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_repo\Narasoft\tinda\trunk\AmpedBiz\AmpedBiz.Service.Host\Data\Default\"/>
    </mc:Choice>
  </mc:AlternateContent>
  <bookViews>
    <workbookView xWindow="0" yWindow="0" windowWidth="28800" windowHeight="12300" firstSheet="1" activeTab="1"/>
  </bookViews>
  <sheets>
    <sheet name="smscci_coffee" sheetId="5" state="hidden" r:id="rId1"/>
    <sheet name="Sheet1" sheetId="12" r:id="rId2"/>
  </sheets>
  <definedNames>
    <definedName name="_xlnm._FilterDatabase" localSheetId="0" hidden="1">smscci_coffee!$B$10:$M$36</definedName>
    <definedName name="_xlnm.Print_Area" localSheetId="0">smscci_coffee!$A$2:$O$42</definedName>
    <definedName name="_xlnm.Print_Titles" localSheetId="0">smscci_coffee!$1:$8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43" i="12" l="1"/>
  <c r="K243" i="12"/>
  <c r="N242" i="12"/>
  <c r="K242" i="12"/>
  <c r="M241" i="12"/>
  <c r="K241" i="12"/>
  <c r="M240" i="12"/>
  <c r="K240" i="12"/>
  <c r="M238" i="12"/>
  <c r="K238" i="12"/>
  <c r="N237" i="12"/>
  <c r="L237" i="12"/>
  <c r="N236" i="12"/>
  <c r="L236" i="12"/>
  <c r="M235" i="12"/>
  <c r="K235" i="12"/>
  <c r="M234" i="12"/>
  <c r="K234" i="12"/>
  <c r="M233" i="12"/>
  <c r="K233" i="12"/>
  <c r="M232" i="12"/>
  <c r="K232" i="12"/>
  <c r="M231" i="12"/>
  <c r="K231" i="12"/>
  <c r="N230" i="12"/>
  <c r="K230" i="12"/>
  <c r="N229" i="12"/>
  <c r="K229" i="12"/>
  <c r="N228" i="12"/>
  <c r="K228" i="12"/>
  <c r="N227" i="12"/>
  <c r="K227" i="12"/>
  <c r="N226" i="12"/>
  <c r="K226" i="12"/>
  <c r="M225" i="12"/>
  <c r="K225" i="12"/>
  <c r="N224" i="12"/>
  <c r="K224" i="12"/>
  <c r="N223" i="12"/>
  <c r="K223" i="12"/>
  <c r="N222" i="12"/>
  <c r="K222" i="12"/>
  <c r="N221" i="12"/>
  <c r="K221" i="12"/>
  <c r="N220" i="12"/>
  <c r="K220" i="12"/>
  <c r="N219" i="12"/>
  <c r="K219" i="12"/>
  <c r="M218" i="12"/>
  <c r="K218" i="12"/>
  <c r="N217" i="12"/>
  <c r="K217" i="12"/>
  <c r="N216" i="12"/>
  <c r="K216" i="12"/>
  <c r="N215" i="12"/>
  <c r="K215" i="12"/>
  <c r="N214" i="12"/>
  <c r="K214" i="12"/>
  <c r="N213" i="12"/>
  <c r="K213" i="12"/>
  <c r="M212" i="12"/>
  <c r="K212" i="12"/>
  <c r="M211" i="12"/>
  <c r="K211" i="12"/>
  <c r="N210" i="12"/>
  <c r="K210" i="12"/>
  <c r="N209" i="12"/>
  <c r="K209" i="12"/>
  <c r="N208" i="12"/>
  <c r="K208" i="12"/>
  <c r="N207" i="12"/>
  <c r="K207" i="12"/>
  <c r="N206" i="12"/>
  <c r="K206" i="12"/>
  <c r="N205" i="12"/>
  <c r="K205" i="12"/>
  <c r="N204" i="12"/>
  <c r="K204" i="12"/>
  <c r="N203" i="12"/>
  <c r="K203" i="12"/>
  <c r="N202" i="12"/>
  <c r="K202" i="12"/>
  <c r="N201" i="12"/>
  <c r="K201" i="12"/>
  <c r="N200" i="12"/>
  <c r="K200" i="12"/>
  <c r="N199" i="12"/>
  <c r="K199" i="12"/>
  <c r="N198" i="12"/>
  <c r="K198" i="12"/>
  <c r="N197" i="12"/>
  <c r="K197" i="12"/>
  <c r="N196" i="12"/>
  <c r="K196" i="12"/>
  <c r="N195" i="12"/>
  <c r="K195" i="12"/>
  <c r="M194" i="12"/>
  <c r="K194" i="12"/>
  <c r="N193" i="12"/>
  <c r="K193" i="12"/>
  <c r="N192" i="12"/>
  <c r="K192" i="12"/>
  <c r="N191" i="12"/>
  <c r="K191" i="12"/>
  <c r="N190" i="12"/>
  <c r="K190" i="12"/>
  <c r="M189" i="12"/>
  <c r="K189" i="12"/>
  <c r="N188" i="12"/>
  <c r="K188" i="12"/>
  <c r="N187" i="12"/>
  <c r="K187" i="12"/>
  <c r="N186" i="12"/>
  <c r="K186" i="12"/>
  <c r="N185" i="12"/>
  <c r="K185" i="12"/>
  <c r="N184" i="12"/>
  <c r="K184" i="12"/>
  <c r="N183" i="12"/>
  <c r="K183" i="12"/>
  <c r="N182" i="12"/>
  <c r="K182" i="12"/>
  <c r="N181" i="12"/>
  <c r="K181" i="12"/>
  <c r="M180" i="12"/>
  <c r="K180" i="12"/>
  <c r="N179" i="12"/>
  <c r="K179" i="12"/>
  <c r="N178" i="12"/>
  <c r="K178" i="12"/>
  <c r="N177" i="12"/>
  <c r="K177" i="12"/>
  <c r="M176" i="12"/>
  <c r="K176" i="12"/>
  <c r="N175" i="12"/>
  <c r="K175" i="12"/>
  <c r="N174" i="12"/>
  <c r="K174" i="12"/>
  <c r="N173" i="12"/>
  <c r="K173" i="12"/>
  <c r="N172" i="12"/>
  <c r="K172" i="12"/>
  <c r="N171" i="12"/>
  <c r="K171" i="12"/>
  <c r="N170" i="12"/>
  <c r="K170" i="12"/>
  <c r="N169" i="12"/>
  <c r="K169" i="12"/>
  <c r="N168" i="12"/>
  <c r="K168" i="12"/>
  <c r="N167" i="12"/>
  <c r="K167" i="12"/>
  <c r="N166" i="12"/>
  <c r="K166" i="12"/>
  <c r="N165" i="12"/>
  <c r="K165" i="12"/>
  <c r="N164" i="12"/>
  <c r="K164" i="12"/>
  <c r="N163" i="12"/>
  <c r="K163" i="12"/>
  <c r="N162" i="12"/>
  <c r="K162" i="12"/>
  <c r="N161" i="12"/>
  <c r="K161" i="12"/>
  <c r="N160" i="12"/>
  <c r="L160" i="12"/>
  <c r="N159" i="12"/>
  <c r="L159" i="12"/>
  <c r="N158" i="12"/>
  <c r="L158" i="12"/>
  <c r="N157" i="12"/>
  <c r="L157" i="12"/>
  <c r="N156" i="12"/>
  <c r="K156" i="12"/>
  <c r="M155" i="12"/>
  <c r="K155" i="12"/>
  <c r="N154" i="12"/>
  <c r="K154" i="12"/>
  <c r="N150" i="12"/>
  <c r="L150" i="12"/>
  <c r="N149" i="12"/>
  <c r="L149" i="12"/>
  <c r="N148" i="12"/>
  <c r="L148" i="12"/>
  <c r="N147" i="12"/>
  <c r="L147" i="12"/>
  <c r="N146" i="12"/>
  <c r="L146" i="12"/>
  <c r="N145" i="12"/>
  <c r="L145" i="12"/>
  <c r="N144" i="12"/>
  <c r="L144" i="12"/>
  <c r="N143" i="12"/>
  <c r="L143" i="12"/>
  <c r="N142" i="12"/>
  <c r="L142" i="12"/>
  <c r="N141" i="12"/>
  <c r="L141" i="12"/>
  <c r="N140" i="12"/>
  <c r="L140" i="12"/>
  <c r="N139" i="12"/>
  <c r="L139" i="12"/>
  <c r="M137" i="12"/>
  <c r="K137" i="12"/>
  <c r="M136" i="12"/>
  <c r="K136" i="12"/>
  <c r="N134" i="12"/>
  <c r="K134" i="12"/>
  <c r="N133" i="12"/>
  <c r="K133" i="12"/>
  <c r="M131" i="12"/>
  <c r="K131" i="12"/>
  <c r="M129" i="12"/>
  <c r="K129" i="12"/>
  <c r="M128" i="12"/>
  <c r="K128" i="12"/>
  <c r="M127" i="12"/>
  <c r="K127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L45" i="12"/>
  <c r="L44" i="12"/>
  <c r="L43" i="12"/>
  <c r="L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M61" i="12" l="1"/>
  <c r="M60" i="12"/>
  <c r="M59" i="12"/>
  <c r="M58" i="12"/>
  <c r="M57" i="12"/>
  <c r="M56" i="12"/>
  <c r="M55" i="12"/>
  <c r="N54" i="12"/>
  <c r="N53" i="12"/>
  <c r="N52" i="12"/>
  <c r="M51" i="12"/>
  <c r="N49" i="12"/>
  <c r="M48" i="12"/>
  <c r="M47" i="12"/>
  <c r="M46" i="12"/>
  <c r="N45" i="12"/>
  <c r="N44" i="12"/>
  <c r="N43" i="12"/>
  <c r="N42" i="12"/>
  <c r="M41" i="12"/>
  <c r="M40" i="12"/>
  <c r="N39" i="12"/>
  <c r="N38" i="12"/>
  <c r="N37" i="12"/>
  <c r="N36" i="12"/>
  <c r="N35" i="12"/>
  <c r="N34" i="12"/>
  <c r="N33" i="12"/>
  <c r="M32" i="12"/>
  <c r="M31" i="12"/>
  <c r="N30" i="12"/>
  <c r="N29" i="12"/>
  <c r="N28" i="12"/>
  <c r="N27" i="12"/>
  <c r="N26" i="12"/>
  <c r="M25" i="12"/>
  <c r="M24" i="12"/>
  <c r="N23" i="12"/>
  <c r="M22" i="12"/>
  <c r="M21" i="12"/>
  <c r="N20" i="12"/>
  <c r="N19" i="12"/>
  <c r="N18" i="12"/>
  <c r="N17" i="12"/>
  <c r="N16" i="12"/>
  <c r="N15" i="12"/>
  <c r="N14" i="12"/>
  <c r="N13" i="12"/>
  <c r="M12" i="12"/>
  <c r="M11" i="12"/>
  <c r="M10" i="12"/>
  <c r="M9" i="12"/>
  <c r="M8" i="12"/>
  <c r="M7" i="12"/>
  <c r="M6" i="12"/>
  <c r="M5" i="12"/>
  <c r="M4" i="12"/>
  <c r="M3" i="12"/>
  <c r="M2" i="12"/>
  <c r="O39" i="5" l="1"/>
  <c r="N34" i="5"/>
  <c r="N33" i="5"/>
  <c r="N27" i="5"/>
  <c r="N25" i="5"/>
  <c r="N22" i="5"/>
  <c r="N21" i="5"/>
  <c r="N20" i="5"/>
  <c r="N17" i="5"/>
  <c r="N14" i="5"/>
  <c r="I12" i="5"/>
  <c r="N12" i="5"/>
  <c r="I11" i="5"/>
  <c r="N11" i="5"/>
  <c r="K39" i="5"/>
  <c r="K36" i="5"/>
  <c r="K35" i="5"/>
  <c r="K34" i="5"/>
  <c r="K33" i="5"/>
  <c r="I39" i="5"/>
  <c r="N39" i="5"/>
  <c r="K22" i="5"/>
  <c r="H22" i="5"/>
  <c r="F22" i="5"/>
  <c r="O22" i="5"/>
  <c r="K21" i="5"/>
  <c r="H21" i="5"/>
  <c r="H20" i="5"/>
  <c r="K42" i="5"/>
  <c r="I42" i="5"/>
  <c r="N42" i="5"/>
  <c r="F42" i="5"/>
  <c r="O42" i="5"/>
  <c r="K41" i="5"/>
  <c r="I41" i="5"/>
  <c r="N41" i="5"/>
  <c r="F41" i="5"/>
  <c r="O41" i="5"/>
  <c r="K38" i="5"/>
  <c r="I38" i="5"/>
  <c r="N38" i="5"/>
  <c r="F38" i="5"/>
  <c r="O38" i="5"/>
  <c r="K37" i="5"/>
  <c r="I37" i="5"/>
  <c r="N37" i="5"/>
  <c r="F37" i="5"/>
  <c r="O37" i="5"/>
  <c r="H17" i="5"/>
  <c r="F12" i="5"/>
  <c r="H12" i="5"/>
  <c r="J12" i="5"/>
  <c r="O12" i="5"/>
  <c r="K20" i="5"/>
  <c r="F20" i="5"/>
  <c r="O20" i="5"/>
  <c r="F17" i="5"/>
  <c r="O17" i="5"/>
  <c r="I36" i="5"/>
  <c r="N36" i="5"/>
  <c r="F36" i="5"/>
  <c r="O36" i="5"/>
  <c r="I35" i="5"/>
  <c r="N35" i="5"/>
  <c r="F35" i="5"/>
  <c r="O35" i="5"/>
  <c r="F34" i="5"/>
  <c r="O34" i="5"/>
  <c r="F33" i="5"/>
  <c r="O33" i="5"/>
  <c r="F27" i="5"/>
  <c r="O27" i="5"/>
  <c r="F14" i="5"/>
  <c r="O14" i="5"/>
  <c r="F11" i="5"/>
  <c r="H11" i="5"/>
  <c r="J11" i="5"/>
  <c r="O11" i="5"/>
  <c r="A3" i="5"/>
  <c r="F25" i="5"/>
  <c r="O25" i="5"/>
  <c r="F26" i="5"/>
  <c r="O26" i="5"/>
  <c r="I26" i="5"/>
  <c r="N26" i="5"/>
  <c r="F29" i="5"/>
  <c r="O29" i="5"/>
  <c r="I29" i="5"/>
  <c r="N29" i="5"/>
  <c r="F31" i="5"/>
  <c r="O31" i="5"/>
  <c r="I31" i="5"/>
  <c r="N31" i="5"/>
  <c r="K17" i="5"/>
  <c r="F21" i="5"/>
  <c r="O21" i="5"/>
</calcChain>
</file>

<file path=xl/comments1.xml><?xml version="1.0" encoding="utf-8"?>
<comments xmlns="http://schemas.openxmlformats.org/spreadsheetml/2006/main">
  <authors>
    <author>Emelyn F. Sigasig</author>
  </authors>
  <commentList>
    <comment ref="G17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immediately TL dtd 9/22 email dtd 9/30/2014
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with price increase effective 05/7/2013 TL dtd 4/22 recvd 5/7/13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10/01/2014 TL dtd 9/18/2014 email dtd 9/30/2014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esigasig</author>
    <author>Emelyn F. Sigasig</author>
    <author>.</author>
    <author>bjopio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1, 2017 TL dtd 04/18/2017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1, 2017 TL dtd 04/18/2017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1, 2017 TL dtd 04/18/2017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1, 2017 TL dtd 04/18/2017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1, 2017 TL dtd 04/18/2017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available in GMA only effective June 6, 2011 booking.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price increase deffered emailed 7/13/2015</t>
        </r>
      </text>
    </comment>
    <comment ref="A2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5011200344215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8/17/2016</t>
        </r>
      </text>
    </comment>
    <comment ref="B2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hold PI due to DTI concern email dtd 5/30/2014 c/o sir gel</t>
        </r>
      </text>
    </comment>
    <comment ref="A3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5011200372055</t>
        </r>
      </text>
    </comment>
    <comment ref="L3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5011200372059</t>
        </r>
      </text>
    </comment>
    <comment ref="L3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5011200372110</t>
        </r>
      </text>
    </comment>
    <comment ref="L3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6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L3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7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L3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8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L38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temporary unavailable with trade letter dated july 8,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9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temporary unavailable with trade letter dated july 8,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1, 2017 TL dtd 04/18/2017</t>
        </r>
      </text>
    </comment>
    <comment ref="A48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5011200347151</t>
        </r>
      </text>
    </comment>
    <comment ref="L48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8/17/2016</t>
        </r>
      </text>
    </comment>
    <comment ref="L4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postponed PI due to DTI issue 7/13/2015</t>
        </r>
      </text>
    </comment>
    <comment ref="L5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L5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PRICE Increase eff immediately per TL dtd 11/18/14</t>
        </r>
      </text>
    </comment>
    <comment ref="L5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postponed PI due to DTI issue 7/13/2015</t>
        </r>
      </text>
    </comment>
    <comment ref="L5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1, 2017 TL dtd 04/18/2017</t>
        </r>
      </text>
    </comment>
    <comment ref="L56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1, 2017 TL dtd 04/18/2017</t>
        </r>
      </text>
    </comment>
    <comment ref="L5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1, 2017 TL dtd 04/18/2017</t>
        </r>
      </text>
    </comment>
    <comment ref="L5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1, 2017 TL dtd 04/18/2017</t>
        </r>
      </text>
    </comment>
    <comment ref="K63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Feb. 1, 2017 TL dtd 1/18/2017</t>
        </r>
      </text>
    </comment>
    <comment ref="K6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on 4/15/2014</t>
        </r>
      </text>
    </comment>
    <comment ref="K6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November 11, 2017 TL dtd 11/10/2017
</t>
        </r>
      </text>
    </comment>
    <comment ref="K6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on 4/15/2014</t>
        </r>
      </text>
    </comment>
    <comment ref="K6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November 11, 2017 TL dtd 11/10/2017
</t>
        </r>
      </text>
    </comment>
    <comment ref="K6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November 11, 2017 TL dtd 11/10/2017
</t>
        </r>
      </text>
    </comment>
    <comment ref="K6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on 4/15/2014</t>
        </r>
      </text>
    </comment>
    <comment ref="K7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on 4/15/2014</t>
        </r>
      </text>
    </comment>
    <comment ref="K71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November 11, 2017 TL dtd 11/10/2017
</t>
        </r>
      </text>
    </comment>
    <comment ref="K7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November 11, 2017 TL dtd 11/10/2017
</t>
        </r>
      </text>
    </comment>
    <comment ref="K7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7/15/2013</t>
        </r>
      </text>
    </comment>
    <comment ref="K7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7/15/2013</t>
        </r>
      </text>
    </comment>
    <comment ref="K76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august 1,2017 TL dtd 7/31/2017 </t>
        </r>
      </text>
    </comment>
    <comment ref="K7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November 11, 2017 TL dtd 11/10/2017
</t>
        </r>
      </text>
    </comment>
    <comment ref="K7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Feb. 1, 2017 TL dtd 1/18/2017</t>
        </r>
      </text>
    </comment>
    <comment ref="K79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Feb. 1, 2017 TL dtd 1/18/2017</t>
        </r>
      </text>
    </comment>
    <comment ref="K80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Feb. 1, 2017 TL dtd 1/18/2017</t>
        </r>
      </text>
    </comment>
    <comment ref="K81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Feb. 1, 2017 TL dtd 1/18/2017</t>
        </r>
      </text>
    </comment>
    <comment ref="K8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11/10/2014 TL dtd 10/29/2014</t>
        </r>
      </text>
    </comment>
    <comment ref="K8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11/10/2014 TL dtd 10/29/2014</t>
        </r>
      </text>
    </comment>
    <comment ref="K8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11/10/2014 TL dtd 10/29/2014</t>
        </r>
      </text>
    </comment>
    <comment ref="K8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11/10/2014 TL dtd 10/29/2014</t>
        </r>
      </text>
    </comment>
    <comment ref="K8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 10.19.16 TL dtd 10.18.16</t>
        </r>
      </text>
    </comment>
    <comment ref="K8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 10.19.16 TL dtd 10.18.16</t>
        </r>
      </text>
    </comment>
    <comment ref="K89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 10.19.16 TL dtd 10.18.16</t>
        </r>
      </text>
    </comment>
    <comment ref="K9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11/10/2014 TL dtd 10/29/2014</t>
        </r>
      </text>
    </comment>
    <comment ref="B9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okay to book in GMA and Luzon as per ms. Robbin email dtd 8/3/2016</t>
        </r>
      </text>
    </comment>
    <comment ref="K9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 10.19.16 TL dtd 10.18.16</t>
        </r>
      </text>
    </comment>
    <comment ref="K9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on 4/15/2014</t>
        </r>
      </text>
    </comment>
    <comment ref="K9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10/29/2017 TL dtd 10/26/2017</t>
        </r>
      </text>
    </comment>
    <comment ref="K96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10/29/2017 TL dtd 10/26/2017</t>
        </r>
      </text>
    </comment>
    <comment ref="K9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10/29/2017 TL dtd 10/26/2017</t>
        </r>
      </text>
    </comment>
    <comment ref="K104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10/21/2016 TL dtd 10/06/2016</t>
        </r>
      </text>
    </comment>
    <comment ref="K10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10/21/2016 TL dtd 10/06/2016</t>
        </r>
      </text>
    </comment>
    <comment ref="K108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8/15/2016 TL dtd 8/8/2016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transitioned from 5011200217881 </t>
        </r>
      </text>
    </comment>
    <comment ref="K11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October 1, 2015 TL dtd 9/1/2015</t>
        </r>
      </text>
    </comment>
    <comment ref="A13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5020170872372</t>
        </r>
      </text>
    </comment>
    <comment ref="L13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N13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13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5020170872184</t>
        </r>
      </text>
    </comment>
    <comment ref="L13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N13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13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5020170872289</t>
        </r>
      </text>
    </comment>
    <comment ref="L13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N13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13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5020170872362</t>
        </r>
      </text>
    </comment>
    <comment ref="L133" authorId="1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</text>
    </comment>
    <comment ref="A13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5020170872382</t>
        </r>
      </text>
    </comment>
    <comment ref="L134" authorId="1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5020170872427</t>
        </r>
      </text>
    </comment>
    <comment ref="B135" authorId="3" shapeId="0">
      <text>
        <r>
          <rPr>
            <b/>
            <sz val="9"/>
            <color indexed="81"/>
            <rFont val="Tahoma"/>
            <family val="2"/>
          </rPr>
          <t>bjopio:</t>
        </r>
        <r>
          <rPr>
            <sz val="9"/>
            <color indexed="81"/>
            <rFont val="Tahoma"/>
            <family val="2"/>
          </rPr>
          <t xml:space="preserve">
new packaging Feb 2016</t>
        </r>
      </text>
    </comment>
    <comment ref="L13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B13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temporary unavailable with TL dtd 8/30/2013</t>
        </r>
      </text>
    </comment>
    <comment ref="L13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6/20/2016 TL dtd 5/23/2016</t>
        </r>
      </text>
    </comment>
    <comment ref="L14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6/20/2016 TL dtd 5/23/2016</t>
        </r>
      </text>
    </comment>
    <comment ref="B14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temporary stockout TL dtd 07/25/2012
</t>
        </r>
      </text>
    </comment>
    <comment ref="L14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6/20/2016 TL dtd 5/23/2016</t>
        </r>
      </text>
    </comment>
    <comment ref="B14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temporary unavailable with TL dtd 8/30/2013</t>
        </r>
      </text>
    </comment>
    <comment ref="L14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effective Feb. 15, 2014</t>
        </r>
      </text>
    </comment>
    <comment ref="L14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effective Feb. 15, 2014</t>
        </r>
      </text>
    </comment>
    <comment ref="L14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effective Feb. 15, 2014</t>
        </r>
      </text>
    </comment>
    <comment ref="L148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effective Feb. 15, 2014</t>
        </r>
      </text>
    </comment>
    <comment ref="L15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effective Feb. 15, 2014</t>
        </r>
      </text>
    </comment>
    <comment ref="K151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3/1/2017 TL dtd 2/9/2017</t>
        </r>
      </text>
    </comment>
    <comment ref="K15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3/1/2017 TL dtd 2/9/2017</t>
        </r>
      </text>
    </comment>
    <comment ref="B154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downsized from 5013180210241</t>
        </r>
      </text>
    </comment>
    <comment ref="L154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5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56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5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8.1.17 TL dtd 7/23/2017</t>
        </r>
      </text>
    </comment>
    <comment ref="L15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8.1.17 TL dtd 7/23/2017</t>
        </r>
      </text>
    </comment>
    <comment ref="L159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8.1.17 TL dtd 7/23/2017</t>
        </r>
      </text>
    </comment>
    <comment ref="L160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8.1.17 TL dtd 7/23/2017</t>
        </r>
      </text>
    </comment>
    <comment ref="L161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March 1, 2017 TL dtd 2/13/2017</t>
        </r>
      </text>
    </comment>
    <comment ref="L16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March 1, 2017 TL dtd 2/13/2017</t>
        </r>
      </text>
    </comment>
    <comment ref="L164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7/1/2017 TL dtd 6/2/2017</t>
        </r>
      </text>
    </comment>
    <comment ref="L166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7/1/2017 TL dtd 6/2/2017</t>
        </r>
      </text>
    </comment>
    <comment ref="L169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7/1/2017 TL dtd 6/2/2017</t>
        </r>
      </text>
    </comment>
    <comment ref="B17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05/08/2013</t>
        </r>
      </text>
    </comment>
    <comment ref="L170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71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May 1, 2017 TL dtd 4/05/2017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downsized from 5013180208620 185g to 165g TL dtd 6/23/2017</t>
        </r>
      </text>
    </comment>
    <comment ref="L17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B173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downsized from 5013180209479 185g to 165g</t>
        </r>
      </text>
    </comment>
    <comment ref="L173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7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79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8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83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84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8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86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8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8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effective April 15, 2017 TL dtd 4/3/2017</t>
        </r>
      </text>
    </comment>
    <comment ref="L190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4/05/2017</t>
        </r>
      </text>
    </comment>
    <comment ref="L191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4/05/2017</t>
        </r>
      </text>
    </comment>
    <comment ref="L19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4/05/2017</t>
        </r>
      </text>
    </comment>
    <comment ref="L193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4/05/2017</t>
        </r>
      </text>
    </comment>
    <comment ref="L19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4/05/2017</t>
        </r>
      </text>
    </comment>
    <comment ref="L196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4/05/2017</t>
        </r>
      </text>
    </comment>
    <comment ref="L19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4/05/2017</t>
        </r>
      </text>
    </comment>
    <comment ref="L19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4/05/2017</t>
        </r>
      </text>
    </comment>
    <comment ref="L199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4/05/2017</t>
        </r>
      </text>
    </comment>
    <comment ref="L200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4/05/2017</t>
        </r>
      </text>
    </comment>
    <comment ref="L20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4/16/2014 TL dtd 3/27/2014</t>
        </r>
      </text>
    </comment>
    <comment ref="L20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may 1, 2016 TL dtd 04/11/2016</t>
        </r>
      </text>
    </comment>
    <comment ref="L20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4/16/2014 TL dtd 3/27/2014</t>
        </r>
      </text>
    </comment>
    <comment ref="L20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8/08/2014 TL dtd 7/25/2014</t>
        </r>
      </text>
    </comment>
    <comment ref="B208" authorId="0" shapeId="0">
      <text>
        <r>
          <rPr>
            <b/>
            <sz val="9"/>
            <color indexed="81"/>
            <rFont val="Tahoma"/>
            <family val="2"/>
          </rPr>
          <t xml:space="preserve">temporary stock out with trade letter dated june 13, 2011 GMA and Luzon area only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4/11/2017</t>
        </r>
      </text>
    </comment>
    <comment ref="L20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increased effective March 26, 2014</t>
        </r>
      </text>
    </comment>
    <comment ref="B210" authorId="0" shapeId="0">
      <text>
        <r>
          <rPr>
            <b/>
            <sz val="9"/>
            <color indexed="81"/>
            <rFont val="Tahoma"/>
            <family val="2"/>
          </rPr>
          <t>temporary stockout with trade letter dated June 16,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0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4/15/2017 TL dtd 4/11/2017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temporary stockout with trade letter dated June 16,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1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7/1/2017 TL dtd 6/2/2017</t>
        </r>
      </text>
    </comment>
    <comment ref="L21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7/1/2017 TL dtd 6/2/2017</t>
        </r>
      </text>
    </comment>
    <comment ref="L213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 9/15/2016 to 12/31/2016 TL dtd 9/5/2016….Extended until 12/31/2017
</t>
        </r>
      </text>
    </comment>
    <comment ref="L21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off eff 8/1/2016 - 12/31/2016 TL dtd 8/1/2016… extended until 12/31/2017</t>
        </r>
      </text>
    </comment>
    <comment ref="L216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effective March 15, 2017 TL dtd 02/16/2017</t>
        </r>
      </text>
    </comment>
    <comment ref="L21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increased effective March 26, 2014</t>
        </r>
      </text>
    </comment>
    <comment ref="L21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10.15.2017 TL dtd 9/22/2017</t>
        </r>
      </text>
    </comment>
    <comment ref="A21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in replacement of 5019230136010</t>
        </r>
      </text>
    </comment>
    <comment ref="B219" authorId="0" shapeId="0">
      <text>
        <r>
          <rPr>
            <b/>
            <sz val="9"/>
            <color indexed="81"/>
            <rFont val="Tahoma"/>
            <family val="2"/>
          </rPr>
          <t>temporary stock out with trade letter dated 03/10/2011</t>
        </r>
        <r>
          <rPr>
            <sz val="9"/>
            <color indexed="81"/>
            <rFont val="Tahoma"/>
            <family val="2"/>
          </rPr>
          <t xml:space="preserve">
ok TL 3/30/12</t>
        </r>
      </text>
    </comment>
    <comment ref="L219" authorId="2" shapeId="0">
      <text>
        <r>
          <rPr>
            <b/>
            <sz val="8"/>
            <color indexed="81"/>
            <rFont val="Tahoma"/>
            <family val="2"/>
          </rPr>
          <t>price adjustment effective 11/01/2010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2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in replacement of material 5019230136060</t>
        </r>
      </text>
    </comment>
    <comment ref="L220" authorId="2" shapeId="0">
      <text>
        <r>
          <rPr>
            <b/>
            <sz val="8"/>
            <color indexed="81"/>
            <rFont val="Tahoma"/>
            <family val="2"/>
          </rPr>
          <t>price adjustment effective 11/01/2010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2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in replacement of material 5019230136070</t>
        </r>
      </text>
    </comment>
    <comment ref="L221" authorId="2" shapeId="0">
      <text>
        <r>
          <rPr>
            <b/>
            <sz val="8"/>
            <color indexed="81"/>
            <rFont val="Tahoma"/>
            <family val="2"/>
          </rPr>
          <t>price adjustment effective 11/01/2010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2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in replacement of material 5019230136115</t>
        </r>
      </text>
    </comment>
    <comment ref="L223" authorId="2" shapeId="0">
      <text>
        <r>
          <rPr>
            <b/>
            <sz val="8"/>
            <color indexed="81"/>
            <rFont val="Tahoma"/>
            <family val="2"/>
          </rPr>
          <t>Price adjustments effective August 1, 2010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2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in replacement of material 5019230136735</t>
        </r>
      </text>
    </comment>
    <comment ref="L231" authorId="0" shapeId="0">
      <text>
        <r>
          <rPr>
            <b/>
            <sz val="9"/>
            <color indexed="81"/>
            <rFont val="Tahoma"/>
            <family val="2"/>
          </rPr>
          <t>with price adjustments effective 02/16/2011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2" authorId="0" shapeId="0">
      <text>
        <r>
          <rPr>
            <b/>
            <sz val="9"/>
            <color indexed="81"/>
            <rFont val="Tahoma"/>
            <family val="2"/>
          </rPr>
          <t>with price adjustments effective 02/16/2011</t>
        </r>
      </text>
    </comment>
    <comment ref="L233" authorId="0" shapeId="0">
      <text>
        <r>
          <rPr>
            <b/>
            <sz val="9"/>
            <color indexed="81"/>
            <rFont val="Tahoma"/>
            <family val="2"/>
          </rPr>
          <t>with price adjustments effective 02/16/2011</t>
        </r>
      </text>
    </comment>
    <comment ref="L234" authorId="0" shapeId="0">
      <text>
        <r>
          <rPr>
            <b/>
            <sz val="9"/>
            <color indexed="81"/>
            <rFont val="Tahoma"/>
            <family val="2"/>
          </rPr>
          <t>with price adjustments effective 02/16/2011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6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 05/01/2017 TL dtd 4/10/2017</t>
        </r>
      </text>
    </comment>
    <comment ref="L23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rollback eff 05/01/2017 TL dtd 4/10/2017</t>
        </r>
      </text>
    </comment>
    <comment ref="L24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EFFECTIVE FEB.1, 2016 TL DTD 12/16/2015</t>
        </r>
      </text>
    </comment>
    <comment ref="L24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EFFECTIVE FEB.1, 2016 TL DTD 12/16/2015</t>
        </r>
      </text>
    </comment>
    <comment ref="L24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EFFECTIVE FEB.1, 2016 TL DTD 12/16/2015</t>
        </r>
      </text>
    </comment>
    <comment ref="L24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EFFECTIVE FEB.1, 2016 TL DTD 12/16/2015</t>
        </r>
      </text>
    </comment>
    <comment ref="L25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EFFECTIVE FEB.1, 2016 TL DTD 12/16/2015</t>
        </r>
      </text>
    </comment>
    <comment ref="L25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 4/15/2016</t>
        </r>
      </text>
    </comment>
    <comment ref="L25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 4/15/2016</t>
        </r>
      </text>
    </comment>
    <comment ref="L25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 4/15/2016</t>
        </r>
      </text>
    </comment>
    <comment ref="L25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 4/15/2016</t>
        </r>
      </text>
    </comment>
    <comment ref="L25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 7/1/2016 </t>
        </r>
      </text>
    </comment>
    <comment ref="L25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 7/1/2016 </t>
        </r>
      </text>
    </comment>
    <comment ref="L25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 eff 7/1/2016 </t>
        </r>
      </text>
    </comment>
    <comment ref="L258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11/16/2017 TL dtd 10/11/2017</t>
        </r>
      </text>
    </comment>
    <comment ref="L259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11/16/2017 TL dtd 10/11/2017</t>
        </r>
      </text>
    </comment>
    <comment ref="L260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11/16/2017 TL dtd 10/11/2017</t>
        </r>
      </text>
    </comment>
    <comment ref="L26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EFFECTIVE FEB.1, 2016 TL DTD 12/16/2015</t>
        </r>
      </text>
    </comment>
    <comment ref="L26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may 20, 2017 TL dtd 04/24/2017</t>
        </r>
      </text>
    </comment>
    <comment ref="L26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EFFECTIVE FEB.1, 2016 TL DTD 12/16/2015</t>
        </r>
      </text>
    </comment>
    <comment ref="A26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please use 5018190322123</t>
        </r>
      </text>
    </comment>
    <comment ref="L267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11/16/2017 TL dtd 10/11/2017</t>
        </r>
      </text>
    </comment>
  </commentList>
</comments>
</file>

<file path=xl/sharedStrings.xml><?xml version="1.0" encoding="utf-8"?>
<sst xmlns="http://schemas.openxmlformats.org/spreadsheetml/2006/main" count="1478" uniqueCount="572">
  <si>
    <t>SAN MIGUEL INTEGRATED SALES</t>
  </si>
  <si>
    <t>OFFICIAL PRICE BULLETIN</t>
  </si>
  <si>
    <t>UNSPSC CODE</t>
  </si>
  <si>
    <t>PC</t>
  </si>
  <si>
    <t>SIZE</t>
  </si>
  <si>
    <t>PER CS</t>
  </si>
  <si>
    <t>150g</t>
  </si>
  <si>
    <t>210g</t>
  </si>
  <si>
    <t>380g</t>
  </si>
  <si>
    <t>175g</t>
  </si>
  <si>
    <t>190g</t>
  </si>
  <si>
    <t>350g</t>
  </si>
  <si>
    <t>100g</t>
  </si>
  <si>
    <t>165g</t>
  </si>
  <si>
    <t>200g</t>
  </si>
  <si>
    <t>155g</t>
  </si>
  <si>
    <t>85g</t>
  </si>
  <si>
    <t>3 IN 1 - REGULAR</t>
  </si>
  <si>
    <t>ORIGINAL</t>
  </si>
  <si>
    <t>MILD</t>
  </si>
  <si>
    <t>STRONG</t>
  </si>
  <si>
    <t>3 IN 1 - SUGAR FREE</t>
  </si>
  <si>
    <t>10x7g</t>
  </si>
  <si>
    <t>20x7g</t>
  </si>
  <si>
    <t>x</t>
  </si>
  <si>
    <t>PF CHINESE LUNCHEON MEAT 100GX48</t>
  </si>
  <si>
    <t>PF CHINESE LUNCHEON MEAT 165GX48</t>
  </si>
  <si>
    <t>PF CHINESE LUNCHEON MEAT 350GX24</t>
  </si>
  <si>
    <t>PF BEEF LOAF 200GX48</t>
  </si>
  <si>
    <t>PF BEEF LOAF 150GX48</t>
  </si>
  <si>
    <t>ULAM KING CALDERETA 155G X 48</t>
  </si>
  <si>
    <t>PF ULAM KING MEATY MENUDO 155GX48</t>
  </si>
  <si>
    <t>PF ULAM KING MEATY MECHADO 155GX48</t>
  </si>
  <si>
    <t>PF LIVER SPREAD 85GX48</t>
  </si>
  <si>
    <t>BUSINESS UNIT:</t>
  </si>
  <si>
    <t>PRICE TO DISTRIBUTOR</t>
  </si>
  <si>
    <t>INDIVIDUAL BARCODE</t>
  </si>
  <si>
    <t>CASE BARCODE</t>
  </si>
  <si>
    <t>RTG</t>
  </si>
  <si>
    <t>30x7g</t>
  </si>
  <si>
    <t>260g</t>
  </si>
  <si>
    <t>SUPER PACKS</t>
  </si>
  <si>
    <t>10X20G</t>
  </si>
  <si>
    <t>10X25G</t>
  </si>
  <si>
    <t>PER STRIPS / BOX</t>
  </si>
  <si>
    <t>SRP SACHET</t>
  </si>
  <si>
    <t>SRP STRIPS/BOX</t>
  </si>
  <si>
    <t>SAP MATERIAL DESCRIPTION</t>
  </si>
  <si>
    <t>230g</t>
  </si>
  <si>
    <t>230 g</t>
  </si>
  <si>
    <t>10X28G</t>
  </si>
  <si>
    <t>FASTBREAK COFFEE</t>
  </si>
  <si>
    <t>6X30g</t>
  </si>
  <si>
    <t>SALO SALO PACK</t>
  </si>
  <si>
    <t>6x23g</t>
  </si>
  <si>
    <t>SAN MIG COFFEE, FASTBREAK, 30GX6X40.</t>
  </si>
  <si>
    <t>SAN MIG COFFEE SALO SALO PACK 23GX6X40</t>
  </si>
  <si>
    <t>SM COFFEE 3IN1 SF ORIG POLY 7GX20X20</t>
  </si>
  <si>
    <t>SM COFFEE ORIG, SF, 7GX10X30, TIPID PACK</t>
  </si>
  <si>
    <t>SAN MIG COFFEE, SUPER, STRIPS, 20GX10X24</t>
  </si>
  <si>
    <t>SAN MIG COFFEE, BROWN, STRIPS, 25GX10X24</t>
  </si>
  <si>
    <t>SAN MIG COFFEE,CHOCOCINO, STRIPS ,25GX10</t>
  </si>
  <si>
    <t>SAN MIG COFFEE, WHITE, STRIPS ,28GX10X24</t>
  </si>
  <si>
    <t>SM COFFEE 3IN1 SF STRONG SUP10S 9GX10X30</t>
  </si>
  <si>
    <t>SM COFFEE 3IN1 SF ORIG SUP 10S 7GX10X30</t>
  </si>
  <si>
    <t>SM COFFEE 3IN1 SF MILD SUP 10S 7GX10X30</t>
  </si>
  <si>
    <t>SM COFFEE, CREMDENSADA, 20GX10X24.</t>
  </si>
  <si>
    <t>SM COFFEE, HONEYCINO, 20GX10X24.</t>
  </si>
  <si>
    <t>20gx10x24</t>
  </si>
  <si>
    <t>SM COFFEE, 3IN1, ORIG, STRIP, 20GX10X24.</t>
  </si>
  <si>
    <t>10x20g</t>
  </si>
  <si>
    <t>SM COFFEE, 3IN1, ORIG, POLY, 20GX30X8.</t>
  </si>
  <si>
    <t>30x20g</t>
  </si>
  <si>
    <t>COFFEE</t>
  </si>
  <si>
    <t>5011200308125</t>
  </si>
  <si>
    <t>5011200308130</t>
  </si>
  <si>
    <t>5011200304075</t>
  </si>
  <si>
    <t>5011200304160</t>
  </si>
  <si>
    <t>5011200348082</t>
  </si>
  <si>
    <t>5011200348093</t>
  </si>
  <si>
    <t>5011200348095</t>
  </si>
  <si>
    <t>5011200344025</t>
  </si>
  <si>
    <t>5020170893831</t>
  </si>
  <si>
    <t>5020170893837</t>
  </si>
  <si>
    <t>5020170893887</t>
  </si>
  <si>
    <t>5020170898774</t>
  </si>
  <si>
    <t>5020170872372</t>
  </si>
  <si>
    <t>5020170872184</t>
  </si>
  <si>
    <t>5020170872289</t>
  </si>
  <si>
    <t>5020170872362</t>
  </si>
  <si>
    <t>5020170872382</t>
  </si>
  <si>
    <t>5020170872311</t>
  </si>
  <si>
    <t>5020170872313</t>
  </si>
  <si>
    <t>5020170872425</t>
  </si>
  <si>
    <t>5020170872427</t>
  </si>
  <si>
    <t>5020170889744</t>
  </si>
  <si>
    <t>5020170889746</t>
  </si>
  <si>
    <t>SUPER INSTI PACKS</t>
  </si>
  <si>
    <t>SM COFFEE SUPER, INSTIPACK 1KG</t>
  </si>
  <si>
    <t>SM COFFEE BROWN, INSTIPACK 1 KG</t>
  </si>
  <si>
    <t>1KG X 8</t>
  </si>
  <si>
    <t>SAN MIG COFFEE, SALO SALO PROMO PACK.</t>
  </si>
  <si>
    <t>SM COFFEE, SALO-SALO CUP, 23GX40, PROMO.</t>
  </si>
  <si>
    <t>SM COFFEE, 3IN1, ORIG, RTG, 20GX12X2.</t>
  </si>
  <si>
    <t>20G</t>
  </si>
  <si>
    <t>SAN MIG COFFEE, BROWN, POLYBAG, 10.</t>
  </si>
  <si>
    <t>10X25G/24</t>
  </si>
  <si>
    <t>SUPERMARKET / DOWNLINE PRICE</t>
  </si>
  <si>
    <t>SMKT PRICE/TP</t>
  </si>
  <si>
    <t>SRP/TP</t>
  </si>
  <si>
    <t>MEAT LOAF, STAR, 150GX48.</t>
  </si>
  <si>
    <t>STAR CORNED BEEF 150G, EOE</t>
  </si>
  <si>
    <t>STAR CORNED BEEF 175G, EOE</t>
  </si>
  <si>
    <t>PF CORNED BEEF 150G, EOE</t>
  </si>
  <si>
    <t>PF CORNED BEEF 210G, EOE</t>
  </si>
  <si>
    <t>PF CORNED BEEF HASH 210G, EOE</t>
  </si>
  <si>
    <t>PF CORNED BEEF  CHILLI 210G, EOE</t>
  </si>
  <si>
    <t>PF CHUNKEE CORNED BEEF, 150G, EOE.</t>
  </si>
  <si>
    <t>PF CHUNKEE CORNED BEEF, 190G, EOE.</t>
  </si>
  <si>
    <t>STAR CORNED BEEF 260G, EOE</t>
  </si>
  <si>
    <t>PF CHORIZO, 210G, EOE.</t>
  </si>
  <si>
    <t>STAR CARNE NORTE 100G, EOE</t>
  </si>
  <si>
    <t>STAR CARNE NORTE 150G, EOE</t>
  </si>
  <si>
    <t>PF CHUNKEE CORNED BEEF, 350G, EOE.</t>
  </si>
  <si>
    <t>PF VIENNA SAUSAGE, 230G, EOE.</t>
  </si>
  <si>
    <t>STAR CORNED BEEF CHUNKY CHEESE 150GX48</t>
  </si>
  <si>
    <t>STAR CORNED BEEF CHUNKY CHEESE 260GX48</t>
  </si>
  <si>
    <t>STAR CORNED BEEF CHUNKY CHEESE 175GX48</t>
  </si>
  <si>
    <t>PF CORNED BEEF 380G, EOE</t>
  </si>
  <si>
    <t>PUREFOODS LUNCHEON MEAT 230G</t>
  </si>
  <si>
    <t>PF SIZZLING DELIGHTS SISIG, 150GX48,EOE.</t>
  </si>
  <si>
    <t>PF SIZZLING DELIGHTS CKN SISIG,150G,EOE.</t>
  </si>
  <si>
    <t>PF SIZZLING DELIGHTS BOPIS, 150G, EOE.</t>
  </si>
  <si>
    <t>PF CHICKEN HOMESTYLE CURRY 150G</t>
  </si>
  <si>
    <t>PF CHICKEN AFRITADA 150G</t>
  </si>
  <si>
    <t>PF CHICKEN HOT &amp; SPICY 150G</t>
  </si>
  <si>
    <t>PF CHICKEN IN BROTH 150G</t>
  </si>
  <si>
    <t>Product Name</t>
  </si>
  <si>
    <t>Size</t>
  </si>
  <si>
    <t>Suggested Retail Price</t>
  </si>
  <si>
    <t>Individual Barcode</t>
  </si>
  <si>
    <t>Category</t>
  </si>
  <si>
    <t>Piece Per Package</t>
  </si>
  <si>
    <t>Product Id</t>
  </si>
  <si>
    <t>Packaging Barcode</t>
  </si>
  <si>
    <t>Wholesale Price Per Piece</t>
  </si>
  <si>
    <t>Wholesale Price Per Package</t>
  </si>
  <si>
    <t>Retail Price Per Piece</t>
  </si>
  <si>
    <t>Retail Price Per Package</t>
  </si>
  <si>
    <t>240g</t>
  </si>
  <si>
    <t>Piece UOM</t>
  </si>
  <si>
    <t>Package UOM</t>
  </si>
  <si>
    <t>Initial Level</t>
  </si>
  <si>
    <t>Target Level</t>
  </si>
  <si>
    <t>Reorder Level</t>
  </si>
  <si>
    <t>Minimum Reorder Quantity</t>
  </si>
  <si>
    <t>5011200308310</t>
  </si>
  <si>
    <t>PF CORNED BEEF 380GX24.</t>
  </si>
  <si>
    <t>PF PULLED PORK PINOY BBQ, 210G.</t>
  </si>
  <si>
    <t>PF PULLED PORK ASIAN BBQ, 210G.</t>
  </si>
  <si>
    <t>5011200308050</t>
  </si>
  <si>
    <t>STAR BEEF LOAF, 150GX48.</t>
  </si>
  <si>
    <t>STAR BEEF LOAF, 200GX48.</t>
  </si>
  <si>
    <t>PF LUNCHEON MEAT, BACON, 240G.</t>
  </si>
  <si>
    <t>PF LUNCHEON MEAT, CHEESE, 240G.</t>
  </si>
  <si>
    <t>PF SPAGHETTI MEAT SAUCE, 370G</t>
  </si>
  <si>
    <t>5011200386290</t>
  </si>
  <si>
    <t>CHINESE LUNCHEON MEAT PF 350G X 2.</t>
  </si>
  <si>
    <t>PF CORNED BEEF 210GX2, EOE</t>
  </si>
  <si>
    <t>PUREFOODS LUNCHEON MEAT 230GX2 DUO PACK</t>
  </si>
  <si>
    <t>5011200387664</t>
  </si>
  <si>
    <t>PF CHINESE L. MEAT SULIT SAVER 165G X 2</t>
  </si>
  <si>
    <t>PF SCB 175G X 3 SULIT SAVER EOE</t>
  </si>
  <si>
    <t>PF SCB 150G X 4 SULIT SAVER EOE</t>
  </si>
  <si>
    <t>5011200387163</t>
  </si>
  <si>
    <t>ULAM KING NEGOSYO PACK 155GX6</t>
  </si>
  <si>
    <t>5011200387164</t>
  </si>
  <si>
    <t>PF CHINESE LUNCHEON MEAT NEGOSYO 165GX6</t>
  </si>
  <si>
    <t>PF SCB NEGOSYO PACK 150G X 6, EOE</t>
  </si>
  <si>
    <t>PF CORNED BEEF NEGOSYO PACK 150GX6, EOE</t>
  </si>
  <si>
    <t>PUREFOODS MEAT LOVERS, 440G.</t>
  </si>
  <si>
    <t>PUREFOODS DUO PACK, CB &amp; BCG, 420G.</t>
  </si>
  <si>
    <t>PUREFOODS DUO PACK, CB &amp; BH, 420G</t>
  </si>
  <si>
    <t>PF CORNED BEEF CLASSIC, 150GX2.</t>
  </si>
  <si>
    <t>STAR, ALL STAR SAVER, 450G.</t>
  </si>
  <si>
    <t>STAR CHUNKY CHEESE, 150GX3, EOE.</t>
  </si>
  <si>
    <t>370g</t>
  </si>
  <si>
    <t>150 g</t>
  </si>
  <si>
    <t>165 g</t>
  </si>
  <si>
    <t>440 g</t>
  </si>
  <si>
    <t>420 g</t>
  </si>
  <si>
    <t>450G</t>
  </si>
  <si>
    <t>Grocery Products</t>
  </si>
  <si>
    <t>CASE</t>
  </si>
  <si>
    <t>5011200230324</t>
  </si>
  <si>
    <t>TJ REG 230G PE</t>
  </si>
  <si>
    <t>5011200230160</t>
  </si>
  <si>
    <t>TJ REGULAR PLN 500G</t>
  </si>
  <si>
    <t>5011200230029</t>
  </si>
  <si>
    <t>TJ REGULAR 1KG - PE BAG</t>
  </si>
  <si>
    <t>5011200230141</t>
  </si>
  <si>
    <t>TJ JUMBO 500G</t>
  </si>
  <si>
    <t>5011200230072</t>
  </si>
  <si>
    <t>TJ JUMBO 1KG - PE BAG</t>
  </si>
  <si>
    <t>5011200230111</t>
  </si>
  <si>
    <t>TJ KING SIZE 1KG - PE BAG</t>
  </si>
  <si>
    <t>5011200208420</t>
  </si>
  <si>
    <t>TJ CHEESEDOG 230G</t>
  </si>
  <si>
    <t>5011200208425</t>
  </si>
  <si>
    <t>TJ CHEESEDOG 500G</t>
  </si>
  <si>
    <t>5011200208450</t>
  </si>
  <si>
    <t>TJ CHEESEDOG 1KG - PE BAG</t>
  </si>
  <si>
    <t>TJ JUMBO CHEESEDOG, 1KG X 20S PE BAG</t>
  </si>
  <si>
    <t>5011200230015</t>
  </si>
  <si>
    <t>TJ COCKTAIL PLN 250G</t>
  </si>
  <si>
    <t>5011200230020</t>
  </si>
  <si>
    <t>TJ COCKTAIL PLN 500G</t>
  </si>
  <si>
    <t>5011200230010</t>
  </si>
  <si>
    <t>TJ COCKTAIL PRTD 1KG</t>
  </si>
  <si>
    <t>5011200230001</t>
  </si>
  <si>
    <t>TJ CHICK N CHEESE PE 500G</t>
  </si>
  <si>
    <t>TJ GIANT 1KG, VACUUM</t>
  </si>
  <si>
    <t>PF TENDER JUICY CLASSIC PE 700G</t>
  </si>
  <si>
    <t>PF TENDER JUICY SULIT PACK JUMBO 750G</t>
  </si>
  <si>
    <t>PF TENDER JUICY SULIT PACK COCKTAIL 710G</t>
  </si>
  <si>
    <t>PF TENDER JUICY CHEESE 700G</t>
  </si>
  <si>
    <t>TJ BIGATIN JUMBO 3KG</t>
  </si>
  <si>
    <t>5011200229940</t>
  </si>
  <si>
    <t>BEEFIES REG HD 1KG</t>
  </si>
  <si>
    <t>5011200229930</t>
  </si>
  <si>
    <t>BEEFIES JUMBO HD 1KG</t>
  </si>
  <si>
    <t>5011200208370</t>
  </si>
  <si>
    <t>BEEFIES LOTS-A-CHIZ REG 1KG</t>
  </si>
  <si>
    <t>5011200208375</t>
  </si>
  <si>
    <t>STAR HOTDOG REGULAR 250G</t>
  </si>
  <si>
    <t>5011200208465</t>
  </si>
  <si>
    <t>STAR HOTDOG REGULAR 1KG</t>
  </si>
  <si>
    <t>5011200208467</t>
  </si>
  <si>
    <t>STAR HOTDOG JUMBO 1KG</t>
  </si>
  <si>
    <t>5011200273777</t>
  </si>
  <si>
    <t>STAR CHEEZEEDOG JUMBO 1KG</t>
  </si>
  <si>
    <t>5011200208371</t>
  </si>
  <si>
    <t>STAR CHEEZEDOG REG, 250G</t>
  </si>
  <si>
    <t>STAR CHEESEDOG FOOTLONG 10+2 PROMO 1.1KG</t>
  </si>
  <si>
    <t>STAR CHEESEDOG REGULAR 1KG</t>
  </si>
  <si>
    <t>5011200275000</t>
  </si>
  <si>
    <t>STAR FOOTLONG, 1KG</t>
  </si>
  <si>
    <t>STAR CHEESEDOG 210G</t>
  </si>
  <si>
    <t>STAR HOTDOG HIGANTE 1.4KG (16 PIECES)</t>
  </si>
  <si>
    <t>STAR HOTDOG HIGANTE 1.14KGS (14+2)</t>
  </si>
  <si>
    <t>HIGANTE CHEESEDOG, PHC, 16+1 PCS, 1.2KG</t>
  </si>
  <si>
    <t>VIDA HOTDOG REGULAR (NEW) 1KG</t>
  </si>
  <si>
    <t>VIDA HOTDOG JUMBO (NEW) 1KG</t>
  </si>
  <si>
    <t>VIDA HOTDOG REGULAR (NEW) 2.5KG</t>
  </si>
  <si>
    <t>VIDA HOTDOG MINI REGULAR (NEW) 250G</t>
  </si>
  <si>
    <t>VIDA HOTDOG JUMBO (NEW) 250G</t>
  </si>
  <si>
    <t>5011200204387</t>
  </si>
  <si>
    <t>VIDA BACON 250G</t>
  </si>
  <si>
    <t>5011200208123</t>
  </si>
  <si>
    <t>HONEYCURED BACON 200G</t>
  </si>
  <si>
    <t>5011200208122</t>
  </si>
  <si>
    <t>HONEYCURED BACON 400G</t>
  </si>
  <si>
    <t>5011200227034</t>
  </si>
  <si>
    <t>PF COOKED HAM SL 250G</t>
  </si>
  <si>
    <t>5011200273685</t>
  </si>
  <si>
    <t>PF SWEET HAM SQ SL 250G</t>
  </si>
  <si>
    <t>5011200273740</t>
  </si>
  <si>
    <t>VIDA SWEET HAM 250G</t>
  </si>
  <si>
    <t>5011200273755</t>
  </si>
  <si>
    <t>STAR SWEET HAM 250G</t>
  </si>
  <si>
    <t>5011200217655</t>
  </si>
  <si>
    <t>PF FUN NUGGETS LETTERS &amp; NUMBERS 200G</t>
  </si>
  <si>
    <t>5011200217250</t>
  </si>
  <si>
    <t>PF CHICKEN FUN NUGGETS CCS BBQ 200G</t>
  </si>
  <si>
    <t>5011200217255</t>
  </si>
  <si>
    <t>PF CHICKEN FUN NUGGETS CCS CHEESE 200G</t>
  </si>
  <si>
    <t>PF CHICKEN NUGGETS CCS JUMBO PACK 1KG.</t>
  </si>
  <si>
    <t>5011200217569</t>
  </si>
  <si>
    <t>PF CHICKEN FUN NUGGETS SULIT PACK 135G</t>
  </si>
  <si>
    <t>5011200209229</t>
  </si>
  <si>
    <t>PF CNJ DRUMMETS 240G</t>
  </si>
  <si>
    <t>5011200220247</t>
  </si>
  <si>
    <t>PF CNJ CHICKEN BREAST NUGGETS 200G</t>
  </si>
  <si>
    <t>5011200297318</t>
  </si>
  <si>
    <t>PF STAR CHICKEN NUGGETS 150G</t>
  </si>
  <si>
    <t>CHICKEN POPCORN NUGGETS, PF, 200G.</t>
  </si>
  <si>
    <t>5011200282193</t>
  </si>
  <si>
    <t>PF CLASSIC TOCINO 220G (WM)</t>
  </si>
  <si>
    <t>5011200282194</t>
  </si>
  <si>
    <t>PF SWEET CHILI TOCINO 220G (WM)</t>
  </si>
  <si>
    <t>FIESTA HAM FLAT 1.0KG</t>
  </si>
  <si>
    <t>FIESTA HAM, PF, PRE-SLICED, 1KG.</t>
  </si>
  <si>
    <t>JAMON DE BOLA GLAZED 1KG</t>
  </si>
  <si>
    <t>PEAR SHAPED HAM 800G</t>
  </si>
  <si>
    <t>BRICK HAM 500G</t>
  </si>
  <si>
    <t>500g</t>
  </si>
  <si>
    <t>1kg</t>
  </si>
  <si>
    <t>250g</t>
  </si>
  <si>
    <t>700G</t>
  </si>
  <si>
    <t>750G</t>
  </si>
  <si>
    <t>710G</t>
  </si>
  <si>
    <t>3kg</t>
  </si>
  <si>
    <t>1.1kg</t>
  </si>
  <si>
    <t>1.4kg</t>
  </si>
  <si>
    <t>1.14kg</t>
  </si>
  <si>
    <t>1.2kg</t>
  </si>
  <si>
    <t>2.5kg</t>
  </si>
  <si>
    <t>400g</t>
  </si>
  <si>
    <t>135g</t>
  </si>
  <si>
    <t>150G</t>
  </si>
  <si>
    <t>220g</t>
  </si>
  <si>
    <t>1 kg</t>
  </si>
  <si>
    <t>800g</t>
  </si>
  <si>
    <t>500 g</t>
  </si>
  <si>
    <t>Refrigerated Meat</t>
  </si>
  <si>
    <t>PACK</t>
  </si>
  <si>
    <t>SM COFFEE ESSENSO, 25GX8X24</t>
  </si>
  <si>
    <t>SM COFFEE, 3IN1, DOS, ORIG, 34GX5X48</t>
  </si>
  <si>
    <t>SM COFFEE, 3IN1, BARAKO, STRIP 17GX10X24</t>
  </si>
  <si>
    <t>SMSC SFREE ORIG, DOUBLE TIPID, 7GX300.</t>
  </si>
  <si>
    <t>8x25g</t>
  </si>
  <si>
    <t>5x48</t>
  </si>
  <si>
    <t>10x17g</t>
  </si>
  <si>
    <t>7g</t>
  </si>
  <si>
    <t>BOX</t>
  </si>
  <si>
    <t>STRIPS</t>
  </si>
  <si>
    <t>Coffee</t>
  </si>
  <si>
    <t>5015151348285</t>
  </si>
  <si>
    <t>NUTRI-OIL COCONUT OIL 950ML X 12</t>
  </si>
  <si>
    <t>5015151349100</t>
  </si>
  <si>
    <t>NUTRI-OIL COCONUT OIL SUP 950ML X 12</t>
  </si>
  <si>
    <t>5015151348650</t>
  </si>
  <si>
    <t>NUTRI-OIL COCONUT OIL 475ML X 24</t>
  </si>
  <si>
    <t>5015151348349</t>
  </si>
  <si>
    <t>NUTRI-OIL PALM OLEIN 950ML X 12</t>
  </si>
  <si>
    <t>5015151348399</t>
  </si>
  <si>
    <t>NUTRI-OIL PALM OLEIN SUP 950ML X 12</t>
  </si>
  <si>
    <t>5015151360165</t>
  </si>
  <si>
    <t>NUTRI-OIL PALM OLEIN 475ML X 24</t>
  </si>
  <si>
    <t>5015151360190</t>
  </si>
  <si>
    <t>PURE-OIL GENERIC 475MLX25</t>
  </si>
  <si>
    <t>5015151360160</t>
  </si>
  <si>
    <t>PURE-OIL PALM OLEIN 312ML X 25</t>
  </si>
  <si>
    <t>5015151362012</t>
  </si>
  <si>
    <t>PURE-OIL GENERIC 950MLX12</t>
  </si>
  <si>
    <t>5015151360197</t>
  </si>
  <si>
    <t>PURE OIL GENERIC 175ML X 50</t>
  </si>
  <si>
    <t>5015151362023</t>
  </si>
  <si>
    <t>PURE OIL GENERIC 60ML X 160</t>
  </si>
  <si>
    <t>5015151363101</t>
  </si>
  <si>
    <t>PURE OIL SUP 1.9L X 6</t>
  </si>
  <si>
    <t>5015151348461</t>
  </si>
  <si>
    <t>NUTRI-OIL COCONUT OIL 17KG X 1</t>
  </si>
  <si>
    <t>5015151348470</t>
  </si>
  <si>
    <t>NUTRI-OIL PALM OLEIN 17KG X 1</t>
  </si>
  <si>
    <t>950ml</t>
  </si>
  <si>
    <t>475ml</t>
  </si>
  <si>
    <t>312ml</t>
  </si>
  <si>
    <t>175ml</t>
  </si>
  <si>
    <t>60ml</t>
  </si>
  <si>
    <t>1.9L</t>
  </si>
  <si>
    <t>17kg</t>
  </si>
  <si>
    <t>Magnolia</t>
  </si>
  <si>
    <t>MAG QUICKMELT, 165G X 48</t>
  </si>
  <si>
    <t>5013180210285</t>
  </si>
  <si>
    <t>MAG QUICKMELT 1.9KG X 6</t>
  </si>
  <si>
    <t>5013180209550</t>
  </si>
  <si>
    <t>MAG CREAM CHEESE 225G X 48</t>
  </si>
  <si>
    <t>5013180209128</t>
  </si>
  <si>
    <t>MAG QUESO DE BOLA 350G X 12</t>
  </si>
  <si>
    <t>5013180209120</t>
  </si>
  <si>
    <t>MAG QUESO DE BOLA 500G X 12</t>
  </si>
  <si>
    <t>5013180240003</t>
  </si>
  <si>
    <t>MAG GOLD EDAM CHEESEBALL 350G X 12</t>
  </si>
  <si>
    <t>5013180209600</t>
  </si>
  <si>
    <t>MAG GOLD EDAM CHEESEBALL 500G X 12</t>
  </si>
  <si>
    <t>5013170104335</t>
  </si>
  <si>
    <t>MAG GOLD BUTTER SALTED 225G X 48</t>
  </si>
  <si>
    <t>5013170104260</t>
  </si>
  <si>
    <t>MAG GOLD BUTTER UNSALTED 225G X 48</t>
  </si>
  <si>
    <t>DARI CREME CLASSIC, 200GX48</t>
  </si>
  <si>
    <t>DARI CREME CLASSIC 100G X 48</t>
  </si>
  <si>
    <t>DARI CREME BUTTERMILK, 200GX48</t>
  </si>
  <si>
    <t>DARI CREME BUTTERMILK 100G X 48</t>
  </si>
  <si>
    <t>DARI CREME LITE SPREADABLE, 200G X 24</t>
  </si>
  <si>
    <t>BUTTERCUP, SALTED, 200GX48</t>
  </si>
  <si>
    <t>5015151452010</t>
  </si>
  <si>
    <t>BAKER'S BEST 225G X 48</t>
  </si>
  <si>
    <t>5013180209570</t>
  </si>
  <si>
    <t>MAG CREAM CHEESE 1KG X 6</t>
  </si>
  <si>
    <t>5015151448070</t>
  </si>
  <si>
    <t>BUTTERCUP SALTED 5KG X 4</t>
  </si>
  <si>
    <t>DAILY QUEZO, 165GX48</t>
  </si>
  <si>
    <t>MAG CHEEZEE REGULAR, 165G X 48</t>
  </si>
  <si>
    <t>MAG CHEEZEE REGULAR, 440G X 12</t>
  </si>
  <si>
    <t>MAG CHEEZEE REGULAR, 900G X 6</t>
  </si>
  <si>
    <t>MAG CHEEZEE SPREAD, PLAIN, 30GX120</t>
  </si>
  <si>
    <t>5013180209496</t>
  </si>
  <si>
    <t>MAG CHEEZEE SPREAD PLN 120G X 24</t>
  </si>
  <si>
    <t>5013180209499</t>
  </si>
  <si>
    <t>MAG CHEEZEE SPREAD PLN 235G X 24</t>
  </si>
  <si>
    <t>5013180209493</t>
  </si>
  <si>
    <t>MAG CHEEZEE SPREAD PLN 480G X 12</t>
  </si>
  <si>
    <t>MAG CHEEZEE SPREAD, PIMIENTO, 30GX120</t>
  </si>
  <si>
    <t>5013180209492</t>
  </si>
  <si>
    <t>MAG CHEEZEE SPREAD PTO 120G X 24</t>
  </si>
  <si>
    <t>5013180208720</t>
  </si>
  <si>
    <t>MAG CHEEZEE SPREAD PTO 235G X 24</t>
  </si>
  <si>
    <t>5013180208733</t>
  </si>
  <si>
    <t>MAG CHEEZEE SPREAD PTO 480G X 12</t>
  </si>
  <si>
    <t>5013180209206</t>
  </si>
  <si>
    <t>MAG CHEEZEE SQUEEZE PLN 235G X 24</t>
  </si>
  <si>
    <t>5013180209207</t>
  </si>
  <si>
    <t>MAG CHEEZEE SQUEEZE PLN 120G X 24</t>
  </si>
  <si>
    <t>5013180209208</t>
  </si>
  <si>
    <t>MAG CHEEZEE SQUEEZE PTO 235G X 24</t>
  </si>
  <si>
    <t>5013180209209</t>
  </si>
  <si>
    <t>MAG CHEEZEE SQUEEZE PTO 120G X 24</t>
  </si>
  <si>
    <t>5013180209562</t>
  </si>
  <si>
    <t>MAG CREAM CHEESE SPREAD 220G X 24</t>
  </si>
  <si>
    <t>STAR MARGARINE, CLASSIC, 30GX120.</t>
  </si>
  <si>
    <t>5015151472115</t>
  </si>
  <si>
    <t>STAR MARGARINE CLASSIC 100G X 144</t>
  </si>
  <si>
    <t>5015151472130</t>
  </si>
  <si>
    <t>STAR MARGARINE CLASSIC 250G X 72</t>
  </si>
  <si>
    <t>5015151472150</t>
  </si>
  <si>
    <t>STAR MARGARINE CLASSIC 1KG X 12</t>
  </si>
  <si>
    <t>5015151472170</t>
  </si>
  <si>
    <t>STAR MARGARINE CLASSIC 2KG X 8</t>
  </si>
  <si>
    <t>STAR MARGARINE SWEET BLEND 30G X 120</t>
  </si>
  <si>
    <t>5015151472230</t>
  </si>
  <si>
    <t>STAR MARGARINE SWEET BLEND 100G X 96</t>
  </si>
  <si>
    <t>5015151472250</t>
  </si>
  <si>
    <t>STAR MARGARINE SWEET BLEND 250G X 48</t>
  </si>
  <si>
    <t>5015151472060</t>
  </si>
  <si>
    <t>STAR MARGARINE GARLIC 100G X 96</t>
  </si>
  <si>
    <t>5015151472228</t>
  </si>
  <si>
    <t>STAR MARGARINE VANILLA 100G X 96</t>
  </si>
  <si>
    <t>5015151472275</t>
  </si>
  <si>
    <t>STAR MARGARINE CHOCOLATE 100G X 96</t>
  </si>
  <si>
    <t>STAR MARGARINE, CARAMEL 100G X 96</t>
  </si>
  <si>
    <t>5017183049463</t>
  </si>
  <si>
    <t>MAG REAL MAYONNAISE 1.8L X 6</t>
  </si>
  <si>
    <t>5017183049457</t>
  </si>
  <si>
    <t>MAG REAL MAYONNAISE 3.5L X 4</t>
  </si>
  <si>
    <t>5017183049468</t>
  </si>
  <si>
    <t>MAG SANDWICH SPREAD 3.5L X 4</t>
  </si>
  <si>
    <t>5017183049469</t>
  </si>
  <si>
    <t>MAG SANDWICH SPREAD 1.8L X 6</t>
  </si>
  <si>
    <t>5017183049471</t>
  </si>
  <si>
    <t>MAG ALL PURPOSE DRESSING 3.5L X 4</t>
  </si>
  <si>
    <t>5017183049472</t>
  </si>
  <si>
    <t>MAG ALL PURPOSE DRESSING 1.8L X 6</t>
  </si>
  <si>
    <t>5013170148075</t>
  </si>
  <si>
    <t>MAG FRESH MILK 250ML X 24</t>
  </si>
  <si>
    <t>5013170148100</t>
  </si>
  <si>
    <t>MAG FRESH MILK 1L X 12</t>
  </si>
  <si>
    <t>5013170148230</t>
  </si>
  <si>
    <t>MAG LOW FAT MILK 250ML X 24</t>
  </si>
  <si>
    <t>5013170148250</t>
  </si>
  <si>
    <t>MAG LOW FAT MILK 1L X 12</t>
  </si>
  <si>
    <t>MILK, MAGNOLIA, NON-FAT, 250ML</t>
  </si>
  <si>
    <t>MILK, MAGNOLIA, NON-FAT, 1L</t>
  </si>
  <si>
    <t>5013170245000</t>
  </si>
  <si>
    <t>MAG FULL CREAM MILK 1L X 12</t>
  </si>
  <si>
    <t>5013170245109</t>
  </si>
  <si>
    <t>MAG FULL CREAM MILK 200ML X 36</t>
  </si>
  <si>
    <t>MAGNOLIA CHOCOLAIT, JUSTICE1, 110MLX36</t>
  </si>
  <si>
    <t>MAGNOLIA CHOCOLAIT, JUSTICE1, 250MLX24</t>
  </si>
  <si>
    <t>MAGNOLIA CHOCOLAIT, JUSTICE1, 1LX12</t>
  </si>
  <si>
    <t>5017183202840</t>
  </si>
  <si>
    <t>MAG ALL PURPOSE CREAM 250ML X 24</t>
  </si>
  <si>
    <t>JA FRUITEEZ 12'S 14G X 12 X 30</t>
  </si>
  <si>
    <t>JA FRUITEEZ 18'S 14G X 18 X 20</t>
  </si>
  <si>
    <t>JA FRUITEEZ 50'S 14G X 50 X 8</t>
  </si>
  <si>
    <t>5019230136755</t>
  </si>
  <si>
    <t>JA BALLS BUHOS PACK 10G X 600</t>
  </si>
  <si>
    <t>JA BITES MIXED 12'S 12G X 12 X 30</t>
  </si>
  <si>
    <t>JA BITES MIXED 50'S, 12G X 50 X 8</t>
  </si>
  <si>
    <t>JA BALLS SUKI PACK 10G X 75 X 8</t>
  </si>
  <si>
    <t>5019230136959</t>
  </si>
  <si>
    <t>JA JELLY SIP ORANGE 200G X 10</t>
  </si>
  <si>
    <t>5019230136957</t>
  </si>
  <si>
    <t>JA JELLY SIP APPLE 200G X 10</t>
  </si>
  <si>
    <t>5019230136958</t>
  </si>
  <si>
    <t>JA JELLY SIP STRAWBERRY 200G X 10</t>
  </si>
  <si>
    <t>JA JELLY SIP GRAPE 200G X 10</t>
  </si>
  <si>
    <t>JA JELLY SIP MANGO 200G X 10</t>
  </si>
  <si>
    <t>5018170848317</t>
  </si>
  <si>
    <t>MAG PANCAKE PLUS W/ MAPLE 200GX48</t>
  </si>
  <si>
    <t>5018170848295</t>
  </si>
  <si>
    <t>MAG PANCAKE PLUS W/ CHOCO 200GX48</t>
  </si>
  <si>
    <t>5018170848335</t>
  </si>
  <si>
    <t>MAG PANCAKE PLUS W/ SBRRY 200GX48</t>
  </si>
  <si>
    <t>5018170848240</t>
  </si>
  <si>
    <t>MAG PANCAKE &amp; WAFFLE MIX 180GX48</t>
  </si>
  <si>
    <t>5018170848262</t>
  </si>
  <si>
    <t>MAG PANCAKE &amp; WAFFLE MIX 400GX24</t>
  </si>
  <si>
    <t>1012152248261</t>
  </si>
  <si>
    <t>MAG ALL PURPOSE FLOUR  C400GX30</t>
  </si>
  <si>
    <t>1012152248262</t>
  </si>
  <si>
    <t>MAG ALL PURPOSE FLOUR C800GX14</t>
  </si>
  <si>
    <t>WANDAH! ALL AROUND MIX, CHEESE 12.5G X48</t>
  </si>
  <si>
    <t>GRAVY, WANDAH ALL AROUND MIX, 20GX8SX48.</t>
  </si>
  <si>
    <t>MAG CHZ SQZ,PLN,120GX24,W/CHCOLAIT 110ML</t>
  </si>
  <si>
    <t>MAG CHZ SQZ,PTO,120GX24,W/CHCOLAIT 110ML</t>
  </si>
  <si>
    <t>MAGNOLIA CHOCOLAIT, 110ML, 6X6.</t>
  </si>
  <si>
    <t>MAG ALL PURPOSE FLOUR, 800G PROMO</t>
  </si>
  <si>
    <t>1.9kg</t>
  </si>
  <si>
    <t>225g</t>
  </si>
  <si>
    <t>5kg</t>
  </si>
  <si>
    <t>440g</t>
  </si>
  <si>
    <t>900g</t>
  </si>
  <si>
    <t>30g</t>
  </si>
  <si>
    <t>120g</t>
  </si>
  <si>
    <t>235g</t>
  </si>
  <si>
    <t>480g</t>
  </si>
  <si>
    <t>2kg</t>
  </si>
  <si>
    <t>100G</t>
  </si>
  <si>
    <t>1.8L</t>
  </si>
  <si>
    <t>3.5kL</t>
  </si>
  <si>
    <t>3.5L</t>
  </si>
  <si>
    <t>250ml</t>
  </si>
  <si>
    <t>1liter</t>
  </si>
  <si>
    <t>250 ml</t>
  </si>
  <si>
    <t>1 Liter</t>
  </si>
  <si>
    <t>200 ml</t>
  </si>
  <si>
    <t>110ml</t>
  </si>
  <si>
    <t>1 liter</t>
  </si>
  <si>
    <t>14Gx12x30</t>
  </si>
  <si>
    <t>14gx18x20</t>
  </si>
  <si>
    <t>14gx50x8</t>
  </si>
  <si>
    <t>10gx600</t>
  </si>
  <si>
    <t>12gx12x30</t>
  </si>
  <si>
    <t>200g x 10</t>
  </si>
  <si>
    <t>180g</t>
  </si>
  <si>
    <t>12.5G X 48</t>
  </si>
  <si>
    <t>6x8s</t>
  </si>
  <si>
    <t>20gx8sx48</t>
  </si>
  <si>
    <t>MAG</t>
  </si>
  <si>
    <t>LA PACITA, EGG CRACKLET 130GX50</t>
  </si>
  <si>
    <t>LA PACITA, EGG CRACKLET 65GX90</t>
  </si>
  <si>
    <t>LA PACITA, EGG CRACKLET 250GX30</t>
  </si>
  <si>
    <t>LA PACITA, GRAHAM CRKR, 200GX24.</t>
  </si>
  <si>
    <t>LA PACITA, GRAHAM CRKR 10SX24</t>
  </si>
  <si>
    <t>LA PACITA, MAMON TOSTADO 100GX24</t>
  </si>
  <si>
    <t>LA PACITA, PASENCIA 40GX96</t>
  </si>
  <si>
    <t>LA PACITA, PASENCIA 90GX48</t>
  </si>
  <si>
    <t>LA PACITA, PASENCIA BAGS 10SX24</t>
  </si>
  <si>
    <t>LA PACITA, PASENCIA 250GX48</t>
  </si>
  <si>
    <t>LA PACITA, PRIMA 200GX36</t>
  </si>
  <si>
    <t>LA PACITA-MAG</t>
  </si>
  <si>
    <t>LA PACITA, PRIMA BAGS 10SX48</t>
  </si>
  <si>
    <t>LA PACITA, SUPREME FLAKES 200GX36</t>
  </si>
  <si>
    <t>LA PACITA, SUPREME FLAKES 400GX18</t>
  </si>
  <si>
    <t>LA PACITA, SUPREME FLAKES 10'SX30</t>
  </si>
  <si>
    <t>LA PACITA, GRAHAM CHOCOLATE, 5SX48.</t>
  </si>
  <si>
    <t>LA PACITA, GRAHAM PEANUT BUTTER, 5SX48.</t>
  </si>
  <si>
    <t>LA PACITA, GRAHAM CREAM CHEESE, 5SX48.</t>
  </si>
  <si>
    <t>LA PACITA, CAMACHILE 500GX12</t>
  </si>
  <si>
    <t>LA PACITA, HOLIDAY MIX 2.5KGX1</t>
  </si>
  <si>
    <t>LA PACITA, MAMON TOSTADO 250GX12</t>
  </si>
  <si>
    <t>LA PACITA, SUPREME FLAKES ESP 900GX12</t>
  </si>
  <si>
    <t>130g</t>
  </si>
  <si>
    <t>65g</t>
  </si>
  <si>
    <t>24 x 10's</t>
  </si>
  <si>
    <t>40g</t>
  </si>
  <si>
    <t>90g</t>
  </si>
  <si>
    <t>48 x 10's</t>
  </si>
  <si>
    <t>30 x 10's</t>
  </si>
  <si>
    <t>5s</t>
  </si>
  <si>
    <t>La Pacita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</si>
</sst>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2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2"/>
      <color indexed="18"/>
      <name val="Arial"/>
      <family val="2"/>
    </font>
    <font>
      <sz val="12"/>
      <color indexed="18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000000"/>
      <name val="Calibri"/>
      <family val="2"/>
      <scheme val="minor"/>
    </font>
    <font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AAAFF"/>
        <bgColor rgb="FF000000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5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0">
    <xf numFmtId="0" fontId="0" fillId="0" borderId="0" xfId="0"/>
    <xf numFmtId="0" fontId="3" fillId="0" borderId="0" xfId="0" applyFont="1"/>
    <xf numFmtId="1" fontId="0" fillId="0" borderId="0" xfId="0" applyNumberFormat="1" applyBorder="1"/>
    <xf numFmtId="0" fontId="0" fillId="0" borderId="0" xfId="0" applyAlignment="1">
      <alignment horizontal="center"/>
    </xf>
    <xf numFmtId="43" fontId="1" fillId="0" borderId="0" xfId="1"/>
    <xf numFmtId="0" fontId="7" fillId="0" borderId="0" xfId="0" applyFont="1"/>
    <xf numFmtId="0" fontId="8" fillId="3" borderId="2" xfId="0" applyFont="1" applyFill="1" applyBorder="1"/>
    <xf numFmtId="0" fontId="3" fillId="3" borderId="3" xfId="0" applyFont="1" applyFill="1" applyBorder="1"/>
    <xf numFmtId="0" fontId="0" fillId="3" borderId="3" xfId="0" applyFill="1" applyBorder="1" applyAlignment="1">
      <alignment horizontal="center"/>
    </xf>
    <xf numFmtId="43" fontId="1" fillId="3" borderId="3" xfId="1" applyFill="1" applyBorder="1"/>
    <xf numFmtId="0" fontId="8" fillId="0" borderId="0" xfId="0" applyFont="1"/>
    <xf numFmtId="0" fontId="0" fillId="3" borderId="6" xfId="0" applyFill="1" applyBorder="1" applyAlignment="1">
      <alignment horizontal="center"/>
    </xf>
    <xf numFmtId="43" fontId="1" fillId="3" borderId="6" xfId="1" applyFill="1" applyBorder="1"/>
    <xf numFmtId="0" fontId="8" fillId="3" borderId="5" xfId="0" applyFont="1" applyFill="1" applyBorder="1"/>
    <xf numFmtId="0" fontId="3" fillId="3" borderId="6" xfId="0" applyFont="1" applyFill="1" applyBorder="1"/>
    <xf numFmtId="43" fontId="9" fillId="3" borderId="3" xfId="1" applyFont="1" applyFill="1" applyBorder="1"/>
    <xf numFmtId="0" fontId="6" fillId="3" borderId="5" xfId="0" applyFont="1" applyFill="1" applyBorder="1"/>
    <xf numFmtId="0" fontId="7" fillId="3" borderId="6" xfId="0" applyFont="1" applyFill="1" applyBorder="1" applyAlignment="1">
      <alignment horizontal="center"/>
    </xf>
    <xf numFmtId="43" fontId="7" fillId="3" borderId="6" xfId="1" applyFont="1" applyFill="1" applyBorder="1"/>
    <xf numFmtId="0" fontId="0" fillId="0" borderId="0" xfId="0" applyFill="1"/>
    <xf numFmtId="1" fontId="0" fillId="0" borderId="4" xfId="0" applyNumberFormat="1" applyFill="1" applyBorder="1"/>
    <xf numFmtId="0" fontId="0" fillId="0" borderId="8" xfId="0" applyFill="1" applyBorder="1" applyAlignment="1">
      <alignment horizontal="center"/>
    </xf>
    <xf numFmtId="43" fontId="1" fillId="0" borderId="8" xfId="1" applyFill="1" applyBorder="1"/>
    <xf numFmtId="0" fontId="8" fillId="0" borderId="0" xfId="0" applyFont="1" applyFill="1"/>
    <xf numFmtId="0" fontId="8" fillId="0" borderId="8" xfId="0" applyFont="1" applyFill="1" applyBorder="1"/>
    <xf numFmtId="0" fontId="8" fillId="0" borderId="8" xfId="0" applyFont="1" applyFill="1" applyBorder="1" applyAlignment="1">
      <alignment horizontal="center"/>
    </xf>
    <xf numFmtId="43" fontId="8" fillId="0" borderId="8" xfId="1" applyFont="1" applyFill="1" applyBorder="1"/>
    <xf numFmtId="1" fontId="0" fillId="0" borderId="0" xfId="0" applyNumberFormat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1" fontId="8" fillId="0" borderId="8" xfId="0" applyNumberFormat="1" applyFont="1" applyFill="1" applyBorder="1" applyAlignment="1">
      <alignment horizontal="left"/>
    </xf>
    <xf numFmtId="1" fontId="0" fillId="0" borderId="8" xfId="0" applyNumberFormat="1" applyFill="1" applyBorder="1" applyAlignment="1">
      <alignment horizontal="left"/>
    </xf>
    <xf numFmtId="0" fontId="8" fillId="0" borderId="5" xfId="0" applyFont="1" applyFill="1" applyBorder="1"/>
    <xf numFmtId="1" fontId="3" fillId="0" borderId="0" xfId="0" applyNumberFormat="1" applyFont="1" applyBorder="1" applyAlignment="1">
      <alignment horizontal="left"/>
    </xf>
    <xf numFmtId="1" fontId="0" fillId="0" borderId="8" xfId="0" applyNumberFormat="1" applyFill="1" applyBorder="1"/>
    <xf numFmtId="1" fontId="0" fillId="0" borderId="0" xfId="0" applyNumberFormat="1"/>
    <xf numFmtId="1" fontId="0" fillId="0" borderId="0" xfId="0" applyNumberFormat="1" applyAlignment="1">
      <alignment horizontal="left"/>
    </xf>
    <xf numFmtId="0" fontId="3" fillId="3" borderId="6" xfId="0" applyFont="1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43" fontId="1" fillId="0" borderId="6" xfId="1" applyFill="1" applyBorder="1"/>
    <xf numFmtId="43" fontId="1" fillId="3" borderId="4" xfId="1" applyFill="1" applyBorder="1" applyAlignment="1">
      <alignment horizontal="left"/>
    </xf>
    <xf numFmtId="43" fontId="1" fillId="3" borderId="7" xfId="1" applyFill="1" applyBorder="1" applyAlignment="1">
      <alignment horizontal="left"/>
    </xf>
    <xf numFmtId="1" fontId="7" fillId="3" borderId="6" xfId="0" applyNumberFormat="1" applyFon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43" fontId="1" fillId="0" borderId="0" xfId="1" applyFill="1" applyBorder="1"/>
    <xf numFmtId="0" fontId="0" fillId="0" borderId="8" xfId="0" applyFill="1" applyBorder="1" applyAlignment="1">
      <alignment horizontal="left"/>
    </xf>
    <xf numFmtId="1" fontId="3" fillId="0" borderId="0" xfId="0" applyNumberFormat="1" applyFont="1"/>
    <xf numFmtId="1" fontId="8" fillId="0" borderId="0" xfId="0" applyNumberFormat="1" applyFont="1" applyFill="1" applyBorder="1" applyAlignment="1">
      <alignment horizontal="left"/>
    </xf>
    <xf numFmtId="1" fontId="0" fillId="0" borderId="7" xfId="0" applyNumberFormat="1" applyFill="1" applyBorder="1"/>
    <xf numFmtId="1" fontId="8" fillId="3" borderId="0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center"/>
    </xf>
    <xf numFmtId="43" fontId="7" fillId="3" borderId="0" xfId="1" applyFont="1" applyFill="1" applyBorder="1"/>
    <xf numFmtId="0" fontId="0" fillId="0" borderId="0" xfId="0" applyAlignment="1">
      <alignment horizontal="center" vertical="center" wrapText="1"/>
    </xf>
    <xf numFmtId="43" fontId="9" fillId="0" borderId="8" xfId="1" applyFont="1" applyFill="1" applyBorder="1"/>
    <xf numFmtId="1" fontId="7" fillId="3" borderId="6" xfId="0" applyNumberFormat="1" applyFont="1" applyFill="1" applyBorder="1"/>
    <xf numFmtId="1" fontId="8" fillId="0" borderId="6" xfId="0" applyNumberFormat="1" applyFont="1" applyFill="1" applyBorder="1" applyAlignment="1">
      <alignment horizontal="left"/>
    </xf>
    <xf numFmtId="1" fontId="8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" fontId="0" fillId="0" borderId="0" xfId="0" applyNumberFormat="1" applyFill="1"/>
    <xf numFmtId="1" fontId="1" fillId="3" borderId="4" xfId="1" applyNumberFormat="1" applyFill="1" applyBorder="1"/>
    <xf numFmtId="1" fontId="1" fillId="3" borderId="7" xfId="1" applyNumberFormat="1" applyFill="1" applyBorder="1"/>
    <xf numFmtId="43" fontId="13" fillId="0" borderId="8" xfId="1" applyFont="1" applyFill="1" applyBorder="1"/>
    <xf numFmtId="43" fontId="9" fillId="3" borderId="6" xfId="1" applyFont="1" applyFill="1" applyBorder="1"/>
    <xf numFmtId="1" fontId="0" fillId="0" borderId="6" xfId="0" applyNumberFormat="1" applyFill="1" applyBorder="1"/>
    <xf numFmtId="1" fontId="0" fillId="0" borderId="7" xfId="0" applyNumberFormat="1" applyFill="1" applyBorder="1" applyAlignment="1">
      <alignment horizontal="left"/>
    </xf>
    <xf numFmtId="43" fontId="8" fillId="4" borderId="8" xfId="1" applyFont="1" applyFill="1" applyBorder="1"/>
    <xf numFmtId="43" fontId="14" fillId="0" borderId="8" xfId="1" applyFont="1" applyFill="1" applyBorder="1"/>
    <xf numFmtId="0" fontId="1" fillId="0" borderId="8" xfId="0" applyFont="1" applyFill="1" applyBorder="1" applyAlignment="1">
      <alignment horizontal="center"/>
    </xf>
    <xf numFmtId="0" fontId="6" fillId="3" borderId="1" xfId="0" applyFont="1" applyFill="1" applyBorder="1"/>
    <xf numFmtId="0" fontId="10" fillId="0" borderId="8" xfId="0" applyNumberFormat="1" applyFont="1" applyFill="1" applyBorder="1"/>
    <xf numFmtId="0" fontId="9" fillId="0" borderId="8" xfId="0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1" fontId="8" fillId="0" borderId="4" xfId="1" applyNumberFormat="1" applyFont="1" applyFill="1" applyBorder="1"/>
    <xf numFmtId="0" fontId="9" fillId="0" borderId="0" xfId="0" applyFont="1" applyFill="1"/>
    <xf numFmtId="43" fontId="0" fillId="0" borderId="0" xfId="0" applyNumberFormat="1" applyFill="1"/>
    <xf numFmtId="43" fontId="7" fillId="3" borderId="7" xfId="1" applyFont="1" applyFill="1" applyBorder="1" applyAlignment="1">
      <alignment horizontal="left"/>
    </xf>
    <xf numFmtId="1" fontId="7" fillId="3" borderId="7" xfId="1" applyNumberFormat="1" applyFont="1" applyFill="1" applyBorder="1"/>
    <xf numFmtId="0" fontId="3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43" fontId="16" fillId="5" borderId="9" xfId="1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0" xfId="0" applyBorder="1"/>
    <xf numFmtId="0" fontId="17" fillId="7" borderId="0" xfId="0" applyFont="1" applyFill="1" applyBorder="1" applyAlignment="1">
      <alignment horizontal="left" vertical="center" wrapText="1"/>
    </xf>
    <xf numFmtId="1" fontId="18" fillId="0" borderId="8" xfId="0" applyNumberFormat="1" applyFont="1" applyFill="1" applyBorder="1" applyAlignment="1">
      <alignment horizontal="left"/>
    </xf>
    <xf numFmtId="1" fontId="18" fillId="0" borderId="8" xfId="0" applyNumberFormat="1" applyFont="1" applyFill="1" applyBorder="1"/>
    <xf numFmtId="0" fontId="18" fillId="0" borderId="8" xfId="0" applyFont="1" applyFill="1" applyBorder="1" applyAlignment="1">
      <alignment horizontal="left"/>
    </xf>
    <xf numFmtId="1" fontId="18" fillId="0" borderId="8" xfId="0" applyNumberFormat="1" applyFont="1" applyFill="1" applyBorder="1" applyAlignment="1"/>
    <xf numFmtId="0" fontId="18" fillId="0" borderId="8" xfId="0" applyFont="1" applyFill="1" applyBorder="1" applyAlignment="1">
      <alignment horizontal="center"/>
    </xf>
    <xf numFmtId="43" fontId="18" fillId="0" borderId="8" xfId="5" applyFont="1" applyFill="1" applyBorder="1"/>
    <xf numFmtId="39" fontId="18" fillId="0" borderId="8" xfId="5" applyNumberFormat="1" applyFont="1" applyFill="1" applyBorder="1"/>
    <xf numFmtId="43" fontId="18" fillId="0" borderId="8" xfId="5" applyNumberFormat="1" applyFont="1" applyFill="1" applyBorder="1"/>
    <xf numFmtId="43" fontId="18" fillId="0" borderId="8" xfId="5" applyFont="1" applyFill="1" applyBorder="1" applyAlignment="1"/>
    <xf numFmtId="43" fontId="18" fillId="0" borderId="8" xfId="5" applyFont="1" applyFill="1" applyBorder="1" applyAlignment="1">
      <alignment horizontal="center"/>
    </xf>
    <xf numFmtId="0" fontId="0" fillId="0" borderId="0" xfId="0" applyFill="1" applyBorder="1"/>
    <xf numFmtId="1" fontId="1" fillId="0" borderId="8" xfId="0" applyNumberFormat="1" applyFont="1" applyFill="1" applyBorder="1" applyAlignment="1">
      <alignment horizontal="left"/>
    </xf>
    <xf numFmtId="1" fontId="22" fillId="8" borderId="8" xfId="0" applyNumberFormat="1" applyFont="1" applyFill="1" applyBorder="1" applyAlignment="1">
      <alignment horizontal="left"/>
    </xf>
    <xf numFmtId="1" fontId="0" fillId="0" borderId="8" xfId="0" applyNumberFormat="1" applyFont="1" applyFill="1" applyBorder="1"/>
    <xf numFmtId="1" fontId="0" fillId="8" borderId="8" xfId="0" applyNumberFormat="1" applyFill="1" applyBorder="1"/>
    <xf numFmtId="1" fontId="22" fillId="0" borderId="8" xfId="0" applyNumberFormat="1" applyFont="1" applyFill="1" applyBorder="1"/>
    <xf numFmtId="1" fontId="22" fillId="0" borderId="8" xfId="0" applyNumberFormat="1" applyFont="1" applyFill="1" applyBorder="1" applyAlignment="1">
      <alignment horizontal="left"/>
    </xf>
    <xf numFmtId="1" fontId="0" fillId="0" borderId="4" xfId="0" applyNumberFormat="1" applyBorder="1" applyAlignment="1">
      <alignment horizontal="left"/>
    </xf>
    <xf numFmtId="1" fontId="0" fillId="0" borderId="3" xfId="0" applyNumberFormat="1" applyBorder="1"/>
    <xf numFmtId="1" fontId="0" fillId="0" borderId="4" xfId="0" applyNumberFormat="1" applyFill="1" applyBorder="1" applyAlignment="1">
      <alignment horizontal="left"/>
    </xf>
    <xf numFmtId="1" fontId="0" fillId="0" borderId="3" xfId="0" applyNumberFormat="1" applyFill="1" applyBorder="1"/>
    <xf numFmtId="1" fontId="0" fillId="0" borderId="3" xfId="0" applyNumberFormat="1" applyFont="1" applyFill="1" applyBorder="1"/>
    <xf numFmtId="1" fontId="22" fillId="0" borderId="8" xfId="0" applyNumberFormat="1" applyFont="1" applyFill="1" applyBorder="1" applyAlignment="1"/>
    <xf numFmtId="0" fontId="0" fillId="0" borderId="8" xfId="0" applyFont="1" applyFill="1" applyBorder="1" applyAlignment="1">
      <alignment horizontal="left"/>
    </xf>
    <xf numFmtId="0" fontId="22" fillId="0" borderId="8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43" fontId="22" fillId="0" borderId="8" xfId="1" applyFont="1" applyFill="1" applyBorder="1"/>
    <xf numFmtId="43" fontId="22" fillId="0" borderId="8" xfId="1" applyFont="1" applyFill="1" applyBorder="1" applyAlignment="1">
      <alignment horizontal="center" vertical="center"/>
    </xf>
    <xf numFmtId="43" fontId="0" fillId="0" borderId="8" xfId="1" applyFont="1" applyFill="1" applyBorder="1" applyAlignment="1">
      <alignment horizontal="center"/>
    </xf>
    <xf numFmtId="43" fontId="0" fillId="0" borderId="8" xfId="5" applyFont="1" applyFill="1" applyBorder="1" applyAlignment="1">
      <alignment horizontal="center"/>
    </xf>
    <xf numFmtId="43" fontId="1" fillId="0" borderId="8" xfId="5" applyFont="1" applyBorder="1" applyAlignment="1">
      <alignment horizontal="center" vertical="center"/>
    </xf>
    <xf numFmtId="43" fontId="1" fillId="0" borderId="8" xfId="5" applyFont="1" applyFill="1" applyBorder="1" applyAlignment="1">
      <alignment horizontal="center" vertical="center"/>
    </xf>
    <xf numFmtId="43" fontId="22" fillId="0" borderId="8" xfId="1" applyFont="1" applyFill="1" applyBorder="1" applyAlignment="1">
      <alignment horizontal="left"/>
    </xf>
    <xf numFmtId="43" fontId="22" fillId="0" borderId="8" xfId="0" applyNumberFormat="1" applyFont="1" applyFill="1" applyBorder="1"/>
    <xf numFmtId="43" fontId="22" fillId="0" borderId="8" xfId="5" applyFont="1" applyFill="1" applyBorder="1"/>
    <xf numFmtId="43" fontId="1" fillId="0" borderId="8" xfId="5" applyFill="1" applyBorder="1"/>
    <xf numFmtId="43" fontId="22" fillId="0" borderId="8" xfId="5" applyNumberFormat="1" applyFont="1" applyFill="1" applyBorder="1" applyAlignment="1">
      <alignment horizontal="center"/>
    </xf>
    <xf numFmtId="43" fontId="1" fillId="0" borderId="8" xfId="5" applyNumberFormat="1" applyFont="1" applyFill="1" applyBorder="1" applyAlignment="1">
      <alignment horizontal="center"/>
    </xf>
    <xf numFmtId="43" fontId="1" fillId="0" borderId="2" xfId="5" applyNumberFormat="1" applyFont="1" applyFill="1" applyBorder="1" applyAlignment="1">
      <alignment horizontal="center"/>
    </xf>
    <xf numFmtId="1" fontId="0" fillId="0" borderId="8" xfId="0" applyNumberFormat="1" applyFont="1" applyFill="1" applyBorder="1" applyAlignment="1">
      <alignment horizontal="left"/>
    </xf>
    <xf numFmtId="1" fontId="22" fillId="0" borderId="8" xfId="5" applyNumberFormat="1" applyFont="1" applyFill="1" applyBorder="1" applyAlignment="1">
      <alignment horizontal="left"/>
    </xf>
    <xf numFmtId="1" fontId="1" fillId="0" borderId="8" xfId="0" applyNumberFormat="1" applyFont="1" applyFill="1" applyBorder="1"/>
    <xf numFmtId="43" fontId="1" fillId="0" borderId="8" xfId="5" applyFont="1" applyFill="1" applyBorder="1"/>
    <xf numFmtId="1" fontId="1" fillId="0" borderId="8" xfId="0" applyNumberFormat="1" applyFont="1" applyFill="1" applyBorder="1" applyAlignment="1"/>
    <xf numFmtId="1" fontId="0" fillId="0" borderId="8" xfId="0" applyNumberFormat="1" applyFill="1" applyBorder="1" applyAlignment="1"/>
    <xf numFmtId="43" fontId="1" fillId="0" borderId="8" xfId="5" applyFont="1" applyFill="1" applyBorder="1" applyAlignment="1">
      <alignment horizontal="left"/>
    </xf>
    <xf numFmtId="43" fontId="1" fillId="0" borderId="8" xfId="5" applyFill="1" applyBorder="1" applyAlignment="1">
      <alignment horizontal="left"/>
    </xf>
    <xf numFmtId="1" fontId="1" fillId="0" borderId="8" xfId="0" applyNumberFormat="1" applyFon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left"/>
    </xf>
    <xf numFmtId="1" fontId="1" fillId="0" borderId="8" xfId="4" applyNumberFormat="1" applyFill="1" applyBorder="1" applyAlignment="1">
      <alignment horizontal="left"/>
    </xf>
    <xf numFmtId="1" fontId="1" fillId="0" borderId="8" xfId="4" applyNumberFormat="1" applyFill="1" applyBorder="1"/>
    <xf numFmtId="0" fontId="1" fillId="0" borderId="8" xfId="4" applyFill="1" applyBorder="1" applyAlignment="1">
      <alignment horizontal="left"/>
    </xf>
    <xf numFmtId="1" fontId="1" fillId="0" borderId="8" xfId="4" applyNumberFormat="1" applyFont="1" applyFill="1" applyBorder="1" applyAlignment="1">
      <alignment horizontal="left"/>
    </xf>
    <xf numFmtId="1" fontId="1" fillId="0" borderId="8" xfId="4" applyNumberFormat="1" applyFont="1" applyFill="1" applyBorder="1"/>
    <xf numFmtId="0" fontId="1" fillId="0" borderId="8" xfId="4" applyFill="1" applyBorder="1" applyAlignment="1"/>
    <xf numFmtId="0" fontId="1" fillId="0" borderId="8" xfId="4" applyFont="1" applyFill="1" applyBorder="1"/>
    <xf numFmtId="1" fontId="1" fillId="0" borderId="8" xfId="4" applyNumberFormat="1" applyFont="1" applyFill="1" applyBorder="1" applyAlignment="1"/>
    <xf numFmtId="0" fontId="1" fillId="0" borderId="8" xfId="4" applyBorder="1"/>
    <xf numFmtId="0" fontId="0" fillId="0" borderId="8" xfId="0" applyFill="1" applyBorder="1"/>
    <xf numFmtId="0" fontId="1" fillId="0" borderId="8" xfId="4" applyFill="1" applyBorder="1" applyAlignment="1">
      <alignment horizontal="center"/>
    </xf>
    <xf numFmtId="0" fontId="1" fillId="0" borderId="8" xfId="4" applyFont="1" applyFill="1" applyBorder="1" applyAlignment="1">
      <alignment horizontal="center"/>
    </xf>
    <xf numFmtId="43" fontId="1" fillId="0" borderId="8" xfId="5" applyFill="1" applyBorder="1" applyAlignment="1">
      <alignment horizontal="center"/>
    </xf>
    <xf numFmtId="43" fontId="1" fillId="0" borderId="8" xfId="5" applyFont="1" applyFill="1" applyBorder="1" applyAlignment="1">
      <alignment horizontal="center"/>
    </xf>
    <xf numFmtId="1" fontId="1" fillId="0" borderId="8" xfId="4" applyNumberFormat="1" applyFont="1" applyFill="1" applyBorder="1" applyAlignment="1">
      <alignment horizontal="center"/>
    </xf>
    <xf numFmtId="43" fontId="23" fillId="0" borderId="8" xfId="5" applyFont="1" applyFill="1" applyBorder="1"/>
    <xf numFmtId="43" fontId="1" fillId="0" borderId="8" xfId="5" applyFont="1" applyFill="1" applyBorder="1" applyAlignment="1"/>
    <xf numFmtId="43" fontId="0" fillId="0" borderId="8" xfId="5" applyFont="1" applyFill="1" applyBorder="1"/>
    <xf numFmtId="4" fontId="0" fillId="0" borderId="8" xfId="0" applyNumberFormat="1" applyFill="1" applyBorder="1"/>
    <xf numFmtId="1" fontId="1" fillId="0" borderId="8" xfId="5" applyNumberFormat="1" applyFill="1" applyBorder="1" applyAlignment="1">
      <alignment horizontal="left"/>
    </xf>
    <xf numFmtId="1" fontId="1" fillId="0" borderId="8" xfId="5" applyNumberFormat="1" applyFont="1" applyFill="1" applyBorder="1" applyAlignment="1">
      <alignment horizontal="left"/>
    </xf>
    <xf numFmtId="1" fontId="1" fillId="0" borderId="8" xfId="5" applyNumberFormat="1" applyFont="1" applyBorder="1" applyAlignment="1">
      <alignment horizontal="left"/>
    </xf>
    <xf numFmtId="1" fontId="21" fillId="0" borderId="10" xfId="0" applyNumberFormat="1" applyFont="1" applyFill="1" applyBorder="1" applyAlignment="1">
      <alignment horizontal="left"/>
    </xf>
    <xf numFmtId="164" fontId="1" fillId="0" borderId="8" xfId="3" applyNumberFormat="1" applyFont="1" applyFill="1" applyBorder="1"/>
    <xf numFmtId="0" fontId="1" fillId="0" borderId="8" xfId="3" applyFont="1" applyFill="1" applyBorder="1" applyAlignment="1">
      <alignment horizontal="center"/>
    </xf>
    <xf numFmtId="4" fontId="1" fillId="0" borderId="8" xfId="3" applyNumberFormat="1" applyFont="1" applyFill="1" applyBorder="1"/>
    <xf numFmtId="1" fontId="1" fillId="0" borderId="8" xfId="3" applyNumberFormat="1" applyFont="1" applyFill="1" applyBorder="1" applyAlignment="1">
      <alignment horizontal="left"/>
    </xf>
    <xf numFmtId="1" fontId="1" fillId="0" borderId="11" xfId="3" applyNumberFormat="1" applyFont="1" applyFill="1" applyBorder="1" applyAlignment="1">
      <alignment horizontal="left"/>
    </xf>
    <xf numFmtId="1" fontId="4" fillId="2" borderId="9" xfId="1" applyNumberFormat="1" applyFont="1" applyFill="1" applyBorder="1" applyAlignment="1">
      <alignment horizontal="center" vertical="center" wrapText="1"/>
    </xf>
    <xf numFmtId="1" fontId="4" fillId="2" borderId="9" xfId="0" applyNumberFormat="1" applyFont="1" applyFill="1" applyBorder="1" applyAlignment="1">
      <alignment horizontal="center" vertical="center" wrapText="1"/>
    </xf>
    <xf numFmtId="1" fontId="4" fillId="2" borderId="9" xfId="0" applyNumberFormat="1" applyFont="1" applyFill="1" applyBorder="1" applyAlignment="1">
      <alignment horizontal="center" vertical="center"/>
    </xf>
    <xf numFmtId="43" fontId="4" fillId="2" borderId="9" xfId="1" applyFont="1" applyFill="1" applyBorder="1" applyAlignment="1">
      <alignment horizontal="center" vertical="center" wrapText="1"/>
    </xf>
    <xf numFmtId="0" fontId="0" fillId="0" borderId="9" xfId="0" applyBorder="1"/>
  </cellXfs>
  <cellStyles count="7">
    <cellStyle name="Comma" xfId="1" builtinId="3"/>
    <cellStyle name="Comma 2" xfId="2"/>
    <cellStyle name="Comma 2 2" xfId="5"/>
    <cellStyle name="Comma 3" xfId="6"/>
    <cellStyle name="Normal" xfId="0" builtinId="0"/>
    <cellStyle name="Normal 2" xfId="3"/>
    <cellStyle name="Normal 3" xfId="4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19050</xdr:rowOff>
    </xdr:from>
    <xdr:to>
      <xdr:col>11</xdr:col>
      <xdr:colOff>0</xdr:colOff>
      <xdr:row>4</xdr:row>
      <xdr:rowOff>47625</xdr:rowOff>
    </xdr:to>
    <xdr:pic>
      <xdr:nvPicPr>
        <xdr:cNvPr id="18050" name="Picture 2">
          <a:extLst>
            <a:ext uri="{FF2B5EF4-FFF2-40B4-BE49-F238E27FC236}">
              <a16:creationId xmlns:a16="http://schemas.microsoft.com/office/drawing/2014/main" id="{00000000-0008-0000-0000-0000824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81900" y="19050"/>
          <a:ext cx="11906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28600"/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914400" cy="228600"/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619125</xdr:colOff>
      <xdr:row>0</xdr:row>
      <xdr:rowOff>0</xdr:rowOff>
    </xdr:from>
    <xdr:ext cx="914400" cy="228600"/>
    <xdr:pic>
      <xdr:nvPicPr>
        <xdr:cNvPr id="4" name="Picture 3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45"/>
    <pageSetUpPr fitToPage="1"/>
  </sheetPr>
  <dimension ref="A1:O42"/>
  <sheetViews>
    <sheetView zoomScale="85" zoomScaleNormal="85" zoomScalePageLayoutView="85" workbookViewId="0">
      <pane ySplit="8" topLeftCell="A9" activePane="bottomLeft" state="frozen"/>
      <selection activeCell="C26" sqref="C26"/>
      <selection pane="bottomLeft" activeCell="Q34" sqref="Q34"/>
    </sheetView>
  </sheetViews>
  <sheetFormatPr defaultColWidth="8.88671875" defaultRowHeight="13.2" x14ac:dyDescent="0.25"/>
  <cols>
    <col min="1" max="1" width="2" style="10" customWidth="1"/>
    <col min="2" max="2" width="15.33203125" style="27" customWidth="1"/>
    <col min="3" max="3" width="45" style="2" bestFit="1" customWidth="1"/>
    <col min="4" max="4" width="4.88671875" style="3" customWidth="1"/>
    <col min="5" max="5" width="10.33203125" style="3" bestFit="1" customWidth="1"/>
    <col min="6" max="6" width="9.44140625" style="4" bestFit="1" customWidth="1"/>
    <col min="7" max="7" width="10.109375" style="4" customWidth="1"/>
    <col min="8" max="8" width="8.6640625" style="4" customWidth="1"/>
    <col min="9" max="9" width="10.44140625" style="4" customWidth="1"/>
    <col min="10" max="10" width="8.88671875" style="4" customWidth="1"/>
    <col min="11" max="11" width="8.44140625" style="4" hidden="1" customWidth="1"/>
    <col min="12" max="12" width="14.44140625" style="35" bestFit="1" customWidth="1"/>
    <col min="13" max="13" width="15.88671875" style="34" bestFit="1" customWidth="1"/>
    <col min="14" max="14" width="9.44140625" bestFit="1" customWidth="1"/>
  </cols>
  <sheetData>
    <row r="1" spans="1:15" hidden="1" x14ac:dyDescent="0.25">
      <c r="A1" s="1" t="s">
        <v>0</v>
      </c>
      <c r="B1" s="27" t="s">
        <v>24</v>
      </c>
      <c r="D1" s="3" t="s">
        <v>24</v>
      </c>
      <c r="E1" s="3" t="s">
        <v>24</v>
      </c>
      <c r="F1" s="4" t="s">
        <v>24</v>
      </c>
      <c r="G1" s="4" t="s">
        <v>24</v>
      </c>
      <c r="H1" s="4" t="s">
        <v>24</v>
      </c>
      <c r="I1" s="4" t="s">
        <v>24</v>
      </c>
      <c r="J1" s="4" t="s">
        <v>24</v>
      </c>
      <c r="K1" s="4" t="s">
        <v>24</v>
      </c>
    </row>
    <row r="2" spans="1:15" x14ac:dyDescent="0.25">
      <c r="A2" s="1" t="s">
        <v>1</v>
      </c>
    </row>
    <row r="3" spans="1:15" x14ac:dyDescent="0.25">
      <c r="A3" s="1" t="e">
        <f>#REF!</f>
        <v>#REF!</v>
      </c>
      <c r="B3" s="1"/>
    </row>
    <row r="5" spans="1:15" x14ac:dyDescent="0.25">
      <c r="A5" s="1"/>
      <c r="B5" s="45" t="s">
        <v>34</v>
      </c>
      <c r="C5" s="32" t="s">
        <v>73</v>
      </c>
    </row>
    <row r="6" spans="1:15" ht="13.8" thickBot="1" x14ac:dyDescent="0.3">
      <c r="A6" s="1"/>
    </row>
    <row r="7" spans="1:15" s="51" customFormat="1" ht="28.5" customHeight="1" thickBot="1" x14ac:dyDescent="0.3">
      <c r="A7" s="77"/>
      <c r="B7" s="166" t="s">
        <v>2</v>
      </c>
      <c r="C7" s="167" t="s">
        <v>47</v>
      </c>
      <c r="D7" s="78"/>
      <c r="E7" s="79"/>
      <c r="F7" s="168" t="s">
        <v>35</v>
      </c>
      <c r="G7" s="168"/>
      <c r="H7" s="168" t="s">
        <v>107</v>
      </c>
      <c r="I7" s="169"/>
      <c r="J7" s="169"/>
      <c r="K7" s="169"/>
      <c r="L7" s="165" t="s">
        <v>36</v>
      </c>
      <c r="M7" s="165" t="s">
        <v>37</v>
      </c>
    </row>
    <row r="8" spans="1:15" s="51" customFormat="1" ht="40.200000000000003" thickBot="1" x14ac:dyDescent="0.3">
      <c r="A8" s="77"/>
      <c r="B8" s="166"/>
      <c r="C8" s="167"/>
      <c r="D8" s="80" t="s">
        <v>3</v>
      </c>
      <c r="E8" s="80" t="s">
        <v>4</v>
      </c>
      <c r="F8" s="81" t="s">
        <v>44</v>
      </c>
      <c r="G8" s="81" t="s">
        <v>5</v>
      </c>
      <c r="H8" s="81" t="s">
        <v>44</v>
      </c>
      <c r="I8" s="81" t="s">
        <v>5</v>
      </c>
      <c r="J8" s="81" t="s">
        <v>46</v>
      </c>
      <c r="K8" s="81" t="s">
        <v>45</v>
      </c>
      <c r="L8" s="165"/>
      <c r="M8" s="165"/>
      <c r="N8" s="82" t="s">
        <v>108</v>
      </c>
      <c r="O8" s="82" t="s">
        <v>109</v>
      </c>
    </row>
    <row r="9" spans="1:15" s="5" customFormat="1" ht="15.6" x14ac:dyDescent="0.3">
      <c r="A9" s="16" t="s">
        <v>17</v>
      </c>
      <c r="B9" s="41"/>
      <c r="C9" s="53"/>
      <c r="D9" s="17"/>
      <c r="E9" s="17"/>
      <c r="F9" s="18"/>
      <c r="G9" s="18"/>
      <c r="H9" s="18"/>
      <c r="I9" s="18"/>
      <c r="J9" s="18"/>
      <c r="K9" s="18"/>
      <c r="L9" s="75"/>
      <c r="M9" s="76"/>
    </row>
    <row r="10" spans="1:15" x14ac:dyDescent="0.25">
      <c r="A10" s="6"/>
      <c r="B10" s="28" t="s">
        <v>18</v>
      </c>
      <c r="C10" s="7"/>
      <c r="D10" s="8"/>
      <c r="E10" s="8"/>
      <c r="F10" s="9"/>
      <c r="G10" s="9"/>
      <c r="H10" s="9"/>
      <c r="I10" s="9"/>
      <c r="J10" s="9"/>
      <c r="K10" s="9"/>
      <c r="L10" s="39"/>
      <c r="M10" s="59"/>
    </row>
    <row r="11" spans="1:15" s="19" customFormat="1" x14ac:dyDescent="0.25">
      <c r="A11" s="24"/>
      <c r="B11" s="30" t="s">
        <v>82</v>
      </c>
      <c r="C11" s="33" t="s">
        <v>69</v>
      </c>
      <c r="D11" s="21">
        <v>24</v>
      </c>
      <c r="E11" s="21" t="s">
        <v>70</v>
      </c>
      <c r="F11" s="22">
        <f>+G11/D11</f>
        <v>43.037500000000001</v>
      </c>
      <c r="G11" s="22">
        <v>1032.9000000000001</v>
      </c>
      <c r="H11" s="65">
        <f>+F11*1.03</f>
        <v>44.328625000000002</v>
      </c>
      <c r="I11" s="65">
        <f>+G11*1.03</f>
        <v>1063.8870000000002</v>
      </c>
      <c r="J11" s="65">
        <f>+H11*1.05</f>
        <v>46.545056250000002</v>
      </c>
      <c r="K11" s="52"/>
      <c r="L11" s="30"/>
      <c r="M11" s="33">
        <v>14806513741460</v>
      </c>
      <c r="N11" s="74">
        <f>+I11/G11</f>
        <v>1.03</v>
      </c>
      <c r="O11" s="74">
        <f>+J11/F11</f>
        <v>1.0814999999999999</v>
      </c>
    </row>
    <row r="12" spans="1:15" s="19" customFormat="1" x14ac:dyDescent="0.25">
      <c r="A12" s="24"/>
      <c r="B12" s="30" t="s">
        <v>83</v>
      </c>
      <c r="C12" s="33" t="s">
        <v>71</v>
      </c>
      <c r="D12" s="21">
        <v>8</v>
      </c>
      <c r="E12" s="25" t="s">
        <v>72</v>
      </c>
      <c r="F12" s="22">
        <f>+G12/D12</f>
        <v>129.11250000000001</v>
      </c>
      <c r="G12" s="22">
        <v>1032.9000000000001</v>
      </c>
      <c r="H12" s="65">
        <f>+F12*1.03</f>
        <v>132.98587500000002</v>
      </c>
      <c r="I12" s="65">
        <f>+G12*1.03</f>
        <v>1063.8870000000002</v>
      </c>
      <c r="J12" s="65">
        <f>+H12*1.05</f>
        <v>139.63516875000002</v>
      </c>
      <c r="K12" s="52"/>
      <c r="L12" s="30">
        <v>4806513740121</v>
      </c>
      <c r="M12" s="33">
        <v>14806513740128</v>
      </c>
      <c r="N12" s="74">
        <f t="shared" ref="N12" si="0">+I12/G12</f>
        <v>1.03</v>
      </c>
      <c r="O12" s="74">
        <f>+J12/F12</f>
        <v>1.0815000000000001</v>
      </c>
    </row>
    <row r="13" spans="1:15" x14ac:dyDescent="0.25">
      <c r="A13" s="13"/>
      <c r="B13" s="36" t="s">
        <v>38</v>
      </c>
      <c r="C13" s="14"/>
      <c r="D13" s="11"/>
      <c r="E13" s="11"/>
      <c r="F13" s="12"/>
      <c r="G13" s="12"/>
      <c r="H13" s="12"/>
      <c r="I13" s="12"/>
      <c r="J13" s="12"/>
      <c r="K13" s="62"/>
      <c r="L13" s="40"/>
      <c r="M13" s="60"/>
    </row>
    <row r="14" spans="1:15" s="19" customFormat="1" x14ac:dyDescent="0.25">
      <c r="A14" s="24"/>
      <c r="B14" s="29">
        <v>5020170893834</v>
      </c>
      <c r="C14" s="33" t="s">
        <v>103</v>
      </c>
      <c r="D14" s="21">
        <v>24</v>
      </c>
      <c r="E14" s="25" t="s">
        <v>104</v>
      </c>
      <c r="F14" s="22">
        <f>+G14/D14</f>
        <v>12</v>
      </c>
      <c r="G14" s="22">
        <v>288</v>
      </c>
      <c r="H14" s="22">
        <v>12.36</v>
      </c>
      <c r="I14" s="22">
        <v>296.64999999999998</v>
      </c>
      <c r="J14" s="22">
        <v>13</v>
      </c>
      <c r="K14" s="52"/>
      <c r="L14" s="30">
        <v>4806513742095</v>
      </c>
      <c r="M14" s="33">
        <v>4806513742095</v>
      </c>
      <c r="N14" s="74">
        <f>+I14/G14</f>
        <v>1.0300347222222221</v>
      </c>
      <c r="O14" s="74">
        <f>+J14/F14</f>
        <v>1.0833333333333333</v>
      </c>
    </row>
    <row r="15" spans="1:15" s="19" customFormat="1" x14ac:dyDescent="0.25">
      <c r="A15" s="31"/>
      <c r="B15" s="54"/>
      <c r="C15" s="63"/>
      <c r="D15" s="37"/>
      <c r="E15" s="37"/>
      <c r="F15" s="38"/>
      <c r="G15" s="38"/>
      <c r="H15" s="38"/>
      <c r="I15" s="38"/>
      <c r="J15" s="38"/>
      <c r="K15" s="62"/>
      <c r="L15" s="64"/>
      <c r="M15" s="47"/>
    </row>
    <row r="16" spans="1:15" s="5" customFormat="1" ht="15" customHeight="1" x14ac:dyDescent="0.3">
      <c r="A16" s="16" t="s">
        <v>51</v>
      </c>
      <c r="B16" s="48"/>
      <c r="C16" s="50"/>
      <c r="D16" s="49"/>
      <c r="E16" s="49"/>
      <c r="F16" s="50"/>
      <c r="G16" s="50"/>
      <c r="H16" s="50"/>
      <c r="I16" s="50"/>
      <c r="J16" s="50"/>
      <c r="K16" s="50"/>
      <c r="L16" s="50"/>
      <c r="M16" s="59"/>
    </row>
    <row r="17" spans="1:15" s="19" customFormat="1" x14ac:dyDescent="0.25">
      <c r="A17" s="24"/>
      <c r="B17" s="29" t="s">
        <v>84</v>
      </c>
      <c r="C17" s="33" t="s">
        <v>55</v>
      </c>
      <c r="D17" s="21">
        <v>40</v>
      </c>
      <c r="E17" s="25" t="s">
        <v>52</v>
      </c>
      <c r="F17" s="22">
        <f>+G17/D17</f>
        <v>30.24</v>
      </c>
      <c r="G17" s="22">
        <v>1209.5999999999999</v>
      </c>
      <c r="H17" s="22">
        <f>+I17/D17</f>
        <v>31.147250000000003</v>
      </c>
      <c r="I17" s="22">
        <v>1245.8900000000001</v>
      </c>
      <c r="J17" s="22">
        <v>32.75</v>
      </c>
      <c r="K17" s="22">
        <f>J17/6</f>
        <v>5.458333333333333</v>
      </c>
      <c r="L17" s="30">
        <v>4806513741906</v>
      </c>
      <c r="M17" s="33">
        <v>14806513741903</v>
      </c>
      <c r="N17" s="74">
        <f>+I17/G17</f>
        <v>1.0300016534391536</v>
      </c>
      <c r="O17" s="74">
        <f>+J17/F17</f>
        <v>1.0830026455026456</v>
      </c>
    </row>
    <row r="18" spans="1:15" s="19" customFormat="1" x14ac:dyDescent="0.25">
      <c r="A18" s="23"/>
      <c r="B18" s="46"/>
      <c r="C18" s="55"/>
      <c r="D18" s="56"/>
      <c r="E18" s="57"/>
      <c r="F18" s="43"/>
      <c r="G18" s="43"/>
      <c r="H18" s="43"/>
      <c r="I18" s="43"/>
      <c r="J18" s="43"/>
      <c r="K18" s="43"/>
      <c r="L18" s="42"/>
      <c r="M18" s="58"/>
    </row>
    <row r="19" spans="1:15" s="5" customFormat="1" ht="15" customHeight="1" x14ac:dyDescent="0.3">
      <c r="A19" s="16" t="s">
        <v>53</v>
      </c>
      <c r="B19" s="48"/>
      <c r="C19" s="50"/>
      <c r="D19" s="49"/>
      <c r="E19" s="49"/>
      <c r="F19" s="50"/>
      <c r="G19" s="50"/>
      <c r="H19" s="50"/>
      <c r="I19" s="50"/>
      <c r="J19" s="50"/>
      <c r="K19" s="50"/>
      <c r="L19" s="50"/>
      <c r="M19" s="59"/>
    </row>
    <row r="20" spans="1:15" s="73" customFormat="1" x14ac:dyDescent="0.25">
      <c r="A20" s="69"/>
      <c r="B20" s="29" t="s">
        <v>85</v>
      </c>
      <c r="C20" s="33" t="s">
        <v>56</v>
      </c>
      <c r="D20" s="70">
        <v>40</v>
      </c>
      <c r="E20" s="70" t="s">
        <v>54</v>
      </c>
      <c r="F20" s="52">
        <f>+G20/D20</f>
        <v>39.648000000000003</v>
      </c>
      <c r="G20" s="52">
        <v>1585.92</v>
      </c>
      <c r="H20" s="52">
        <f>+I20/D20</f>
        <v>40.837499999999999</v>
      </c>
      <c r="I20" s="52">
        <v>1633.5</v>
      </c>
      <c r="J20" s="52">
        <v>43</v>
      </c>
      <c r="K20" s="52">
        <f>J20/6</f>
        <v>7.166666666666667</v>
      </c>
      <c r="L20" s="71">
        <v>4806513741920</v>
      </c>
      <c r="M20" s="72">
        <v>14806513741927</v>
      </c>
      <c r="N20" s="74">
        <f t="shared" ref="N20:N22" si="1">+I20/G20</f>
        <v>1.0300015133171911</v>
      </c>
      <c r="O20" s="74">
        <f t="shared" ref="O20:O22" si="2">+J20/F20</f>
        <v>1.0845439870863598</v>
      </c>
    </row>
    <row r="21" spans="1:15" s="73" customFormat="1" x14ac:dyDescent="0.25">
      <c r="A21" s="69"/>
      <c r="B21" s="29">
        <v>5020170871198</v>
      </c>
      <c r="C21" s="33" t="s">
        <v>101</v>
      </c>
      <c r="D21" s="70">
        <v>24</v>
      </c>
      <c r="E21" s="70" t="s">
        <v>54</v>
      </c>
      <c r="F21" s="52">
        <f>+G21/D21</f>
        <v>66.08</v>
      </c>
      <c r="G21" s="52">
        <v>1585.92</v>
      </c>
      <c r="H21" s="52">
        <f>+I21/D21</f>
        <v>68.0625</v>
      </c>
      <c r="I21" s="52">
        <v>1633.5</v>
      </c>
      <c r="J21" s="52">
        <v>71.47</v>
      </c>
      <c r="K21" s="52">
        <f>J21/6</f>
        <v>11.911666666666667</v>
      </c>
      <c r="L21" s="71"/>
      <c r="M21" s="72">
        <v>14806513741989</v>
      </c>
      <c r="N21" s="74">
        <f t="shared" si="1"/>
        <v>1.0300015133171911</v>
      </c>
      <c r="O21" s="74">
        <f t="shared" si="2"/>
        <v>1.0815677966101696</v>
      </c>
    </row>
    <row r="22" spans="1:15" s="73" customFormat="1" x14ac:dyDescent="0.25">
      <c r="A22" s="69"/>
      <c r="B22" s="29">
        <v>5020170883912</v>
      </c>
      <c r="C22" s="33" t="s">
        <v>102</v>
      </c>
      <c r="D22" s="70">
        <v>40</v>
      </c>
      <c r="E22" s="70" t="s">
        <v>54</v>
      </c>
      <c r="F22" s="52">
        <f>+G22/D22</f>
        <v>39.648000000000003</v>
      </c>
      <c r="G22" s="52">
        <v>1585.92</v>
      </c>
      <c r="H22" s="52">
        <f>+I22/D22</f>
        <v>40.837499999999999</v>
      </c>
      <c r="I22" s="52">
        <v>1633.5</v>
      </c>
      <c r="J22" s="52">
        <v>42.88</v>
      </c>
      <c r="K22" s="52">
        <f>J22/6</f>
        <v>7.1466666666666674</v>
      </c>
      <c r="L22" s="71"/>
      <c r="M22" s="72">
        <v>14806513741996</v>
      </c>
      <c r="N22" s="74">
        <f t="shared" si="1"/>
        <v>1.0300015133171911</v>
      </c>
      <c r="O22" s="74">
        <f t="shared" si="2"/>
        <v>1.0815173527037933</v>
      </c>
    </row>
    <row r="23" spans="1:15" s="5" customFormat="1" ht="15.6" x14ac:dyDescent="0.3">
      <c r="A23" s="16" t="s">
        <v>21</v>
      </c>
      <c r="B23" s="41"/>
      <c r="C23" s="7"/>
      <c r="D23" s="17"/>
      <c r="E23" s="17"/>
      <c r="F23" s="18"/>
      <c r="G23" s="18"/>
      <c r="H23" s="18"/>
      <c r="I23" s="18"/>
      <c r="J23" s="18"/>
      <c r="K23" s="15"/>
      <c r="L23" s="39"/>
      <c r="M23" s="59"/>
    </row>
    <row r="24" spans="1:15" x14ac:dyDescent="0.25">
      <c r="A24" s="6"/>
      <c r="B24" s="28" t="s">
        <v>18</v>
      </c>
      <c r="C24" s="7"/>
      <c r="D24" s="8"/>
      <c r="E24" s="8"/>
      <c r="F24" s="9"/>
      <c r="G24" s="9"/>
      <c r="H24" s="9"/>
      <c r="I24" s="9"/>
      <c r="J24" s="9"/>
      <c r="K24" s="15"/>
      <c r="L24" s="39"/>
      <c r="M24" s="59"/>
    </row>
    <row r="25" spans="1:15" s="19" customFormat="1" x14ac:dyDescent="0.25">
      <c r="A25" s="24"/>
      <c r="B25" s="30" t="s">
        <v>86</v>
      </c>
      <c r="C25" s="33" t="s">
        <v>64</v>
      </c>
      <c r="D25" s="21">
        <v>30</v>
      </c>
      <c r="E25" s="21" t="s">
        <v>22</v>
      </c>
      <c r="F25" s="22">
        <f>+G25/D25</f>
        <v>48.325333333333333</v>
      </c>
      <c r="G25" s="22">
        <v>1449.76</v>
      </c>
      <c r="H25" s="22">
        <v>49.78</v>
      </c>
      <c r="I25" s="22">
        <v>1493.25</v>
      </c>
      <c r="J25" s="22">
        <v>52.5</v>
      </c>
      <c r="K25" s="52"/>
      <c r="L25" s="30">
        <v>4806513740299</v>
      </c>
      <c r="M25" s="33">
        <v>14806513740296</v>
      </c>
      <c r="N25" s="74">
        <f t="shared" ref="N25:N27" si="3">+I25/G25</f>
        <v>1.0299980686458448</v>
      </c>
      <c r="O25" s="74">
        <f t="shared" ref="O25:O27" si="4">+J25/F25</f>
        <v>1.0863867122834123</v>
      </c>
    </row>
    <row r="26" spans="1:15" s="19" customFormat="1" x14ac:dyDescent="0.25">
      <c r="A26" s="24"/>
      <c r="B26" s="30" t="s">
        <v>87</v>
      </c>
      <c r="C26" s="33" t="s">
        <v>57</v>
      </c>
      <c r="D26" s="21">
        <v>20</v>
      </c>
      <c r="E26" s="21" t="s">
        <v>23</v>
      </c>
      <c r="F26" s="22">
        <f>+G26/D26</f>
        <v>92.38</v>
      </c>
      <c r="G26" s="22">
        <v>1847.6</v>
      </c>
      <c r="H26" s="22">
        <v>95.23</v>
      </c>
      <c r="I26" s="22">
        <f>+H26*D26</f>
        <v>1904.6000000000001</v>
      </c>
      <c r="J26" s="22">
        <v>100</v>
      </c>
      <c r="K26" s="52"/>
      <c r="L26" s="30">
        <v>4806513740855</v>
      </c>
      <c r="M26" s="33">
        <v>14806513740852</v>
      </c>
      <c r="N26" s="74">
        <f t="shared" si="3"/>
        <v>1.0308508335137476</v>
      </c>
      <c r="O26" s="74">
        <f t="shared" si="4"/>
        <v>1.082485386447283</v>
      </c>
    </row>
    <row r="27" spans="1:15" s="19" customFormat="1" x14ac:dyDescent="0.25">
      <c r="A27" s="24"/>
      <c r="B27" s="30" t="s">
        <v>88</v>
      </c>
      <c r="C27" s="33" t="s">
        <v>58</v>
      </c>
      <c r="D27" s="21">
        <v>30</v>
      </c>
      <c r="E27" s="21" t="s">
        <v>39</v>
      </c>
      <c r="F27" s="22">
        <f>+G27/D27</f>
        <v>46.75</v>
      </c>
      <c r="G27" s="22">
        <v>1402.5</v>
      </c>
      <c r="H27" s="22">
        <v>48.15</v>
      </c>
      <c r="I27" s="22">
        <v>1444.58</v>
      </c>
      <c r="J27" s="22">
        <v>50.5</v>
      </c>
      <c r="K27" s="52"/>
      <c r="L27" s="30">
        <v>4806513741715</v>
      </c>
      <c r="M27" s="33">
        <v>14806513741644</v>
      </c>
      <c r="N27" s="74">
        <f t="shared" si="3"/>
        <v>1.0300035650623884</v>
      </c>
      <c r="O27" s="74">
        <f t="shared" si="4"/>
        <v>1.0802139037433156</v>
      </c>
    </row>
    <row r="28" spans="1:15" x14ac:dyDescent="0.25">
      <c r="A28" s="6"/>
      <c r="B28" s="28" t="s">
        <v>19</v>
      </c>
      <c r="C28" s="7"/>
      <c r="D28" s="8"/>
      <c r="E28" s="8"/>
      <c r="F28" s="9"/>
      <c r="G28" s="9"/>
      <c r="H28" s="9"/>
      <c r="I28" s="9"/>
      <c r="J28" s="9"/>
      <c r="K28" s="15"/>
      <c r="L28" s="39"/>
      <c r="M28" s="59"/>
    </row>
    <row r="29" spans="1:15" s="19" customFormat="1" x14ac:dyDescent="0.25">
      <c r="A29" s="24"/>
      <c r="B29" s="30" t="s">
        <v>89</v>
      </c>
      <c r="C29" s="33" t="s">
        <v>65</v>
      </c>
      <c r="D29" s="21">
        <v>30</v>
      </c>
      <c r="E29" s="21" t="s">
        <v>22</v>
      </c>
      <c r="F29" s="22">
        <f>+G29/D29</f>
        <v>59.951333333333331</v>
      </c>
      <c r="G29" s="22">
        <v>1798.54</v>
      </c>
      <c r="H29" s="22">
        <v>61.75</v>
      </c>
      <c r="I29" s="22">
        <f>+H29*D29</f>
        <v>1852.5</v>
      </c>
      <c r="J29" s="22">
        <v>65</v>
      </c>
      <c r="K29" s="52"/>
      <c r="L29" s="30">
        <v>4806513740275</v>
      </c>
      <c r="M29" s="33">
        <v>14806513740272</v>
      </c>
      <c r="N29" s="74">
        <f t="shared" ref="N29" si="5">+I29/G29</f>
        <v>1.0300021128248469</v>
      </c>
      <c r="O29" s="74">
        <f>+J29/F29</f>
        <v>1.0842127503419441</v>
      </c>
    </row>
    <row r="30" spans="1:15" x14ac:dyDescent="0.25">
      <c r="A30" s="6"/>
      <c r="B30" s="28" t="s">
        <v>20</v>
      </c>
      <c r="C30" s="7"/>
      <c r="D30" s="8"/>
      <c r="E30" s="8"/>
      <c r="F30" s="9"/>
      <c r="G30" s="9"/>
      <c r="H30" s="9"/>
      <c r="I30" s="9"/>
      <c r="J30" s="9"/>
      <c r="K30" s="15"/>
      <c r="L30" s="39"/>
      <c r="M30" s="59"/>
    </row>
    <row r="31" spans="1:15" s="19" customFormat="1" x14ac:dyDescent="0.25">
      <c r="A31" s="24"/>
      <c r="B31" s="30" t="s">
        <v>90</v>
      </c>
      <c r="C31" s="33" t="s">
        <v>63</v>
      </c>
      <c r="D31" s="21">
        <v>30</v>
      </c>
      <c r="E31" s="21" t="s">
        <v>22</v>
      </c>
      <c r="F31" s="22">
        <f>+G31/D31</f>
        <v>59.951333333333331</v>
      </c>
      <c r="G31" s="22">
        <v>1798.54</v>
      </c>
      <c r="H31" s="22">
        <v>61.75</v>
      </c>
      <c r="I31" s="22">
        <f>+H31*D31</f>
        <v>1852.5</v>
      </c>
      <c r="J31" s="22">
        <v>65</v>
      </c>
      <c r="K31" s="52"/>
      <c r="L31" s="30">
        <v>4806513740312</v>
      </c>
      <c r="M31" s="33">
        <v>14806513740319</v>
      </c>
      <c r="N31" s="74">
        <f t="shared" ref="N31" si="6">+I31/G31</f>
        <v>1.0300021128248469</v>
      </c>
      <c r="O31" s="74">
        <f>+J31/F31</f>
        <v>1.0842127503419441</v>
      </c>
    </row>
    <row r="32" spans="1:15" s="5" customFormat="1" ht="15.6" x14ac:dyDescent="0.3">
      <c r="A32" s="16" t="s">
        <v>41</v>
      </c>
      <c r="B32" s="16"/>
      <c r="C32" s="50"/>
      <c r="D32" s="49"/>
      <c r="E32" s="49"/>
      <c r="F32" s="50"/>
      <c r="G32" s="50"/>
      <c r="H32" s="50"/>
      <c r="I32" s="50"/>
      <c r="J32" s="50"/>
      <c r="K32" s="50"/>
      <c r="L32" s="50"/>
      <c r="M32" s="59"/>
    </row>
    <row r="33" spans="1:15" s="19" customFormat="1" x14ac:dyDescent="0.25">
      <c r="A33" s="24"/>
      <c r="B33" s="30" t="s">
        <v>91</v>
      </c>
      <c r="C33" s="33" t="s">
        <v>59</v>
      </c>
      <c r="D33" s="21">
        <v>24</v>
      </c>
      <c r="E33" s="25" t="s">
        <v>42</v>
      </c>
      <c r="F33" s="61">
        <f t="shared" ref="F33:F38" si="7">+G33/D33</f>
        <v>40.135833333333331</v>
      </c>
      <c r="G33" s="61">
        <v>963.26</v>
      </c>
      <c r="H33" s="61">
        <v>41.34</v>
      </c>
      <c r="I33" s="61">
        <v>992.16000000000008</v>
      </c>
      <c r="J33" s="61">
        <v>43.5</v>
      </c>
      <c r="K33" s="61">
        <f>+J33/10</f>
        <v>4.3499999999999996</v>
      </c>
      <c r="L33" s="30">
        <v>4806513741753</v>
      </c>
      <c r="M33" s="33">
        <v>14806513741651</v>
      </c>
      <c r="N33" s="74">
        <f t="shared" ref="N33:N39" si="8">+I33/G33</f>
        <v>1.030002283910886</v>
      </c>
      <c r="O33" s="74">
        <f t="shared" ref="O33:O39" si="9">+J33/F33</f>
        <v>1.0838195295143576</v>
      </c>
    </row>
    <row r="34" spans="1:15" s="19" customFormat="1" x14ac:dyDescent="0.25">
      <c r="A34" s="24"/>
      <c r="B34" s="30" t="s">
        <v>92</v>
      </c>
      <c r="C34" s="33" t="s">
        <v>60</v>
      </c>
      <c r="D34" s="21">
        <v>24</v>
      </c>
      <c r="E34" s="25" t="s">
        <v>43</v>
      </c>
      <c r="F34" s="61">
        <f t="shared" si="7"/>
        <v>49.475833333333334</v>
      </c>
      <c r="G34" s="61">
        <v>1187.42</v>
      </c>
      <c r="H34" s="26">
        <v>50.96</v>
      </c>
      <c r="I34" s="61">
        <v>1223.04</v>
      </c>
      <c r="J34" s="61">
        <v>53.75</v>
      </c>
      <c r="K34" s="61">
        <f t="shared" ref="K34:K36" si="10">+J34/10</f>
        <v>5.375</v>
      </c>
      <c r="L34" s="30">
        <v>4806513741777</v>
      </c>
      <c r="M34" s="33">
        <v>14806513741668</v>
      </c>
      <c r="N34" s="74">
        <f t="shared" si="8"/>
        <v>1.0299978103788043</v>
      </c>
      <c r="O34" s="74">
        <f t="shared" si="9"/>
        <v>1.0863889777837665</v>
      </c>
    </row>
    <row r="35" spans="1:15" s="19" customFormat="1" x14ac:dyDescent="0.25">
      <c r="A35" s="24"/>
      <c r="B35" s="30" t="s">
        <v>93</v>
      </c>
      <c r="C35" s="33" t="s">
        <v>61</v>
      </c>
      <c r="D35" s="21">
        <v>24</v>
      </c>
      <c r="E35" s="21" t="s">
        <v>43</v>
      </c>
      <c r="F35" s="22">
        <f t="shared" si="7"/>
        <v>49.475833333333334</v>
      </c>
      <c r="G35" s="22">
        <v>1187.42</v>
      </c>
      <c r="H35" s="22">
        <v>50.96</v>
      </c>
      <c r="I35" s="22">
        <f>+H35*D35</f>
        <v>1223.04</v>
      </c>
      <c r="J35" s="22">
        <v>53.75</v>
      </c>
      <c r="K35" s="61">
        <f t="shared" si="10"/>
        <v>5.375</v>
      </c>
      <c r="L35" s="30">
        <v>4806513741838</v>
      </c>
      <c r="M35" s="33">
        <v>14806513741712</v>
      </c>
      <c r="N35" s="74">
        <f t="shared" si="8"/>
        <v>1.0299978103788043</v>
      </c>
      <c r="O35" s="74">
        <f t="shared" si="9"/>
        <v>1.0863889777837665</v>
      </c>
    </row>
    <row r="36" spans="1:15" s="19" customFormat="1" ht="12" customHeight="1" x14ac:dyDescent="0.25">
      <c r="A36" s="24"/>
      <c r="B36" s="30" t="s">
        <v>94</v>
      </c>
      <c r="C36" s="33" t="s">
        <v>62</v>
      </c>
      <c r="D36" s="21">
        <v>24</v>
      </c>
      <c r="E36" s="25" t="s">
        <v>50</v>
      </c>
      <c r="F36" s="22">
        <f t="shared" si="7"/>
        <v>49.475833333333334</v>
      </c>
      <c r="G36" s="22">
        <v>1187.42</v>
      </c>
      <c r="H36" s="22">
        <v>50.96</v>
      </c>
      <c r="I36" s="22">
        <f>+H36*D36</f>
        <v>1223.04</v>
      </c>
      <c r="J36" s="22">
        <v>53.75</v>
      </c>
      <c r="K36" s="61">
        <f t="shared" si="10"/>
        <v>5.375</v>
      </c>
      <c r="L36" s="30">
        <v>4806513741814</v>
      </c>
      <c r="M36" s="33">
        <v>14806513741699</v>
      </c>
      <c r="N36" s="74">
        <f t="shared" si="8"/>
        <v>1.0299978103788043</v>
      </c>
      <c r="O36" s="74">
        <f t="shared" si="9"/>
        <v>1.0863889777837665</v>
      </c>
    </row>
    <row r="37" spans="1:15" s="19" customFormat="1" x14ac:dyDescent="0.25">
      <c r="A37" s="24"/>
      <c r="B37" s="30" t="s">
        <v>95</v>
      </c>
      <c r="C37" s="33" t="s">
        <v>66</v>
      </c>
      <c r="D37" s="21">
        <v>24</v>
      </c>
      <c r="E37" s="25" t="s">
        <v>68</v>
      </c>
      <c r="F37" s="66">
        <f t="shared" si="7"/>
        <v>49.475833333333334</v>
      </c>
      <c r="G37" s="66">
        <v>1187.42</v>
      </c>
      <c r="H37" s="66">
        <v>50.96</v>
      </c>
      <c r="I37" s="66">
        <f>+H37*D37</f>
        <v>1223.04</v>
      </c>
      <c r="J37" s="66">
        <v>53.75</v>
      </c>
      <c r="K37" s="66">
        <f>J37/10</f>
        <v>5.375</v>
      </c>
      <c r="L37" s="30">
        <v>4806513741883</v>
      </c>
      <c r="M37" s="33">
        <v>14806513741880</v>
      </c>
      <c r="N37" s="74">
        <f t="shared" si="8"/>
        <v>1.0299978103788043</v>
      </c>
      <c r="O37" s="74">
        <f t="shared" si="9"/>
        <v>1.0863889777837665</v>
      </c>
    </row>
    <row r="38" spans="1:15" s="19" customFormat="1" x14ac:dyDescent="0.25">
      <c r="A38" s="24"/>
      <c r="B38" s="30" t="s">
        <v>96</v>
      </c>
      <c r="C38" s="33" t="s">
        <v>67</v>
      </c>
      <c r="D38" s="21">
        <v>24</v>
      </c>
      <c r="E38" s="25" t="s">
        <v>68</v>
      </c>
      <c r="F38" s="66">
        <f t="shared" si="7"/>
        <v>49.475833333333334</v>
      </c>
      <c r="G38" s="66">
        <v>1187.42</v>
      </c>
      <c r="H38" s="66">
        <v>50.96</v>
      </c>
      <c r="I38" s="66">
        <f>+H38*D38</f>
        <v>1223.04</v>
      </c>
      <c r="J38" s="66">
        <v>53.75</v>
      </c>
      <c r="K38" s="66">
        <f>J38/10</f>
        <v>5.375</v>
      </c>
      <c r="L38" s="30">
        <v>4806513741890</v>
      </c>
      <c r="M38" s="33">
        <v>14806513741897</v>
      </c>
      <c r="N38" s="74">
        <f t="shared" si="8"/>
        <v>1.0299978103788043</v>
      </c>
      <c r="O38" s="74">
        <f t="shared" si="9"/>
        <v>1.0863889777837665</v>
      </c>
    </row>
    <row r="39" spans="1:15" s="19" customFormat="1" x14ac:dyDescent="0.25">
      <c r="A39" s="24"/>
      <c r="B39" s="30">
        <v>5020170897142</v>
      </c>
      <c r="C39" s="33" t="s">
        <v>105</v>
      </c>
      <c r="D39" s="21">
        <v>24</v>
      </c>
      <c r="E39" s="67" t="s">
        <v>106</v>
      </c>
      <c r="F39" s="66">
        <v>49.475833333333334</v>
      </c>
      <c r="G39" s="66">
        <v>1187.42</v>
      </c>
      <c r="H39" s="66">
        <v>50.96</v>
      </c>
      <c r="I39" s="66">
        <f>+H39*D39</f>
        <v>1223.04</v>
      </c>
      <c r="J39" s="66">
        <v>53.75</v>
      </c>
      <c r="K39" s="66">
        <f>J39/10</f>
        <v>5.375</v>
      </c>
      <c r="L39" s="30">
        <v>4806513741777</v>
      </c>
      <c r="M39" s="20">
        <v>14806513741668</v>
      </c>
      <c r="N39" s="74">
        <f t="shared" si="8"/>
        <v>1.0299978103788043</v>
      </c>
      <c r="O39" s="74">
        <f t="shared" si="9"/>
        <v>1.0863889777837665</v>
      </c>
    </row>
    <row r="40" spans="1:15" s="5" customFormat="1" ht="15.6" x14ac:dyDescent="0.3">
      <c r="A40" s="68" t="s">
        <v>97</v>
      </c>
      <c r="B40" s="68"/>
      <c r="C40" s="50"/>
      <c r="D40" s="49"/>
      <c r="E40" s="49"/>
      <c r="F40" s="50"/>
      <c r="G40" s="50"/>
      <c r="H40" s="50"/>
      <c r="I40" s="50"/>
      <c r="J40" s="50"/>
      <c r="K40" s="50"/>
      <c r="L40" s="50"/>
      <c r="M40" s="59"/>
    </row>
    <row r="41" spans="1:15" s="19" customFormat="1" x14ac:dyDescent="0.25">
      <c r="A41" s="24"/>
      <c r="B41" s="30">
        <v>5020170892344</v>
      </c>
      <c r="C41" s="44" t="s">
        <v>98</v>
      </c>
      <c r="D41" s="21">
        <v>8</v>
      </c>
      <c r="E41" s="25" t="s">
        <v>100</v>
      </c>
      <c r="F41" s="22">
        <f>+G41/D41</f>
        <v>164.9</v>
      </c>
      <c r="G41" s="22">
        <v>1319.2</v>
      </c>
      <c r="H41" s="22">
        <v>170</v>
      </c>
      <c r="I41" s="22">
        <f>+H41*D41</f>
        <v>1360</v>
      </c>
      <c r="J41" s="22"/>
      <c r="K41" s="22">
        <f>J41/10</f>
        <v>0</v>
      </c>
      <c r="L41" s="30"/>
      <c r="M41" s="58"/>
      <c r="N41" s="74">
        <f t="shared" ref="N41" si="11">+I41/G41</f>
        <v>1.0309278350515463</v>
      </c>
      <c r="O41" s="74">
        <f t="shared" ref="O41:O42" si="12">+J41/F41</f>
        <v>0</v>
      </c>
    </row>
    <row r="42" spans="1:15" s="19" customFormat="1" x14ac:dyDescent="0.25">
      <c r="A42" s="24"/>
      <c r="B42" s="30">
        <v>5020170892346</v>
      </c>
      <c r="C42" s="44" t="s">
        <v>99</v>
      </c>
      <c r="D42" s="21">
        <v>8</v>
      </c>
      <c r="E42" s="25" t="s">
        <v>100</v>
      </c>
      <c r="F42" s="22">
        <f>+G42/D42</f>
        <v>164.9</v>
      </c>
      <c r="G42" s="22">
        <v>1319.2</v>
      </c>
      <c r="H42" s="22">
        <v>170</v>
      </c>
      <c r="I42" s="22">
        <f>+H42*D42</f>
        <v>1360</v>
      </c>
      <c r="J42" s="22"/>
      <c r="K42" s="22">
        <f>J42/10</f>
        <v>0</v>
      </c>
      <c r="L42" s="30"/>
      <c r="M42" s="58"/>
      <c r="N42" s="74">
        <f t="shared" ref="N42" si="13">+I42/G42</f>
        <v>1.0309278350515463</v>
      </c>
      <c r="O42" s="74">
        <f t="shared" si="12"/>
        <v>0</v>
      </c>
    </row>
  </sheetData>
  <mergeCells count="6">
    <mergeCell ref="L7:L8"/>
    <mergeCell ref="M7:M8"/>
    <mergeCell ref="B7:B8"/>
    <mergeCell ref="C7:C8"/>
    <mergeCell ref="F7:G7"/>
    <mergeCell ref="H7:K7"/>
  </mergeCells>
  <phoneticPr fontId="2" type="noConversion"/>
  <pageMargins left="0.2" right="0.19" top="0.2" bottom="0.2" header="0.24" footer="0.28000000000000003"/>
  <headerFooter alignWithMargins="0">
    <oddHeader>&amp;R&amp;P of &amp;N</oddHead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67"/>
  <sheetViews>
    <sheetView tabSelected="1" topLeftCell="C1" zoomScale="91" zoomScaleNormal="91" workbookViewId="0">
      <pane ySplit="1" topLeftCell="A2" activePane="bottomLeft" state="frozen"/>
      <selection pane="bottomLeft" activeCell="G61" sqref="G2:G61"/>
    </sheetView>
  </sheetViews>
  <sheetFormatPr defaultColWidth="8.88671875" defaultRowHeight="13.2" x14ac:dyDescent="0.25"/>
  <cols>
    <col min="1" max="1" width="43" style="83" bestFit="1" customWidth="1"/>
    <col min="2" max="2" width="45.44140625" style="83" bestFit="1" customWidth="1"/>
    <col min="3" max="3" width="19.44140625" style="83" customWidth="1"/>
    <col min="4" max="7" width="16.44140625" style="83" customWidth="1"/>
    <col min="8" max="8" width="30.109375" style="83" customWidth="1"/>
    <col min="9" max="9" width="16.6640625" style="83" customWidth="1"/>
    <col min="10" max="10" width="9.44140625" style="83" bestFit="1" customWidth="1"/>
    <col min="11" max="11" width="24.109375" style="83" bestFit="1" customWidth="1"/>
    <col min="12" max="12" width="26.33203125" style="83" bestFit="1" customWidth="1"/>
    <col min="13" max="13" width="23" style="83" bestFit="1" customWidth="1"/>
    <col min="14" max="14" width="25" style="83" bestFit="1" customWidth="1"/>
    <col min="15" max="15" width="18.5546875" style="83" bestFit="1" customWidth="1"/>
    <col min="16" max="16" width="17.5546875" style="83" customWidth="1"/>
    <col min="17" max="17" width="16.5546875" style="83" bestFit="1" customWidth="1"/>
    <col min="18" max="18" width="32.88671875" style="83" bestFit="1" customWidth="1"/>
    <col min="19" max="19" width="12.109375" style="83" customWidth="1"/>
    <col min="20" max="16384" width="8.88671875" style="83"/>
  </cols>
  <sheetData>
    <row r="1" spans="1:18" ht="42.75" customHeight="1" x14ac:dyDescent="0.25">
      <c r="A1" s="84" t="s">
        <v>143</v>
      </c>
      <c r="B1" s="84" t="s">
        <v>137</v>
      </c>
      <c r="C1" s="84" t="s">
        <v>150</v>
      </c>
      <c r="D1" s="84" t="s">
        <v>151</v>
      </c>
      <c r="E1" s="84" t="s">
        <v>152</v>
      </c>
      <c r="F1" s="84" t="s">
        <v>153</v>
      </c>
      <c r="G1" s="84" t="s">
        <v>154</v>
      </c>
      <c r="H1" s="84" t="s">
        <v>155</v>
      </c>
      <c r="I1" s="84" t="s">
        <v>142</v>
      </c>
      <c r="J1" s="84" t="s">
        <v>138</v>
      </c>
      <c r="K1" s="84" t="s">
        <v>145</v>
      </c>
      <c r="L1" s="84" t="s">
        <v>146</v>
      </c>
      <c r="M1" s="84" t="s">
        <v>147</v>
      </c>
      <c r="N1" s="84" t="s">
        <v>148</v>
      </c>
      <c r="O1" s="84" t="s">
        <v>139</v>
      </c>
      <c r="P1" s="84" t="s">
        <v>140</v>
      </c>
      <c r="Q1" s="84" t="s">
        <v>144</v>
      </c>
      <c r="R1" s="84" t="s">
        <v>141</v>
      </c>
    </row>
    <row r="2" spans="1:18" x14ac:dyDescent="0.25">
      <c r="A2" s="85">
        <v>5011200363201</v>
      </c>
      <c r="B2" s="86" t="s">
        <v>113</v>
      </c>
      <c r="C2" s="89" t="s">
        <v>3</v>
      </c>
      <c r="D2" s="89" t="s">
        <v>193</v>
      </c>
      <c r="E2" s="83">
        <v>0</v>
      </c>
      <c r="F2" s="83">
        <v>75</v>
      </c>
      <c r="G2" s="83">
        <v>50</v>
      </c>
      <c r="H2" s="95">
        <v>100</v>
      </c>
      <c r="I2" s="89">
        <v>48</v>
      </c>
      <c r="J2" s="89" t="s">
        <v>6</v>
      </c>
      <c r="K2" s="90">
        <f t="shared" ref="K2:K12" si="0">+L2/I2</f>
        <v>59.177083333333336</v>
      </c>
      <c r="L2" s="90">
        <v>2840.5</v>
      </c>
      <c r="M2" s="90">
        <f>+N2/Sheet1!I2</f>
        <v>60.952291666666667</v>
      </c>
      <c r="N2" s="90">
        <v>2925.71</v>
      </c>
      <c r="O2" s="90">
        <v>62.17</v>
      </c>
      <c r="P2" s="85">
        <v>4808887010077</v>
      </c>
      <c r="Q2" s="85">
        <v>14808887010074</v>
      </c>
      <c r="R2" s="83" t="s">
        <v>192</v>
      </c>
    </row>
    <row r="3" spans="1:18" x14ac:dyDescent="0.25">
      <c r="A3" s="85">
        <v>5011200363202</v>
      </c>
      <c r="B3" s="86" t="s">
        <v>114</v>
      </c>
      <c r="C3" s="89" t="s">
        <v>3</v>
      </c>
      <c r="D3" s="89" t="s">
        <v>193</v>
      </c>
      <c r="E3" s="83">
        <v>0</v>
      </c>
      <c r="F3" s="83">
        <v>75</v>
      </c>
      <c r="G3" s="83">
        <v>50</v>
      </c>
      <c r="H3" s="95">
        <v>100</v>
      </c>
      <c r="I3" s="89">
        <v>48</v>
      </c>
      <c r="J3" s="89" t="s">
        <v>7</v>
      </c>
      <c r="K3" s="90">
        <f t="shared" si="0"/>
        <v>82.281458333333333</v>
      </c>
      <c r="L3" s="90">
        <v>3949.51</v>
      </c>
      <c r="M3" s="90">
        <f>+N3/Sheet1!I3</f>
        <v>84.75</v>
      </c>
      <c r="N3" s="90">
        <v>4068</v>
      </c>
      <c r="O3" s="90">
        <v>86.44</v>
      </c>
      <c r="P3" s="85">
        <v>4808887010015</v>
      </c>
      <c r="Q3" s="85">
        <v>14808887010012</v>
      </c>
      <c r="R3" s="83" t="s">
        <v>192</v>
      </c>
    </row>
    <row r="4" spans="1:18" x14ac:dyDescent="0.25">
      <c r="A4" s="85" t="s">
        <v>156</v>
      </c>
      <c r="B4" s="86" t="s">
        <v>157</v>
      </c>
      <c r="C4" s="89" t="s">
        <v>3</v>
      </c>
      <c r="D4" s="89" t="s">
        <v>193</v>
      </c>
      <c r="E4" s="83">
        <v>0</v>
      </c>
      <c r="F4" s="83">
        <v>75</v>
      </c>
      <c r="G4" s="83">
        <v>50</v>
      </c>
      <c r="H4" s="95">
        <v>100</v>
      </c>
      <c r="I4" s="89">
        <v>24</v>
      </c>
      <c r="J4" s="89" t="s">
        <v>8</v>
      </c>
      <c r="K4" s="90">
        <f t="shared" si="0"/>
        <v>129.21875</v>
      </c>
      <c r="L4" s="90">
        <v>3101.25</v>
      </c>
      <c r="M4" s="90">
        <f>+N4/Sheet1!I4</f>
        <v>133.09541666666667</v>
      </c>
      <c r="N4" s="90">
        <v>3194.29</v>
      </c>
      <c r="O4" s="90">
        <v>135.76</v>
      </c>
      <c r="P4" s="85">
        <v>4808887010022</v>
      </c>
      <c r="Q4" s="85">
        <v>14808887010029</v>
      </c>
      <c r="R4" s="83" t="s">
        <v>192</v>
      </c>
    </row>
    <row r="5" spans="1:18" x14ac:dyDescent="0.25">
      <c r="A5" s="85">
        <v>5011200361519</v>
      </c>
      <c r="B5" s="86" t="s">
        <v>128</v>
      </c>
      <c r="C5" s="89" t="s">
        <v>3</v>
      </c>
      <c r="D5" s="89" t="s">
        <v>193</v>
      </c>
      <c r="E5" s="83">
        <v>0</v>
      </c>
      <c r="F5" s="83">
        <v>75</v>
      </c>
      <c r="G5" s="83">
        <v>50</v>
      </c>
      <c r="H5" s="95">
        <v>100</v>
      </c>
      <c r="I5" s="89">
        <v>24</v>
      </c>
      <c r="J5" s="89" t="s">
        <v>8</v>
      </c>
      <c r="K5" s="90">
        <f t="shared" si="0"/>
        <v>144.22333333333333</v>
      </c>
      <c r="L5" s="90">
        <v>3461.36</v>
      </c>
      <c r="M5" s="90">
        <f>+N5/Sheet1!I5</f>
        <v>148.54999999999998</v>
      </c>
      <c r="N5" s="90">
        <v>3565.2</v>
      </c>
      <c r="O5" s="90">
        <v>151.52000000000001</v>
      </c>
      <c r="P5" s="85">
        <v>4808887010022</v>
      </c>
      <c r="Q5" s="85">
        <v>14808887010029</v>
      </c>
      <c r="R5" s="83" t="s">
        <v>192</v>
      </c>
    </row>
    <row r="6" spans="1:18" x14ac:dyDescent="0.25">
      <c r="A6" s="85">
        <v>5011200363342</v>
      </c>
      <c r="B6" s="86" t="s">
        <v>117</v>
      </c>
      <c r="C6" s="89" t="s">
        <v>3</v>
      </c>
      <c r="D6" s="89" t="s">
        <v>193</v>
      </c>
      <c r="E6" s="83">
        <v>0</v>
      </c>
      <c r="F6" s="83">
        <v>75</v>
      </c>
      <c r="G6" s="83">
        <v>50</v>
      </c>
      <c r="H6" s="95">
        <v>100</v>
      </c>
      <c r="I6" s="89">
        <v>48</v>
      </c>
      <c r="J6" s="89" t="s">
        <v>6</v>
      </c>
      <c r="K6" s="90">
        <f t="shared" si="0"/>
        <v>35.968541666666667</v>
      </c>
      <c r="L6" s="90">
        <v>1726.49</v>
      </c>
      <c r="M6" s="90">
        <f>+N6/Sheet1!I6</f>
        <v>37.047708333333333</v>
      </c>
      <c r="N6" s="90">
        <v>1778.29</v>
      </c>
      <c r="O6" s="90">
        <v>37.79</v>
      </c>
      <c r="P6" s="85">
        <v>4808887011296</v>
      </c>
      <c r="Q6" s="85">
        <v>14808887011293</v>
      </c>
      <c r="R6" s="83" t="s">
        <v>192</v>
      </c>
    </row>
    <row r="7" spans="1:18" x14ac:dyDescent="0.25">
      <c r="A7" s="85">
        <v>5011200364161</v>
      </c>
      <c r="B7" s="86" t="s">
        <v>118</v>
      </c>
      <c r="C7" s="89" t="s">
        <v>3</v>
      </c>
      <c r="D7" s="89" t="s">
        <v>193</v>
      </c>
      <c r="E7" s="83">
        <v>0</v>
      </c>
      <c r="F7" s="83">
        <v>75</v>
      </c>
      <c r="G7" s="83">
        <v>50</v>
      </c>
      <c r="H7" s="95">
        <v>100</v>
      </c>
      <c r="I7" s="89">
        <v>48</v>
      </c>
      <c r="J7" s="89" t="s">
        <v>10</v>
      </c>
      <c r="K7" s="90">
        <f t="shared" si="0"/>
        <v>44.805833333333332</v>
      </c>
      <c r="L7" s="90">
        <v>2150.6799999999998</v>
      </c>
      <c r="M7" s="90">
        <f>+N7/Sheet1!I7</f>
        <v>46.15</v>
      </c>
      <c r="N7" s="90">
        <v>2215.1999999999998</v>
      </c>
      <c r="O7" s="90">
        <v>47.07</v>
      </c>
      <c r="P7" s="85">
        <v>4808887011494</v>
      </c>
      <c r="Q7" s="85">
        <v>14808887011491</v>
      </c>
      <c r="R7" s="83" t="s">
        <v>192</v>
      </c>
    </row>
    <row r="8" spans="1:18" x14ac:dyDescent="0.25">
      <c r="A8" s="85">
        <v>5011200364012</v>
      </c>
      <c r="B8" s="86" t="s">
        <v>123</v>
      </c>
      <c r="C8" s="89" t="s">
        <v>3</v>
      </c>
      <c r="D8" s="89" t="s">
        <v>193</v>
      </c>
      <c r="E8" s="83">
        <v>0</v>
      </c>
      <c r="F8" s="83">
        <v>75</v>
      </c>
      <c r="G8" s="83">
        <v>50</v>
      </c>
      <c r="H8" s="95">
        <v>100</v>
      </c>
      <c r="I8" s="89">
        <v>24</v>
      </c>
      <c r="J8" s="89" t="s">
        <v>11</v>
      </c>
      <c r="K8" s="90">
        <f t="shared" si="0"/>
        <v>77.184583333333336</v>
      </c>
      <c r="L8" s="90">
        <v>1852.43</v>
      </c>
      <c r="M8" s="90">
        <f>+N8/Sheet1!I8</f>
        <v>79.5</v>
      </c>
      <c r="N8" s="90">
        <v>1908</v>
      </c>
      <c r="O8" s="90">
        <v>81.09</v>
      </c>
      <c r="P8" s="85">
        <v>4808887020106</v>
      </c>
      <c r="Q8" s="85">
        <v>14808887020103</v>
      </c>
      <c r="R8" s="83" t="s">
        <v>192</v>
      </c>
    </row>
    <row r="9" spans="1:18" x14ac:dyDescent="0.25">
      <c r="A9" s="85">
        <v>5011200363204</v>
      </c>
      <c r="B9" s="86" t="s">
        <v>116</v>
      </c>
      <c r="C9" s="89" t="s">
        <v>3</v>
      </c>
      <c r="D9" s="89" t="s">
        <v>193</v>
      </c>
      <c r="E9" s="83">
        <v>0</v>
      </c>
      <c r="F9" s="83">
        <v>75</v>
      </c>
      <c r="G9" s="83">
        <v>50</v>
      </c>
      <c r="H9" s="95">
        <v>100</v>
      </c>
      <c r="I9" s="89">
        <v>48</v>
      </c>
      <c r="J9" s="89" t="s">
        <v>7</v>
      </c>
      <c r="K9" s="90">
        <f t="shared" si="0"/>
        <v>82.281458333333333</v>
      </c>
      <c r="L9" s="90">
        <v>3949.51</v>
      </c>
      <c r="M9" s="90">
        <f>+N9/Sheet1!I9</f>
        <v>84.75</v>
      </c>
      <c r="N9" s="90">
        <v>4068</v>
      </c>
      <c r="O9" s="90">
        <v>86.44</v>
      </c>
      <c r="P9" s="85">
        <v>4808887011647</v>
      </c>
      <c r="Q9" s="85">
        <v>14808887011637</v>
      </c>
      <c r="R9" s="83" t="s">
        <v>192</v>
      </c>
    </row>
    <row r="10" spans="1:18" x14ac:dyDescent="0.25">
      <c r="A10" s="85">
        <v>5011200363319</v>
      </c>
      <c r="B10" s="86" t="s">
        <v>115</v>
      </c>
      <c r="C10" s="89" t="s">
        <v>3</v>
      </c>
      <c r="D10" s="89" t="s">
        <v>193</v>
      </c>
      <c r="E10" s="83">
        <v>0</v>
      </c>
      <c r="F10" s="83">
        <v>75</v>
      </c>
      <c r="G10" s="83">
        <v>50</v>
      </c>
      <c r="H10" s="95">
        <v>100</v>
      </c>
      <c r="I10" s="89">
        <v>48</v>
      </c>
      <c r="J10" s="89" t="s">
        <v>7</v>
      </c>
      <c r="K10" s="90">
        <f t="shared" si="0"/>
        <v>82.281458333333333</v>
      </c>
      <c r="L10" s="90">
        <v>3949.51</v>
      </c>
      <c r="M10" s="90">
        <f>+N10/Sheet1!I10</f>
        <v>84.75</v>
      </c>
      <c r="N10" s="90">
        <v>4068</v>
      </c>
      <c r="O10" s="90">
        <v>86.44</v>
      </c>
      <c r="P10" s="85">
        <v>4808887011630</v>
      </c>
      <c r="Q10" s="85">
        <v>14808887011644</v>
      </c>
      <c r="R10" s="83" t="s">
        <v>192</v>
      </c>
    </row>
    <row r="11" spans="1:18" x14ac:dyDescent="0.25">
      <c r="A11" s="85">
        <v>5011200362465</v>
      </c>
      <c r="B11" s="86" t="s">
        <v>158</v>
      </c>
      <c r="C11" s="89" t="s">
        <v>3</v>
      </c>
      <c r="D11" s="89" t="s">
        <v>193</v>
      </c>
      <c r="E11" s="83">
        <v>0</v>
      </c>
      <c r="F11" s="83">
        <v>75</v>
      </c>
      <c r="G11" s="83">
        <v>50</v>
      </c>
      <c r="H11" s="95">
        <v>100</v>
      </c>
      <c r="I11" s="89">
        <v>48</v>
      </c>
      <c r="J11" s="89" t="s">
        <v>7</v>
      </c>
      <c r="K11" s="90">
        <f t="shared" si="0"/>
        <v>69.3</v>
      </c>
      <c r="L11" s="90">
        <v>3326.4</v>
      </c>
      <c r="M11" s="90">
        <f>+N11/Sheet1!I11</f>
        <v>71.399999999999991</v>
      </c>
      <c r="N11" s="90">
        <v>3427.2</v>
      </c>
      <c r="O11" s="90">
        <v>73.400000000000006</v>
      </c>
      <c r="P11" s="85">
        <v>4808887291902</v>
      </c>
      <c r="Q11" s="85">
        <v>14808887291909</v>
      </c>
      <c r="R11" s="83" t="s">
        <v>192</v>
      </c>
    </row>
    <row r="12" spans="1:18" x14ac:dyDescent="0.25">
      <c r="A12" s="85">
        <v>5011200362466</v>
      </c>
      <c r="B12" s="86" t="s">
        <v>159</v>
      </c>
      <c r="C12" s="89" t="s">
        <v>3</v>
      </c>
      <c r="D12" s="89" t="s">
        <v>193</v>
      </c>
      <c r="E12" s="83">
        <v>0</v>
      </c>
      <c r="F12" s="83">
        <v>75</v>
      </c>
      <c r="G12" s="83">
        <v>50</v>
      </c>
      <c r="H12" s="95">
        <v>100</v>
      </c>
      <c r="I12" s="89">
        <v>48</v>
      </c>
      <c r="J12" s="89" t="s">
        <v>7</v>
      </c>
      <c r="K12" s="90">
        <f t="shared" si="0"/>
        <v>69.3</v>
      </c>
      <c r="L12" s="90">
        <v>3326.4</v>
      </c>
      <c r="M12" s="90">
        <f>+N12/Sheet1!I12</f>
        <v>71.399999999999991</v>
      </c>
      <c r="N12" s="90">
        <v>3427.2</v>
      </c>
      <c r="O12" s="90">
        <v>73.400000000000006</v>
      </c>
      <c r="P12" s="85">
        <v>4808887291896</v>
      </c>
      <c r="Q12" s="85">
        <v>14808887291893</v>
      </c>
      <c r="R12" s="83" t="s">
        <v>192</v>
      </c>
    </row>
    <row r="13" spans="1:18" x14ac:dyDescent="0.25">
      <c r="A13" s="85">
        <v>5011200364162</v>
      </c>
      <c r="B13" s="87" t="s">
        <v>111</v>
      </c>
      <c r="C13" s="89" t="s">
        <v>3</v>
      </c>
      <c r="D13" s="89" t="s">
        <v>193</v>
      </c>
      <c r="E13" s="83">
        <v>0</v>
      </c>
      <c r="F13" s="83">
        <v>75</v>
      </c>
      <c r="G13" s="83">
        <v>50</v>
      </c>
      <c r="H13" s="95">
        <v>100</v>
      </c>
      <c r="I13" s="89">
        <v>48</v>
      </c>
      <c r="J13" s="89" t="s">
        <v>6</v>
      </c>
      <c r="K13" s="90">
        <f>+L13/I13</f>
        <v>24.95</v>
      </c>
      <c r="L13" s="90">
        <v>1197.5999999999999</v>
      </c>
      <c r="M13" s="90">
        <v>25.7</v>
      </c>
      <c r="N13" s="90">
        <f>+M13*Sheet1!I13</f>
        <v>1233.5999999999999</v>
      </c>
      <c r="O13" s="90">
        <v>26.21</v>
      </c>
      <c r="P13" s="85">
        <v>4808887011852</v>
      </c>
      <c r="Q13" s="85">
        <v>14808887011859</v>
      </c>
      <c r="R13" s="83" t="s">
        <v>192</v>
      </c>
    </row>
    <row r="14" spans="1:18" x14ac:dyDescent="0.25">
      <c r="A14" s="85">
        <v>5011200363322</v>
      </c>
      <c r="B14" s="86" t="s">
        <v>112</v>
      </c>
      <c r="C14" s="89" t="s">
        <v>3</v>
      </c>
      <c r="D14" s="89" t="s">
        <v>193</v>
      </c>
      <c r="E14" s="83">
        <v>0</v>
      </c>
      <c r="F14" s="83">
        <v>75</v>
      </c>
      <c r="G14" s="83">
        <v>50</v>
      </c>
      <c r="H14" s="95">
        <v>100</v>
      </c>
      <c r="I14" s="89">
        <v>48</v>
      </c>
      <c r="J14" s="89" t="s">
        <v>9</v>
      </c>
      <c r="K14" s="90">
        <f t="shared" ref="K14:K15" si="1">+L14/I14</f>
        <v>30.485416666666666</v>
      </c>
      <c r="L14" s="90">
        <v>1463.3</v>
      </c>
      <c r="M14" s="90">
        <v>31.4</v>
      </c>
      <c r="N14" s="90">
        <f>+M14*Sheet1!I14</f>
        <v>1507.1999999999998</v>
      </c>
      <c r="O14" s="90">
        <v>32.03</v>
      </c>
      <c r="P14" s="85">
        <v>4808887011678</v>
      </c>
      <c r="Q14" s="85">
        <v>14808887011675</v>
      </c>
      <c r="R14" s="83" t="s">
        <v>192</v>
      </c>
    </row>
    <row r="15" spans="1:18" x14ac:dyDescent="0.25">
      <c r="A15" s="85">
        <v>5011200363332</v>
      </c>
      <c r="B15" s="86" t="s">
        <v>119</v>
      </c>
      <c r="C15" s="89" t="s">
        <v>3</v>
      </c>
      <c r="D15" s="89" t="s">
        <v>193</v>
      </c>
      <c r="E15" s="83">
        <v>0</v>
      </c>
      <c r="F15" s="83">
        <v>75</v>
      </c>
      <c r="G15" s="83">
        <v>50</v>
      </c>
      <c r="H15" s="95">
        <v>100</v>
      </c>
      <c r="I15" s="89">
        <v>48</v>
      </c>
      <c r="J15" s="89" t="s">
        <v>40</v>
      </c>
      <c r="K15" s="90">
        <f t="shared" si="1"/>
        <v>44.368958333333332</v>
      </c>
      <c r="L15" s="90">
        <v>2129.71</v>
      </c>
      <c r="M15" s="90">
        <v>45.7</v>
      </c>
      <c r="N15" s="90">
        <f>+M15*Sheet1!I15</f>
        <v>2193.6000000000004</v>
      </c>
      <c r="O15" s="90">
        <v>46.61</v>
      </c>
      <c r="P15" s="85">
        <v>4808887011685</v>
      </c>
      <c r="Q15" s="85">
        <v>14808887011682</v>
      </c>
      <c r="R15" s="83" t="s">
        <v>192</v>
      </c>
    </row>
    <row r="16" spans="1:18" x14ac:dyDescent="0.25">
      <c r="A16" s="85">
        <v>5011200363205</v>
      </c>
      <c r="B16" s="87" t="s">
        <v>121</v>
      </c>
      <c r="C16" s="89" t="s">
        <v>3</v>
      </c>
      <c r="D16" s="89" t="s">
        <v>193</v>
      </c>
      <c r="E16" s="83">
        <v>0</v>
      </c>
      <c r="F16" s="83">
        <v>75</v>
      </c>
      <c r="G16" s="83">
        <v>50</v>
      </c>
      <c r="H16" s="95">
        <v>100</v>
      </c>
      <c r="I16" s="89">
        <v>48</v>
      </c>
      <c r="J16" s="89" t="s">
        <v>12</v>
      </c>
      <c r="K16" s="90">
        <f>+L16/I16</f>
        <v>13.799981666666667</v>
      </c>
      <c r="L16" s="90">
        <v>662.39912000000004</v>
      </c>
      <c r="M16" s="90">
        <v>14.2</v>
      </c>
      <c r="N16" s="90">
        <f>+M16*Sheet1!I16</f>
        <v>681.59999999999991</v>
      </c>
      <c r="O16" s="90">
        <v>14.48</v>
      </c>
      <c r="P16" s="85">
        <v>4808887011845</v>
      </c>
      <c r="Q16" s="85">
        <v>14808887011842</v>
      </c>
      <c r="R16" s="83" t="s">
        <v>192</v>
      </c>
    </row>
    <row r="17" spans="1:18" x14ac:dyDescent="0.25">
      <c r="A17" s="85">
        <v>5011200363312</v>
      </c>
      <c r="B17" s="87" t="s">
        <v>122</v>
      </c>
      <c r="C17" s="89" t="s">
        <v>3</v>
      </c>
      <c r="D17" s="89" t="s">
        <v>193</v>
      </c>
      <c r="E17" s="83">
        <v>0</v>
      </c>
      <c r="F17" s="83">
        <v>75</v>
      </c>
      <c r="G17" s="83">
        <v>50</v>
      </c>
      <c r="H17" s="95">
        <v>100</v>
      </c>
      <c r="I17" s="89">
        <v>48</v>
      </c>
      <c r="J17" s="89" t="s">
        <v>6</v>
      </c>
      <c r="K17" s="90">
        <f>+L17/I17</f>
        <v>21.262083333333333</v>
      </c>
      <c r="L17" s="90">
        <v>1020.58</v>
      </c>
      <c r="M17" s="90">
        <v>21.9</v>
      </c>
      <c r="N17" s="90">
        <f>+M17*Sheet1!I17</f>
        <v>1051.1999999999998</v>
      </c>
      <c r="O17" s="90">
        <v>22.34</v>
      </c>
      <c r="P17" s="85">
        <v>4808887011760</v>
      </c>
      <c r="Q17" s="85">
        <v>14808887011767</v>
      </c>
      <c r="R17" s="83" t="s">
        <v>192</v>
      </c>
    </row>
    <row r="18" spans="1:18" x14ac:dyDescent="0.25">
      <c r="A18" s="85">
        <v>5011200374517</v>
      </c>
      <c r="B18" s="87" t="s">
        <v>125</v>
      </c>
      <c r="C18" s="89" t="s">
        <v>3</v>
      </c>
      <c r="D18" s="89" t="s">
        <v>193</v>
      </c>
      <c r="E18" s="83">
        <v>0</v>
      </c>
      <c r="F18" s="83">
        <v>75</v>
      </c>
      <c r="G18" s="83">
        <v>50</v>
      </c>
      <c r="H18" s="95">
        <v>100</v>
      </c>
      <c r="I18" s="89">
        <v>48</v>
      </c>
      <c r="J18" s="89" t="s">
        <v>6</v>
      </c>
      <c r="K18" s="90">
        <f t="shared" ref="K18:K20" si="2">+L18/I18</f>
        <v>24.95</v>
      </c>
      <c r="L18" s="90">
        <v>1197.5999999999999</v>
      </c>
      <c r="M18" s="90">
        <v>25.7</v>
      </c>
      <c r="N18" s="90">
        <f>+M18*Sheet1!I18</f>
        <v>1233.5999999999999</v>
      </c>
      <c r="O18" s="90">
        <v>26.21</v>
      </c>
      <c r="P18" s="85">
        <v>4808887012002</v>
      </c>
      <c r="Q18" s="85">
        <v>14808887012009</v>
      </c>
      <c r="R18" s="83" t="s">
        <v>192</v>
      </c>
    </row>
    <row r="19" spans="1:18" x14ac:dyDescent="0.25">
      <c r="A19" s="85">
        <v>5011200374519</v>
      </c>
      <c r="B19" s="87" t="s">
        <v>127</v>
      </c>
      <c r="C19" s="89" t="s">
        <v>3</v>
      </c>
      <c r="D19" s="89" t="s">
        <v>193</v>
      </c>
      <c r="E19" s="83">
        <v>0</v>
      </c>
      <c r="F19" s="83">
        <v>75</v>
      </c>
      <c r="G19" s="83">
        <v>50</v>
      </c>
      <c r="H19" s="95">
        <v>100</v>
      </c>
      <c r="I19" s="89">
        <v>48</v>
      </c>
      <c r="J19" s="89" t="s">
        <v>9</v>
      </c>
      <c r="K19" s="90">
        <f>+L19/I19</f>
        <v>30.485416666666666</v>
      </c>
      <c r="L19" s="90">
        <v>1463.3</v>
      </c>
      <c r="M19" s="90">
        <v>31.4</v>
      </c>
      <c r="N19" s="90">
        <f>+M19*Sheet1!I19</f>
        <v>1507.1999999999998</v>
      </c>
      <c r="O19" s="90">
        <v>32.03</v>
      </c>
      <c r="P19" s="85">
        <v>4808887012026</v>
      </c>
      <c r="Q19" s="85">
        <v>14808887012023</v>
      </c>
      <c r="R19" s="83" t="s">
        <v>192</v>
      </c>
    </row>
    <row r="20" spans="1:18" x14ac:dyDescent="0.25">
      <c r="A20" s="85">
        <v>5011200374518</v>
      </c>
      <c r="B20" s="87" t="s">
        <v>126</v>
      </c>
      <c r="C20" s="89" t="s">
        <v>3</v>
      </c>
      <c r="D20" s="89" t="s">
        <v>193</v>
      </c>
      <c r="E20" s="83">
        <v>0</v>
      </c>
      <c r="F20" s="83">
        <v>75</v>
      </c>
      <c r="G20" s="83">
        <v>50</v>
      </c>
      <c r="H20" s="95">
        <v>100</v>
      </c>
      <c r="I20" s="89">
        <v>48</v>
      </c>
      <c r="J20" s="89" t="s">
        <v>40</v>
      </c>
      <c r="K20" s="90">
        <f t="shared" si="2"/>
        <v>44.368958333333332</v>
      </c>
      <c r="L20" s="90">
        <v>2129.71</v>
      </c>
      <c r="M20" s="90">
        <v>45.7</v>
      </c>
      <c r="N20" s="90">
        <f>+M20*Sheet1!I20</f>
        <v>2193.6000000000004</v>
      </c>
      <c r="O20" s="90">
        <v>46.61</v>
      </c>
      <c r="P20" s="85">
        <v>4808887012019</v>
      </c>
      <c r="Q20" s="85">
        <v>14808887012016</v>
      </c>
      <c r="R20" s="83" t="s">
        <v>192</v>
      </c>
    </row>
    <row r="21" spans="1:18" x14ac:dyDescent="0.25">
      <c r="A21" s="85">
        <v>5011200364052</v>
      </c>
      <c r="B21" s="86" t="s">
        <v>124</v>
      </c>
      <c r="C21" s="89" t="s">
        <v>3</v>
      </c>
      <c r="D21" s="89" t="s">
        <v>193</v>
      </c>
      <c r="E21" s="83">
        <v>0</v>
      </c>
      <c r="F21" s="83">
        <v>75</v>
      </c>
      <c r="G21" s="83">
        <v>50</v>
      </c>
      <c r="H21" s="95">
        <v>100</v>
      </c>
      <c r="I21" s="89">
        <v>48</v>
      </c>
      <c r="J21" s="89" t="s">
        <v>49</v>
      </c>
      <c r="K21" s="90">
        <f t="shared" ref="K21:K26" si="3">+L21/I21</f>
        <v>41.601875</v>
      </c>
      <c r="L21" s="90">
        <v>1996.89</v>
      </c>
      <c r="M21" s="90">
        <f>+N21/Sheet1!I21</f>
        <v>42.85</v>
      </c>
      <c r="N21" s="90">
        <v>2056.8000000000002</v>
      </c>
      <c r="O21" s="90">
        <v>43.08</v>
      </c>
      <c r="P21" s="85">
        <v>4808887000016</v>
      </c>
      <c r="Q21" s="85">
        <v>14808887000013</v>
      </c>
      <c r="R21" s="83" t="s">
        <v>192</v>
      </c>
    </row>
    <row r="22" spans="1:18" x14ac:dyDescent="0.25">
      <c r="A22" s="85" t="s">
        <v>160</v>
      </c>
      <c r="B22" s="86" t="s">
        <v>25</v>
      </c>
      <c r="C22" s="89" t="s">
        <v>3</v>
      </c>
      <c r="D22" s="89" t="s">
        <v>193</v>
      </c>
      <c r="E22" s="83">
        <v>0</v>
      </c>
      <c r="F22" s="83">
        <v>75</v>
      </c>
      <c r="G22" s="83">
        <v>50</v>
      </c>
      <c r="H22" s="95">
        <v>100</v>
      </c>
      <c r="I22" s="89">
        <v>48</v>
      </c>
      <c r="J22" s="89" t="s">
        <v>12</v>
      </c>
      <c r="K22" s="90">
        <f t="shared" si="3"/>
        <v>22.378541666666667</v>
      </c>
      <c r="L22" s="90">
        <v>1074.17</v>
      </c>
      <c r="M22" s="90">
        <f>+N22/Sheet1!I22</f>
        <v>23.05</v>
      </c>
      <c r="N22" s="90">
        <v>1106.4000000000001</v>
      </c>
      <c r="O22" s="90">
        <v>23.51</v>
      </c>
      <c r="P22" s="85">
        <v>4808887030389</v>
      </c>
      <c r="Q22" s="85">
        <v>14808887030386</v>
      </c>
      <c r="R22" s="83" t="s">
        <v>192</v>
      </c>
    </row>
    <row r="23" spans="1:18" x14ac:dyDescent="0.25">
      <c r="A23" s="85" t="s">
        <v>74</v>
      </c>
      <c r="B23" s="86" t="s">
        <v>26</v>
      </c>
      <c r="C23" s="89" t="s">
        <v>3</v>
      </c>
      <c r="D23" s="89" t="s">
        <v>193</v>
      </c>
      <c r="E23" s="83">
        <v>0</v>
      </c>
      <c r="F23" s="83">
        <v>75</v>
      </c>
      <c r="G23" s="83">
        <v>50</v>
      </c>
      <c r="H23" s="95">
        <v>100</v>
      </c>
      <c r="I23" s="89">
        <v>48</v>
      </c>
      <c r="J23" s="89" t="s">
        <v>13</v>
      </c>
      <c r="K23" s="90">
        <f t="shared" si="3"/>
        <v>28.25</v>
      </c>
      <c r="L23" s="90">
        <v>1356</v>
      </c>
      <c r="M23" s="90">
        <v>29.1</v>
      </c>
      <c r="N23" s="90">
        <f>+M23*Sheet1!I23</f>
        <v>1396.8000000000002</v>
      </c>
      <c r="O23" s="90">
        <v>29.68</v>
      </c>
      <c r="P23" s="85">
        <v>4808887030204</v>
      </c>
      <c r="Q23" s="85">
        <v>14808887030201</v>
      </c>
      <c r="R23" s="83" t="s">
        <v>192</v>
      </c>
    </row>
    <row r="24" spans="1:18" x14ac:dyDescent="0.25">
      <c r="A24" s="85" t="s">
        <v>75</v>
      </c>
      <c r="B24" s="86" t="s">
        <v>27</v>
      </c>
      <c r="C24" s="89" t="s">
        <v>3</v>
      </c>
      <c r="D24" s="89" t="s">
        <v>193</v>
      </c>
      <c r="E24" s="83">
        <v>0</v>
      </c>
      <c r="F24" s="83">
        <v>75</v>
      </c>
      <c r="G24" s="83">
        <v>50</v>
      </c>
      <c r="H24" s="95">
        <v>100</v>
      </c>
      <c r="I24" s="89">
        <v>24</v>
      </c>
      <c r="J24" s="89" t="s">
        <v>11</v>
      </c>
      <c r="K24" s="90">
        <f t="shared" si="3"/>
        <v>64.66</v>
      </c>
      <c r="L24" s="90">
        <v>1551.84</v>
      </c>
      <c r="M24" s="90">
        <f>+N24/Sheet1!I24</f>
        <v>66.600000000000009</v>
      </c>
      <c r="N24" s="90">
        <v>1598.4</v>
      </c>
      <c r="O24" s="90">
        <v>67.930000000000007</v>
      </c>
      <c r="P24" s="85">
        <v>4808887030037</v>
      </c>
      <c r="Q24" s="85">
        <v>14808887030034</v>
      </c>
      <c r="R24" s="83" t="s">
        <v>192</v>
      </c>
    </row>
    <row r="25" spans="1:18" x14ac:dyDescent="0.25">
      <c r="A25" s="85">
        <v>5011200363990</v>
      </c>
      <c r="B25" s="88" t="s">
        <v>129</v>
      </c>
      <c r="C25" s="89" t="s">
        <v>3</v>
      </c>
      <c r="D25" s="89" t="s">
        <v>193</v>
      </c>
      <c r="E25" s="83">
        <v>0</v>
      </c>
      <c r="F25" s="83">
        <v>75</v>
      </c>
      <c r="G25" s="83">
        <v>50</v>
      </c>
      <c r="H25" s="95">
        <v>100</v>
      </c>
      <c r="I25" s="89">
        <v>48</v>
      </c>
      <c r="J25" s="89" t="s">
        <v>48</v>
      </c>
      <c r="K25" s="90">
        <f t="shared" si="3"/>
        <v>67</v>
      </c>
      <c r="L25" s="90">
        <v>3216</v>
      </c>
      <c r="M25" s="90">
        <f>+N25/Sheet1!I25</f>
        <v>69</v>
      </c>
      <c r="N25" s="90">
        <v>3312</v>
      </c>
      <c r="O25" s="90">
        <v>70.38</v>
      </c>
      <c r="P25" s="85">
        <v>4808887030013</v>
      </c>
      <c r="Q25" s="85">
        <v>14808887030010</v>
      </c>
      <c r="R25" s="83" t="s">
        <v>192</v>
      </c>
    </row>
    <row r="26" spans="1:18" x14ac:dyDescent="0.25">
      <c r="A26" s="85">
        <v>5011200351214</v>
      </c>
      <c r="B26" s="86" t="s">
        <v>110</v>
      </c>
      <c r="C26" s="89" t="s">
        <v>3</v>
      </c>
      <c r="D26" s="89" t="s">
        <v>193</v>
      </c>
      <c r="E26" s="83">
        <v>0</v>
      </c>
      <c r="F26" s="83">
        <v>75</v>
      </c>
      <c r="G26" s="83">
        <v>50</v>
      </c>
      <c r="H26" s="95">
        <v>100</v>
      </c>
      <c r="I26" s="89">
        <v>48</v>
      </c>
      <c r="J26" s="89" t="s">
        <v>6</v>
      </c>
      <c r="K26" s="90">
        <f t="shared" si="3"/>
        <v>14.700000000000001</v>
      </c>
      <c r="L26" s="90">
        <v>705.6</v>
      </c>
      <c r="M26" s="90">
        <v>15.14</v>
      </c>
      <c r="N26" s="90">
        <f>+M26*Sheet1!I26</f>
        <v>726.72</v>
      </c>
      <c r="O26" s="90">
        <v>17.14</v>
      </c>
      <c r="P26" s="85">
        <v>4808887291780</v>
      </c>
      <c r="Q26" s="85">
        <v>14808887291787</v>
      </c>
      <c r="R26" s="83" t="s">
        <v>192</v>
      </c>
    </row>
    <row r="27" spans="1:18" x14ac:dyDescent="0.25">
      <c r="A27" s="85" t="s">
        <v>77</v>
      </c>
      <c r="B27" s="86" t="s">
        <v>29</v>
      </c>
      <c r="C27" s="89" t="s">
        <v>3</v>
      </c>
      <c r="D27" s="89" t="s">
        <v>193</v>
      </c>
      <c r="E27" s="83">
        <v>0</v>
      </c>
      <c r="F27" s="83">
        <v>75</v>
      </c>
      <c r="G27" s="83">
        <v>50</v>
      </c>
      <c r="H27" s="95">
        <v>100</v>
      </c>
      <c r="I27" s="89">
        <v>48</v>
      </c>
      <c r="J27" s="89" t="s">
        <v>6</v>
      </c>
      <c r="K27" s="90">
        <f t="shared" ref="K27:K33" si="4">+L27/I27</f>
        <v>16.75</v>
      </c>
      <c r="L27" s="90">
        <v>804</v>
      </c>
      <c r="M27" s="90">
        <v>17.25</v>
      </c>
      <c r="N27" s="90">
        <f>+M27*Sheet1!I27</f>
        <v>828</v>
      </c>
      <c r="O27" s="90">
        <v>17.600000000000001</v>
      </c>
      <c r="P27" s="85">
        <v>4808887880014</v>
      </c>
      <c r="Q27" s="85">
        <v>14808887030089</v>
      </c>
      <c r="R27" s="83" t="s">
        <v>192</v>
      </c>
    </row>
    <row r="28" spans="1:18" x14ac:dyDescent="0.25">
      <c r="A28" s="85" t="s">
        <v>76</v>
      </c>
      <c r="B28" s="86" t="s">
        <v>28</v>
      </c>
      <c r="C28" s="89" t="s">
        <v>3</v>
      </c>
      <c r="D28" s="89" t="s">
        <v>193</v>
      </c>
      <c r="E28" s="83">
        <v>0</v>
      </c>
      <c r="F28" s="83">
        <v>75</v>
      </c>
      <c r="G28" s="83">
        <v>50</v>
      </c>
      <c r="H28" s="95">
        <v>100</v>
      </c>
      <c r="I28" s="89">
        <v>48</v>
      </c>
      <c r="J28" s="89" t="s">
        <v>14</v>
      </c>
      <c r="K28" s="90">
        <f>+L28/I28</f>
        <v>23</v>
      </c>
      <c r="L28" s="90">
        <v>1104</v>
      </c>
      <c r="M28" s="90">
        <v>23.7</v>
      </c>
      <c r="N28" s="90">
        <f>+M28*Sheet1!I28</f>
        <v>1137.5999999999999</v>
      </c>
      <c r="O28" s="90">
        <v>24.17</v>
      </c>
      <c r="P28" s="85">
        <v>4808887030075</v>
      </c>
      <c r="Q28" s="85">
        <v>14808887030072</v>
      </c>
      <c r="R28" s="83" t="s">
        <v>192</v>
      </c>
    </row>
    <row r="29" spans="1:18" x14ac:dyDescent="0.25">
      <c r="A29" s="85">
        <v>5011200372325</v>
      </c>
      <c r="B29" s="86" t="s">
        <v>161</v>
      </c>
      <c r="C29" s="89" t="s">
        <v>3</v>
      </c>
      <c r="D29" s="89" t="s">
        <v>193</v>
      </c>
      <c r="E29" s="83">
        <v>0</v>
      </c>
      <c r="F29" s="83">
        <v>75</v>
      </c>
      <c r="G29" s="83">
        <v>50</v>
      </c>
      <c r="H29" s="95">
        <v>100</v>
      </c>
      <c r="I29" s="89">
        <v>48</v>
      </c>
      <c r="J29" s="89" t="s">
        <v>6</v>
      </c>
      <c r="K29" s="90">
        <f t="shared" ref="K29" si="5">+L29/I29</f>
        <v>16.75</v>
      </c>
      <c r="L29" s="90">
        <v>804</v>
      </c>
      <c r="M29" s="90">
        <v>17.25</v>
      </c>
      <c r="N29" s="90">
        <f>+M29*Sheet1!I29</f>
        <v>828</v>
      </c>
      <c r="O29" s="90">
        <v>17.600000000000001</v>
      </c>
      <c r="P29" s="85">
        <v>4808887880014</v>
      </c>
      <c r="Q29" s="85">
        <v>14808887030089</v>
      </c>
      <c r="R29" s="83" t="s">
        <v>192</v>
      </c>
    </row>
    <row r="30" spans="1:18" x14ac:dyDescent="0.25">
      <c r="A30" s="85">
        <v>5011200372326</v>
      </c>
      <c r="B30" s="86" t="s">
        <v>162</v>
      </c>
      <c r="C30" s="89" t="s">
        <v>3</v>
      </c>
      <c r="D30" s="89" t="s">
        <v>193</v>
      </c>
      <c r="E30" s="83">
        <v>0</v>
      </c>
      <c r="F30" s="83">
        <v>75</v>
      </c>
      <c r="G30" s="83">
        <v>50</v>
      </c>
      <c r="H30" s="95">
        <v>100</v>
      </c>
      <c r="I30" s="89">
        <v>48</v>
      </c>
      <c r="J30" s="89" t="s">
        <v>14</v>
      </c>
      <c r="K30" s="90">
        <f>+L30/I30</f>
        <v>23</v>
      </c>
      <c r="L30" s="90">
        <v>1104</v>
      </c>
      <c r="M30" s="90">
        <v>23.7</v>
      </c>
      <c r="N30" s="90">
        <f>+M30*Sheet1!I30</f>
        <v>1137.5999999999999</v>
      </c>
      <c r="O30" s="90">
        <v>24.17</v>
      </c>
      <c r="P30" s="85">
        <v>4808887030075</v>
      </c>
      <c r="Q30" s="85">
        <v>14808887030072</v>
      </c>
      <c r="R30" s="83" t="s">
        <v>192</v>
      </c>
    </row>
    <row r="31" spans="1:18" x14ac:dyDescent="0.25">
      <c r="A31" s="85">
        <v>5011200345960</v>
      </c>
      <c r="B31" s="86" t="s">
        <v>163</v>
      </c>
      <c r="C31" s="89" t="s">
        <v>3</v>
      </c>
      <c r="D31" s="89" t="s">
        <v>193</v>
      </c>
      <c r="E31" s="83">
        <v>0</v>
      </c>
      <c r="F31" s="83">
        <v>75</v>
      </c>
      <c r="G31" s="83">
        <v>50</v>
      </c>
      <c r="H31" s="95">
        <v>100</v>
      </c>
      <c r="I31" s="89">
        <v>48</v>
      </c>
      <c r="J31" s="89" t="s">
        <v>149</v>
      </c>
      <c r="K31" s="90">
        <f t="shared" si="4"/>
        <v>67</v>
      </c>
      <c r="L31" s="90">
        <v>3216</v>
      </c>
      <c r="M31" s="90">
        <f>+N31/Sheet1!I31</f>
        <v>69</v>
      </c>
      <c r="N31" s="90">
        <v>3312</v>
      </c>
      <c r="O31" s="90">
        <v>70.38</v>
      </c>
      <c r="P31" s="85">
        <v>4808887031102</v>
      </c>
      <c r="Q31" s="85">
        <v>14808887031109</v>
      </c>
      <c r="R31" s="83" t="s">
        <v>192</v>
      </c>
    </row>
    <row r="32" spans="1:18" x14ac:dyDescent="0.25">
      <c r="A32" s="85">
        <v>5011200345964</v>
      </c>
      <c r="B32" s="86" t="s">
        <v>164</v>
      </c>
      <c r="C32" s="89" t="s">
        <v>3</v>
      </c>
      <c r="D32" s="89" t="s">
        <v>193</v>
      </c>
      <c r="E32" s="83">
        <v>0</v>
      </c>
      <c r="F32" s="83">
        <v>75</v>
      </c>
      <c r="G32" s="83">
        <v>50</v>
      </c>
      <c r="H32" s="95">
        <v>100</v>
      </c>
      <c r="I32" s="89">
        <v>48</v>
      </c>
      <c r="J32" s="89" t="s">
        <v>149</v>
      </c>
      <c r="K32" s="90">
        <f t="shared" si="4"/>
        <v>67</v>
      </c>
      <c r="L32" s="90">
        <v>3216</v>
      </c>
      <c r="M32" s="90">
        <f>+N32/Sheet1!I32</f>
        <v>69</v>
      </c>
      <c r="N32" s="90">
        <v>3312</v>
      </c>
      <c r="O32" s="90">
        <v>70.38</v>
      </c>
      <c r="P32" s="85">
        <v>4808887031119</v>
      </c>
      <c r="Q32" s="85">
        <v>14808887031116</v>
      </c>
      <c r="R32" s="83" t="s">
        <v>192</v>
      </c>
    </row>
    <row r="33" spans="1:18" x14ac:dyDescent="0.25">
      <c r="A33" s="85">
        <v>5011200362997</v>
      </c>
      <c r="B33" s="86" t="s">
        <v>130</v>
      </c>
      <c r="C33" s="89" t="s">
        <v>3</v>
      </c>
      <c r="D33" s="89" t="s">
        <v>193</v>
      </c>
      <c r="E33" s="83">
        <v>0</v>
      </c>
      <c r="F33" s="83">
        <v>75</v>
      </c>
      <c r="G33" s="83">
        <v>50</v>
      </c>
      <c r="H33" s="95">
        <v>100</v>
      </c>
      <c r="I33" s="89">
        <v>48</v>
      </c>
      <c r="J33" s="89" t="s">
        <v>6</v>
      </c>
      <c r="K33" s="90">
        <f t="shared" si="4"/>
        <v>36.019375000000004</v>
      </c>
      <c r="L33" s="90">
        <v>1728.93</v>
      </c>
      <c r="M33" s="90">
        <v>37.1</v>
      </c>
      <c r="N33" s="90">
        <f>+M33*Sheet1!I33</f>
        <v>1780.8000000000002</v>
      </c>
      <c r="O33" s="90">
        <v>37.843000000000004</v>
      </c>
      <c r="P33" s="85">
        <v>4808887291179</v>
      </c>
      <c r="Q33" s="85">
        <v>14808887291176</v>
      </c>
      <c r="R33" s="83" t="s">
        <v>192</v>
      </c>
    </row>
    <row r="34" spans="1:18" x14ac:dyDescent="0.25">
      <c r="A34" s="85">
        <v>5011200362995</v>
      </c>
      <c r="B34" s="86" t="s">
        <v>131</v>
      </c>
      <c r="C34" s="89" t="s">
        <v>3</v>
      </c>
      <c r="D34" s="89" t="s">
        <v>193</v>
      </c>
      <c r="E34" s="83">
        <v>0</v>
      </c>
      <c r="F34" s="83">
        <v>75</v>
      </c>
      <c r="G34" s="83">
        <v>50</v>
      </c>
      <c r="H34" s="95">
        <v>100</v>
      </c>
      <c r="I34" s="89">
        <v>48</v>
      </c>
      <c r="J34" s="89" t="s">
        <v>6</v>
      </c>
      <c r="K34" s="90">
        <f t="shared" ref="K34:K41" si="6">+L34/I34</f>
        <v>36.019375000000004</v>
      </c>
      <c r="L34" s="90">
        <v>1728.93</v>
      </c>
      <c r="M34" s="90">
        <v>37.1</v>
      </c>
      <c r="N34" s="90">
        <f>+M34*Sheet1!I34</f>
        <v>1780.8000000000002</v>
      </c>
      <c r="O34" s="90">
        <v>37.840000000000003</v>
      </c>
      <c r="P34" s="85">
        <v>4808887291162</v>
      </c>
      <c r="Q34" s="85">
        <v>14808887291169</v>
      </c>
      <c r="R34" s="83" t="s">
        <v>192</v>
      </c>
    </row>
    <row r="35" spans="1:18" x14ac:dyDescent="0.25">
      <c r="A35" s="85">
        <v>5011200362994</v>
      </c>
      <c r="B35" s="86" t="s">
        <v>132</v>
      </c>
      <c r="C35" s="89" t="s">
        <v>3</v>
      </c>
      <c r="D35" s="89" t="s">
        <v>193</v>
      </c>
      <c r="E35" s="83">
        <v>0</v>
      </c>
      <c r="F35" s="83">
        <v>75</v>
      </c>
      <c r="G35" s="83">
        <v>50</v>
      </c>
      <c r="H35" s="95">
        <v>100</v>
      </c>
      <c r="I35" s="89">
        <v>48</v>
      </c>
      <c r="J35" s="89" t="s">
        <v>6</v>
      </c>
      <c r="K35" s="90">
        <f t="shared" si="6"/>
        <v>36.019375000000004</v>
      </c>
      <c r="L35" s="90">
        <v>1728.93</v>
      </c>
      <c r="M35" s="90">
        <v>37.1</v>
      </c>
      <c r="N35" s="90">
        <f>+M35*Sheet1!I35</f>
        <v>1780.8000000000002</v>
      </c>
      <c r="O35" s="90">
        <v>37.840000000000003</v>
      </c>
      <c r="P35" s="85">
        <v>4808887291155</v>
      </c>
      <c r="Q35" s="85">
        <v>14808887291152</v>
      </c>
      <c r="R35" s="83" t="s">
        <v>192</v>
      </c>
    </row>
    <row r="36" spans="1:18" x14ac:dyDescent="0.25">
      <c r="A36" s="85" t="s">
        <v>78</v>
      </c>
      <c r="B36" s="86" t="s">
        <v>30</v>
      </c>
      <c r="C36" s="89" t="s">
        <v>3</v>
      </c>
      <c r="D36" s="89" t="s">
        <v>193</v>
      </c>
      <c r="E36" s="83">
        <v>0</v>
      </c>
      <c r="F36" s="83">
        <v>75</v>
      </c>
      <c r="G36" s="83">
        <v>50</v>
      </c>
      <c r="H36" s="95">
        <v>100</v>
      </c>
      <c r="I36" s="89">
        <v>48</v>
      </c>
      <c r="J36" s="89" t="s">
        <v>15</v>
      </c>
      <c r="K36" s="90">
        <f t="shared" si="6"/>
        <v>15.728125</v>
      </c>
      <c r="L36" s="90">
        <v>754.95</v>
      </c>
      <c r="M36" s="90">
        <v>16.2</v>
      </c>
      <c r="N36" s="90">
        <f>+M36*Sheet1!I36</f>
        <v>777.59999999999991</v>
      </c>
      <c r="O36" s="90">
        <v>16.52</v>
      </c>
      <c r="P36" s="85">
        <v>4808887291247</v>
      </c>
      <c r="Q36" s="85">
        <v>14808887291244</v>
      </c>
      <c r="R36" s="83" t="s">
        <v>192</v>
      </c>
    </row>
    <row r="37" spans="1:18" x14ac:dyDescent="0.25">
      <c r="A37" s="85" t="s">
        <v>79</v>
      </c>
      <c r="B37" s="86" t="s">
        <v>31</v>
      </c>
      <c r="C37" s="89" t="s">
        <v>3</v>
      </c>
      <c r="D37" s="89" t="s">
        <v>193</v>
      </c>
      <c r="E37" s="83">
        <v>0</v>
      </c>
      <c r="F37" s="83">
        <v>75</v>
      </c>
      <c r="G37" s="83">
        <v>50</v>
      </c>
      <c r="H37" s="95">
        <v>100</v>
      </c>
      <c r="I37" s="89">
        <v>48</v>
      </c>
      <c r="J37" s="89" t="s">
        <v>15</v>
      </c>
      <c r="K37" s="90">
        <f t="shared" si="6"/>
        <v>15.728125</v>
      </c>
      <c r="L37" s="90">
        <v>754.95</v>
      </c>
      <c r="M37" s="90">
        <v>16.2</v>
      </c>
      <c r="N37" s="90">
        <f>+M37*Sheet1!I37</f>
        <v>777.59999999999991</v>
      </c>
      <c r="O37" s="90">
        <v>16.52</v>
      </c>
      <c r="P37" s="85">
        <v>4808887291315</v>
      </c>
      <c r="Q37" s="85">
        <v>14808887291312</v>
      </c>
      <c r="R37" s="83" t="s">
        <v>192</v>
      </c>
    </row>
    <row r="38" spans="1:18" x14ac:dyDescent="0.25">
      <c r="A38" s="85" t="s">
        <v>80</v>
      </c>
      <c r="B38" s="86" t="s">
        <v>32</v>
      </c>
      <c r="C38" s="89" t="s">
        <v>3</v>
      </c>
      <c r="D38" s="89" t="s">
        <v>193</v>
      </c>
      <c r="E38" s="83">
        <v>0</v>
      </c>
      <c r="F38" s="83">
        <v>75</v>
      </c>
      <c r="G38" s="83">
        <v>50</v>
      </c>
      <c r="H38" s="95">
        <v>100</v>
      </c>
      <c r="I38" s="89">
        <v>48</v>
      </c>
      <c r="J38" s="89" t="s">
        <v>15</v>
      </c>
      <c r="K38" s="90">
        <f t="shared" si="6"/>
        <v>15.728125</v>
      </c>
      <c r="L38" s="90">
        <v>754.95</v>
      </c>
      <c r="M38" s="90">
        <v>16.2</v>
      </c>
      <c r="N38" s="90">
        <f>+M38*Sheet1!I38</f>
        <v>777.59999999999991</v>
      </c>
      <c r="O38" s="90">
        <v>16.52</v>
      </c>
      <c r="P38" s="85">
        <v>4808887291322</v>
      </c>
      <c r="Q38" s="85">
        <v>14808887291329</v>
      </c>
      <c r="R38" s="83" t="s">
        <v>192</v>
      </c>
    </row>
    <row r="39" spans="1:18" x14ac:dyDescent="0.25">
      <c r="A39" s="85">
        <v>5011200364022</v>
      </c>
      <c r="B39" s="86" t="s">
        <v>120</v>
      </c>
      <c r="C39" s="89" t="s">
        <v>3</v>
      </c>
      <c r="D39" s="89" t="s">
        <v>193</v>
      </c>
      <c r="E39" s="83">
        <v>0</v>
      </c>
      <c r="F39" s="83">
        <v>75</v>
      </c>
      <c r="G39" s="83">
        <v>50</v>
      </c>
      <c r="H39" s="95">
        <v>100</v>
      </c>
      <c r="I39" s="89">
        <v>48</v>
      </c>
      <c r="J39" s="89" t="s">
        <v>7</v>
      </c>
      <c r="K39" s="90">
        <f t="shared" si="6"/>
        <v>113.30104166666666</v>
      </c>
      <c r="L39" s="90">
        <v>5438.45</v>
      </c>
      <c r="M39" s="90">
        <v>116.7</v>
      </c>
      <c r="N39" s="90">
        <f>+M39*Sheet1!I39</f>
        <v>5601.6</v>
      </c>
      <c r="O39" s="90">
        <v>119.03</v>
      </c>
      <c r="P39" s="85">
        <v>4808887070019</v>
      </c>
      <c r="Q39" s="85">
        <v>14808887070016</v>
      </c>
      <c r="R39" s="83" t="s">
        <v>192</v>
      </c>
    </row>
    <row r="40" spans="1:18" x14ac:dyDescent="0.25">
      <c r="A40" s="85" t="s">
        <v>81</v>
      </c>
      <c r="B40" s="86" t="s">
        <v>33</v>
      </c>
      <c r="C40" s="89" t="s">
        <v>3</v>
      </c>
      <c r="D40" s="89" t="s">
        <v>193</v>
      </c>
      <c r="E40" s="83">
        <v>0</v>
      </c>
      <c r="F40" s="83">
        <v>75</v>
      </c>
      <c r="G40" s="83">
        <v>50</v>
      </c>
      <c r="H40" s="95">
        <v>100</v>
      </c>
      <c r="I40" s="89">
        <v>48</v>
      </c>
      <c r="J40" s="89" t="s">
        <v>16</v>
      </c>
      <c r="K40" s="90">
        <f t="shared" si="6"/>
        <v>24.271874999999998</v>
      </c>
      <c r="L40" s="90">
        <v>1165.05</v>
      </c>
      <c r="M40" s="90">
        <f>+N40/Sheet1!I40</f>
        <v>25</v>
      </c>
      <c r="N40" s="90">
        <v>1200</v>
      </c>
      <c r="O40" s="90">
        <v>25.5</v>
      </c>
      <c r="P40" s="85">
        <v>4808887040012</v>
      </c>
      <c r="Q40" s="85">
        <v>14808887040019</v>
      </c>
      <c r="R40" s="83" t="s">
        <v>192</v>
      </c>
    </row>
    <row r="41" spans="1:18" x14ac:dyDescent="0.25">
      <c r="A41" s="85">
        <v>5011200361619</v>
      </c>
      <c r="B41" s="86" t="s">
        <v>165</v>
      </c>
      <c r="C41" s="89" t="s">
        <v>3</v>
      </c>
      <c r="D41" s="89" t="s">
        <v>193</v>
      </c>
      <c r="E41" s="83">
        <v>0</v>
      </c>
      <c r="F41" s="83">
        <v>75</v>
      </c>
      <c r="G41" s="83">
        <v>50</v>
      </c>
      <c r="H41" s="95">
        <v>100</v>
      </c>
      <c r="I41" s="89">
        <v>24</v>
      </c>
      <c r="J41" s="89" t="s">
        <v>186</v>
      </c>
      <c r="K41" s="91">
        <f t="shared" si="6"/>
        <v>58.25</v>
      </c>
      <c r="L41" s="91">
        <v>1398</v>
      </c>
      <c r="M41" s="92">
        <f>+N41/Sheet1!I41</f>
        <v>60</v>
      </c>
      <c r="N41" s="92">
        <v>1440</v>
      </c>
      <c r="O41" s="90">
        <v>61.2</v>
      </c>
      <c r="P41" s="85">
        <v>4808887060010</v>
      </c>
      <c r="Q41" s="85">
        <v>14808887060017</v>
      </c>
      <c r="R41" s="83" t="s">
        <v>192</v>
      </c>
    </row>
    <row r="42" spans="1:18" x14ac:dyDescent="0.25">
      <c r="A42" s="85">
        <v>5011200363514</v>
      </c>
      <c r="B42" s="88" t="s">
        <v>133</v>
      </c>
      <c r="C42" s="89" t="s">
        <v>3</v>
      </c>
      <c r="D42" s="89" t="s">
        <v>193</v>
      </c>
      <c r="E42" s="83">
        <v>0</v>
      </c>
      <c r="F42" s="83">
        <v>75</v>
      </c>
      <c r="G42" s="83">
        <v>50</v>
      </c>
      <c r="H42" s="95">
        <v>100</v>
      </c>
      <c r="I42" s="89">
        <v>48</v>
      </c>
      <c r="J42" s="89" t="s">
        <v>6</v>
      </c>
      <c r="K42" s="90">
        <v>24.45</v>
      </c>
      <c r="L42" s="90">
        <f>+K42*I42</f>
        <v>1173.5999999999999</v>
      </c>
      <c r="M42" s="93">
        <v>25.7</v>
      </c>
      <c r="N42" s="90">
        <f>+M42*Sheet1!I42</f>
        <v>1233.5999999999999</v>
      </c>
      <c r="O42" s="94">
        <v>26.21</v>
      </c>
      <c r="P42" s="85">
        <v>4808887291841</v>
      </c>
      <c r="Q42" s="85">
        <v>14808887291848</v>
      </c>
      <c r="R42" s="83" t="s">
        <v>192</v>
      </c>
    </row>
    <row r="43" spans="1:18" x14ac:dyDescent="0.25">
      <c r="A43" s="85">
        <v>5011200363516</v>
      </c>
      <c r="B43" s="88" t="s">
        <v>134</v>
      </c>
      <c r="C43" s="89" t="s">
        <v>3</v>
      </c>
      <c r="D43" s="89" t="s">
        <v>193</v>
      </c>
      <c r="E43" s="83">
        <v>0</v>
      </c>
      <c r="F43" s="83">
        <v>75</v>
      </c>
      <c r="G43" s="83">
        <v>50</v>
      </c>
      <c r="H43" s="95">
        <v>100</v>
      </c>
      <c r="I43" s="89">
        <v>48</v>
      </c>
      <c r="J43" s="89" t="s">
        <v>6</v>
      </c>
      <c r="K43" s="90">
        <v>24.45</v>
      </c>
      <c r="L43" s="90">
        <f t="shared" ref="L43:L45" si="7">+K43*I43</f>
        <v>1173.5999999999999</v>
      </c>
      <c r="M43" s="93">
        <v>25.7</v>
      </c>
      <c r="N43" s="90">
        <f>+M43*Sheet1!I43</f>
        <v>1233.5999999999999</v>
      </c>
      <c r="O43" s="94">
        <v>26.21</v>
      </c>
      <c r="P43" s="85">
        <v>4808887291803</v>
      </c>
      <c r="Q43" s="85">
        <v>14808887291800</v>
      </c>
      <c r="R43" s="83" t="s">
        <v>192</v>
      </c>
    </row>
    <row r="44" spans="1:18" x14ac:dyDescent="0.25">
      <c r="A44" s="85">
        <v>5011200363518</v>
      </c>
      <c r="B44" s="88" t="s">
        <v>135</v>
      </c>
      <c r="C44" s="89" t="s">
        <v>3</v>
      </c>
      <c r="D44" s="89" t="s">
        <v>193</v>
      </c>
      <c r="E44" s="83">
        <v>0</v>
      </c>
      <c r="F44" s="83">
        <v>75</v>
      </c>
      <c r="G44" s="83">
        <v>50</v>
      </c>
      <c r="H44" s="95">
        <v>100</v>
      </c>
      <c r="I44" s="89">
        <v>48</v>
      </c>
      <c r="J44" s="89" t="s">
        <v>6</v>
      </c>
      <c r="K44" s="90">
        <v>24.45</v>
      </c>
      <c r="L44" s="90">
        <f t="shared" si="7"/>
        <v>1173.5999999999999</v>
      </c>
      <c r="M44" s="93">
        <v>25.7</v>
      </c>
      <c r="N44" s="90">
        <f>+M44*Sheet1!I44</f>
        <v>1233.5999999999999</v>
      </c>
      <c r="O44" s="94">
        <v>26.213000000000001</v>
      </c>
      <c r="P44" s="85">
        <v>4808887291810</v>
      </c>
      <c r="Q44" s="85">
        <v>14808887291817</v>
      </c>
      <c r="R44" s="83" t="s">
        <v>192</v>
      </c>
    </row>
    <row r="45" spans="1:18" x14ac:dyDescent="0.25">
      <c r="A45" s="85">
        <v>5011200363519</v>
      </c>
      <c r="B45" s="88" t="s">
        <v>136</v>
      </c>
      <c r="C45" s="89" t="s">
        <v>3</v>
      </c>
      <c r="D45" s="89" t="s">
        <v>193</v>
      </c>
      <c r="E45" s="83">
        <v>0</v>
      </c>
      <c r="F45" s="83">
        <v>75</v>
      </c>
      <c r="G45" s="83">
        <v>50</v>
      </c>
      <c r="H45" s="95">
        <v>100</v>
      </c>
      <c r="I45" s="89">
        <v>48</v>
      </c>
      <c r="J45" s="89" t="s">
        <v>6</v>
      </c>
      <c r="K45" s="90">
        <v>24.45</v>
      </c>
      <c r="L45" s="90">
        <f t="shared" si="7"/>
        <v>1173.5999999999999</v>
      </c>
      <c r="M45" s="93">
        <v>25.7</v>
      </c>
      <c r="N45" s="90">
        <f>+M45*Sheet1!I45</f>
        <v>1233.5999999999999</v>
      </c>
      <c r="O45" s="94">
        <v>26.21</v>
      </c>
      <c r="P45" s="85">
        <v>4808887291827</v>
      </c>
      <c r="Q45" s="85">
        <v>14808887291824</v>
      </c>
      <c r="R45" s="83" t="s">
        <v>192</v>
      </c>
    </row>
    <row r="46" spans="1:18" x14ac:dyDescent="0.25">
      <c r="A46" s="85" t="s">
        <v>166</v>
      </c>
      <c r="B46" s="87" t="s">
        <v>167</v>
      </c>
      <c r="C46" s="89" t="s">
        <v>3</v>
      </c>
      <c r="D46" s="89" t="s">
        <v>193</v>
      </c>
      <c r="E46" s="83">
        <v>0</v>
      </c>
      <c r="F46" s="83">
        <v>75</v>
      </c>
      <c r="G46" s="83">
        <v>50</v>
      </c>
      <c r="H46" s="95">
        <v>100</v>
      </c>
      <c r="I46" s="89">
        <v>12</v>
      </c>
      <c r="J46" s="89" t="s">
        <v>11</v>
      </c>
      <c r="K46" s="90">
        <f t="shared" ref="K46:K49" si="8">+L46/I46</f>
        <v>116.40750000000001</v>
      </c>
      <c r="L46" s="90">
        <v>1396.89</v>
      </c>
      <c r="M46" s="90">
        <f>+N46/Sheet1!I46</f>
        <v>119.89999999999999</v>
      </c>
      <c r="N46" s="90">
        <v>1438.8</v>
      </c>
      <c r="O46" s="90">
        <v>122.3</v>
      </c>
      <c r="P46" s="85">
        <v>4808887030778</v>
      </c>
      <c r="Q46" s="85">
        <v>14808887030775</v>
      </c>
      <c r="R46" s="83" t="s">
        <v>192</v>
      </c>
    </row>
    <row r="47" spans="1:18" x14ac:dyDescent="0.25">
      <c r="A47" s="85">
        <v>5011200361516</v>
      </c>
      <c r="B47" s="87" t="s">
        <v>168</v>
      </c>
      <c r="C47" s="89" t="s">
        <v>3</v>
      </c>
      <c r="D47" s="89" t="s">
        <v>193</v>
      </c>
      <c r="E47" s="83">
        <v>0</v>
      </c>
      <c r="F47" s="83">
        <v>75</v>
      </c>
      <c r="G47" s="83">
        <v>50</v>
      </c>
      <c r="H47" s="95">
        <v>100</v>
      </c>
      <c r="I47" s="89">
        <v>24</v>
      </c>
      <c r="J47" s="89" t="s">
        <v>7</v>
      </c>
      <c r="K47" s="90">
        <f t="shared" si="8"/>
        <v>159.02916666666667</v>
      </c>
      <c r="L47" s="90">
        <v>3816.7</v>
      </c>
      <c r="M47" s="90">
        <f>+N47/Sheet1!I47</f>
        <v>163.79999999999998</v>
      </c>
      <c r="N47" s="90">
        <v>3931.2</v>
      </c>
      <c r="O47" s="90">
        <v>167.07</v>
      </c>
      <c r="P47" s="85">
        <v>4808887290370</v>
      </c>
      <c r="Q47" s="85">
        <v>14808887290377</v>
      </c>
      <c r="R47" s="83" t="s">
        <v>192</v>
      </c>
    </row>
    <row r="48" spans="1:18" x14ac:dyDescent="0.25">
      <c r="A48" s="85">
        <v>5011200362510</v>
      </c>
      <c r="B48" s="87" t="s">
        <v>169</v>
      </c>
      <c r="C48" s="89" t="s">
        <v>3</v>
      </c>
      <c r="D48" s="89" t="s">
        <v>193</v>
      </c>
      <c r="E48" s="83">
        <v>0</v>
      </c>
      <c r="F48" s="83">
        <v>75</v>
      </c>
      <c r="G48" s="83">
        <v>50</v>
      </c>
      <c r="H48" s="95">
        <v>100</v>
      </c>
      <c r="I48" s="89">
        <v>24</v>
      </c>
      <c r="J48" s="89" t="s">
        <v>48</v>
      </c>
      <c r="K48" s="90">
        <f t="shared" si="8"/>
        <v>128.5</v>
      </c>
      <c r="L48" s="90">
        <v>3084</v>
      </c>
      <c r="M48" s="90">
        <f>+N48/Sheet1!I48</f>
        <v>132.4</v>
      </c>
      <c r="N48" s="90">
        <v>3177.6</v>
      </c>
      <c r="O48" s="90">
        <v>135.05000000000001</v>
      </c>
      <c r="P48" s="85">
        <v>4808887030860</v>
      </c>
      <c r="Q48" s="85">
        <v>14808887030867</v>
      </c>
      <c r="R48" s="83" t="s">
        <v>192</v>
      </c>
    </row>
    <row r="49" spans="1:18" x14ac:dyDescent="0.25">
      <c r="A49" s="85" t="s">
        <v>170</v>
      </c>
      <c r="B49" s="87" t="s">
        <v>171</v>
      </c>
      <c r="C49" s="89" t="s">
        <v>3</v>
      </c>
      <c r="D49" s="89" t="s">
        <v>193</v>
      </c>
      <c r="E49" s="83">
        <v>0</v>
      </c>
      <c r="F49" s="83">
        <v>75</v>
      </c>
      <c r="G49" s="83">
        <v>50</v>
      </c>
      <c r="H49" s="95">
        <v>100</v>
      </c>
      <c r="I49" s="89">
        <v>24</v>
      </c>
      <c r="J49" s="89" t="s">
        <v>13</v>
      </c>
      <c r="K49" s="90">
        <f t="shared" si="8"/>
        <v>50.800000000000004</v>
      </c>
      <c r="L49" s="90">
        <v>1219.2</v>
      </c>
      <c r="M49" s="90">
        <v>52.35</v>
      </c>
      <c r="N49" s="90">
        <f>+M49*Sheet1!I49</f>
        <v>1256.4000000000001</v>
      </c>
      <c r="O49" s="90">
        <v>53.4</v>
      </c>
      <c r="P49" s="85">
        <v>4808887031003</v>
      </c>
      <c r="Q49" s="85">
        <v>14808887031000</v>
      </c>
      <c r="R49" s="83" t="s">
        <v>192</v>
      </c>
    </row>
    <row r="50" spans="1:18" x14ac:dyDescent="0.25">
      <c r="A50" s="85">
        <v>5011200373542</v>
      </c>
      <c r="B50" s="87" t="s">
        <v>172</v>
      </c>
      <c r="C50" s="89" t="s">
        <v>3</v>
      </c>
      <c r="D50" s="89" t="s">
        <v>193</v>
      </c>
      <c r="E50" s="83">
        <v>0</v>
      </c>
      <c r="F50" s="83">
        <v>75</v>
      </c>
      <c r="G50" s="83">
        <v>50</v>
      </c>
      <c r="H50" s="95">
        <v>100</v>
      </c>
      <c r="I50" s="89">
        <v>16</v>
      </c>
      <c r="J50" s="89" t="s">
        <v>9</v>
      </c>
      <c r="K50" s="90">
        <f t="shared" ref="K50:K55" si="9">+L50/I50</f>
        <v>85.066874999999996</v>
      </c>
      <c r="L50" s="90">
        <v>1361.07</v>
      </c>
      <c r="M50" s="90">
        <v>87.6</v>
      </c>
      <c r="N50" s="90">
        <v>1401.9</v>
      </c>
      <c r="O50" s="90">
        <v>89.35</v>
      </c>
      <c r="P50" s="85">
        <v>4808887011791</v>
      </c>
      <c r="Q50" s="85">
        <v>14808887011798</v>
      </c>
      <c r="R50" s="83" t="s">
        <v>192</v>
      </c>
    </row>
    <row r="51" spans="1:18" x14ac:dyDescent="0.25">
      <c r="A51" s="85">
        <v>5011200361513</v>
      </c>
      <c r="B51" s="87" t="s">
        <v>173</v>
      </c>
      <c r="C51" s="89" t="s">
        <v>3</v>
      </c>
      <c r="D51" s="89" t="s">
        <v>193</v>
      </c>
      <c r="E51" s="83">
        <v>0</v>
      </c>
      <c r="F51" s="83">
        <v>75</v>
      </c>
      <c r="G51" s="83">
        <v>50</v>
      </c>
      <c r="H51" s="95">
        <v>100</v>
      </c>
      <c r="I51" s="89">
        <v>12</v>
      </c>
      <c r="J51" s="89" t="s">
        <v>6</v>
      </c>
      <c r="K51" s="90">
        <f t="shared" si="9"/>
        <v>95.237499999999997</v>
      </c>
      <c r="L51" s="90">
        <v>1142.8499999999999</v>
      </c>
      <c r="M51" s="90">
        <f>+N51/Sheet1!I51</f>
        <v>98.095000000000013</v>
      </c>
      <c r="N51" s="90">
        <v>1177.1400000000001</v>
      </c>
      <c r="O51" s="90">
        <v>100.05</v>
      </c>
      <c r="P51" s="85">
        <v>4808887011869</v>
      </c>
      <c r="Q51" s="85">
        <v>14808887011866</v>
      </c>
      <c r="R51" s="83" t="s">
        <v>192</v>
      </c>
    </row>
    <row r="52" spans="1:18" x14ac:dyDescent="0.25">
      <c r="A52" s="85" t="s">
        <v>174</v>
      </c>
      <c r="B52" s="88" t="s">
        <v>175</v>
      </c>
      <c r="C52" s="89" t="s">
        <v>3</v>
      </c>
      <c r="D52" s="89" t="s">
        <v>193</v>
      </c>
      <c r="E52" s="83">
        <v>0</v>
      </c>
      <c r="F52" s="83">
        <v>75</v>
      </c>
      <c r="G52" s="83">
        <v>50</v>
      </c>
      <c r="H52" s="95">
        <v>100</v>
      </c>
      <c r="I52" s="89">
        <v>8</v>
      </c>
      <c r="J52" s="89" t="s">
        <v>187</v>
      </c>
      <c r="K52" s="90">
        <f t="shared" si="9"/>
        <v>82.291250000000005</v>
      </c>
      <c r="L52" s="90">
        <v>658.33</v>
      </c>
      <c r="M52" s="93">
        <v>84.762500000000003</v>
      </c>
      <c r="N52" s="90">
        <f>+M52*Sheet1!I52</f>
        <v>678.1</v>
      </c>
      <c r="O52" s="90">
        <v>86.45</v>
      </c>
      <c r="P52" s="85">
        <v>4808887291759</v>
      </c>
      <c r="Q52" s="85"/>
      <c r="R52" s="83" t="s">
        <v>192</v>
      </c>
    </row>
    <row r="53" spans="1:18" x14ac:dyDescent="0.25">
      <c r="A53" s="85" t="s">
        <v>176</v>
      </c>
      <c r="B53" s="88" t="s">
        <v>177</v>
      </c>
      <c r="C53" s="89" t="s">
        <v>3</v>
      </c>
      <c r="D53" s="89" t="s">
        <v>193</v>
      </c>
      <c r="E53" s="83">
        <v>0</v>
      </c>
      <c r="F53" s="83">
        <v>75</v>
      </c>
      <c r="G53" s="83">
        <v>50</v>
      </c>
      <c r="H53" s="95">
        <v>100</v>
      </c>
      <c r="I53" s="89">
        <v>8</v>
      </c>
      <c r="J53" s="89" t="s">
        <v>188</v>
      </c>
      <c r="K53" s="90">
        <f t="shared" si="9"/>
        <v>151.02000000000001</v>
      </c>
      <c r="L53" s="90">
        <v>1208.1600000000001</v>
      </c>
      <c r="M53" s="93">
        <v>155.55000000000001</v>
      </c>
      <c r="N53" s="90">
        <f>+M53*Sheet1!I53</f>
        <v>1244.4000000000001</v>
      </c>
      <c r="O53" s="90">
        <v>158.66</v>
      </c>
      <c r="P53" s="85">
        <v>4808887031027</v>
      </c>
      <c r="Q53" s="85"/>
      <c r="R53" s="83" t="s">
        <v>192</v>
      </c>
    </row>
    <row r="54" spans="1:18" x14ac:dyDescent="0.25">
      <c r="A54" s="85">
        <v>5011200373543</v>
      </c>
      <c r="B54" s="88" t="s">
        <v>178</v>
      </c>
      <c r="C54" s="89" t="s">
        <v>3</v>
      </c>
      <c r="D54" s="89" t="s">
        <v>193</v>
      </c>
      <c r="E54" s="83">
        <v>0</v>
      </c>
      <c r="F54" s="83">
        <v>75</v>
      </c>
      <c r="G54" s="83">
        <v>50</v>
      </c>
      <c r="H54" s="95">
        <v>100</v>
      </c>
      <c r="I54" s="89">
        <v>8</v>
      </c>
      <c r="J54" s="89" t="s">
        <v>187</v>
      </c>
      <c r="K54" s="90">
        <f t="shared" si="9"/>
        <v>140.54374999999999</v>
      </c>
      <c r="L54" s="90">
        <v>1124.3499999999999</v>
      </c>
      <c r="M54" s="93">
        <v>144.76249999999999</v>
      </c>
      <c r="N54" s="90">
        <f>+M54*Sheet1!I54</f>
        <v>1158.0999999999999</v>
      </c>
      <c r="O54" s="90">
        <v>147.66</v>
      </c>
      <c r="P54" s="85">
        <v>4808887011982</v>
      </c>
      <c r="Q54" s="85">
        <v>14808887011989</v>
      </c>
      <c r="R54" s="83" t="s">
        <v>192</v>
      </c>
    </row>
    <row r="55" spans="1:18" x14ac:dyDescent="0.25">
      <c r="A55" s="85">
        <v>5011200361512</v>
      </c>
      <c r="B55" s="88" t="s">
        <v>179</v>
      </c>
      <c r="C55" s="89" t="s">
        <v>3</v>
      </c>
      <c r="D55" s="89" t="s">
        <v>193</v>
      </c>
      <c r="E55" s="83">
        <v>0</v>
      </c>
      <c r="F55" s="83">
        <v>75</v>
      </c>
      <c r="G55" s="83">
        <v>50</v>
      </c>
      <c r="H55" s="95">
        <v>100</v>
      </c>
      <c r="I55" s="89">
        <v>8</v>
      </c>
      <c r="J55" s="89" t="s">
        <v>187</v>
      </c>
      <c r="K55" s="90">
        <f t="shared" si="9"/>
        <v>336.60250000000002</v>
      </c>
      <c r="L55" s="90">
        <v>2692.82</v>
      </c>
      <c r="M55" s="90">
        <f>+N55/Sheet1!I55</f>
        <v>346.7</v>
      </c>
      <c r="N55" s="90">
        <v>2773.6</v>
      </c>
      <c r="O55" s="90">
        <v>353.63</v>
      </c>
      <c r="P55" s="85">
        <v>4808887011975</v>
      </c>
      <c r="Q55" s="85">
        <v>14808887011972</v>
      </c>
      <c r="R55" s="83" t="s">
        <v>192</v>
      </c>
    </row>
    <row r="56" spans="1:18" x14ac:dyDescent="0.25">
      <c r="A56" s="85">
        <v>5011200362570</v>
      </c>
      <c r="B56" s="88" t="s">
        <v>180</v>
      </c>
      <c r="C56" s="89" t="s">
        <v>3</v>
      </c>
      <c r="D56" s="89" t="s">
        <v>193</v>
      </c>
      <c r="E56" s="83">
        <v>0</v>
      </c>
      <c r="F56" s="83">
        <v>75</v>
      </c>
      <c r="G56" s="83">
        <v>50</v>
      </c>
      <c r="H56" s="95">
        <v>100</v>
      </c>
      <c r="I56" s="89">
        <v>24</v>
      </c>
      <c r="J56" s="89" t="s">
        <v>189</v>
      </c>
      <c r="K56" s="90">
        <f t="shared" ref="K56:K61" si="10">+L56/I56</f>
        <v>140.09708333333333</v>
      </c>
      <c r="L56" s="90">
        <v>3362.33</v>
      </c>
      <c r="M56" s="90">
        <f>+N56/Sheet1!I56</f>
        <v>144.29999999999998</v>
      </c>
      <c r="N56" s="90">
        <v>3463.2</v>
      </c>
      <c r="O56" s="90">
        <v>147.19</v>
      </c>
      <c r="P56" s="85">
        <v>4808887012057</v>
      </c>
      <c r="Q56" s="85">
        <v>14808887012054</v>
      </c>
      <c r="R56" s="83" t="s">
        <v>192</v>
      </c>
    </row>
    <row r="57" spans="1:18" x14ac:dyDescent="0.25">
      <c r="A57" s="85">
        <v>5011200362571</v>
      </c>
      <c r="B57" s="88" t="s">
        <v>181</v>
      </c>
      <c r="C57" s="89" t="s">
        <v>3</v>
      </c>
      <c r="D57" s="89" t="s">
        <v>193</v>
      </c>
      <c r="E57" s="83">
        <v>0</v>
      </c>
      <c r="F57" s="83">
        <v>75</v>
      </c>
      <c r="G57" s="83">
        <v>50</v>
      </c>
      <c r="H57" s="95">
        <v>100</v>
      </c>
      <c r="I57" s="89">
        <v>24</v>
      </c>
      <c r="J57" s="89" t="s">
        <v>190</v>
      </c>
      <c r="K57" s="90">
        <f t="shared" si="10"/>
        <v>155.34</v>
      </c>
      <c r="L57" s="90">
        <v>3728.16</v>
      </c>
      <c r="M57" s="90">
        <f>+N57/Sheet1!I57</f>
        <v>160</v>
      </c>
      <c r="N57" s="90">
        <v>3840</v>
      </c>
      <c r="O57" s="90">
        <v>163.19999999999999</v>
      </c>
      <c r="P57" s="85">
        <v>4808887012033</v>
      </c>
      <c r="Q57" s="85">
        <v>14808887012030</v>
      </c>
      <c r="R57" s="83" t="s">
        <v>192</v>
      </c>
    </row>
    <row r="58" spans="1:18" x14ac:dyDescent="0.25">
      <c r="A58" s="85">
        <v>5011200362572</v>
      </c>
      <c r="B58" s="88" t="s">
        <v>182</v>
      </c>
      <c r="C58" s="89" t="s">
        <v>3</v>
      </c>
      <c r="D58" s="89" t="s">
        <v>193</v>
      </c>
      <c r="E58" s="83">
        <v>0</v>
      </c>
      <c r="F58" s="83">
        <v>75</v>
      </c>
      <c r="G58" s="83">
        <v>50</v>
      </c>
      <c r="H58" s="95">
        <v>100</v>
      </c>
      <c r="I58" s="89">
        <v>24</v>
      </c>
      <c r="J58" s="89" t="s">
        <v>190</v>
      </c>
      <c r="K58" s="90">
        <f t="shared" si="10"/>
        <v>155.34</v>
      </c>
      <c r="L58" s="90">
        <v>3728.16</v>
      </c>
      <c r="M58" s="90">
        <f>+N58/Sheet1!I58</f>
        <v>160</v>
      </c>
      <c r="N58" s="90">
        <v>3840</v>
      </c>
      <c r="O58" s="90">
        <v>163.19999999999999</v>
      </c>
      <c r="P58" s="85">
        <v>4808887012040</v>
      </c>
      <c r="Q58" s="85">
        <v>14808887012047</v>
      </c>
      <c r="R58" s="83" t="s">
        <v>192</v>
      </c>
    </row>
    <row r="59" spans="1:18" x14ac:dyDescent="0.25">
      <c r="A59" s="85">
        <v>5011200338912</v>
      </c>
      <c r="B59" s="86" t="s">
        <v>183</v>
      </c>
      <c r="C59" s="89" t="s">
        <v>3</v>
      </c>
      <c r="D59" s="89" t="s">
        <v>193</v>
      </c>
      <c r="E59" s="83">
        <v>0</v>
      </c>
      <c r="F59" s="83">
        <v>75</v>
      </c>
      <c r="G59" s="83">
        <v>50</v>
      </c>
      <c r="H59" s="95">
        <v>100</v>
      </c>
      <c r="I59" s="89">
        <v>24</v>
      </c>
      <c r="J59" s="89" t="s">
        <v>6</v>
      </c>
      <c r="K59" s="90">
        <f t="shared" si="10"/>
        <v>114.65541666666667</v>
      </c>
      <c r="L59" s="90">
        <v>2751.73</v>
      </c>
      <c r="M59" s="90">
        <f>+N59/Sheet1!I59</f>
        <v>118.09541666666667</v>
      </c>
      <c r="N59" s="90">
        <v>2834.29</v>
      </c>
      <c r="O59" s="90">
        <v>120.46</v>
      </c>
      <c r="P59" s="85">
        <v>4808887012163</v>
      </c>
      <c r="Q59" s="85">
        <v>14808887012160</v>
      </c>
      <c r="R59" s="83" t="s">
        <v>192</v>
      </c>
    </row>
    <row r="60" spans="1:18" x14ac:dyDescent="0.25">
      <c r="A60" s="85">
        <v>5011200372227</v>
      </c>
      <c r="B60" s="86" t="s">
        <v>184</v>
      </c>
      <c r="C60" s="89" t="s">
        <v>3</v>
      </c>
      <c r="D60" s="89" t="s">
        <v>193</v>
      </c>
      <c r="E60" s="83">
        <v>0</v>
      </c>
      <c r="F60" s="83">
        <v>75</v>
      </c>
      <c r="G60" s="83">
        <v>50</v>
      </c>
      <c r="H60" s="95">
        <v>100</v>
      </c>
      <c r="I60" s="89">
        <v>16</v>
      </c>
      <c r="J60" s="89" t="s">
        <v>191</v>
      </c>
      <c r="K60" s="90">
        <f t="shared" si="10"/>
        <v>60</v>
      </c>
      <c r="L60" s="90">
        <v>960</v>
      </c>
      <c r="M60" s="90">
        <f>+N60/Sheet1!I60</f>
        <v>61.8</v>
      </c>
      <c r="N60" s="90">
        <v>988.8</v>
      </c>
      <c r="O60" s="90">
        <v>63.04</v>
      </c>
      <c r="P60" s="85">
        <v>4808887291865</v>
      </c>
      <c r="Q60" s="85">
        <v>14808887291862</v>
      </c>
      <c r="R60" s="83" t="s">
        <v>192</v>
      </c>
    </row>
    <row r="61" spans="1:18" x14ac:dyDescent="0.25">
      <c r="A61" s="85">
        <v>5011200399187</v>
      </c>
      <c r="B61" s="86" t="s">
        <v>185</v>
      </c>
      <c r="C61" s="89" t="s">
        <v>3</v>
      </c>
      <c r="D61" s="89" t="s">
        <v>193</v>
      </c>
      <c r="E61" s="83">
        <v>0</v>
      </c>
      <c r="F61" s="83">
        <v>75</v>
      </c>
      <c r="G61" s="83">
        <v>50</v>
      </c>
      <c r="H61" s="95">
        <v>100</v>
      </c>
      <c r="I61" s="89">
        <v>16</v>
      </c>
      <c r="J61" s="89" t="s">
        <v>6</v>
      </c>
      <c r="K61" s="90">
        <f t="shared" si="10"/>
        <v>70.3</v>
      </c>
      <c r="L61" s="90">
        <v>1124.8</v>
      </c>
      <c r="M61" s="90">
        <f>+N61/Sheet1!I61</f>
        <v>72.400000000000006</v>
      </c>
      <c r="N61" s="90">
        <v>1158.4000000000001</v>
      </c>
      <c r="O61" s="90">
        <v>73.849999999999994</v>
      </c>
      <c r="P61" s="85">
        <v>4808887012118</v>
      </c>
      <c r="Q61" s="85">
        <v>14808887012115</v>
      </c>
      <c r="R61" s="83" t="s">
        <v>192</v>
      </c>
    </row>
    <row r="63" spans="1:18" ht="14.4" x14ac:dyDescent="0.3">
      <c r="A63" s="96" t="s">
        <v>194</v>
      </c>
      <c r="B63" s="97" t="s">
        <v>195</v>
      </c>
      <c r="C63" s="112" t="s">
        <v>315</v>
      </c>
      <c r="E63" s="83">
        <v>0</v>
      </c>
      <c r="F63" s="83">
        <v>75</v>
      </c>
      <c r="G63" s="83">
        <v>50</v>
      </c>
      <c r="H63" s="95">
        <v>100</v>
      </c>
      <c r="I63" s="112">
        <v>1</v>
      </c>
      <c r="J63" s="109" t="s">
        <v>48</v>
      </c>
      <c r="K63" s="113">
        <v>40.700000000000003</v>
      </c>
      <c r="M63" s="119">
        <v>42.75</v>
      </c>
      <c r="O63" s="119">
        <v>45</v>
      </c>
      <c r="P63" s="101"/>
      <c r="R63" s="95" t="s">
        <v>314</v>
      </c>
    </row>
    <row r="64" spans="1:18" ht="14.4" x14ac:dyDescent="0.3">
      <c r="A64" s="30" t="s">
        <v>196</v>
      </c>
      <c r="B64" s="98" t="s">
        <v>197</v>
      </c>
      <c r="C64" s="112" t="s">
        <v>315</v>
      </c>
      <c r="E64" s="83">
        <v>0</v>
      </c>
      <c r="F64" s="83">
        <v>75</v>
      </c>
      <c r="G64" s="83">
        <v>50</v>
      </c>
      <c r="H64" s="95">
        <v>100</v>
      </c>
      <c r="I64" s="112">
        <v>1</v>
      </c>
      <c r="J64" s="110" t="s">
        <v>295</v>
      </c>
      <c r="K64" s="114">
        <v>113.65</v>
      </c>
      <c r="M64" s="113">
        <v>115.9</v>
      </c>
      <c r="O64" s="113">
        <v>122</v>
      </c>
      <c r="P64" s="126">
        <v>4808887300093</v>
      </c>
      <c r="R64" s="95" t="s">
        <v>314</v>
      </c>
    </row>
    <row r="65" spans="1:18" ht="14.4" x14ac:dyDescent="0.3">
      <c r="A65" s="30" t="s">
        <v>198</v>
      </c>
      <c r="B65" s="99" t="s">
        <v>199</v>
      </c>
      <c r="C65" s="112" t="s">
        <v>315</v>
      </c>
      <c r="E65" s="83">
        <v>0</v>
      </c>
      <c r="F65" s="83">
        <v>75</v>
      </c>
      <c r="G65" s="83">
        <v>50</v>
      </c>
      <c r="H65" s="95">
        <v>100</v>
      </c>
      <c r="I65" s="112">
        <v>1</v>
      </c>
      <c r="J65" s="110" t="s">
        <v>296</v>
      </c>
      <c r="K65" s="113">
        <v>160.55000000000001</v>
      </c>
      <c r="M65" s="113">
        <v>168.6</v>
      </c>
      <c r="O65" s="113">
        <v>177</v>
      </c>
      <c r="P65" s="126"/>
      <c r="R65" s="95" t="s">
        <v>314</v>
      </c>
    </row>
    <row r="66" spans="1:18" ht="14.4" x14ac:dyDescent="0.3">
      <c r="A66" s="30" t="s">
        <v>200</v>
      </c>
      <c r="B66" s="98" t="s">
        <v>201</v>
      </c>
      <c r="C66" s="112" t="s">
        <v>315</v>
      </c>
      <c r="E66" s="83">
        <v>0</v>
      </c>
      <c r="F66" s="83">
        <v>75</v>
      </c>
      <c r="G66" s="83">
        <v>50</v>
      </c>
      <c r="H66" s="95">
        <v>100</v>
      </c>
      <c r="I66" s="112">
        <v>1</v>
      </c>
      <c r="J66" s="110" t="s">
        <v>295</v>
      </c>
      <c r="K66" s="114">
        <v>113.65</v>
      </c>
      <c r="M66" s="113">
        <v>115.9</v>
      </c>
      <c r="O66" s="113">
        <v>122</v>
      </c>
      <c r="P66" s="126">
        <v>4808887300130</v>
      </c>
      <c r="R66" s="95" t="s">
        <v>314</v>
      </c>
    </row>
    <row r="67" spans="1:18" ht="14.4" x14ac:dyDescent="0.3">
      <c r="A67" s="30" t="s">
        <v>202</v>
      </c>
      <c r="B67" s="98" t="s">
        <v>203</v>
      </c>
      <c r="C67" s="112" t="s">
        <v>315</v>
      </c>
      <c r="E67" s="83">
        <v>0</v>
      </c>
      <c r="F67" s="83">
        <v>75</v>
      </c>
      <c r="G67" s="83">
        <v>50</v>
      </c>
      <c r="H67" s="95">
        <v>100</v>
      </c>
      <c r="I67" s="112">
        <v>1</v>
      </c>
      <c r="J67" s="110" t="s">
        <v>296</v>
      </c>
      <c r="K67" s="113">
        <v>160.55000000000001</v>
      </c>
      <c r="M67" s="113">
        <v>168.6</v>
      </c>
      <c r="O67" s="113">
        <v>177</v>
      </c>
      <c r="P67" s="126"/>
      <c r="R67" s="95" t="s">
        <v>314</v>
      </c>
    </row>
    <row r="68" spans="1:18" ht="14.4" x14ac:dyDescent="0.3">
      <c r="A68" s="30" t="s">
        <v>204</v>
      </c>
      <c r="B68" s="98" t="s">
        <v>205</v>
      </c>
      <c r="C68" s="112" t="s">
        <v>315</v>
      </c>
      <c r="E68" s="83">
        <v>0</v>
      </c>
      <c r="F68" s="83">
        <v>75</v>
      </c>
      <c r="G68" s="83">
        <v>50</v>
      </c>
      <c r="H68" s="95">
        <v>100</v>
      </c>
      <c r="I68" s="112">
        <v>1</v>
      </c>
      <c r="J68" s="110" t="s">
        <v>296</v>
      </c>
      <c r="K68" s="113">
        <v>160.55000000000001</v>
      </c>
      <c r="M68" s="113">
        <v>168.6</v>
      </c>
      <c r="O68" s="113">
        <v>177</v>
      </c>
      <c r="P68" s="126"/>
      <c r="R68" s="95" t="s">
        <v>314</v>
      </c>
    </row>
    <row r="69" spans="1:18" ht="14.4" x14ac:dyDescent="0.3">
      <c r="A69" s="30" t="s">
        <v>206</v>
      </c>
      <c r="B69" s="98" t="s">
        <v>207</v>
      </c>
      <c r="C69" s="112" t="s">
        <v>315</v>
      </c>
      <c r="E69" s="83">
        <v>0</v>
      </c>
      <c r="F69" s="83">
        <v>75</v>
      </c>
      <c r="G69" s="83">
        <v>50</v>
      </c>
      <c r="H69" s="95">
        <v>100</v>
      </c>
      <c r="I69" s="112">
        <v>1</v>
      </c>
      <c r="J69" s="110" t="s">
        <v>48</v>
      </c>
      <c r="K69" s="114">
        <v>55.85</v>
      </c>
      <c r="M69" s="113">
        <v>58.65</v>
      </c>
      <c r="O69" s="113">
        <v>61.6</v>
      </c>
      <c r="P69" s="126">
        <v>4808887301731</v>
      </c>
      <c r="R69" s="95" t="s">
        <v>314</v>
      </c>
    </row>
    <row r="70" spans="1:18" ht="14.4" x14ac:dyDescent="0.3">
      <c r="A70" s="30" t="s">
        <v>208</v>
      </c>
      <c r="B70" s="98" t="s">
        <v>209</v>
      </c>
      <c r="C70" s="112" t="s">
        <v>315</v>
      </c>
      <c r="E70" s="83">
        <v>0</v>
      </c>
      <c r="F70" s="83">
        <v>75</v>
      </c>
      <c r="G70" s="83">
        <v>50</v>
      </c>
      <c r="H70" s="95">
        <v>100</v>
      </c>
      <c r="I70" s="112">
        <v>1</v>
      </c>
      <c r="J70" s="110" t="s">
        <v>295</v>
      </c>
      <c r="K70" s="114">
        <v>113.65</v>
      </c>
      <c r="M70" s="113">
        <v>119.35</v>
      </c>
      <c r="O70" s="113">
        <v>125.3</v>
      </c>
      <c r="P70" s="126">
        <v>4808887301724</v>
      </c>
      <c r="R70" s="95" t="s">
        <v>314</v>
      </c>
    </row>
    <row r="71" spans="1:18" ht="14.4" x14ac:dyDescent="0.3">
      <c r="A71" s="30" t="s">
        <v>210</v>
      </c>
      <c r="B71" s="98" t="s">
        <v>211</v>
      </c>
      <c r="C71" s="112" t="s">
        <v>315</v>
      </c>
      <c r="E71" s="83">
        <v>0</v>
      </c>
      <c r="F71" s="83">
        <v>75</v>
      </c>
      <c r="G71" s="83">
        <v>50</v>
      </c>
      <c r="H71" s="95">
        <v>100</v>
      </c>
      <c r="I71" s="112">
        <v>1</v>
      </c>
      <c r="J71" s="110" t="s">
        <v>296</v>
      </c>
      <c r="K71" s="113">
        <v>149.65</v>
      </c>
      <c r="M71" s="113">
        <v>172.4</v>
      </c>
      <c r="O71" s="113">
        <v>181</v>
      </c>
      <c r="P71" s="126"/>
      <c r="R71" s="95" t="s">
        <v>314</v>
      </c>
    </row>
    <row r="72" spans="1:18" ht="14.4" x14ac:dyDescent="0.3">
      <c r="A72" s="30">
        <v>5011200299478</v>
      </c>
      <c r="B72" s="98" t="s">
        <v>212</v>
      </c>
      <c r="C72" s="112" t="s">
        <v>315</v>
      </c>
      <c r="E72" s="83">
        <v>0</v>
      </c>
      <c r="F72" s="83">
        <v>75</v>
      </c>
      <c r="G72" s="83">
        <v>50</v>
      </c>
      <c r="H72" s="95">
        <v>100</v>
      </c>
      <c r="I72" s="112">
        <v>1</v>
      </c>
      <c r="J72" s="109" t="s">
        <v>296</v>
      </c>
      <c r="K72" s="113">
        <v>149.65</v>
      </c>
      <c r="M72" s="113">
        <v>172.4</v>
      </c>
      <c r="O72" s="113">
        <v>181</v>
      </c>
      <c r="P72" s="126"/>
      <c r="R72" s="95" t="s">
        <v>314</v>
      </c>
    </row>
    <row r="73" spans="1:18" ht="14.4" x14ac:dyDescent="0.3">
      <c r="A73" s="30" t="s">
        <v>213</v>
      </c>
      <c r="B73" s="100" t="s">
        <v>214</v>
      </c>
      <c r="C73" s="112" t="s">
        <v>315</v>
      </c>
      <c r="E73" s="83">
        <v>0</v>
      </c>
      <c r="F73" s="83">
        <v>75</v>
      </c>
      <c r="G73" s="83">
        <v>50</v>
      </c>
      <c r="H73" s="95">
        <v>100</v>
      </c>
      <c r="I73" s="112">
        <v>1</v>
      </c>
      <c r="J73" s="110" t="s">
        <v>297</v>
      </c>
      <c r="K73" s="114">
        <v>56.03</v>
      </c>
      <c r="M73" s="113">
        <v>58.85</v>
      </c>
      <c r="O73" s="113">
        <v>61.8</v>
      </c>
      <c r="P73" s="126">
        <v>4808887300055</v>
      </c>
      <c r="R73" s="95" t="s">
        <v>314</v>
      </c>
    </row>
    <row r="74" spans="1:18" ht="14.4" x14ac:dyDescent="0.3">
      <c r="A74" s="30" t="s">
        <v>215</v>
      </c>
      <c r="B74" s="98" t="s">
        <v>216</v>
      </c>
      <c r="C74" s="112" t="s">
        <v>315</v>
      </c>
      <c r="E74" s="83">
        <v>0</v>
      </c>
      <c r="F74" s="83">
        <v>75</v>
      </c>
      <c r="G74" s="83">
        <v>50</v>
      </c>
      <c r="H74" s="95">
        <v>100</v>
      </c>
      <c r="I74" s="112">
        <v>1</v>
      </c>
      <c r="J74" s="110" t="s">
        <v>295</v>
      </c>
      <c r="K74" s="114">
        <v>116.75</v>
      </c>
      <c r="M74" s="113">
        <v>122.6</v>
      </c>
      <c r="O74" s="113">
        <v>128.75</v>
      </c>
      <c r="P74" s="126">
        <v>4808887300116</v>
      </c>
      <c r="R74" s="95" t="s">
        <v>314</v>
      </c>
    </row>
    <row r="75" spans="1:18" ht="14.4" x14ac:dyDescent="0.3">
      <c r="A75" s="30" t="s">
        <v>217</v>
      </c>
      <c r="B75" s="98" t="s">
        <v>218</v>
      </c>
      <c r="C75" s="112" t="s">
        <v>315</v>
      </c>
      <c r="E75" s="83">
        <v>0</v>
      </c>
      <c r="F75" s="83">
        <v>75</v>
      </c>
      <c r="G75" s="83">
        <v>50</v>
      </c>
      <c r="H75" s="95">
        <v>100</v>
      </c>
      <c r="I75" s="112">
        <v>1</v>
      </c>
      <c r="J75" s="110" t="s">
        <v>296</v>
      </c>
      <c r="K75" s="113">
        <v>172.4</v>
      </c>
      <c r="M75" s="113">
        <v>172.4</v>
      </c>
      <c r="O75" s="113">
        <v>181</v>
      </c>
      <c r="P75" s="126"/>
      <c r="R75" s="95" t="s">
        <v>314</v>
      </c>
    </row>
    <row r="76" spans="1:18" ht="14.4" x14ac:dyDescent="0.3">
      <c r="A76" s="96" t="s">
        <v>219</v>
      </c>
      <c r="B76" s="97" t="s">
        <v>220</v>
      </c>
      <c r="C76" s="112" t="s">
        <v>315</v>
      </c>
      <c r="E76" s="83">
        <v>0</v>
      </c>
      <c r="F76" s="83">
        <v>75</v>
      </c>
      <c r="G76" s="83">
        <v>50</v>
      </c>
      <c r="H76" s="95">
        <v>100</v>
      </c>
      <c r="I76" s="112">
        <v>1</v>
      </c>
      <c r="J76" s="109" t="s">
        <v>295</v>
      </c>
      <c r="K76" s="113">
        <v>79.8</v>
      </c>
      <c r="M76" s="113">
        <v>83.8</v>
      </c>
      <c r="O76" s="113">
        <v>88</v>
      </c>
      <c r="P76" s="101"/>
      <c r="R76" s="95" t="s">
        <v>314</v>
      </c>
    </row>
    <row r="77" spans="1:18" ht="14.4" x14ac:dyDescent="0.3">
      <c r="A77" s="30">
        <v>5011200207532</v>
      </c>
      <c r="B77" s="99" t="s">
        <v>221</v>
      </c>
      <c r="C77" s="112" t="s">
        <v>315</v>
      </c>
      <c r="E77" s="83">
        <v>0</v>
      </c>
      <c r="F77" s="83">
        <v>75</v>
      </c>
      <c r="G77" s="83">
        <v>50</v>
      </c>
      <c r="H77" s="95">
        <v>100</v>
      </c>
      <c r="I77" s="112">
        <v>1</v>
      </c>
      <c r="J77" s="109" t="s">
        <v>296</v>
      </c>
      <c r="K77" s="113">
        <v>149.65</v>
      </c>
      <c r="M77" s="113">
        <v>157.15</v>
      </c>
      <c r="O77" s="113">
        <v>165</v>
      </c>
      <c r="P77" s="126">
        <v>4808887303926</v>
      </c>
      <c r="R77" s="95" t="s">
        <v>314</v>
      </c>
    </row>
    <row r="78" spans="1:18" ht="14.4" x14ac:dyDescent="0.3">
      <c r="A78" s="30">
        <v>5011200262627</v>
      </c>
      <c r="B78" s="98" t="s">
        <v>222</v>
      </c>
      <c r="C78" s="112" t="s">
        <v>315</v>
      </c>
      <c r="E78" s="83">
        <v>0</v>
      </c>
      <c r="F78" s="83">
        <v>75</v>
      </c>
      <c r="G78" s="83">
        <v>50</v>
      </c>
      <c r="H78" s="95">
        <v>100</v>
      </c>
      <c r="I78" s="112">
        <v>1</v>
      </c>
      <c r="J78" s="109" t="s">
        <v>298</v>
      </c>
      <c r="K78" s="113">
        <v>108.85</v>
      </c>
      <c r="M78" s="113">
        <v>114.3</v>
      </c>
      <c r="O78" s="113">
        <v>120</v>
      </c>
      <c r="P78" s="126"/>
      <c r="R78" s="95" t="s">
        <v>314</v>
      </c>
    </row>
    <row r="79" spans="1:18" ht="14.4" x14ac:dyDescent="0.3">
      <c r="A79" s="30">
        <v>5011200262594</v>
      </c>
      <c r="B79" s="98" t="s">
        <v>223</v>
      </c>
      <c r="C79" s="112" t="s">
        <v>315</v>
      </c>
      <c r="E79" s="83">
        <v>0</v>
      </c>
      <c r="F79" s="83">
        <v>75</v>
      </c>
      <c r="G79" s="83">
        <v>50</v>
      </c>
      <c r="H79" s="95">
        <v>100</v>
      </c>
      <c r="I79" s="112">
        <v>1</v>
      </c>
      <c r="J79" s="109" t="s">
        <v>299</v>
      </c>
      <c r="K79" s="113">
        <v>108.85</v>
      </c>
      <c r="M79" s="113">
        <v>114.3</v>
      </c>
      <c r="O79" s="113">
        <v>120</v>
      </c>
      <c r="P79" s="126"/>
      <c r="R79" s="95" t="s">
        <v>314</v>
      </c>
    </row>
    <row r="80" spans="1:18" ht="14.4" x14ac:dyDescent="0.3">
      <c r="A80" s="30">
        <v>5011200262585</v>
      </c>
      <c r="B80" s="98" t="s">
        <v>224</v>
      </c>
      <c r="C80" s="112" t="s">
        <v>315</v>
      </c>
      <c r="E80" s="83">
        <v>0</v>
      </c>
      <c r="F80" s="83">
        <v>75</v>
      </c>
      <c r="G80" s="83">
        <v>50</v>
      </c>
      <c r="H80" s="95">
        <v>100</v>
      </c>
      <c r="I80" s="112">
        <v>1</v>
      </c>
      <c r="J80" s="109" t="s">
        <v>300</v>
      </c>
      <c r="K80" s="113">
        <v>113.4</v>
      </c>
      <c r="M80" s="113">
        <v>119.05</v>
      </c>
      <c r="O80" s="113">
        <v>125</v>
      </c>
      <c r="P80" s="126"/>
      <c r="R80" s="95" t="s">
        <v>314</v>
      </c>
    </row>
    <row r="81" spans="1:18" ht="14.4" x14ac:dyDescent="0.3">
      <c r="A81" s="30">
        <v>5011200262628</v>
      </c>
      <c r="B81" s="98" t="s">
        <v>225</v>
      </c>
      <c r="C81" s="112" t="s">
        <v>315</v>
      </c>
      <c r="E81" s="83">
        <v>0</v>
      </c>
      <c r="F81" s="83">
        <v>75</v>
      </c>
      <c r="G81" s="83">
        <v>50</v>
      </c>
      <c r="H81" s="95">
        <v>100</v>
      </c>
      <c r="I81" s="112">
        <v>1</v>
      </c>
      <c r="J81" s="109" t="s">
        <v>298</v>
      </c>
      <c r="K81" s="113">
        <v>113.4</v>
      </c>
      <c r="M81" s="113">
        <v>119.05</v>
      </c>
      <c r="O81" s="113">
        <v>125</v>
      </c>
      <c r="P81" s="126"/>
      <c r="R81" s="95" t="s">
        <v>314</v>
      </c>
    </row>
    <row r="82" spans="1:18" ht="14.4" x14ac:dyDescent="0.3">
      <c r="A82" s="30">
        <v>5011200277891</v>
      </c>
      <c r="B82" s="99" t="s">
        <v>226</v>
      </c>
      <c r="C82" s="112" t="s">
        <v>315</v>
      </c>
      <c r="E82" s="83">
        <v>0</v>
      </c>
      <c r="F82" s="83">
        <v>75</v>
      </c>
      <c r="G82" s="83">
        <v>50</v>
      </c>
      <c r="H82" s="95">
        <v>100</v>
      </c>
      <c r="I82" s="112">
        <v>1</v>
      </c>
      <c r="J82" s="109" t="s">
        <v>301</v>
      </c>
      <c r="K82" s="114">
        <v>436.36</v>
      </c>
      <c r="M82" s="113">
        <v>457.14</v>
      </c>
      <c r="O82" s="113">
        <v>480</v>
      </c>
      <c r="P82" s="126"/>
      <c r="R82" s="95" t="s">
        <v>314</v>
      </c>
    </row>
    <row r="83" spans="1:18" ht="14.4" x14ac:dyDescent="0.3">
      <c r="A83" s="30" t="s">
        <v>227</v>
      </c>
      <c r="B83" s="98" t="s">
        <v>228</v>
      </c>
      <c r="C83" s="112" t="s">
        <v>315</v>
      </c>
      <c r="E83" s="83">
        <v>0</v>
      </c>
      <c r="F83" s="83">
        <v>75</v>
      </c>
      <c r="G83" s="83">
        <v>50</v>
      </c>
      <c r="H83" s="95">
        <v>100</v>
      </c>
      <c r="I83" s="112">
        <v>1</v>
      </c>
      <c r="J83" s="110" t="s">
        <v>296</v>
      </c>
      <c r="K83" s="114">
        <v>131.4</v>
      </c>
      <c r="M83" s="120">
        <v>138</v>
      </c>
      <c r="O83" s="120">
        <v>145</v>
      </c>
      <c r="P83" s="126">
        <v>4808887300826</v>
      </c>
      <c r="R83" s="95" t="s">
        <v>314</v>
      </c>
    </row>
    <row r="84" spans="1:18" ht="14.4" x14ac:dyDescent="0.3">
      <c r="A84" s="30" t="s">
        <v>229</v>
      </c>
      <c r="B84" s="98" t="s">
        <v>230</v>
      </c>
      <c r="C84" s="112" t="s">
        <v>315</v>
      </c>
      <c r="E84" s="83">
        <v>0</v>
      </c>
      <c r="F84" s="83">
        <v>75</v>
      </c>
      <c r="G84" s="83">
        <v>50</v>
      </c>
      <c r="H84" s="95">
        <v>100</v>
      </c>
      <c r="I84" s="112">
        <v>1</v>
      </c>
      <c r="J84" s="110" t="s">
        <v>296</v>
      </c>
      <c r="K84" s="114">
        <v>131.4</v>
      </c>
      <c r="M84" s="120">
        <v>138</v>
      </c>
      <c r="O84" s="120">
        <v>145</v>
      </c>
      <c r="P84" s="126">
        <v>4808887300895</v>
      </c>
      <c r="R84" s="95" t="s">
        <v>314</v>
      </c>
    </row>
    <row r="85" spans="1:18" ht="14.4" x14ac:dyDescent="0.3">
      <c r="A85" s="30" t="s">
        <v>231</v>
      </c>
      <c r="B85" s="98" t="s">
        <v>232</v>
      </c>
      <c r="C85" s="112" t="s">
        <v>315</v>
      </c>
      <c r="E85" s="83">
        <v>0</v>
      </c>
      <c r="F85" s="83">
        <v>75</v>
      </c>
      <c r="G85" s="83">
        <v>50</v>
      </c>
      <c r="H85" s="95">
        <v>100</v>
      </c>
      <c r="I85" s="112">
        <v>1</v>
      </c>
      <c r="J85" s="109" t="s">
        <v>296</v>
      </c>
      <c r="K85" s="114">
        <v>136</v>
      </c>
      <c r="M85" s="120">
        <v>142.9</v>
      </c>
      <c r="O85" s="120">
        <v>150</v>
      </c>
      <c r="P85" s="126">
        <v>4808887302776</v>
      </c>
      <c r="R85" s="95" t="s">
        <v>314</v>
      </c>
    </row>
    <row r="86" spans="1:18" ht="14.4" x14ac:dyDescent="0.3">
      <c r="A86" s="96" t="s">
        <v>233</v>
      </c>
      <c r="B86" s="44" t="s">
        <v>234</v>
      </c>
      <c r="C86" s="112" t="s">
        <v>315</v>
      </c>
      <c r="E86" s="83">
        <v>0</v>
      </c>
      <c r="F86" s="83">
        <v>75</v>
      </c>
      <c r="G86" s="83">
        <v>50</v>
      </c>
      <c r="H86" s="95">
        <v>100</v>
      </c>
      <c r="I86" s="112">
        <v>1</v>
      </c>
      <c r="J86" s="109" t="s">
        <v>297</v>
      </c>
      <c r="K86" s="114">
        <v>29</v>
      </c>
      <c r="M86" s="121">
        <v>30.45</v>
      </c>
      <c r="O86" s="113">
        <v>32</v>
      </c>
      <c r="P86" s="126">
        <v>4808887303551</v>
      </c>
      <c r="R86" s="95" t="s">
        <v>314</v>
      </c>
    </row>
    <row r="87" spans="1:18" ht="14.4" x14ac:dyDescent="0.3">
      <c r="A87" s="30" t="s">
        <v>235</v>
      </c>
      <c r="B87" s="33" t="s">
        <v>236</v>
      </c>
      <c r="C87" s="112" t="s">
        <v>315</v>
      </c>
      <c r="E87" s="83">
        <v>0</v>
      </c>
      <c r="F87" s="83">
        <v>75</v>
      </c>
      <c r="G87" s="83">
        <v>50</v>
      </c>
      <c r="H87" s="95">
        <v>100</v>
      </c>
      <c r="I87" s="112">
        <v>1</v>
      </c>
      <c r="J87" s="110" t="s">
        <v>296</v>
      </c>
      <c r="K87" s="114">
        <v>104.3</v>
      </c>
      <c r="M87" s="121">
        <v>109.52</v>
      </c>
      <c r="O87" s="113">
        <v>115</v>
      </c>
      <c r="P87" s="126">
        <v>4808887303476</v>
      </c>
      <c r="R87" s="95" t="s">
        <v>314</v>
      </c>
    </row>
    <row r="88" spans="1:18" ht="14.4" x14ac:dyDescent="0.3">
      <c r="A88" s="30" t="s">
        <v>237</v>
      </c>
      <c r="B88" s="33" t="s">
        <v>238</v>
      </c>
      <c r="C88" s="112" t="s">
        <v>315</v>
      </c>
      <c r="E88" s="83">
        <v>0</v>
      </c>
      <c r="F88" s="83">
        <v>75</v>
      </c>
      <c r="G88" s="83">
        <v>50</v>
      </c>
      <c r="H88" s="95">
        <v>100</v>
      </c>
      <c r="I88" s="112">
        <v>1</v>
      </c>
      <c r="J88" s="110" t="s">
        <v>296</v>
      </c>
      <c r="K88" s="114">
        <v>104.3</v>
      </c>
      <c r="M88" s="121">
        <v>109.52</v>
      </c>
      <c r="O88" s="113">
        <v>115</v>
      </c>
      <c r="P88" s="126">
        <v>4808887303483</v>
      </c>
      <c r="R88" s="95" t="s">
        <v>314</v>
      </c>
    </row>
    <row r="89" spans="1:18" ht="14.4" x14ac:dyDescent="0.3">
      <c r="A89" s="30" t="s">
        <v>239</v>
      </c>
      <c r="B89" s="99" t="s">
        <v>240</v>
      </c>
      <c r="C89" s="112" t="s">
        <v>315</v>
      </c>
      <c r="E89" s="83">
        <v>0</v>
      </c>
      <c r="F89" s="83">
        <v>75</v>
      </c>
      <c r="G89" s="83">
        <v>50</v>
      </c>
      <c r="H89" s="95">
        <v>100</v>
      </c>
      <c r="I89" s="112">
        <v>1</v>
      </c>
      <c r="J89" s="109" t="s">
        <v>296</v>
      </c>
      <c r="K89" s="114">
        <v>108.85</v>
      </c>
      <c r="M89" s="113">
        <v>114.3</v>
      </c>
      <c r="O89" s="113">
        <v>120</v>
      </c>
      <c r="P89" s="126"/>
      <c r="R89" s="95" t="s">
        <v>314</v>
      </c>
    </row>
    <row r="90" spans="1:18" ht="14.4" x14ac:dyDescent="0.3">
      <c r="A90" s="30" t="s">
        <v>241</v>
      </c>
      <c r="B90" s="98" t="s">
        <v>242</v>
      </c>
      <c r="C90" s="112" t="s">
        <v>315</v>
      </c>
      <c r="E90" s="83">
        <v>0</v>
      </c>
      <c r="F90" s="83">
        <v>75</v>
      </c>
      <c r="G90" s="83">
        <v>50</v>
      </c>
      <c r="H90" s="95">
        <v>100</v>
      </c>
      <c r="I90" s="112">
        <v>1</v>
      </c>
      <c r="J90" s="109" t="s">
        <v>297</v>
      </c>
      <c r="K90" s="114">
        <v>30.8</v>
      </c>
      <c r="M90" s="121">
        <v>32.35</v>
      </c>
      <c r="O90" s="113">
        <v>34</v>
      </c>
      <c r="P90" s="126"/>
      <c r="R90" s="95" t="s">
        <v>314</v>
      </c>
    </row>
    <row r="91" spans="1:18" ht="14.4" x14ac:dyDescent="0.3">
      <c r="A91" s="30">
        <v>5011200262120</v>
      </c>
      <c r="B91" s="98" t="s">
        <v>243</v>
      </c>
      <c r="C91" s="112" t="s">
        <v>315</v>
      </c>
      <c r="E91" s="83">
        <v>0</v>
      </c>
      <c r="F91" s="83">
        <v>75</v>
      </c>
      <c r="G91" s="83">
        <v>50</v>
      </c>
      <c r="H91" s="95">
        <v>100</v>
      </c>
      <c r="I91" s="112">
        <v>1</v>
      </c>
      <c r="J91" s="110" t="s">
        <v>302</v>
      </c>
      <c r="K91" s="114">
        <v>112.2</v>
      </c>
      <c r="M91" s="113">
        <v>117.8</v>
      </c>
      <c r="O91" s="113">
        <v>124</v>
      </c>
      <c r="P91" s="126"/>
      <c r="R91" s="95" t="s">
        <v>314</v>
      </c>
    </row>
    <row r="92" spans="1:18" ht="14.4" x14ac:dyDescent="0.3">
      <c r="A92" s="30">
        <v>5011200273201</v>
      </c>
      <c r="B92" s="33" t="s">
        <v>244</v>
      </c>
      <c r="C92" s="112" t="s">
        <v>315</v>
      </c>
      <c r="E92" s="83">
        <v>0</v>
      </c>
      <c r="F92" s="83">
        <v>75</v>
      </c>
      <c r="G92" s="83">
        <v>50</v>
      </c>
      <c r="H92" s="95">
        <v>100</v>
      </c>
      <c r="I92" s="112">
        <v>1</v>
      </c>
      <c r="J92" s="109" t="s">
        <v>296</v>
      </c>
      <c r="K92" s="114">
        <v>108.85</v>
      </c>
      <c r="M92" s="121">
        <v>114.3</v>
      </c>
      <c r="O92" s="113">
        <v>120</v>
      </c>
      <c r="P92" s="126">
        <v>4808887303988</v>
      </c>
      <c r="R92" s="95" t="s">
        <v>314</v>
      </c>
    </row>
    <row r="93" spans="1:18" ht="14.4" x14ac:dyDescent="0.3">
      <c r="A93" s="30" t="s">
        <v>245</v>
      </c>
      <c r="B93" s="33" t="s">
        <v>246</v>
      </c>
      <c r="C93" s="112" t="s">
        <v>315</v>
      </c>
      <c r="E93" s="83">
        <v>0</v>
      </c>
      <c r="F93" s="83">
        <v>75</v>
      </c>
      <c r="G93" s="83">
        <v>50</v>
      </c>
      <c r="H93" s="95">
        <v>100</v>
      </c>
      <c r="I93" s="112">
        <v>1</v>
      </c>
      <c r="J93" s="109" t="s">
        <v>296</v>
      </c>
      <c r="K93" s="114">
        <v>108.55</v>
      </c>
      <c r="M93" s="121">
        <v>114</v>
      </c>
      <c r="O93" s="113">
        <v>120</v>
      </c>
      <c r="P93" s="126">
        <v>4808887303704</v>
      </c>
      <c r="R93" s="95" t="s">
        <v>314</v>
      </c>
    </row>
    <row r="94" spans="1:18" ht="14.4" x14ac:dyDescent="0.3">
      <c r="A94" s="30">
        <v>5011200274218</v>
      </c>
      <c r="B94" s="101" t="s">
        <v>247</v>
      </c>
      <c r="C94" s="112" t="s">
        <v>315</v>
      </c>
      <c r="E94" s="83">
        <v>0</v>
      </c>
      <c r="F94" s="83">
        <v>75</v>
      </c>
      <c r="G94" s="83">
        <v>50</v>
      </c>
      <c r="H94" s="95">
        <v>100</v>
      </c>
      <c r="I94" s="112">
        <v>1</v>
      </c>
      <c r="J94" s="109" t="s">
        <v>7</v>
      </c>
      <c r="K94" s="114">
        <v>22.65</v>
      </c>
      <c r="M94" s="113">
        <v>23.8</v>
      </c>
      <c r="O94" s="123">
        <v>25</v>
      </c>
      <c r="P94" s="126"/>
      <c r="R94" s="95" t="s">
        <v>314</v>
      </c>
    </row>
    <row r="95" spans="1:18" ht="14.4" x14ac:dyDescent="0.3">
      <c r="A95" s="30">
        <v>5011200275883</v>
      </c>
      <c r="B95" s="98" t="s">
        <v>248</v>
      </c>
      <c r="C95" s="112" t="s">
        <v>315</v>
      </c>
      <c r="E95" s="83">
        <v>0</v>
      </c>
      <c r="F95" s="83">
        <v>75</v>
      </c>
      <c r="G95" s="83">
        <v>50</v>
      </c>
      <c r="H95" s="95">
        <v>100</v>
      </c>
      <c r="I95" s="112">
        <v>1</v>
      </c>
      <c r="J95" s="110" t="s">
        <v>303</v>
      </c>
      <c r="K95" s="115">
        <v>116.1</v>
      </c>
      <c r="M95" s="113">
        <v>121.9</v>
      </c>
      <c r="O95" s="113">
        <v>128</v>
      </c>
      <c r="P95" s="126"/>
      <c r="R95" s="95" t="s">
        <v>314</v>
      </c>
    </row>
    <row r="96" spans="1:18" ht="14.4" x14ac:dyDescent="0.3">
      <c r="A96" s="30">
        <v>5011200263572</v>
      </c>
      <c r="B96" s="101" t="s">
        <v>249</v>
      </c>
      <c r="C96" s="112" t="s">
        <v>315</v>
      </c>
      <c r="E96" s="83">
        <v>0</v>
      </c>
      <c r="F96" s="83">
        <v>75</v>
      </c>
      <c r="G96" s="83">
        <v>50</v>
      </c>
      <c r="H96" s="95">
        <v>100</v>
      </c>
      <c r="I96" s="112">
        <v>1</v>
      </c>
      <c r="J96" s="109" t="s">
        <v>304</v>
      </c>
      <c r="K96" s="115">
        <v>99.8</v>
      </c>
      <c r="M96" s="113">
        <v>104.8</v>
      </c>
      <c r="O96" s="123">
        <v>110</v>
      </c>
      <c r="P96" s="126"/>
      <c r="R96" s="95" t="s">
        <v>314</v>
      </c>
    </row>
    <row r="97" spans="1:18" x14ac:dyDescent="0.25">
      <c r="A97" s="30">
        <v>5011200265227</v>
      </c>
      <c r="B97" s="33" t="s">
        <v>250</v>
      </c>
      <c r="C97" s="112" t="s">
        <v>315</v>
      </c>
      <c r="E97" s="83">
        <v>0</v>
      </c>
      <c r="F97" s="83">
        <v>75</v>
      </c>
      <c r="G97" s="83">
        <v>50</v>
      </c>
      <c r="H97" s="95">
        <v>100</v>
      </c>
      <c r="I97" s="112">
        <v>1</v>
      </c>
      <c r="J97" s="21" t="s">
        <v>305</v>
      </c>
      <c r="K97" s="116">
        <v>102.5</v>
      </c>
      <c r="M97" s="122">
        <v>107.6</v>
      </c>
      <c r="O97" s="122">
        <v>113</v>
      </c>
      <c r="P97" s="126"/>
      <c r="R97" s="95" t="s">
        <v>314</v>
      </c>
    </row>
    <row r="98" spans="1:18" ht="14.4" x14ac:dyDescent="0.3">
      <c r="A98" s="30">
        <v>5011200286211</v>
      </c>
      <c r="B98" s="98" t="s">
        <v>251</v>
      </c>
      <c r="C98" s="112" t="s">
        <v>315</v>
      </c>
      <c r="E98" s="83">
        <v>0</v>
      </c>
      <c r="F98" s="83">
        <v>75</v>
      </c>
      <c r="G98" s="83">
        <v>50</v>
      </c>
      <c r="H98" s="95">
        <v>100</v>
      </c>
      <c r="I98" s="112">
        <v>1</v>
      </c>
      <c r="J98" s="109" t="s">
        <v>296</v>
      </c>
      <c r="K98" s="114">
        <v>76.150000000000006</v>
      </c>
      <c r="M98" s="113">
        <v>80</v>
      </c>
      <c r="O98" s="123">
        <v>84</v>
      </c>
      <c r="P98" s="101">
        <v>4808887810165</v>
      </c>
      <c r="R98" s="95" t="s">
        <v>314</v>
      </c>
    </row>
    <row r="99" spans="1:18" ht="14.4" x14ac:dyDescent="0.3">
      <c r="A99" s="30">
        <v>5011200286212</v>
      </c>
      <c r="B99" s="98" t="s">
        <v>252</v>
      </c>
      <c r="C99" s="112" t="s">
        <v>315</v>
      </c>
      <c r="E99" s="83">
        <v>0</v>
      </c>
      <c r="F99" s="83">
        <v>75</v>
      </c>
      <c r="G99" s="83">
        <v>50</v>
      </c>
      <c r="H99" s="95">
        <v>100</v>
      </c>
      <c r="I99" s="112">
        <v>1</v>
      </c>
      <c r="J99" s="109" t="s">
        <v>296</v>
      </c>
      <c r="K99" s="114">
        <v>76.150000000000006</v>
      </c>
      <c r="M99" s="113">
        <v>80</v>
      </c>
      <c r="O99" s="123">
        <v>84</v>
      </c>
      <c r="P99" s="101">
        <v>4808887810172</v>
      </c>
      <c r="R99" s="95" t="s">
        <v>314</v>
      </c>
    </row>
    <row r="100" spans="1:18" ht="14.4" x14ac:dyDescent="0.3">
      <c r="A100" s="30">
        <v>5011200286213</v>
      </c>
      <c r="B100" s="98" t="s">
        <v>253</v>
      </c>
      <c r="C100" s="112" t="s">
        <v>315</v>
      </c>
      <c r="E100" s="83">
        <v>0</v>
      </c>
      <c r="F100" s="83">
        <v>75</v>
      </c>
      <c r="G100" s="83">
        <v>50</v>
      </c>
      <c r="H100" s="95">
        <v>100</v>
      </c>
      <c r="I100" s="112">
        <v>1</v>
      </c>
      <c r="J100" s="109" t="s">
        <v>306</v>
      </c>
      <c r="K100" s="114">
        <v>186.1</v>
      </c>
      <c r="M100" s="113">
        <v>195.5</v>
      </c>
      <c r="O100" s="123">
        <v>205</v>
      </c>
      <c r="P100" s="101">
        <v>4808887500219</v>
      </c>
      <c r="R100" s="95" t="s">
        <v>314</v>
      </c>
    </row>
    <row r="101" spans="1:18" ht="14.4" x14ac:dyDescent="0.3">
      <c r="A101" s="30">
        <v>5011200286215</v>
      </c>
      <c r="B101" s="98" t="s">
        <v>254</v>
      </c>
      <c r="C101" s="112" t="s">
        <v>315</v>
      </c>
      <c r="E101" s="83">
        <v>0</v>
      </c>
      <c r="F101" s="83">
        <v>75</v>
      </c>
      <c r="G101" s="83">
        <v>50</v>
      </c>
      <c r="H101" s="95">
        <v>100</v>
      </c>
      <c r="I101" s="112">
        <v>1</v>
      </c>
      <c r="J101" s="109" t="s">
        <v>297</v>
      </c>
      <c r="K101" s="114">
        <v>22.65</v>
      </c>
      <c r="M101" s="113">
        <v>23.8</v>
      </c>
      <c r="O101" s="123">
        <v>25</v>
      </c>
      <c r="P101" s="101">
        <v>4808887810394</v>
      </c>
      <c r="R101" s="95" t="s">
        <v>314</v>
      </c>
    </row>
    <row r="102" spans="1:18" ht="14.4" x14ac:dyDescent="0.3">
      <c r="A102" s="30">
        <v>5011200286216</v>
      </c>
      <c r="B102" s="98" t="s">
        <v>255</v>
      </c>
      <c r="C102" s="112" t="s">
        <v>315</v>
      </c>
      <c r="E102" s="83">
        <v>0</v>
      </c>
      <c r="F102" s="83">
        <v>75</v>
      </c>
      <c r="G102" s="83">
        <v>50</v>
      </c>
      <c r="H102" s="95">
        <v>100</v>
      </c>
      <c r="I102" s="112">
        <v>1</v>
      </c>
      <c r="J102" s="109" t="s">
        <v>297</v>
      </c>
      <c r="K102" s="114">
        <v>22.65</v>
      </c>
      <c r="M102" s="113">
        <v>23.8</v>
      </c>
      <c r="O102" s="123">
        <v>25</v>
      </c>
      <c r="P102" s="101">
        <v>4808887810578</v>
      </c>
      <c r="R102" s="95" t="s">
        <v>314</v>
      </c>
    </row>
    <row r="103" spans="1:18" ht="14.4" x14ac:dyDescent="0.3">
      <c r="A103" s="30" t="s">
        <v>256</v>
      </c>
      <c r="B103" s="98" t="s">
        <v>257</v>
      </c>
      <c r="C103" s="112" t="s">
        <v>315</v>
      </c>
      <c r="E103" s="83">
        <v>0</v>
      </c>
      <c r="F103" s="83">
        <v>75</v>
      </c>
      <c r="G103" s="83">
        <v>50</v>
      </c>
      <c r="H103" s="95">
        <v>100</v>
      </c>
      <c r="I103" s="112">
        <v>1</v>
      </c>
      <c r="J103" s="110" t="s">
        <v>297</v>
      </c>
      <c r="K103" s="114">
        <v>52.55</v>
      </c>
      <c r="M103" s="113">
        <v>55.2</v>
      </c>
      <c r="O103" s="113">
        <v>58</v>
      </c>
      <c r="P103" s="126">
        <v>4808887820027</v>
      </c>
      <c r="R103" s="95" t="s">
        <v>314</v>
      </c>
    </row>
    <row r="104" spans="1:18" ht="14.4" x14ac:dyDescent="0.3">
      <c r="A104" s="30" t="s">
        <v>258</v>
      </c>
      <c r="B104" s="33" t="s">
        <v>259</v>
      </c>
      <c r="C104" s="112" t="s">
        <v>315</v>
      </c>
      <c r="E104" s="83">
        <v>0</v>
      </c>
      <c r="F104" s="83">
        <v>75</v>
      </c>
      <c r="G104" s="83">
        <v>50</v>
      </c>
      <c r="H104" s="95">
        <v>100</v>
      </c>
      <c r="I104" s="112">
        <v>1</v>
      </c>
      <c r="J104" s="109" t="s">
        <v>14</v>
      </c>
      <c r="K104" s="114">
        <v>89.8</v>
      </c>
      <c r="M104" s="113">
        <v>94.3</v>
      </c>
      <c r="O104" s="113">
        <v>99</v>
      </c>
      <c r="P104" s="126">
        <v>4808887340044</v>
      </c>
      <c r="R104" s="95" t="s">
        <v>314</v>
      </c>
    </row>
    <row r="105" spans="1:18" ht="14.4" x14ac:dyDescent="0.3">
      <c r="A105" s="96" t="s">
        <v>260</v>
      </c>
      <c r="B105" s="33" t="s">
        <v>261</v>
      </c>
      <c r="C105" s="112" t="s">
        <v>315</v>
      </c>
      <c r="E105" s="83">
        <v>0</v>
      </c>
      <c r="F105" s="83">
        <v>75</v>
      </c>
      <c r="G105" s="83">
        <v>50</v>
      </c>
      <c r="H105" s="95">
        <v>100</v>
      </c>
      <c r="I105" s="112">
        <v>1</v>
      </c>
      <c r="J105" s="109" t="s">
        <v>307</v>
      </c>
      <c r="K105" s="114">
        <v>218.3</v>
      </c>
      <c r="M105" s="113">
        <v>229.25</v>
      </c>
      <c r="O105" s="113">
        <v>240.75</v>
      </c>
      <c r="P105" s="126">
        <v>4808887340051</v>
      </c>
      <c r="R105" s="95" t="s">
        <v>314</v>
      </c>
    </row>
    <row r="106" spans="1:18" x14ac:dyDescent="0.25">
      <c r="A106" s="102" t="s">
        <v>262</v>
      </c>
      <c r="B106" s="103" t="s">
        <v>263</v>
      </c>
      <c r="C106" s="112" t="s">
        <v>315</v>
      </c>
      <c r="E106" s="83">
        <v>0</v>
      </c>
      <c r="F106" s="83">
        <v>75</v>
      </c>
      <c r="G106" s="83">
        <v>50</v>
      </c>
      <c r="H106" s="95">
        <v>100</v>
      </c>
      <c r="I106" s="112">
        <v>1</v>
      </c>
      <c r="J106" s="111" t="s">
        <v>297</v>
      </c>
      <c r="K106" s="117">
        <v>90</v>
      </c>
      <c r="M106" s="122">
        <v>95</v>
      </c>
      <c r="O106" s="124">
        <v>99</v>
      </c>
      <c r="P106" s="126">
        <v>4808887320039</v>
      </c>
      <c r="R106" s="95" t="s">
        <v>314</v>
      </c>
    </row>
    <row r="107" spans="1:18" x14ac:dyDescent="0.25">
      <c r="A107" s="104" t="s">
        <v>264</v>
      </c>
      <c r="B107" s="105" t="s">
        <v>265</v>
      </c>
      <c r="C107" s="112" t="s">
        <v>315</v>
      </c>
      <c r="E107" s="83">
        <v>0</v>
      </c>
      <c r="F107" s="83">
        <v>75</v>
      </c>
      <c r="G107" s="83">
        <v>50</v>
      </c>
      <c r="H107" s="95">
        <v>100</v>
      </c>
      <c r="I107" s="112">
        <v>1</v>
      </c>
      <c r="J107" s="21" t="s">
        <v>297</v>
      </c>
      <c r="K107" s="118">
        <v>90</v>
      </c>
      <c r="M107" s="122">
        <v>95</v>
      </c>
      <c r="O107" s="125">
        <v>99</v>
      </c>
      <c r="P107" s="126">
        <v>4808887320084</v>
      </c>
      <c r="R107" s="95" t="s">
        <v>314</v>
      </c>
    </row>
    <row r="108" spans="1:18" ht="14.4" x14ac:dyDescent="0.3">
      <c r="A108" s="104" t="s">
        <v>266</v>
      </c>
      <c r="B108" s="106" t="s">
        <v>267</v>
      </c>
      <c r="C108" s="112" t="s">
        <v>315</v>
      </c>
      <c r="E108" s="83">
        <v>0</v>
      </c>
      <c r="F108" s="83">
        <v>75</v>
      </c>
      <c r="G108" s="83">
        <v>50</v>
      </c>
      <c r="H108" s="95">
        <v>100</v>
      </c>
      <c r="I108" s="112">
        <v>1</v>
      </c>
      <c r="J108" s="110" t="s">
        <v>297</v>
      </c>
      <c r="K108" s="114">
        <v>34.5</v>
      </c>
      <c r="M108" s="113">
        <v>36.200000000000003</v>
      </c>
      <c r="O108" s="123">
        <v>38</v>
      </c>
      <c r="P108" s="126">
        <v>4808887320022</v>
      </c>
      <c r="R108" s="95" t="s">
        <v>314</v>
      </c>
    </row>
    <row r="109" spans="1:18" ht="14.4" x14ac:dyDescent="0.3">
      <c r="A109" s="30" t="s">
        <v>268</v>
      </c>
      <c r="B109" s="98" t="s">
        <v>269</v>
      </c>
      <c r="C109" s="112" t="s">
        <v>315</v>
      </c>
      <c r="E109" s="83">
        <v>0</v>
      </c>
      <c r="F109" s="83">
        <v>75</v>
      </c>
      <c r="G109" s="83">
        <v>50</v>
      </c>
      <c r="H109" s="95">
        <v>100</v>
      </c>
      <c r="I109" s="112">
        <v>1</v>
      </c>
      <c r="J109" s="109" t="s">
        <v>297</v>
      </c>
      <c r="K109" s="114">
        <v>43.5</v>
      </c>
      <c r="M109" s="113">
        <v>45.7</v>
      </c>
      <c r="O109" s="113">
        <v>48</v>
      </c>
      <c r="P109" s="126">
        <v>4808887320381</v>
      </c>
      <c r="R109" s="95" t="s">
        <v>314</v>
      </c>
    </row>
    <row r="110" spans="1:18" ht="14.4" x14ac:dyDescent="0.3">
      <c r="A110" s="30" t="s">
        <v>270</v>
      </c>
      <c r="B110" s="98" t="s">
        <v>271</v>
      </c>
      <c r="C110" s="112" t="s">
        <v>315</v>
      </c>
      <c r="E110" s="83">
        <v>0</v>
      </c>
      <c r="F110" s="83">
        <v>75</v>
      </c>
      <c r="G110" s="83">
        <v>50</v>
      </c>
      <c r="H110" s="95">
        <v>100</v>
      </c>
      <c r="I110" s="112">
        <v>1</v>
      </c>
      <c r="J110" s="110" t="s">
        <v>14</v>
      </c>
      <c r="K110" s="114">
        <v>68</v>
      </c>
      <c r="M110" s="113">
        <v>71.400000000000006</v>
      </c>
      <c r="O110" s="113">
        <v>75</v>
      </c>
      <c r="P110" s="126">
        <v>4808887950885</v>
      </c>
      <c r="R110" s="95" t="s">
        <v>314</v>
      </c>
    </row>
    <row r="111" spans="1:18" ht="14.4" x14ac:dyDescent="0.3">
      <c r="A111" s="30" t="s">
        <v>272</v>
      </c>
      <c r="B111" s="98" t="s">
        <v>273</v>
      </c>
      <c r="C111" s="112" t="s">
        <v>315</v>
      </c>
      <c r="E111" s="83">
        <v>0</v>
      </c>
      <c r="F111" s="83">
        <v>75</v>
      </c>
      <c r="G111" s="83">
        <v>50</v>
      </c>
      <c r="H111" s="95">
        <v>100</v>
      </c>
      <c r="I111" s="112">
        <v>1</v>
      </c>
      <c r="J111" s="110" t="s">
        <v>14</v>
      </c>
      <c r="K111" s="114">
        <v>68</v>
      </c>
      <c r="M111" s="113">
        <v>71.400000000000006</v>
      </c>
      <c r="O111" s="113">
        <v>75</v>
      </c>
      <c r="P111" s="126">
        <v>4808887941449</v>
      </c>
      <c r="R111" s="95" t="s">
        <v>314</v>
      </c>
    </row>
    <row r="112" spans="1:18" ht="14.4" x14ac:dyDescent="0.3">
      <c r="A112" s="30" t="s">
        <v>274</v>
      </c>
      <c r="B112" s="98" t="s">
        <v>275</v>
      </c>
      <c r="C112" s="112" t="s">
        <v>315</v>
      </c>
      <c r="E112" s="83">
        <v>0</v>
      </c>
      <c r="F112" s="83">
        <v>75</v>
      </c>
      <c r="G112" s="83">
        <v>50</v>
      </c>
      <c r="H112" s="95">
        <v>100</v>
      </c>
      <c r="I112" s="112">
        <v>1</v>
      </c>
      <c r="J112" s="110" t="s">
        <v>14</v>
      </c>
      <c r="K112" s="114">
        <v>68</v>
      </c>
      <c r="M112" s="113">
        <v>71.400000000000006</v>
      </c>
      <c r="O112" s="113">
        <v>75</v>
      </c>
      <c r="P112" s="126">
        <v>4808887941456</v>
      </c>
      <c r="R112" s="95" t="s">
        <v>314</v>
      </c>
    </row>
    <row r="113" spans="1:18" ht="14.4" x14ac:dyDescent="0.3">
      <c r="A113" s="96">
        <v>5011200217278</v>
      </c>
      <c r="B113" s="101" t="s">
        <v>276</v>
      </c>
      <c r="C113" s="112" t="s">
        <v>315</v>
      </c>
      <c r="E113" s="83">
        <v>0</v>
      </c>
      <c r="F113" s="83">
        <v>75</v>
      </c>
      <c r="G113" s="83">
        <v>50</v>
      </c>
      <c r="H113" s="95">
        <v>100</v>
      </c>
      <c r="I113" s="112">
        <v>1</v>
      </c>
      <c r="J113" s="109" t="s">
        <v>296</v>
      </c>
      <c r="K113" s="119">
        <v>190.45</v>
      </c>
      <c r="M113" s="119">
        <v>200</v>
      </c>
      <c r="O113" s="119">
        <v>210</v>
      </c>
      <c r="P113" s="101">
        <v>4808887941524</v>
      </c>
      <c r="R113" s="95" t="s">
        <v>314</v>
      </c>
    </row>
    <row r="114" spans="1:18" ht="14.4" x14ac:dyDescent="0.3">
      <c r="A114" s="30" t="s">
        <v>277</v>
      </c>
      <c r="B114" s="98" t="s">
        <v>278</v>
      </c>
      <c r="C114" s="112" t="s">
        <v>315</v>
      </c>
      <c r="E114" s="83">
        <v>0</v>
      </c>
      <c r="F114" s="83">
        <v>75</v>
      </c>
      <c r="G114" s="83">
        <v>50</v>
      </c>
      <c r="H114" s="95">
        <v>100</v>
      </c>
      <c r="I114" s="112">
        <v>1</v>
      </c>
      <c r="J114" s="110" t="s">
        <v>308</v>
      </c>
      <c r="K114" s="114">
        <v>33.549999999999997</v>
      </c>
      <c r="M114" s="113">
        <v>35.25</v>
      </c>
      <c r="O114" s="113">
        <v>37</v>
      </c>
      <c r="P114" s="126">
        <v>4808887941616</v>
      </c>
      <c r="R114" s="95" t="s">
        <v>314</v>
      </c>
    </row>
    <row r="115" spans="1:18" ht="14.4" x14ac:dyDescent="0.3">
      <c r="A115" s="96" t="s">
        <v>279</v>
      </c>
      <c r="B115" s="100" t="s">
        <v>280</v>
      </c>
      <c r="C115" s="112" t="s">
        <v>315</v>
      </c>
      <c r="E115" s="83">
        <v>0</v>
      </c>
      <c r="F115" s="83">
        <v>75</v>
      </c>
      <c r="G115" s="83">
        <v>50</v>
      </c>
      <c r="H115" s="95">
        <v>100</v>
      </c>
      <c r="I115" s="112">
        <v>1</v>
      </c>
      <c r="J115" s="109" t="s">
        <v>149</v>
      </c>
      <c r="K115" s="114">
        <v>69.8</v>
      </c>
      <c r="M115" s="113">
        <v>73.3</v>
      </c>
      <c r="O115" s="113">
        <v>77</v>
      </c>
      <c r="P115" s="126">
        <v>4808887360943</v>
      </c>
      <c r="R115" s="95" t="s">
        <v>314</v>
      </c>
    </row>
    <row r="116" spans="1:18" ht="14.4" x14ac:dyDescent="0.3">
      <c r="A116" s="96" t="s">
        <v>281</v>
      </c>
      <c r="B116" s="100" t="s">
        <v>282</v>
      </c>
      <c r="C116" s="112" t="s">
        <v>315</v>
      </c>
      <c r="E116" s="83">
        <v>0</v>
      </c>
      <c r="F116" s="83">
        <v>75</v>
      </c>
      <c r="G116" s="83">
        <v>50</v>
      </c>
      <c r="H116" s="95">
        <v>100</v>
      </c>
      <c r="I116" s="112">
        <v>1</v>
      </c>
      <c r="J116" s="109" t="s">
        <v>14</v>
      </c>
      <c r="K116" s="114">
        <v>68</v>
      </c>
      <c r="M116" s="113">
        <v>71.400000000000006</v>
      </c>
      <c r="O116" s="113">
        <v>75</v>
      </c>
      <c r="P116" s="126">
        <v>4808887941814</v>
      </c>
      <c r="R116" s="95" t="s">
        <v>314</v>
      </c>
    </row>
    <row r="117" spans="1:18" ht="14.4" x14ac:dyDescent="0.3">
      <c r="A117" s="96" t="s">
        <v>283</v>
      </c>
      <c r="B117" s="100" t="s">
        <v>284</v>
      </c>
      <c r="C117" s="112" t="s">
        <v>315</v>
      </c>
      <c r="E117" s="83">
        <v>0</v>
      </c>
      <c r="F117" s="83">
        <v>75</v>
      </c>
      <c r="G117" s="83">
        <v>50</v>
      </c>
      <c r="H117" s="95">
        <v>100</v>
      </c>
      <c r="I117" s="112">
        <v>1</v>
      </c>
      <c r="J117" s="109" t="s">
        <v>309</v>
      </c>
      <c r="K117" s="114">
        <v>26.3</v>
      </c>
      <c r="M117" s="113">
        <v>27.6</v>
      </c>
      <c r="O117" s="113">
        <v>29</v>
      </c>
      <c r="P117" s="126"/>
      <c r="R117" s="95" t="s">
        <v>314</v>
      </c>
    </row>
    <row r="118" spans="1:18" ht="14.4" x14ac:dyDescent="0.3">
      <c r="A118" s="96">
        <v>5011200220121</v>
      </c>
      <c r="B118" s="107" t="s">
        <v>285</v>
      </c>
      <c r="C118" s="112" t="s">
        <v>315</v>
      </c>
      <c r="E118" s="83">
        <v>0</v>
      </c>
      <c r="F118" s="83">
        <v>75</v>
      </c>
      <c r="G118" s="83">
        <v>50</v>
      </c>
      <c r="H118" s="95">
        <v>100</v>
      </c>
      <c r="I118" s="112">
        <v>1</v>
      </c>
      <c r="J118" s="109" t="s">
        <v>14</v>
      </c>
      <c r="K118" s="114">
        <v>68</v>
      </c>
      <c r="M118" s="113">
        <v>71.400000000000006</v>
      </c>
      <c r="O118" s="113">
        <v>75</v>
      </c>
      <c r="P118" s="127">
        <v>4808887941890</v>
      </c>
      <c r="R118" s="95" t="s">
        <v>314</v>
      </c>
    </row>
    <row r="119" spans="1:18" ht="14.4" x14ac:dyDescent="0.3">
      <c r="A119" s="30" t="s">
        <v>286</v>
      </c>
      <c r="B119" s="100" t="s">
        <v>287</v>
      </c>
      <c r="C119" s="112" t="s">
        <v>315</v>
      </c>
      <c r="E119" s="83">
        <v>0</v>
      </c>
      <c r="F119" s="83">
        <v>75</v>
      </c>
      <c r="G119" s="83">
        <v>50</v>
      </c>
      <c r="H119" s="95">
        <v>100</v>
      </c>
      <c r="I119" s="112">
        <v>1</v>
      </c>
      <c r="J119" s="109" t="s">
        <v>310</v>
      </c>
      <c r="K119" s="114">
        <v>40.799999999999997</v>
      </c>
      <c r="M119" s="113">
        <v>42.85</v>
      </c>
      <c r="O119" s="113">
        <v>45</v>
      </c>
      <c r="P119" s="126"/>
      <c r="R119" s="95" t="s">
        <v>314</v>
      </c>
    </row>
    <row r="120" spans="1:18" ht="14.4" x14ac:dyDescent="0.3">
      <c r="A120" s="30" t="s">
        <v>288</v>
      </c>
      <c r="B120" s="98" t="s">
        <v>289</v>
      </c>
      <c r="C120" s="112" t="s">
        <v>315</v>
      </c>
      <c r="E120" s="83">
        <v>0</v>
      </c>
      <c r="F120" s="83">
        <v>75</v>
      </c>
      <c r="G120" s="83">
        <v>50</v>
      </c>
      <c r="H120" s="95">
        <v>100</v>
      </c>
      <c r="I120" s="112">
        <v>1</v>
      </c>
      <c r="J120" s="109" t="s">
        <v>310</v>
      </c>
      <c r="K120" s="114">
        <v>40.799999999999997</v>
      </c>
      <c r="M120" s="113">
        <v>42.85</v>
      </c>
      <c r="O120" s="113">
        <v>45</v>
      </c>
      <c r="P120" s="126"/>
      <c r="R120" s="95" t="s">
        <v>314</v>
      </c>
    </row>
    <row r="121" spans="1:18" ht="14.4" x14ac:dyDescent="0.3">
      <c r="A121" s="96">
        <v>5011200227909</v>
      </c>
      <c r="B121" s="108" t="s">
        <v>290</v>
      </c>
      <c r="C121" s="112" t="s">
        <v>315</v>
      </c>
      <c r="E121" s="83">
        <v>0</v>
      </c>
      <c r="F121" s="83">
        <v>75</v>
      </c>
      <c r="G121" s="83">
        <v>50</v>
      </c>
      <c r="H121" s="95">
        <v>100</v>
      </c>
      <c r="I121" s="112">
        <v>1</v>
      </c>
      <c r="J121" s="110" t="s">
        <v>311</v>
      </c>
      <c r="K121" s="114">
        <v>476.2</v>
      </c>
      <c r="M121" s="113">
        <v>500</v>
      </c>
      <c r="O121" s="113">
        <v>525</v>
      </c>
      <c r="P121" s="126">
        <v>4808887330595</v>
      </c>
      <c r="R121" s="95" t="s">
        <v>314</v>
      </c>
    </row>
    <row r="122" spans="1:18" ht="14.4" x14ac:dyDescent="0.3">
      <c r="A122" s="96">
        <v>5011200287935</v>
      </c>
      <c r="B122" s="108" t="s">
        <v>291</v>
      </c>
      <c r="C122" s="112" t="s">
        <v>315</v>
      </c>
      <c r="E122" s="83">
        <v>0</v>
      </c>
      <c r="F122" s="83">
        <v>75</v>
      </c>
      <c r="G122" s="83">
        <v>50</v>
      </c>
      <c r="H122" s="95">
        <v>100</v>
      </c>
      <c r="I122" s="112">
        <v>1</v>
      </c>
      <c r="J122" s="110" t="s">
        <v>296</v>
      </c>
      <c r="K122" s="114">
        <v>476.2</v>
      </c>
      <c r="M122" s="113">
        <v>500</v>
      </c>
      <c r="O122" s="113">
        <v>525</v>
      </c>
      <c r="P122" s="126">
        <v>4808887330663</v>
      </c>
      <c r="R122" s="95" t="s">
        <v>314</v>
      </c>
    </row>
    <row r="123" spans="1:18" ht="14.4" x14ac:dyDescent="0.3">
      <c r="A123" s="96">
        <v>5011200236245</v>
      </c>
      <c r="B123" s="108" t="s">
        <v>292</v>
      </c>
      <c r="C123" s="112" t="s">
        <v>315</v>
      </c>
      <c r="E123" s="83">
        <v>0</v>
      </c>
      <c r="F123" s="83">
        <v>75</v>
      </c>
      <c r="G123" s="83">
        <v>50</v>
      </c>
      <c r="H123" s="95">
        <v>100</v>
      </c>
      <c r="I123" s="112">
        <v>1</v>
      </c>
      <c r="J123" s="110" t="s">
        <v>311</v>
      </c>
      <c r="K123" s="114">
        <v>285.7</v>
      </c>
      <c r="M123" s="113">
        <v>300</v>
      </c>
      <c r="O123" s="113">
        <v>315</v>
      </c>
      <c r="P123" s="126">
        <v>4808887330519</v>
      </c>
      <c r="R123" s="95" t="s">
        <v>314</v>
      </c>
    </row>
    <row r="124" spans="1:18" ht="14.4" x14ac:dyDescent="0.3">
      <c r="A124" s="96">
        <v>5011200228525</v>
      </c>
      <c r="B124" s="108" t="s">
        <v>293</v>
      </c>
      <c r="C124" s="112" t="s">
        <v>315</v>
      </c>
      <c r="E124" s="83">
        <v>0</v>
      </c>
      <c r="F124" s="83">
        <v>75</v>
      </c>
      <c r="G124" s="83">
        <v>50</v>
      </c>
      <c r="H124" s="95">
        <v>100</v>
      </c>
      <c r="I124" s="112">
        <v>1</v>
      </c>
      <c r="J124" s="110" t="s">
        <v>312</v>
      </c>
      <c r="K124" s="114">
        <v>185.95</v>
      </c>
      <c r="M124" s="113">
        <v>195.25</v>
      </c>
      <c r="O124" s="113">
        <v>205</v>
      </c>
      <c r="P124" s="126">
        <v>4808887330403</v>
      </c>
      <c r="R124" s="95" t="s">
        <v>314</v>
      </c>
    </row>
    <row r="125" spans="1:18" ht="14.4" x14ac:dyDescent="0.3">
      <c r="A125" s="96">
        <v>5011200206360</v>
      </c>
      <c r="B125" s="108" t="s">
        <v>294</v>
      </c>
      <c r="C125" s="112" t="s">
        <v>315</v>
      </c>
      <c r="E125" s="83">
        <v>0</v>
      </c>
      <c r="F125" s="83">
        <v>75</v>
      </c>
      <c r="G125" s="83">
        <v>50</v>
      </c>
      <c r="H125" s="95">
        <v>100</v>
      </c>
      <c r="I125" s="112">
        <v>1</v>
      </c>
      <c r="J125" s="110" t="s">
        <v>313</v>
      </c>
      <c r="K125" s="114">
        <v>131.5</v>
      </c>
      <c r="M125" s="113">
        <v>138.1</v>
      </c>
      <c r="O125" s="113">
        <v>145</v>
      </c>
      <c r="P125" s="126">
        <v>4808887301687</v>
      </c>
      <c r="R125" s="95" t="s">
        <v>314</v>
      </c>
    </row>
    <row r="127" spans="1:18" x14ac:dyDescent="0.25">
      <c r="A127" s="30" t="s">
        <v>82</v>
      </c>
      <c r="B127" s="33" t="s">
        <v>69</v>
      </c>
      <c r="C127" s="112" t="s">
        <v>325</v>
      </c>
      <c r="D127" s="83" t="s">
        <v>193</v>
      </c>
      <c r="E127" s="83">
        <v>0</v>
      </c>
      <c r="F127" s="83">
        <v>75</v>
      </c>
      <c r="G127" s="83">
        <v>50</v>
      </c>
      <c r="H127" s="95">
        <v>100</v>
      </c>
      <c r="I127" s="21">
        <v>24</v>
      </c>
      <c r="J127" s="21" t="s">
        <v>70</v>
      </c>
      <c r="K127" s="122">
        <f>+L127/I127</f>
        <v>43.037500000000001</v>
      </c>
      <c r="L127" s="122">
        <v>1032.9000000000001</v>
      </c>
      <c r="M127" s="129">
        <f>+N127/I127</f>
        <v>46.5</v>
      </c>
      <c r="N127" s="129">
        <v>1116</v>
      </c>
      <c r="O127" s="129">
        <v>47.43</v>
      </c>
      <c r="P127" s="30"/>
      <c r="Q127" s="33">
        <v>14806513741460</v>
      </c>
      <c r="R127" s="95" t="s">
        <v>326</v>
      </c>
    </row>
    <row r="128" spans="1:18" x14ac:dyDescent="0.25">
      <c r="A128" s="30">
        <v>5020170911570</v>
      </c>
      <c r="B128" s="33" t="s">
        <v>316</v>
      </c>
      <c r="C128" s="112" t="s">
        <v>325</v>
      </c>
      <c r="D128" s="83" t="s">
        <v>193</v>
      </c>
      <c r="E128" s="83">
        <v>0</v>
      </c>
      <c r="F128" s="83">
        <v>75</v>
      </c>
      <c r="G128" s="83">
        <v>50</v>
      </c>
      <c r="H128" s="95">
        <v>100</v>
      </c>
      <c r="I128" s="21">
        <v>24</v>
      </c>
      <c r="J128" s="67" t="s">
        <v>320</v>
      </c>
      <c r="K128" s="122">
        <f>+L128/I128</f>
        <v>82.96</v>
      </c>
      <c r="L128" s="122">
        <v>1991.04</v>
      </c>
      <c r="M128" s="129">
        <f>+N128/I128</f>
        <v>85.44</v>
      </c>
      <c r="N128" s="129">
        <v>2050.56</v>
      </c>
      <c r="O128" s="129">
        <v>87.15</v>
      </c>
      <c r="P128" s="30">
        <v>8888240053718</v>
      </c>
      <c r="Q128" s="33">
        <v>18888240053715</v>
      </c>
      <c r="R128" s="95" t="s">
        <v>326</v>
      </c>
    </row>
    <row r="129" spans="1:18" x14ac:dyDescent="0.25">
      <c r="A129" s="30">
        <v>5020170898785</v>
      </c>
      <c r="B129" s="33" t="s">
        <v>317</v>
      </c>
      <c r="C129" s="112" t="s">
        <v>325</v>
      </c>
      <c r="D129" s="83" t="s">
        <v>193</v>
      </c>
      <c r="E129" s="83">
        <v>0</v>
      </c>
      <c r="F129" s="83">
        <v>75</v>
      </c>
      <c r="G129" s="83">
        <v>50</v>
      </c>
      <c r="H129" s="95">
        <v>100</v>
      </c>
      <c r="I129" s="67">
        <v>48</v>
      </c>
      <c r="J129" s="67" t="s">
        <v>321</v>
      </c>
      <c r="K129" s="122">
        <f>+L129/I129</f>
        <v>32.300000000000004</v>
      </c>
      <c r="L129" s="122">
        <v>1550.4</v>
      </c>
      <c r="M129" s="129">
        <f>+N129/I129</f>
        <v>33.35</v>
      </c>
      <c r="N129" s="129">
        <v>1600.8</v>
      </c>
      <c r="O129" s="129">
        <v>34.020000000000003</v>
      </c>
      <c r="P129" s="30">
        <v>4806513742200</v>
      </c>
      <c r="Q129" s="33">
        <v>14806513742207</v>
      </c>
      <c r="R129" s="95" t="s">
        <v>326</v>
      </c>
    </row>
    <row r="130" spans="1:18" x14ac:dyDescent="0.25">
      <c r="A130" s="30">
        <v>5020170873540</v>
      </c>
      <c r="B130" s="33" t="s">
        <v>64</v>
      </c>
      <c r="C130" s="112" t="s">
        <v>325</v>
      </c>
      <c r="D130" s="83" t="s">
        <v>193</v>
      </c>
      <c r="E130" s="83">
        <v>0</v>
      </c>
      <c r="F130" s="83">
        <v>75</v>
      </c>
      <c r="G130" s="83">
        <v>50</v>
      </c>
      <c r="H130" s="95">
        <v>100</v>
      </c>
      <c r="I130" s="21">
        <v>30</v>
      </c>
      <c r="J130" s="21" t="s">
        <v>22</v>
      </c>
      <c r="K130" s="122">
        <v>49.5</v>
      </c>
      <c r="L130" s="122">
        <v>1486</v>
      </c>
      <c r="M130" s="122">
        <v>51</v>
      </c>
      <c r="N130" s="122">
        <v>1530.58</v>
      </c>
      <c r="O130" s="122">
        <v>52.02</v>
      </c>
      <c r="P130" s="30">
        <v>4806513740299</v>
      </c>
      <c r="Q130" s="33">
        <v>14806513740296</v>
      </c>
      <c r="R130" s="95" t="s">
        <v>326</v>
      </c>
    </row>
    <row r="131" spans="1:18" x14ac:dyDescent="0.25">
      <c r="A131" s="30">
        <v>5020170873541</v>
      </c>
      <c r="B131" s="33" t="s">
        <v>57</v>
      </c>
      <c r="C131" s="112" t="s">
        <v>325</v>
      </c>
      <c r="D131" s="83" t="s">
        <v>193</v>
      </c>
      <c r="E131" s="83">
        <v>0</v>
      </c>
      <c r="F131" s="83">
        <v>75</v>
      </c>
      <c r="G131" s="83">
        <v>50</v>
      </c>
      <c r="H131" s="95">
        <v>100</v>
      </c>
      <c r="I131" s="21">
        <v>20</v>
      </c>
      <c r="J131" s="21" t="s">
        <v>23</v>
      </c>
      <c r="K131" s="122">
        <f>+L131/I131</f>
        <v>94.689499999999995</v>
      </c>
      <c r="L131" s="122">
        <v>1893.79</v>
      </c>
      <c r="M131" s="122">
        <f>+N131/I131</f>
        <v>97.53</v>
      </c>
      <c r="N131" s="122">
        <v>1950.6</v>
      </c>
      <c r="O131" s="122">
        <v>99.48</v>
      </c>
      <c r="P131" s="30">
        <v>4806513740855</v>
      </c>
      <c r="Q131" s="33">
        <v>14806513740852</v>
      </c>
      <c r="R131" s="95" t="s">
        <v>326</v>
      </c>
    </row>
    <row r="132" spans="1:18" x14ac:dyDescent="0.25">
      <c r="A132" s="30">
        <v>5020170873544</v>
      </c>
      <c r="B132" s="33" t="s">
        <v>58</v>
      </c>
      <c r="C132" s="112" t="s">
        <v>325</v>
      </c>
      <c r="D132" s="83" t="s">
        <v>193</v>
      </c>
      <c r="E132" s="83">
        <v>0</v>
      </c>
      <c r="F132" s="83">
        <v>75</v>
      </c>
      <c r="G132" s="83">
        <v>50</v>
      </c>
      <c r="H132" s="95">
        <v>100</v>
      </c>
      <c r="I132" s="21">
        <v>30</v>
      </c>
      <c r="J132" s="21" t="s">
        <v>39</v>
      </c>
      <c r="K132" s="122">
        <v>47.9</v>
      </c>
      <c r="L132" s="122">
        <v>1437.56</v>
      </c>
      <c r="M132" s="122">
        <v>49.4</v>
      </c>
      <c r="N132" s="122">
        <v>1480.69</v>
      </c>
      <c r="O132" s="122">
        <v>50.39</v>
      </c>
      <c r="P132" s="30">
        <v>4806513741715</v>
      </c>
      <c r="Q132" s="33">
        <v>14806513741644</v>
      </c>
      <c r="R132" s="95" t="s">
        <v>326</v>
      </c>
    </row>
    <row r="133" spans="1:18" x14ac:dyDescent="0.25">
      <c r="A133" s="30">
        <v>5020170873542</v>
      </c>
      <c r="B133" s="33" t="s">
        <v>65</v>
      </c>
      <c r="C133" s="112" t="s">
        <v>325</v>
      </c>
      <c r="D133" s="83" t="s">
        <v>193</v>
      </c>
      <c r="E133" s="83">
        <v>0</v>
      </c>
      <c r="F133" s="83">
        <v>75</v>
      </c>
      <c r="G133" s="83">
        <v>50</v>
      </c>
      <c r="H133" s="95">
        <v>100</v>
      </c>
      <c r="I133" s="21">
        <v>30</v>
      </c>
      <c r="J133" s="21" t="s">
        <v>22</v>
      </c>
      <c r="K133" s="122">
        <f>+L133/I133</f>
        <v>59.951333333333331</v>
      </c>
      <c r="L133" s="122">
        <v>1798.54</v>
      </c>
      <c r="M133" s="122">
        <v>61.75</v>
      </c>
      <c r="N133" s="122">
        <f>+M133*I133</f>
        <v>1852.5</v>
      </c>
      <c r="O133" s="122">
        <v>63</v>
      </c>
      <c r="P133" s="30">
        <v>4806513740275</v>
      </c>
      <c r="Q133" s="33">
        <v>14806513740272</v>
      </c>
      <c r="R133" s="95" t="s">
        <v>326</v>
      </c>
    </row>
    <row r="134" spans="1:18" x14ac:dyDescent="0.25">
      <c r="A134" s="30">
        <v>5020170874321</v>
      </c>
      <c r="B134" s="33" t="s">
        <v>63</v>
      </c>
      <c r="C134" s="112" t="s">
        <v>325</v>
      </c>
      <c r="D134" s="83" t="s">
        <v>193</v>
      </c>
      <c r="E134" s="83">
        <v>0</v>
      </c>
      <c r="F134" s="83">
        <v>75</v>
      </c>
      <c r="G134" s="83">
        <v>50</v>
      </c>
      <c r="H134" s="95">
        <v>100</v>
      </c>
      <c r="I134" s="21">
        <v>30</v>
      </c>
      <c r="J134" s="67" t="s">
        <v>22</v>
      </c>
      <c r="K134" s="122">
        <f>+L134/I134</f>
        <v>59.951333333333331</v>
      </c>
      <c r="L134" s="122">
        <v>1798.54</v>
      </c>
      <c r="M134" s="122">
        <v>61.75</v>
      </c>
      <c r="N134" s="122">
        <f>+M134*I134</f>
        <v>1852.5</v>
      </c>
      <c r="O134" s="122">
        <v>63</v>
      </c>
      <c r="P134" s="30">
        <v>4806513740312</v>
      </c>
      <c r="Q134" s="33">
        <v>14806513740319</v>
      </c>
      <c r="R134" s="95" t="s">
        <v>326</v>
      </c>
    </row>
    <row r="135" spans="1:18" x14ac:dyDescent="0.25">
      <c r="A135" s="30">
        <v>5020170875441</v>
      </c>
      <c r="B135" s="33" t="s">
        <v>62</v>
      </c>
      <c r="C135" s="112" t="s">
        <v>325</v>
      </c>
      <c r="D135" s="83" t="s">
        <v>193</v>
      </c>
      <c r="E135" s="83">
        <v>0</v>
      </c>
      <c r="F135" s="83">
        <v>75</v>
      </c>
      <c r="G135" s="83">
        <v>50</v>
      </c>
      <c r="H135" s="95">
        <v>100</v>
      </c>
      <c r="I135" s="21">
        <v>24</v>
      </c>
      <c r="J135" s="67" t="s">
        <v>50</v>
      </c>
      <c r="K135" s="122">
        <v>51.9</v>
      </c>
      <c r="L135" s="122">
        <v>1246.79</v>
      </c>
      <c r="M135" s="122">
        <v>53.5</v>
      </c>
      <c r="N135" s="122">
        <v>1284.19</v>
      </c>
      <c r="O135" s="122">
        <v>55.5</v>
      </c>
      <c r="P135" s="30">
        <v>4806513741814</v>
      </c>
      <c r="Q135" s="33">
        <v>14806513741699</v>
      </c>
      <c r="R135" s="95" t="s">
        <v>326</v>
      </c>
    </row>
    <row r="136" spans="1:18" x14ac:dyDescent="0.25">
      <c r="A136" s="30">
        <v>5020170893841</v>
      </c>
      <c r="B136" s="33" t="s">
        <v>318</v>
      </c>
      <c r="C136" s="112" t="s">
        <v>325</v>
      </c>
      <c r="D136" s="83" t="s">
        <v>193</v>
      </c>
      <c r="E136" s="83">
        <v>0</v>
      </c>
      <c r="F136" s="83">
        <v>75</v>
      </c>
      <c r="G136" s="83">
        <v>50</v>
      </c>
      <c r="H136" s="95">
        <v>100</v>
      </c>
      <c r="I136" s="21">
        <v>24</v>
      </c>
      <c r="J136" s="67" t="s">
        <v>322</v>
      </c>
      <c r="K136" s="122">
        <f>+L136/I136</f>
        <v>55.478333333333332</v>
      </c>
      <c r="L136" s="122">
        <v>1331.48</v>
      </c>
      <c r="M136" s="122">
        <f>+N136/I136</f>
        <v>57.142916666666672</v>
      </c>
      <c r="N136" s="122">
        <v>1371.43</v>
      </c>
      <c r="O136" s="122">
        <v>58.28</v>
      </c>
      <c r="P136" s="30">
        <v>4806513742194</v>
      </c>
      <c r="Q136" s="33">
        <v>14806513742191</v>
      </c>
      <c r="R136" s="95" t="s">
        <v>326</v>
      </c>
    </row>
    <row r="137" spans="1:18" x14ac:dyDescent="0.25">
      <c r="A137" s="96">
        <v>5020170974212</v>
      </c>
      <c r="B137" s="128" t="s">
        <v>319</v>
      </c>
      <c r="C137" s="112" t="s">
        <v>325</v>
      </c>
      <c r="D137" s="83" t="s">
        <v>193</v>
      </c>
      <c r="E137" s="83">
        <v>0</v>
      </c>
      <c r="F137" s="83">
        <v>75</v>
      </c>
      <c r="G137" s="83">
        <v>50</v>
      </c>
      <c r="H137" s="95">
        <v>100</v>
      </c>
      <c r="I137" s="67">
        <v>15</v>
      </c>
      <c r="J137" s="67" t="s">
        <v>323</v>
      </c>
      <c r="K137" s="129">
        <f t="shared" ref="K137" si="11">+L137/I137</f>
        <v>73.971333333333334</v>
      </c>
      <c r="L137" s="129">
        <v>1109.57</v>
      </c>
      <c r="M137" s="129">
        <f>+N137/I137</f>
        <v>76.190666666666658</v>
      </c>
      <c r="N137" s="129">
        <v>1142.8599999999999</v>
      </c>
      <c r="O137" s="129">
        <v>77.709999999999994</v>
      </c>
      <c r="P137" s="96">
        <v>4806513742156</v>
      </c>
      <c r="Q137" s="128">
        <v>14806513742153</v>
      </c>
      <c r="R137" s="95" t="s">
        <v>326</v>
      </c>
    </row>
    <row r="139" spans="1:18" x14ac:dyDescent="0.25">
      <c r="A139" s="130" t="s">
        <v>327</v>
      </c>
      <c r="B139" s="128" t="s">
        <v>328</v>
      </c>
      <c r="C139" s="112" t="s">
        <v>3</v>
      </c>
      <c r="D139" s="95" t="s">
        <v>324</v>
      </c>
      <c r="E139" s="83">
        <v>0</v>
      </c>
      <c r="F139" s="83">
        <v>75</v>
      </c>
      <c r="G139" s="83">
        <v>50</v>
      </c>
      <c r="H139" s="95">
        <v>100</v>
      </c>
      <c r="I139" s="67">
        <v>12</v>
      </c>
      <c r="J139" s="67" t="s">
        <v>355</v>
      </c>
      <c r="K139" s="129">
        <v>120.2</v>
      </c>
      <c r="L139" s="132">
        <f t="shared" ref="L139:L150" si="12">+K139*I139</f>
        <v>1442.4</v>
      </c>
      <c r="M139" s="129">
        <v>123.8</v>
      </c>
      <c r="N139" s="129">
        <f t="shared" ref="N139:N150" si="13">+M139*I139</f>
        <v>1485.6</v>
      </c>
      <c r="O139" s="129">
        <v>126.28</v>
      </c>
      <c r="P139" s="134">
        <v>4805358501089</v>
      </c>
      <c r="Q139" s="30">
        <v>14805358501420</v>
      </c>
      <c r="R139" s="95" t="s">
        <v>539</v>
      </c>
    </row>
    <row r="140" spans="1:18" x14ac:dyDescent="0.25">
      <c r="A140" s="130" t="s">
        <v>329</v>
      </c>
      <c r="B140" s="128" t="s">
        <v>330</v>
      </c>
      <c r="C140" s="112" t="s">
        <v>3</v>
      </c>
      <c r="D140" s="95" t="s">
        <v>324</v>
      </c>
      <c r="E140" s="83">
        <v>0</v>
      </c>
      <c r="F140" s="83">
        <v>75</v>
      </c>
      <c r="G140" s="83">
        <v>50</v>
      </c>
      <c r="H140" s="95">
        <v>100</v>
      </c>
      <c r="I140" s="67">
        <v>12</v>
      </c>
      <c r="J140" s="67" t="s">
        <v>355</v>
      </c>
      <c r="K140" s="129">
        <v>113.7</v>
      </c>
      <c r="L140" s="132">
        <f t="shared" si="12"/>
        <v>1364.4</v>
      </c>
      <c r="M140" s="129">
        <v>117.1</v>
      </c>
      <c r="N140" s="129">
        <f t="shared" si="13"/>
        <v>1405.1999999999998</v>
      </c>
      <c r="O140" s="129">
        <v>119.44</v>
      </c>
      <c r="P140" s="134">
        <v>4805358501614</v>
      </c>
      <c r="Q140" s="30">
        <v>14805358501420</v>
      </c>
      <c r="R140" s="95" t="s">
        <v>539</v>
      </c>
    </row>
    <row r="141" spans="1:18" x14ac:dyDescent="0.25">
      <c r="A141" s="131" t="s">
        <v>331</v>
      </c>
      <c r="B141" s="33" t="s">
        <v>332</v>
      </c>
      <c r="C141" s="112" t="s">
        <v>3</v>
      </c>
      <c r="D141" s="95" t="s">
        <v>324</v>
      </c>
      <c r="E141" s="83">
        <v>0</v>
      </c>
      <c r="F141" s="83">
        <v>75</v>
      </c>
      <c r="G141" s="83">
        <v>50</v>
      </c>
      <c r="H141" s="95">
        <v>100</v>
      </c>
      <c r="I141" s="21">
        <v>24</v>
      </c>
      <c r="J141" s="21" t="s">
        <v>356</v>
      </c>
      <c r="K141" s="122">
        <v>64.7</v>
      </c>
      <c r="L141" s="133">
        <f t="shared" si="12"/>
        <v>1552.8000000000002</v>
      </c>
      <c r="M141" s="122">
        <v>66.599999999999994</v>
      </c>
      <c r="N141" s="122">
        <f t="shared" si="13"/>
        <v>1598.3999999999999</v>
      </c>
      <c r="O141" s="122">
        <v>67.930000000000007</v>
      </c>
      <c r="P141" s="135">
        <v>4805358501065</v>
      </c>
      <c r="Q141" s="30">
        <v>14805358501420</v>
      </c>
      <c r="R141" s="95" t="s">
        <v>539</v>
      </c>
    </row>
    <row r="142" spans="1:18" x14ac:dyDescent="0.25">
      <c r="A142" s="131" t="s">
        <v>333</v>
      </c>
      <c r="B142" s="33" t="s">
        <v>334</v>
      </c>
      <c r="C142" s="112" t="s">
        <v>3</v>
      </c>
      <c r="D142" s="95" t="s">
        <v>324</v>
      </c>
      <c r="E142" s="83">
        <v>0</v>
      </c>
      <c r="F142" s="83">
        <v>75</v>
      </c>
      <c r="G142" s="83">
        <v>50</v>
      </c>
      <c r="H142" s="95">
        <v>100</v>
      </c>
      <c r="I142" s="21">
        <v>12</v>
      </c>
      <c r="J142" s="21" t="s">
        <v>355</v>
      </c>
      <c r="K142" s="122">
        <v>87.4</v>
      </c>
      <c r="L142" s="133">
        <f t="shared" si="12"/>
        <v>1048.8000000000002</v>
      </c>
      <c r="M142" s="122">
        <v>90</v>
      </c>
      <c r="N142" s="122">
        <f t="shared" si="13"/>
        <v>1080</v>
      </c>
      <c r="O142" s="122">
        <v>91.8</v>
      </c>
      <c r="P142" s="135">
        <v>4805358503083</v>
      </c>
      <c r="Q142" s="30">
        <v>14805358503080</v>
      </c>
      <c r="R142" s="95" t="s">
        <v>539</v>
      </c>
    </row>
    <row r="143" spans="1:18" x14ac:dyDescent="0.25">
      <c r="A143" s="130" t="s">
        <v>335</v>
      </c>
      <c r="B143" s="128" t="s">
        <v>336</v>
      </c>
      <c r="C143" s="112" t="s">
        <v>3</v>
      </c>
      <c r="D143" s="95" t="s">
        <v>324</v>
      </c>
      <c r="E143" s="83">
        <v>0</v>
      </c>
      <c r="F143" s="83">
        <v>75</v>
      </c>
      <c r="G143" s="83">
        <v>50</v>
      </c>
      <c r="H143" s="95">
        <v>100</v>
      </c>
      <c r="I143" s="67">
        <v>12</v>
      </c>
      <c r="J143" s="67" t="s">
        <v>355</v>
      </c>
      <c r="K143" s="129">
        <v>82.3</v>
      </c>
      <c r="L143" s="132">
        <f t="shared" si="12"/>
        <v>987.59999999999991</v>
      </c>
      <c r="M143" s="129">
        <v>84.75</v>
      </c>
      <c r="N143" s="129">
        <f t="shared" si="13"/>
        <v>1017</v>
      </c>
      <c r="O143" s="129">
        <v>86.45</v>
      </c>
      <c r="P143" s="134">
        <v>4805358503618</v>
      </c>
      <c r="Q143" s="96">
        <v>14805358503615</v>
      </c>
      <c r="R143" s="95" t="s">
        <v>539</v>
      </c>
    </row>
    <row r="144" spans="1:18" x14ac:dyDescent="0.25">
      <c r="A144" s="131" t="s">
        <v>337</v>
      </c>
      <c r="B144" s="33" t="s">
        <v>338</v>
      </c>
      <c r="C144" s="112" t="s">
        <v>3</v>
      </c>
      <c r="D144" s="95" t="s">
        <v>324</v>
      </c>
      <c r="E144" s="83">
        <v>0</v>
      </c>
      <c r="F144" s="83">
        <v>75</v>
      </c>
      <c r="G144" s="83">
        <v>50</v>
      </c>
      <c r="H144" s="95">
        <v>100</v>
      </c>
      <c r="I144" s="21">
        <v>24</v>
      </c>
      <c r="J144" s="21" t="s">
        <v>356</v>
      </c>
      <c r="K144" s="122">
        <v>43</v>
      </c>
      <c r="L144" s="133">
        <f t="shared" si="12"/>
        <v>1032</v>
      </c>
      <c r="M144" s="122">
        <v>44.3</v>
      </c>
      <c r="N144" s="122">
        <f t="shared" si="13"/>
        <v>1063.1999999999998</v>
      </c>
      <c r="O144" s="122">
        <v>45.19</v>
      </c>
      <c r="P144" s="135">
        <v>4805358503069</v>
      </c>
      <c r="Q144" s="30">
        <v>14805358503066</v>
      </c>
      <c r="R144" s="95" t="s">
        <v>539</v>
      </c>
    </row>
    <row r="145" spans="1:18" x14ac:dyDescent="0.25">
      <c r="A145" s="130" t="s">
        <v>339</v>
      </c>
      <c r="B145" s="128" t="s">
        <v>340</v>
      </c>
      <c r="C145" s="112" t="s">
        <v>3</v>
      </c>
      <c r="D145" s="95" t="s">
        <v>324</v>
      </c>
      <c r="E145" s="83">
        <v>0</v>
      </c>
      <c r="F145" s="83">
        <v>75</v>
      </c>
      <c r="G145" s="83">
        <v>50</v>
      </c>
      <c r="H145" s="95">
        <v>100</v>
      </c>
      <c r="I145" s="67">
        <v>25</v>
      </c>
      <c r="J145" s="67" t="s">
        <v>356</v>
      </c>
      <c r="K145" s="129">
        <v>41</v>
      </c>
      <c r="L145" s="132">
        <f t="shared" si="12"/>
        <v>1025</v>
      </c>
      <c r="M145" s="129">
        <v>43</v>
      </c>
      <c r="N145" s="129">
        <f t="shared" si="13"/>
        <v>1075</v>
      </c>
      <c r="O145" s="129">
        <v>43.86</v>
      </c>
      <c r="P145" s="134">
        <v>4805358504523</v>
      </c>
      <c r="Q145" s="96">
        <v>14805358504520</v>
      </c>
      <c r="R145" s="95" t="s">
        <v>539</v>
      </c>
    </row>
    <row r="146" spans="1:18" x14ac:dyDescent="0.25">
      <c r="A146" s="130" t="s">
        <v>341</v>
      </c>
      <c r="B146" s="128" t="s">
        <v>342</v>
      </c>
      <c r="C146" s="112" t="s">
        <v>3</v>
      </c>
      <c r="D146" s="95" t="s">
        <v>324</v>
      </c>
      <c r="E146" s="83">
        <v>0</v>
      </c>
      <c r="F146" s="83">
        <v>75</v>
      </c>
      <c r="G146" s="83">
        <v>50</v>
      </c>
      <c r="H146" s="95">
        <v>100</v>
      </c>
      <c r="I146" s="67">
        <v>25</v>
      </c>
      <c r="J146" s="67" t="s">
        <v>357</v>
      </c>
      <c r="K146" s="129">
        <v>26.4</v>
      </c>
      <c r="L146" s="132">
        <f t="shared" si="12"/>
        <v>660</v>
      </c>
      <c r="M146" s="129">
        <v>27.2</v>
      </c>
      <c r="N146" s="129">
        <f t="shared" si="13"/>
        <v>680</v>
      </c>
      <c r="O146" s="129">
        <v>27.74</v>
      </c>
      <c r="P146" s="134">
        <v>4805358504530</v>
      </c>
      <c r="Q146" s="96">
        <v>14805358504537</v>
      </c>
      <c r="R146" s="95" t="s">
        <v>539</v>
      </c>
    </row>
    <row r="147" spans="1:18" x14ac:dyDescent="0.25">
      <c r="A147" s="130" t="s">
        <v>343</v>
      </c>
      <c r="B147" s="128" t="s">
        <v>344</v>
      </c>
      <c r="C147" s="112" t="s">
        <v>3</v>
      </c>
      <c r="D147" s="95" t="s">
        <v>324</v>
      </c>
      <c r="E147" s="83">
        <v>0</v>
      </c>
      <c r="F147" s="83">
        <v>75</v>
      </c>
      <c r="G147" s="83">
        <v>50</v>
      </c>
      <c r="H147" s="95">
        <v>100</v>
      </c>
      <c r="I147" s="67">
        <v>12</v>
      </c>
      <c r="J147" s="67" t="s">
        <v>355</v>
      </c>
      <c r="K147" s="129">
        <v>79</v>
      </c>
      <c r="L147" s="132">
        <f t="shared" si="12"/>
        <v>948</v>
      </c>
      <c r="M147" s="129">
        <v>82</v>
      </c>
      <c r="N147" s="129">
        <f t="shared" si="13"/>
        <v>984</v>
      </c>
      <c r="O147" s="129">
        <v>83.64</v>
      </c>
      <c r="P147" s="134">
        <v>4805358504615</v>
      </c>
      <c r="Q147" s="96">
        <v>14805358504612</v>
      </c>
      <c r="R147" s="95" t="s">
        <v>539</v>
      </c>
    </row>
    <row r="148" spans="1:18" x14ac:dyDescent="0.25">
      <c r="A148" s="130" t="s">
        <v>345</v>
      </c>
      <c r="B148" s="128" t="s">
        <v>346</v>
      </c>
      <c r="C148" s="112" t="s">
        <v>3</v>
      </c>
      <c r="D148" s="95" t="s">
        <v>324</v>
      </c>
      <c r="E148" s="83">
        <v>0</v>
      </c>
      <c r="F148" s="83">
        <v>75</v>
      </c>
      <c r="G148" s="83">
        <v>50</v>
      </c>
      <c r="H148" s="95">
        <v>100</v>
      </c>
      <c r="I148" s="67">
        <v>50</v>
      </c>
      <c r="J148" s="67" t="s">
        <v>358</v>
      </c>
      <c r="K148" s="129">
        <v>15.3</v>
      </c>
      <c r="L148" s="132">
        <f t="shared" si="12"/>
        <v>765</v>
      </c>
      <c r="M148" s="129">
        <v>15.8</v>
      </c>
      <c r="N148" s="129">
        <f t="shared" si="13"/>
        <v>790</v>
      </c>
      <c r="O148" s="129">
        <v>16.12</v>
      </c>
      <c r="P148" s="134">
        <v>4805358501454</v>
      </c>
      <c r="Q148" s="96">
        <v>14805358501451</v>
      </c>
      <c r="R148" s="95" t="s">
        <v>539</v>
      </c>
    </row>
    <row r="149" spans="1:18" x14ac:dyDescent="0.25">
      <c r="A149" s="130" t="s">
        <v>347</v>
      </c>
      <c r="B149" s="96" t="s">
        <v>348</v>
      </c>
      <c r="C149" s="112" t="s">
        <v>3</v>
      </c>
      <c r="D149" s="95" t="s">
        <v>324</v>
      </c>
      <c r="E149" s="83">
        <v>0</v>
      </c>
      <c r="F149" s="83">
        <v>75</v>
      </c>
      <c r="G149" s="83">
        <v>50</v>
      </c>
      <c r="H149" s="95">
        <v>100</v>
      </c>
      <c r="I149" s="67">
        <v>20</v>
      </c>
      <c r="J149" s="67" t="s">
        <v>359</v>
      </c>
      <c r="K149" s="129">
        <v>42.4</v>
      </c>
      <c r="L149" s="132">
        <f t="shared" si="12"/>
        <v>848</v>
      </c>
      <c r="M149" s="129">
        <v>44</v>
      </c>
      <c r="N149" s="129">
        <f t="shared" si="13"/>
        <v>880</v>
      </c>
      <c r="O149" s="129">
        <v>44.88</v>
      </c>
      <c r="P149" s="134">
        <v>4805358504790</v>
      </c>
      <c r="Q149" s="96">
        <v>14805358503547</v>
      </c>
      <c r="R149" s="95" t="s">
        <v>539</v>
      </c>
    </row>
    <row r="150" spans="1:18" x14ac:dyDescent="0.25">
      <c r="A150" s="130" t="s">
        <v>349</v>
      </c>
      <c r="B150" s="96" t="s">
        <v>350</v>
      </c>
      <c r="C150" s="112" t="s">
        <v>3</v>
      </c>
      <c r="D150" s="95" t="s">
        <v>324</v>
      </c>
      <c r="E150" s="83">
        <v>0</v>
      </c>
      <c r="F150" s="83">
        <v>75</v>
      </c>
      <c r="G150" s="83">
        <v>50</v>
      </c>
      <c r="H150" s="95">
        <v>100</v>
      </c>
      <c r="I150" s="67">
        <v>6</v>
      </c>
      <c r="J150" s="67" t="s">
        <v>360</v>
      </c>
      <c r="K150" s="129">
        <v>149</v>
      </c>
      <c r="L150" s="132">
        <f t="shared" si="12"/>
        <v>894</v>
      </c>
      <c r="M150" s="129">
        <v>154</v>
      </c>
      <c r="N150" s="129">
        <f t="shared" si="13"/>
        <v>924</v>
      </c>
      <c r="O150" s="129">
        <v>157.08000000000001</v>
      </c>
      <c r="P150" s="134">
        <v>4805358504424</v>
      </c>
      <c r="Q150" s="96">
        <v>14805358504421</v>
      </c>
      <c r="R150" s="95" t="s">
        <v>539</v>
      </c>
    </row>
    <row r="151" spans="1:18" x14ac:dyDescent="0.25">
      <c r="A151" s="130" t="s">
        <v>351</v>
      </c>
      <c r="B151" s="128" t="s">
        <v>352</v>
      </c>
      <c r="C151" s="112" t="s">
        <v>3</v>
      </c>
      <c r="D151" s="95" t="s">
        <v>324</v>
      </c>
      <c r="E151" s="83">
        <v>0</v>
      </c>
      <c r="F151" s="83">
        <v>75</v>
      </c>
      <c r="G151" s="83">
        <v>50</v>
      </c>
      <c r="H151" s="95">
        <v>100</v>
      </c>
      <c r="I151" s="67">
        <v>1</v>
      </c>
      <c r="J151" s="67" t="s">
        <v>361</v>
      </c>
      <c r="K151" s="129">
        <v>2126.1999999999998</v>
      </c>
      <c r="L151" s="132"/>
      <c r="M151" s="129">
        <v>2190</v>
      </c>
      <c r="N151" s="129"/>
      <c r="O151" s="129">
        <v>2233.8000000000002</v>
      </c>
      <c r="P151" s="134">
        <v>4805358501416</v>
      </c>
      <c r="Q151" s="96"/>
      <c r="R151" s="95" t="s">
        <v>539</v>
      </c>
    </row>
    <row r="152" spans="1:18" x14ac:dyDescent="0.25">
      <c r="A152" s="130" t="s">
        <v>353</v>
      </c>
      <c r="B152" s="128" t="s">
        <v>354</v>
      </c>
      <c r="C152" s="112" t="s">
        <v>3</v>
      </c>
      <c r="D152" s="95" t="s">
        <v>324</v>
      </c>
      <c r="E152" s="83">
        <v>0</v>
      </c>
      <c r="F152" s="83">
        <v>75</v>
      </c>
      <c r="G152" s="83">
        <v>50</v>
      </c>
      <c r="H152" s="95">
        <v>100</v>
      </c>
      <c r="I152" s="67">
        <v>1</v>
      </c>
      <c r="J152" s="67" t="s">
        <v>361</v>
      </c>
      <c r="K152" s="129">
        <v>1193.2</v>
      </c>
      <c r="L152" s="132"/>
      <c r="M152" s="129">
        <v>1229</v>
      </c>
      <c r="N152" s="129"/>
      <c r="O152" s="129">
        <v>1253.58</v>
      </c>
      <c r="P152" s="134">
        <v>4805358503410</v>
      </c>
      <c r="Q152" s="96"/>
      <c r="R152" s="95" t="s">
        <v>539</v>
      </c>
    </row>
    <row r="154" spans="1:18" x14ac:dyDescent="0.25">
      <c r="A154" s="136">
        <v>5013180223265</v>
      </c>
      <c r="B154" s="130" t="s">
        <v>363</v>
      </c>
      <c r="C154" s="112" t="s">
        <v>3</v>
      </c>
      <c r="D154" s="95" t="s">
        <v>324</v>
      </c>
      <c r="E154" s="83">
        <v>0</v>
      </c>
      <c r="F154" s="83">
        <v>75</v>
      </c>
      <c r="G154" s="83">
        <v>50</v>
      </c>
      <c r="H154" s="95">
        <v>100</v>
      </c>
      <c r="I154" s="147">
        <v>48</v>
      </c>
      <c r="J154" s="147" t="s">
        <v>13</v>
      </c>
      <c r="K154" s="122">
        <f t="shared" ref="K154:K155" si="14">+L154/I154</f>
        <v>67.5</v>
      </c>
      <c r="L154" s="122">
        <v>3240</v>
      </c>
      <c r="M154" s="122">
        <v>69.5</v>
      </c>
      <c r="N154" s="122">
        <f t="shared" ref="N154" si="15">+M154*I154</f>
        <v>3336</v>
      </c>
      <c r="O154" s="122">
        <v>71.5</v>
      </c>
      <c r="P154" s="137">
        <v>4805358323032</v>
      </c>
      <c r="Q154" s="137">
        <v>14805358323039</v>
      </c>
      <c r="R154" s="95" t="s">
        <v>362</v>
      </c>
    </row>
    <row r="155" spans="1:18" x14ac:dyDescent="0.25">
      <c r="A155" s="137" t="s">
        <v>364</v>
      </c>
      <c r="B155" s="138" t="s">
        <v>365</v>
      </c>
      <c r="C155" s="112" t="s">
        <v>3</v>
      </c>
      <c r="D155" s="95" t="s">
        <v>324</v>
      </c>
      <c r="E155" s="83">
        <v>0</v>
      </c>
      <c r="F155" s="83">
        <v>75</v>
      </c>
      <c r="G155" s="83">
        <v>50</v>
      </c>
      <c r="H155" s="95">
        <v>100</v>
      </c>
      <c r="I155" s="147">
        <v>6</v>
      </c>
      <c r="J155" s="147" t="s">
        <v>508</v>
      </c>
      <c r="K155" s="122">
        <f t="shared" si="14"/>
        <v>580.69999999999993</v>
      </c>
      <c r="L155" s="122">
        <v>3484.2</v>
      </c>
      <c r="M155" s="122">
        <f>+N155/I155</f>
        <v>598.1</v>
      </c>
      <c r="N155" s="122">
        <v>3588.6</v>
      </c>
      <c r="O155" s="122">
        <v>610.05999999999995</v>
      </c>
      <c r="P155" s="137">
        <v>4805358323100</v>
      </c>
      <c r="Q155" s="137">
        <v>14805358323107</v>
      </c>
      <c r="R155" s="95" t="s">
        <v>362</v>
      </c>
    </row>
    <row r="156" spans="1:18" x14ac:dyDescent="0.25">
      <c r="A156" s="137" t="s">
        <v>366</v>
      </c>
      <c r="B156" s="138" t="s">
        <v>367</v>
      </c>
      <c r="C156" s="112" t="s">
        <v>3</v>
      </c>
      <c r="D156" s="95" t="s">
        <v>324</v>
      </c>
      <c r="E156" s="83">
        <v>0</v>
      </c>
      <c r="F156" s="83">
        <v>75</v>
      </c>
      <c r="G156" s="83">
        <v>50</v>
      </c>
      <c r="H156" s="95">
        <v>100</v>
      </c>
      <c r="I156" s="147">
        <v>48</v>
      </c>
      <c r="J156" s="147" t="s">
        <v>509</v>
      </c>
      <c r="K156" s="122">
        <f>+L156/I156</f>
        <v>144.29999999999998</v>
      </c>
      <c r="L156" s="122">
        <v>6926.4</v>
      </c>
      <c r="M156" s="122">
        <v>148.6</v>
      </c>
      <c r="N156" s="122">
        <f t="shared" ref="N156:N169" si="16">+M156*I156</f>
        <v>7132.7999999999993</v>
      </c>
      <c r="O156" s="122">
        <v>150.6</v>
      </c>
      <c r="P156" s="137">
        <v>4805358318045</v>
      </c>
      <c r="Q156" s="137">
        <v>14805358318042</v>
      </c>
      <c r="R156" s="95" t="s">
        <v>362</v>
      </c>
    </row>
    <row r="157" spans="1:18" x14ac:dyDescent="0.25">
      <c r="A157" s="137" t="s">
        <v>368</v>
      </c>
      <c r="B157" s="138" t="s">
        <v>369</v>
      </c>
      <c r="C157" s="112" t="s">
        <v>3</v>
      </c>
      <c r="D157" s="95" t="s">
        <v>324</v>
      </c>
      <c r="E157" s="83">
        <v>0</v>
      </c>
      <c r="F157" s="83">
        <v>75</v>
      </c>
      <c r="G157" s="83">
        <v>50</v>
      </c>
      <c r="H157" s="95">
        <v>100</v>
      </c>
      <c r="I157" s="147">
        <v>12</v>
      </c>
      <c r="J157" s="147" t="s">
        <v>11</v>
      </c>
      <c r="K157" s="129">
        <v>198.8</v>
      </c>
      <c r="L157" s="129">
        <f>+K157*I157</f>
        <v>2385.6000000000004</v>
      </c>
      <c r="M157" s="129">
        <v>204.75</v>
      </c>
      <c r="N157" s="129">
        <f t="shared" si="16"/>
        <v>2457</v>
      </c>
      <c r="O157" s="129">
        <v>208.85</v>
      </c>
      <c r="P157" s="137">
        <v>4805358320635</v>
      </c>
      <c r="Q157" s="137">
        <v>14805358320632</v>
      </c>
      <c r="R157" s="95" t="s">
        <v>362</v>
      </c>
    </row>
    <row r="158" spans="1:18" x14ac:dyDescent="0.25">
      <c r="A158" s="137" t="s">
        <v>370</v>
      </c>
      <c r="B158" s="138" t="s">
        <v>371</v>
      </c>
      <c r="C158" s="112" t="s">
        <v>3</v>
      </c>
      <c r="D158" s="95" t="s">
        <v>324</v>
      </c>
      <c r="E158" s="83">
        <v>0</v>
      </c>
      <c r="F158" s="83">
        <v>75</v>
      </c>
      <c r="G158" s="83">
        <v>50</v>
      </c>
      <c r="H158" s="95">
        <v>100</v>
      </c>
      <c r="I158" s="147">
        <v>12</v>
      </c>
      <c r="J158" s="147" t="s">
        <v>295</v>
      </c>
      <c r="K158" s="129">
        <v>281.10000000000002</v>
      </c>
      <c r="L158" s="129">
        <f>+K158*I158</f>
        <v>3373.2000000000003</v>
      </c>
      <c r="M158" s="129">
        <v>289.5</v>
      </c>
      <c r="N158" s="129">
        <f t="shared" si="16"/>
        <v>3474</v>
      </c>
      <c r="O158" s="129">
        <v>295.29000000000002</v>
      </c>
      <c r="P158" s="137">
        <v>4805358320062</v>
      </c>
      <c r="Q158" s="137">
        <v>14805358320069</v>
      </c>
      <c r="R158" s="95" t="s">
        <v>362</v>
      </c>
    </row>
    <row r="159" spans="1:18" x14ac:dyDescent="0.25">
      <c r="A159" s="137" t="s">
        <v>372</v>
      </c>
      <c r="B159" s="138" t="s">
        <v>373</v>
      </c>
      <c r="C159" s="112" t="s">
        <v>3</v>
      </c>
      <c r="D159" s="95" t="s">
        <v>324</v>
      </c>
      <c r="E159" s="83">
        <v>0</v>
      </c>
      <c r="F159" s="83">
        <v>75</v>
      </c>
      <c r="G159" s="83">
        <v>50</v>
      </c>
      <c r="H159" s="95">
        <v>100</v>
      </c>
      <c r="I159" s="147">
        <v>12</v>
      </c>
      <c r="J159" s="148" t="s">
        <v>11</v>
      </c>
      <c r="K159" s="129">
        <v>295.89999999999998</v>
      </c>
      <c r="L159" s="129">
        <f>+K159*I159</f>
        <v>3550.7999999999997</v>
      </c>
      <c r="M159" s="129">
        <v>304.75</v>
      </c>
      <c r="N159" s="129">
        <f t="shared" si="16"/>
        <v>3657</v>
      </c>
      <c r="O159" s="129">
        <v>310.85000000000002</v>
      </c>
      <c r="P159" s="137">
        <v>4805358371637</v>
      </c>
      <c r="Q159" s="137">
        <v>14805358371634</v>
      </c>
      <c r="R159" s="95" t="s">
        <v>362</v>
      </c>
    </row>
    <row r="160" spans="1:18" x14ac:dyDescent="0.25">
      <c r="A160" s="137" t="s">
        <v>374</v>
      </c>
      <c r="B160" s="138" t="s">
        <v>375</v>
      </c>
      <c r="C160" s="112" t="s">
        <v>3</v>
      </c>
      <c r="D160" s="95" t="s">
        <v>324</v>
      </c>
      <c r="E160" s="83">
        <v>0</v>
      </c>
      <c r="F160" s="83">
        <v>75</v>
      </c>
      <c r="G160" s="83">
        <v>50</v>
      </c>
      <c r="H160" s="95">
        <v>100</v>
      </c>
      <c r="I160" s="147">
        <v>12</v>
      </c>
      <c r="J160" s="147" t="s">
        <v>295</v>
      </c>
      <c r="K160" s="129">
        <v>379.1</v>
      </c>
      <c r="L160" s="129">
        <f>+K160*I160</f>
        <v>4549.2000000000007</v>
      </c>
      <c r="M160" s="129">
        <v>390.5</v>
      </c>
      <c r="N160" s="129">
        <f t="shared" si="16"/>
        <v>4686</v>
      </c>
      <c r="O160" s="129">
        <v>398.31</v>
      </c>
      <c r="P160" s="137">
        <v>4805358371064</v>
      </c>
      <c r="Q160" s="137">
        <v>14805358371061</v>
      </c>
      <c r="R160" s="95" t="s">
        <v>362</v>
      </c>
    </row>
    <row r="161" spans="1:18" x14ac:dyDescent="0.25">
      <c r="A161" s="137" t="s">
        <v>376</v>
      </c>
      <c r="B161" s="138" t="s">
        <v>377</v>
      </c>
      <c r="C161" s="112" t="s">
        <v>3</v>
      </c>
      <c r="D161" s="95" t="s">
        <v>324</v>
      </c>
      <c r="E161" s="83">
        <v>0</v>
      </c>
      <c r="F161" s="83">
        <v>75</v>
      </c>
      <c r="G161" s="83">
        <v>50</v>
      </c>
      <c r="H161" s="95">
        <v>100</v>
      </c>
      <c r="I161" s="147">
        <v>48</v>
      </c>
      <c r="J161" s="147" t="s">
        <v>509</v>
      </c>
      <c r="K161" s="122">
        <f>+L161/48</f>
        <v>91.55</v>
      </c>
      <c r="L161" s="122">
        <v>4394.3999999999996</v>
      </c>
      <c r="M161" s="122">
        <v>94.3</v>
      </c>
      <c r="N161" s="122">
        <f t="shared" si="16"/>
        <v>4526.3999999999996</v>
      </c>
      <c r="O161" s="122">
        <v>96.3</v>
      </c>
      <c r="P161" s="137">
        <v>4805358103047</v>
      </c>
      <c r="Q161" s="137">
        <v>14805358103044</v>
      </c>
      <c r="R161" s="95" t="s">
        <v>362</v>
      </c>
    </row>
    <row r="162" spans="1:18" x14ac:dyDescent="0.25">
      <c r="A162" s="137" t="s">
        <v>378</v>
      </c>
      <c r="B162" s="138" t="s">
        <v>379</v>
      </c>
      <c r="C162" s="112" t="s">
        <v>3</v>
      </c>
      <c r="D162" s="95" t="s">
        <v>324</v>
      </c>
      <c r="E162" s="83">
        <v>0</v>
      </c>
      <c r="F162" s="83">
        <v>75</v>
      </c>
      <c r="G162" s="83">
        <v>50</v>
      </c>
      <c r="H162" s="95">
        <v>100</v>
      </c>
      <c r="I162" s="147">
        <v>48</v>
      </c>
      <c r="J162" s="147" t="s">
        <v>509</v>
      </c>
      <c r="K162" s="122">
        <f>+L162/48</f>
        <v>91.55</v>
      </c>
      <c r="L162" s="122">
        <v>4394.3999999999996</v>
      </c>
      <c r="M162" s="122">
        <v>94.3</v>
      </c>
      <c r="N162" s="122">
        <f t="shared" si="16"/>
        <v>4526.3999999999996</v>
      </c>
      <c r="O162" s="122">
        <v>96.3</v>
      </c>
      <c r="P162" s="137">
        <v>4805358104044</v>
      </c>
      <c r="Q162" s="137">
        <v>14805358104041</v>
      </c>
      <c r="R162" s="95" t="s">
        <v>362</v>
      </c>
    </row>
    <row r="163" spans="1:18" x14ac:dyDescent="0.25">
      <c r="A163" s="137">
        <v>5015151432201</v>
      </c>
      <c r="B163" s="138" t="s">
        <v>380</v>
      </c>
      <c r="C163" s="112" t="s">
        <v>3</v>
      </c>
      <c r="D163" s="95" t="s">
        <v>324</v>
      </c>
      <c r="E163" s="83">
        <v>0</v>
      </c>
      <c r="F163" s="83">
        <v>75</v>
      </c>
      <c r="G163" s="83">
        <v>50</v>
      </c>
      <c r="H163" s="95">
        <v>100</v>
      </c>
      <c r="I163" s="147">
        <v>48</v>
      </c>
      <c r="J163" s="147" t="s">
        <v>14</v>
      </c>
      <c r="K163" s="122">
        <f t="shared" ref="K163:K172" si="17">+L163/I163</f>
        <v>48.5</v>
      </c>
      <c r="L163" s="122">
        <v>2328</v>
      </c>
      <c r="M163" s="152">
        <v>49.95</v>
      </c>
      <c r="N163" s="122">
        <f t="shared" si="16"/>
        <v>2397.6000000000004</v>
      </c>
      <c r="O163" s="122">
        <v>50.95</v>
      </c>
      <c r="P163" s="137">
        <v>4805358246041</v>
      </c>
      <c r="Q163" s="137">
        <v>14805358246048</v>
      </c>
      <c r="R163" s="95" t="s">
        <v>362</v>
      </c>
    </row>
    <row r="164" spans="1:18" x14ac:dyDescent="0.25">
      <c r="A164" s="137">
        <v>5015151407053</v>
      </c>
      <c r="B164" s="138" t="s">
        <v>381</v>
      </c>
      <c r="C164" s="112" t="s">
        <v>3</v>
      </c>
      <c r="D164" s="95" t="s">
        <v>324</v>
      </c>
      <c r="E164" s="83">
        <v>0</v>
      </c>
      <c r="F164" s="83">
        <v>75</v>
      </c>
      <c r="G164" s="83">
        <v>50</v>
      </c>
      <c r="H164" s="95">
        <v>100</v>
      </c>
      <c r="I164" s="147">
        <v>48</v>
      </c>
      <c r="J164" s="148" t="s">
        <v>12</v>
      </c>
      <c r="K164" s="122">
        <f t="shared" si="17"/>
        <v>25.75</v>
      </c>
      <c r="L164" s="122">
        <v>1236</v>
      </c>
      <c r="M164" s="152">
        <v>26.5</v>
      </c>
      <c r="N164" s="122">
        <f t="shared" si="16"/>
        <v>1272</v>
      </c>
      <c r="O164" s="122">
        <v>27.03</v>
      </c>
      <c r="P164" s="137">
        <v>4805358246010</v>
      </c>
      <c r="Q164" s="137">
        <v>24805358246014</v>
      </c>
      <c r="R164" s="95" t="s">
        <v>362</v>
      </c>
    </row>
    <row r="165" spans="1:18" x14ac:dyDescent="0.25">
      <c r="A165" s="137">
        <v>5015151432202</v>
      </c>
      <c r="B165" s="138" t="s">
        <v>382</v>
      </c>
      <c r="C165" s="112" t="s">
        <v>3</v>
      </c>
      <c r="D165" s="95" t="s">
        <v>324</v>
      </c>
      <c r="E165" s="83">
        <v>0</v>
      </c>
      <c r="F165" s="83">
        <v>75</v>
      </c>
      <c r="G165" s="83">
        <v>50</v>
      </c>
      <c r="H165" s="95">
        <v>100</v>
      </c>
      <c r="I165" s="147">
        <v>48</v>
      </c>
      <c r="J165" s="147" t="s">
        <v>14</v>
      </c>
      <c r="K165" s="122">
        <f t="shared" si="17"/>
        <v>48.5</v>
      </c>
      <c r="L165" s="122">
        <v>2328</v>
      </c>
      <c r="M165" s="152">
        <v>49.95</v>
      </c>
      <c r="N165" s="122">
        <f t="shared" si="16"/>
        <v>2397.6000000000004</v>
      </c>
      <c r="O165" s="122">
        <v>50.95</v>
      </c>
      <c r="P165" s="137">
        <v>4805358247048</v>
      </c>
      <c r="Q165" s="137">
        <v>14805358247045</v>
      </c>
      <c r="R165" s="95" t="s">
        <v>362</v>
      </c>
    </row>
    <row r="166" spans="1:18" x14ac:dyDescent="0.25">
      <c r="A166" s="137">
        <v>5015151407052</v>
      </c>
      <c r="B166" s="138" t="s">
        <v>383</v>
      </c>
      <c r="C166" s="112" t="s">
        <v>3</v>
      </c>
      <c r="D166" s="95" t="s">
        <v>324</v>
      </c>
      <c r="E166" s="83">
        <v>0</v>
      </c>
      <c r="F166" s="83">
        <v>75</v>
      </c>
      <c r="G166" s="83">
        <v>50</v>
      </c>
      <c r="H166" s="95">
        <v>100</v>
      </c>
      <c r="I166" s="147">
        <v>48</v>
      </c>
      <c r="J166" s="148" t="s">
        <v>12</v>
      </c>
      <c r="K166" s="122">
        <f t="shared" si="17"/>
        <v>25.75</v>
      </c>
      <c r="L166" s="122">
        <v>1236</v>
      </c>
      <c r="M166" s="152">
        <v>26.5</v>
      </c>
      <c r="N166" s="122">
        <f t="shared" si="16"/>
        <v>1272</v>
      </c>
      <c r="O166" s="122">
        <v>27.03</v>
      </c>
      <c r="P166" s="137">
        <v>4805358247017</v>
      </c>
      <c r="Q166" s="137">
        <v>24805358247011</v>
      </c>
      <c r="R166" s="95" t="s">
        <v>362</v>
      </c>
    </row>
    <row r="167" spans="1:18" x14ac:dyDescent="0.25">
      <c r="A167" s="137">
        <v>5015151412527</v>
      </c>
      <c r="B167" s="138" t="s">
        <v>384</v>
      </c>
      <c r="C167" s="112" t="s">
        <v>3</v>
      </c>
      <c r="D167" s="95" t="s">
        <v>324</v>
      </c>
      <c r="E167" s="83">
        <v>0</v>
      </c>
      <c r="F167" s="83">
        <v>75</v>
      </c>
      <c r="G167" s="83">
        <v>50</v>
      </c>
      <c r="H167" s="95">
        <v>100</v>
      </c>
      <c r="I167" s="147">
        <v>24</v>
      </c>
      <c r="J167" s="147" t="s">
        <v>14</v>
      </c>
      <c r="K167" s="122">
        <f t="shared" si="17"/>
        <v>63.800000000000004</v>
      </c>
      <c r="L167" s="122">
        <v>1531.2</v>
      </c>
      <c r="M167" s="122">
        <v>65.7</v>
      </c>
      <c r="N167" s="122">
        <f t="shared" si="16"/>
        <v>1576.8000000000002</v>
      </c>
      <c r="O167" s="122">
        <v>67.010000000000005</v>
      </c>
      <c r="P167" s="137">
        <v>4805358211056</v>
      </c>
      <c r="Q167" s="137">
        <v>14805358211053</v>
      </c>
      <c r="R167" s="95" t="s">
        <v>362</v>
      </c>
    </row>
    <row r="168" spans="1:18" x14ac:dyDescent="0.25">
      <c r="A168" s="137">
        <v>5015151432203</v>
      </c>
      <c r="B168" s="138" t="s">
        <v>385</v>
      </c>
      <c r="C168" s="112" t="s">
        <v>3</v>
      </c>
      <c r="D168" s="95" t="s">
        <v>324</v>
      </c>
      <c r="E168" s="83">
        <v>0</v>
      </c>
      <c r="F168" s="83">
        <v>75</v>
      </c>
      <c r="G168" s="83">
        <v>50</v>
      </c>
      <c r="H168" s="95">
        <v>100</v>
      </c>
      <c r="I168" s="147">
        <v>48</v>
      </c>
      <c r="J168" s="147" t="s">
        <v>14</v>
      </c>
      <c r="K168" s="122">
        <f t="shared" si="17"/>
        <v>34.949999999999996</v>
      </c>
      <c r="L168" s="122">
        <v>1677.6</v>
      </c>
      <c r="M168" s="122">
        <v>36.049999999999997</v>
      </c>
      <c r="N168" s="122">
        <f t="shared" si="16"/>
        <v>1730.3999999999999</v>
      </c>
      <c r="O168" s="122">
        <v>36.770000000000003</v>
      </c>
      <c r="P168" s="137">
        <v>4805358206045</v>
      </c>
      <c r="Q168" s="137">
        <v>14805358206042</v>
      </c>
      <c r="R168" s="95" t="s">
        <v>362</v>
      </c>
    </row>
    <row r="169" spans="1:18" x14ac:dyDescent="0.25">
      <c r="A169" s="137" t="s">
        <v>386</v>
      </c>
      <c r="B169" s="138" t="s">
        <v>387</v>
      </c>
      <c r="C169" s="112" t="s">
        <v>3</v>
      </c>
      <c r="D169" s="95" t="s">
        <v>324</v>
      </c>
      <c r="E169" s="83">
        <v>0</v>
      </c>
      <c r="F169" s="83">
        <v>75</v>
      </c>
      <c r="G169" s="83">
        <v>50</v>
      </c>
      <c r="H169" s="95">
        <v>100</v>
      </c>
      <c r="I169" s="147">
        <v>48</v>
      </c>
      <c r="J169" s="147" t="s">
        <v>509</v>
      </c>
      <c r="K169" s="122">
        <f t="shared" si="17"/>
        <v>40</v>
      </c>
      <c r="L169" s="122">
        <v>1920</v>
      </c>
      <c r="M169" s="122">
        <v>41.2</v>
      </c>
      <c r="N169" s="122">
        <f t="shared" si="16"/>
        <v>1977.6000000000001</v>
      </c>
      <c r="O169" s="122">
        <v>42.02</v>
      </c>
      <c r="P169" s="137">
        <v>4805358207042</v>
      </c>
      <c r="Q169" s="137">
        <v>14805358207049</v>
      </c>
      <c r="R169" s="95" t="s">
        <v>362</v>
      </c>
    </row>
    <row r="170" spans="1:18" x14ac:dyDescent="0.25">
      <c r="A170" s="137" t="s">
        <v>388</v>
      </c>
      <c r="B170" s="139" t="s">
        <v>389</v>
      </c>
      <c r="C170" s="112" t="s">
        <v>3</v>
      </c>
      <c r="D170" s="95" t="s">
        <v>324</v>
      </c>
      <c r="E170" s="83">
        <v>0</v>
      </c>
      <c r="F170" s="83">
        <v>75</v>
      </c>
      <c r="G170" s="83">
        <v>50</v>
      </c>
      <c r="H170" s="95">
        <v>100</v>
      </c>
      <c r="I170" s="147">
        <v>6</v>
      </c>
      <c r="J170" s="149" t="s">
        <v>296</v>
      </c>
      <c r="K170" s="133">
        <f t="shared" si="17"/>
        <v>375.45</v>
      </c>
      <c r="L170" s="122">
        <v>2252.6999999999998</v>
      </c>
      <c r="M170" s="133">
        <v>386.7</v>
      </c>
      <c r="N170" s="133">
        <f t="shared" ref="N170:N171" si="18">+M170*I170</f>
        <v>2320.1999999999998</v>
      </c>
      <c r="O170" s="132">
        <v>394.43</v>
      </c>
      <c r="P170" s="137"/>
      <c r="Q170" s="137">
        <v>14805358318080</v>
      </c>
      <c r="R170" s="95" t="s">
        <v>362</v>
      </c>
    </row>
    <row r="171" spans="1:18" x14ac:dyDescent="0.25">
      <c r="A171" s="137" t="s">
        <v>390</v>
      </c>
      <c r="B171" s="138" t="s">
        <v>391</v>
      </c>
      <c r="C171" s="112" t="s">
        <v>3</v>
      </c>
      <c r="D171" s="95" t="s">
        <v>324</v>
      </c>
      <c r="E171" s="83">
        <v>0</v>
      </c>
      <c r="F171" s="83">
        <v>75</v>
      </c>
      <c r="G171" s="83">
        <v>50</v>
      </c>
      <c r="H171" s="95">
        <v>100</v>
      </c>
      <c r="I171" s="147">
        <v>4</v>
      </c>
      <c r="J171" s="148" t="s">
        <v>510</v>
      </c>
      <c r="K171" s="122">
        <f t="shared" si="17"/>
        <v>632.15</v>
      </c>
      <c r="L171" s="122">
        <v>2528.6</v>
      </c>
      <c r="M171" s="122">
        <v>651.1</v>
      </c>
      <c r="N171" s="133">
        <f t="shared" si="18"/>
        <v>2604.4</v>
      </c>
      <c r="O171" s="122">
        <v>664.12</v>
      </c>
      <c r="P171" s="137">
        <v>4805358206110</v>
      </c>
      <c r="Q171" s="137">
        <v>0</v>
      </c>
      <c r="R171" s="95" t="s">
        <v>362</v>
      </c>
    </row>
    <row r="172" spans="1:18" x14ac:dyDescent="0.25">
      <c r="A172" s="96">
        <v>5013180223264</v>
      </c>
      <c r="B172" s="130" t="s">
        <v>392</v>
      </c>
      <c r="C172" s="112" t="s">
        <v>3</v>
      </c>
      <c r="D172" s="95" t="s">
        <v>324</v>
      </c>
      <c r="E172" s="83">
        <v>0</v>
      </c>
      <c r="F172" s="83">
        <v>75</v>
      </c>
      <c r="G172" s="83">
        <v>50</v>
      </c>
      <c r="H172" s="95">
        <v>100</v>
      </c>
      <c r="I172" s="148">
        <v>48</v>
      </c>
      <c r="J172" s="148" t="s">
        <v>13</v>
      </c>
      <c r="K172" s="129">
        <f t="shared" si="17"/>
        <v>31.45</v>
      </c>
      <c r="L172" s="129">
        <v>1509.6</v>
      </c>
      <c r="M172" s="129">
        <v>32.4</v>
      </c>
      <c r="N172" s="129">
        <f>+M172*I172</f>
        <v>1555.1999999999998</v>
      </c>
      <c r="O172" s="129">
        <v>33.049999999999997</v>
      </c>
      <c r="P172" s="140">
        <v>4805358373037</v>
      </c>
      <c r="Q172" s="140">
        <v>14805358373034</v>
      </c>
      <c r="R172" s="95" t="s">
        <v>362</v>
      </c>
    </row>
    <row r="173" spans="1:18" x14ac:dyDescent="0.25">
      <c r="A173" s="96">
        <v>5013180223261</v>
      </c>
      <c r="B173" s="130" t="s">
        <v>393</v>
      </c>
      <c r="C173" s="112" t="s">
        <v>3</v>
      </c>
      <c r="D173" s="95" t="s">
        <v>324</v>
      </c>
      <c r="E173" s="83">
        <v>0</v>
      </c>
      <c r="F173" s="83">
        <v>75</v>
      </c>
      <c r="G173" s="83">
        <v>50</v>
      </c>
      <c r="H173" s="95">
        <v>100</v>
      </c>
      <c r="I173" s="148">
        <v>48</v>
      </c>
      <c r="J173" s="148" t="s">
        <v>13</v>
      </c>
      <c r="K173" s="129">
        <f t="shared" ref="K173:K175" si="19">+L173/I173</f>
        <v>37.9</v>
      </c>
      <c r="L173" s="122">
        <v>1819.2</v>
      </c>
      <c r="M173" s="129">
        <v>39.049999999999997</v>
      </c>
      <c r="N173" s="122">
        <f t="shared" ref="N173:N175" si="20">+M173*I173</f>
        <v>1874.3999999999999</v>
      </c>
      <c r="O173" s="129">
        <v>39.83</v>
      </c>
      <c r="P173" s="140">
        <v>4805358317031</v>
      </c>
      <c r="Q173" s="137">
        <v>14805358317038</v>
      </c>
      <c r="R173" s="95" t="s">
        <v>362</v>
      </c>
    </row>
    <row r="174" spans="1:18" x14ac:dyDescent="0.25">
      <c r="A174" s="140">
        <v>5013180223262</v>
      </c>
      <c r="B174" s="141" t="s">
        <v>394</v>
      </c>
      <c r="C174" s="112" t="s">
        <v>3</v>
      </c>
      <c r="D174" s="95" t="s">
        <v>324</v>
      </c>
      <c r="E174" s="83">
        <v>0</v>
      </c>
      <c r="F174" s="83">
        <v>75</v>
      </c>
      <c r="G174" s="83">
        <v>50</v>
      </c>
      <c r="H174" s="95">
        <v>100</v>
      </c>
      <c r="I174" s="148">
        <v>12</v>
      </c>
      <c r="J174" s="148" t="s">
        <v>511</v>
      </c>
      <c r="K174" s="129">
        <f t="shared" si="19"/>
        <v>109.14999999999999</v>
      </c>
      <c r="L174" s="122">
        <v>1309.8</v>
      </c>
      <c r="M174" s="129">
        <v>112.4</v>
      </c>
      <c r="N174" s="122">
        <f t="shared" si="20"/>
        <v>1348.8000000000002</v>
      </c>
      <c r="O174" s="129">
        <v>114.65</v>
      </c>
      <c r="P174" s="140">
        <v>4805358317062</v>
      </c>
      <c r="Q174" s="137">
        <v>14805358317069</v>
      </c>
      <c r="R174" s="95" t="s">
        <v>362</v>
      </c>
    </row>
    <row r="175" spans="1:18" x14ac:dyDescent="0.25">
      <c r="A175" s="140">
        <v>5013180223263</v>
      </c>
      <c r="B175" s="141" t="s">
        <v>395</v>
      </c>
      <c r="C175" s="112" t="s">
        <v>3</v>
      </c>
      <c r="D175" s="95" t="s">
        <v>324</v>
      </c>
      <c r="E175" s="83">
        <v>0</v>
      </c>
      <c r="F175" s="83">
        <v>75</v>
      </c>
      <c r="G175" s="83">
        <v>50</v>
      </c>
      <c r="H175" s="95">
        <v>100</v>
      </c>
      <c r="I175" s="148">
        <v>6</v>
      </c>
      <c r="J175" s="148" t="s">
        <v>512</v>
      </c>
      <c r="K175" s="129">
        <f t="shared" si="19"/>
        <v>218.25</v>
      </c>
      <c r="L175" s="122">
        <v>1309.5</v>
      </c>
      <c r="M175" s="129">
        <v>224.8</v>
      </c>
      <c r="N175" s="122">
        <f t="shared" si="20"/>
        <v>1348.8000000000002</v>
      </c>
      <c r="O175" s="129">
        <v>229.3</v>
      </c>
      <c r="P175" s="140">
        <v>4805358317086</v>
      </c>
      <c r="Q175" s="137">
        <v>14805358317083</v>
      </c>
      <c r="R175" s="95" t="s">
        <v>362</v>
      </c>
    </row>
    <row r="176" spans="1:18" x14ac:dyDescent="0.25">
      <c r="A176" s="140">
        <v>5013180225881</v>
      </c>
      <c r="B176" s="142" t="s">
        <v>396</v>
      </c>
      <c r="C176" s="112" t="s">
        <v>3</v>
      </c>
      <c r="D176" s="95" t="s">
        <v>324</v>
      </c>
      <c r="E176" s="83">
        <v>0</v>
      </c>
      <c r="F176" s="83">
        <v>75</v>
      </c>
      <c r="G176" s="83">
        <v>50</v>
      </c>
      <c r="H176" s="95">
        <v>100</v>
      </c>
      <c r="I176" s="147">
        <v>120</v>
      </c>
      <c r="J176" s="147" t="s">
        <v>513</v>
      </c>
      <c r="K176" s="122">
        <f t="shared" ref="K176:K188" si="21">+L176/I176</f>
        <v>7.4</v>
      </c>
      <c r="L176" s="122">
        <v>888</v>
      </c>
      <c r="M176" s="122">
        <f>+N176/I176</f>
        <v>7.6</v>
      </c>
      <c r="N176" s="122">
        <v>912</v>
      </c>
      <c r="O176" s="122">
        <v>7.75</v>
      </c>
      <c r="P176" s="156">
        <v>4805358324152</v>
      </c>
      <c r="Q176" s="156">
        <v>14805358324159</v>
      </c>
      <c r="R176" s="95" t="s">
        <v>362</v>
      </c>
    </row>
    <row r="177" spans="1:18" x14ac:dyDescent="0.25">
      <c r="A177" s="137" t="s">
        <v>397</v>
      </c>
      <c r="B177" s="138" t="s">
        <v>398</v>
      </c>
      <c r="C177" s="112" t="s">
        <v>3</v>
      </c>
      <c r="D177" s="95" t="s">
        <v>324</v>
      </c>
      <c r="E177" s="83">
        <v>0</v>
      </c>
      <c r="F177" s="83">
        <v>75</v>
      </c>
      <c r="G177" s="83">
        <v>50</v>
      </c>
      <c r="H177" s="95">
        <v>100</v>
      </c>
      <c r="I177" s="147">
        <v>24</v>
      </c>
      <c r="J177" s="147" t="s">
        <v>514</v>
      </c>
      <c r="K177" s="122">
        <f t="shared" si="21"/>
        <v>41.6</v>
      </c>
      <c r="L177" s="122">
        <v>998.4</v>
      </c>
      <c r="M177" s="122">
        <v>42.85</v>
      </c>
      <c r="N177" s="122">
        <f>+M177*I177</f>
        <v>1028.4000000000001</v>
      </c>
      <c r="O177" s="122">
        <v>43.71</v>
      </c>
      <c r="P177" s="137">
        <v>4805358324022</v>
      </c>
      <c r="Q177" s="137">
        <v>14805358324029</v>
      </c>
      <c r="R177" s="95" t="s">
        <v>362</v>
      </c>
    </row>
    <row r="178" spans="1:18" x14ac:dyDescent="0.25">
      <c r="A178" s="137" t="s">
        <v>399</v>
      </c>
      <c r="B178" s="138" t="s">
        <v>400</v>
      </c>
      <c r="C178" s="112" t="s">
        <v>3</v>
      </c>
      <c r="D178" s="95" t="s">
        <v>324</v>
      </c>
      <c r="E178" s="83">
        <v>0</v>
      </c>
      <c r="F178" s="83">
        <v>75</v>
      </c>
      <c r="G178" s="83">
        <v>50</v>
      </c>
      <c r="H178" s="95">
        <v>100</v>
      </c>
      <c r="I178" s="147">
        <v>24</v>
      </c>
      <c r="J178" s="147" t="s">
        <v>515</v>
      </c>
      <c r="K178" s="122">
        <f t="shared" si="21"/>
        <v>67.5</v>
      </c>
      <c r="L178" s="122">
        <v>1620</v>
      </c>
      <c r="M178" s="122">
        <v>69.5</v>
      </c>
      <c r="N178" s="122">
        <f>+M178*I178</f>
        <v>1668</v>
      </c>
      <c r="O178" s="122">
        <v>70.89</v>
      </c>
      <c r="P178" s="137">
        <v>4805358324053</v>
      </c>
      <c r="Q178" s="137">
        <v>14805358324050</v>
      </c>
      <c r="R178" s="95" t="s">
        <v>362</v>
      </c>
    </row>
    <row r="179" spans="1:18" x14ac:dyDescent="0.25">
      <c r="A179" s="137" t="s">
        <v>401</v>
      </c>
      <c r="B179" s="138" t="s">
        <v>402</v>
      </c>
      <c r="C179" s="112" t="s">
        <v>3</v>
      </c>
      <c r="D179" s="95" t="s">
        <v>324</v>
      </c>
      <c r="E179" s="83">
        <v>0</v>
      </c>
      <c r="F179" s="83">
        <v>75</v>
      </c>
      <c r="G179" s="83">
        <v>50</v>
      </c>
      <c r="H179" s="95">
        <v>100</v>
      </c>
      <c r="I179" s="147">
        <v>12</v>
      </c>
      <c r="J179" s="147" t="s">
        <v>516</v>
      </c>
      <c r="K179" s="122">
        <f t="shared" si="21"/>
        <v>133.15</v>
      </c>
      <c r="L179" s="122">
        <v>1597.8</v>
      </c>
      <c r="M179" s="122">
        <v>137.15</v>
      </c>
      <c r="N179" s="122">
        <f>+M179*I179</f>
        <v>1645.8000000000002</v>
      </c>
      <c r="O179" s="122">
        <v>139.88999999999999</v>
      </c>
      <c r="P179" s="137">
        <v>4805358324060</v>
      </c>
      <c r="Q179" s="137">
        <v>14805358324067</v>
      </c>
      <c r="R179" s="95" t="s">
        <v>362</v>
      </c>
    </row>
    <row r="180" spans="1:18" x14ac:dyDescent="0.25">
      <c r="A180" s="140">
        <v>5013180225882</v>
      </c>
      <c r="B180" s="143" t="s">
        <v>403</v>
      </c>
      <c r="C180" s="112" t="s">
        <v>3</v>
      </c>
      <c r="D180" s="95" t="s">
        <v>324</v>
      </c>
      <c r="E180" s="83">
        <v>0</v>
      </c>
      <c r="F180" s="83">
        <v>75</v>
      </c>
      <c r="G180" s="83">
        <v>50</v>
      </c>
      <c r="H180" s="95">
        <v>100</v>
      </c>
      <c r="I180" s="147">
        <v>120</v>
      </c>
      <c r="J180" s="148" t="s">
        <v>513</v>
      </c>
      <c r="K180" s="122">
        <f t="shared" si="21"/>
        <v>7.4</v>
      </c>
      <c r="L180" s="122">
        <v>888</v>
      </c>
      <c r="M180" s="122">
        <f>+N180/I180</f>
        <v>7.6</v>
      </c>
      <c r="N180" s="122">
        <v>912</v>
      </c>
      <c r="O180" s="122">
        <v>7.75</v>
      </c>
      <c r="P180" s="157">
        <v>4805358327153</v>
      </c>
      <c r="Q180" s="137">
        <v>14805358327150</v>
      </c>
      <c r="R180" s="95" t="s">
        <v>362</v>
      </c>
    </row>
    <row r="181" spans="1:18" x14ac:dyDescent="0.25">
      <c r="A181" s="137" t="s">
        <v>404</v>
      </c>
      <c r="B181" s="138" t="s">
        <v>405</v>
      </c>
      <c r="C181" s="112" t="s">
        <v>3</v>
      </c>
      <c r="D181" s="95" t="s">
        <v>324</v>
      </c>
      <c r="E181" s="83">
        <v>0</v>
      </c>
      <c r="F181" s="83">
        <v>75</v>
      </c>
      <c r="G181" s="83">
        <v>50</v>
      </c>
      <c r="H181" s="95">
        <v>100</v>
      </c>
      <c r="I181" s="147">
        <v>24</v>
      </c>
      <c r="J181" s="147" t="s">
        <v>514</v>
      </c>
      <c r="K181" s="122">
        <f t="shared" si="21"/>
        <v>43.449999999999996</v>
      </c>
      <c r="L181" s="122">
        <v>1042.8</v>
      </c>
      <c r="M181" s="122">
        <v>44.75</v>
      </c>
      <c r="N181" s="122">
        <f t="shared" ref="N181:N188" si="22">+M181*I181</f>
        <v>1074</v>
      </c>
      <c r="O181" s="122">
        <v>45.65</v>
      </c>
      <c r="P181" s="137">
        <v>4805358327023</v>
      </c>
      <c r="Q181" s="137">
        <v>14805358327020</v>
      </c>
      <c r="R181" s="95" t="s">
        <v>362</v>
      </c>
    </row>
    <row r="182" spans="1:18" x14ac:dyDescent="0.25">
      <c r="A182" s="137" t="s">
        <v>406</v>
      </c>
      <c r="B182" s="138" t="s">
        <v>407</v>
      </c>
      <c r="C182" s="112" t="s">
        <v>3</v>
      </c>
      <c r="D182" s="95" t="s">
        <v>324</v>
      </c>
      <c r="E182" s="83">
        <v>0</v>
      </c>
      <c r="F182" s="83">
        <v>75</v>
      </c>
      <c r="G182" s="83">
        <v>50</v>
      </c>
      <c r="H182" s="95">
        <v>100</v>
      </c>
      <c r="I182" s="147">
        <v>24</v>
      </c>
      <c r="J182" s="147" t="s">
        <v>515</v>
      </c>
      <c r="K182" s="122">
        <f t="shared" si="21"/>
        <v>70.3</v>
      </c>
      <c r="L182" s="122">
        <v>1687.2</v>
      </c>
      <c r="M182" s="122">
        <v>72.400000000000006</v>
      </c>
      <c r="N182" s="122">
        <f t="shared" si="22"/>
        <v>1737.6000000000001</v>
      </c>
      <c r="O182" s="122">
        <v>73.849999999999994</v>
      </c>
      <c r="P182" s="137">
        <v>4805358327054</v>
      </c>
      <c r="Q182" s="137">
        <v>14805358327051</v>
      </c>
      <c r="R182" s="95" t="s">
        <v>362</v>
      </c>
    </row>
    <row r="183" spans="1:18" x14ac:dyDescent="0.25">
      <c r="A183" s="137" t="s">
        <v>408</v>
      </c>
      <c r="B183" s="138" t="s">
        <v>409</v>
      </c>
      <c r="C183" s="112" t="s">
        <v>3</v>
      </c>
      <c r="D183" s="95" t="s">
        <v>324</v>
      </c>
      <c r="E183" s="83">
        <v>0</v>
      </c>
      <c r="F183" s="83">
        <v>75</v>
      </c>
      <c r="G183" s="83">
        <v>50</v>
      </c>
      <c r="H183" s="95">
        <v>100</v>
      </c>
      <c r="I183" s="147">
        <v>12</v>
      </c>
      <c r="J183" s="147" t="s">
        <v>516</v>
      </c>
      <c r="K183" s="122">
        <f t="shared" si="21"/>
        <v>134.1</v>
      </c>
      <c r="L183" s="122">
        <v>1609.2</v>
      </c>
      <c r="M183" s="122">
        <v>138.1</v>
      </c>
      <c r="N183" s="122">
        <f t="shared" si="22"/>
        <v>1657.1999999999998</v>
      </c>
      <c r="O183" s="122">
        <v>140.86000000000001</v>
      </c>
      <c r="P183" s="137">
        <v>4805358327061</v>
      </c>
      <c r="Q183" s="137">
        <v>14805358327068</v>
      </c>
      <c r="R183" s="95" t="s">
        <v>362</v>
      </c>
    </row>
    <row r="184" spans="1:18" x14ac:dyDescent="0.25">
      <c r="A184" s="137" t="s">
        <v>410</v>
      </c>
      <c r="B184" s="138" t="s">
        <v>411</v>
      </c>
      <c r="C184" s="112" t="s">
        <v>3</v>
      </c>
      <c r="D184" s="95" t="s">
        <v>324</v>
      </c>
      <c r="E184" s="83">
        <v>0</v>
      </c>
      <c r="F184" s="83">
        <v>75</v>
      </c>
      <c r="G184" s="83">
        <v>50</v>
      </c>
      <c r="H184" s="95">
        <v>100</v>
      </c>
      <c r="I184" s="147">
        <v>24</v>
      </c>
      <c r="J184" s="148" t="s">
        <v>515</v>
      </c>
      <c r="K184" s="122">
        <f t="shared" si="21"/>
        <v>61</v>
      </c>
      <c r="L184" s="122">
        <v>1464</v>
      </c>
      <c r="M184" s="122">
        <v>62.85</v>
      </c>
      <c r="N184" s="122">
        <f t="shared" si="22"/>
        <v>1508.4</v>
      </c>
      <c r="O184" s="122">
        <v>64.11</v>
      </c>
      <c r="P184" s="137">
        <v>4805358324664</v>
      </c>
      <c r="Q184" s="137">
        <v>14805358324661</v>
      </c>
      <c r="R184" s="95" t="s">
        <v>362</v>
      </c>
    </row>
    <row r="185" spans="1:18" x14ac:dyDescent="0.25">
      <c r="A185" s="137" t="s">
        <v>412</v>
      </c>
      <c r="B185" s="138" t="s">
        <v>413</v>
      </c>
      <c r="C185" s="112" t="s">
        <v>3</v>
      </c>
      <c r="D185" s="95" t="s">
        <v>324</v>
      </c>
      <c r="E185" s="83">
        <v>0</v>
      </c>
      <c r="F185" s="83">
        <v>75</v>
      </c>
      <c r="G185" s="83">
        <v>50</v>
      </c>
      <c r="H185" s="95">
        <v>100</v>
      </c>
      <c r="I185" s="147">
        <v>24</v>
      </c>
      <c r="J185" s="148" t="s">
        <v>514</v>
      </c>
      <c r="K185" s="122">
        <f t="shared" si="21"/>
        <v>33.300000000000004</v>
      </c>
      <c r="L185" s="122">
        <v>799.2</v>
      </c>
      <c r="M185" s="122">
        <v>34.299999999999997</v>
      </c>
      <c r="N185" s="122">
        <f t="shared" si="22"/>
        <v>823.19999999999993</v>
      </c>
      <c r="O185" s="122">
        <v>34.99</v>
      </c>
      <c r="P185" s="137">
        <v>4805358324671</v>
      </c>
      <c r="Q185" s="137">
        <v>14805358324678</v>
      </c>
      <c r="R185" s="95" t="s">
        <v>362</v>
      </c>
    </row>
    <row r="186" spans="1:18" x14ac:dyDescent="0.25">
      <c r="A186" s="137" t="s">
        <v>414</v>
      </c>
      <c r="B186" s="138" t="s">
        <v>415</v>
      </c>
      <c r="C186" s="112" t="s">
        <v>3</v>
      </c>
      <c r="D186" s="95" t="s">
        <v>324</v>
      </c>
      <c r="E186" s="83">
        <v>0</v>
      </c>
      <c r="F186" s="83">
        <v>75</v>
      </c>
      <c r="G186" s="83">
        <v>50</v>
      </c>
      <c r="H186" s="95">
        <v>100</v>
      </c>
      <c r="I186" s="147">
        <v>24</v>
      </c>
      <c r="J186" s="148" t="s">
        <v>515</v>
      </c>
      <c r="K186" s="122">
        <f t="shared" si="21"/>
        <v>63.800000000000004</v>
      </c>
      <c r="L186" s="122">
        <v>1531.2</v>
      </c>
      <c r="M186" s="122">
        <v>65.7</v>
      </c>
      <c r="N186" s="122">
        <f t="shared" si="22"/>
        <v>1576.8000000000002</v>
      </c>
      <c r="O186" s="122">
        <v>67.010000000000005</v>
      </c>
      <c r="P186" s="137">
        <v>4805358327665</v>
      </c>
      <c r="Q186" s="137">
        <v>14805358327662</v>
      </c>
      <c r="R186" s="95" t="s">
        <v>362</v>
      </c>
    </row>
    <row r="187" spans="1:18" x14ac:dyDescent="0.25">
      <c r="A187" s="137" t="s">
        <v>416</v>
      </c>
      <c r="B187" s="138" t="s">
        <v>417</v>
      </c>
      <c r="C187" s="112" t="s">
        <v>3</v>
      </c>
      <c r="D187" s="95" t="s">
        <v>324</v>
      </c>
      <c r="E187" s="83">
        <v>0</v>
      </c>
      <c r="F187" s="83">
        <v>75</v>
      </c>
      <c r="G187" s="83">
        <v>50</v>
      </c>
      <c r="H187" s="95">
        <v>100</v>
      </c>
      <c r="I187" s="147">
        <v>24</v>
      </c>
      <c r="J187" s="148" t="s">
        <v>514</v>
      </c>
      <c r="K187" s="122">
        <f t="shared" si="21"/>
        <v>35.15</v>
      </c>
      <c r="L187" s="122">
        <v>843.6</v>
      </c>
      <c r="M187" s="122">
        <v>36.200000000000003</v>
      </c>
      <c r="N187" s="122">
        <f t="shared" si="22"/>
        <v>868.80000000000007</v>
      </c>
      <c r="O187" s="122">
        <v>36.92</v>
      </c>
      <c r="P187" s="137">
        <v>4805358327672</v>
      </c>
      <c r="Q187" s="137">
        <v>14805358327679</v>
      </c>
      <c r="R187" s="95" t="s">
        <v>362</v>
      </c>
    </row>
    <row r="188" spans="1:18" x14ac:dyDescent="0.25">
      <c r="A188" s="137" t="s">
        <v>418</v>
      </c>
      <c r="B188" s="138" t="s">
        <v>419</v>
      </c>
      <c r="C188" s="112" t="s">
        <v>3</v>
      </c>
      <c r="D188" s="95" t="s">
        <v>324</v>
      </c>
      <c r="E188" s="83">
        <v>0</v>
      </c>
      <c r="F188" s="83">
        <v>75</v>
      </c>
      <c r="G188" s="83">
        <v>50</v>
      </c>
      <c r="H188" s="95">
        <v>100</v>
      </c>
      <c r="I188" s="147">
        <v>24</v>
      </c>
      <c r="J188" s="147" t="s">
        <v>310</v>
      </c>
      <c r="K188" s="122">
        <f t="shared" si="21"/>
        <v>117.45</v>
      </c>
      <c r="L188" s="122">
        <v>2818.8</v>
      </c>
      <c r="M188" s="122">
        <v>120.95</v>
      </c>
      <c r="N188" s="122">
        <f t="shared" si="22"/>
        <v>2902.8</v>
      </c>
      <c r="O188" s="122">
        <v>123.37</v>
      </c>
      <c r="P188" s="137">
        <v>4805358319059</v>
      </c>
      <c r="Q188" s="137">
        <v>14805358319056</v>
      </c>
      <c r="R188" s="95" t="s">
        <v>362</v>
      </c>
    </row>
    <row r="189" spans="1:18" x14ac:dyDescent="0.25">
      <c r="A189" s="137">
        <v>5015151473515</v>
      </c>
      <c r="B189" s="138" t="s">
        <v>420</v>
      </c>
      <c r="C189" s="112" t="s">
        <v>3</v>
      </c>
      <c r="D189" s="95" t="s">
        <v>324</v>
      </c>
      <c r="E189" s="83">
        <v>0</v>
      </c>
      <c r="F189" s="83">
        <v>75</v>
      </c>
      <c r="G189" s="83">
        <v>50</v>
      </c>
      <c r="H189" s="95">
        <v>100</v>
      </c>
      <c r="I189" s="147">
        <v>120</v>
      </c>
      <c r="J189" s="147" t="s">
        <v>513</v>
      </c>
      <c r="K189" s="122">
        <f t="shared" ref="K189:K193" si="23">+L189/I189</f>
        <v>6.45</v>
      </c>
      <c r="L189" s="122">
        <v>774</v>
      </c>
      <c r="M189" s="122">
        <f>+N189/I189</f>
        <v>6.65</v>
      </c>
      <c r="N189" s="122">
        <v>798</v>
      </c>
      <c r="O189" s="122">
        <v>6.78</v>
      </c>
      <c r="P189" s="137">
        <v>4805358245150</v>
      </c>
      <c r="Q189" s="137">
        <v>14805358245157</v>
      </c>
      <c r="R189" s="95" t="s">
        <v>362</v>
      </c>
    </row>
    <row r="190" spans="1:18" x14ac:dyDescent="0.25">
      <c r="A190" s="137" t="s">
        <v>421</v>
      </c>
      <c r="B190" s="138" t="s">
        <v>422</v>
      </c>
      <c r="C190" s="112" t="s">
        <v>3</v>
      </c>
      <c r="D190" s="95" t="s">
        <v>324</v>
      </c>
      <c r="E190" s="83">
        <v>0</v>
      </c>
      <c r="F190" s="83">
        <v>75</v>
      </c>
      <c r="G190" s="83">
        <v>50</v>
      </c>
      <c r="H190" s="95">
        <v>100</v>
      </c>
      <c r="I190" s="147">
        <v>144</v>
      </c>
      <c r="J190" s="147" t="s">
        <v>12</v>
      </c>
      <c r="K190" s="122">
        <f t="shared" si="23"/>
        <v>27.299999999999997</v>
      </c>
      <c r="L190" s="122">
        <v>3931.2</v>
      </c>
      <c r="M190" s="122">
        <v>28.1</v>
      </c>
      <c r="N190" s="122">
        <f>+M190*I190</f>
        <v>4046.4</v>
      </c>
      <c r="O190" s="122">
        <v>28.66</v>
      </c>
      <c r="P190" s="137">
        <v>48036214</v>
      </c>
      <c r="Q190" s="137">
        <v>14805358245010</v>
      </c>
      <c r="R190" s="95" t="s">
        <v>362</v>
      </c>
    </row>
    <row r="191" spans="1:18" x14ac:dyDescent="0.25">
      <c r="A191" s="137" t="s">
        <v>423</v>
      </c>
      <c r="B191" s="138" t="s">
        <v>424</v>
      </c>
      <c r="C191" s="112" t="s">
        <v>3</v>
      </c>
      <c r="D191" s="95" t="s">
        <v>324</v>
      </c>
      <c r="E191" s="83">
        <v>0</v>
      </c>
      <c r="F191" s="83">
        <v>75</v>
      </c>
      <c r="G191" s="83">
        <v>50</v>
      </c>
      <c r="H191" s="95">
        <v>100</v>
      </c>
      <c r="I191" s="147">
        <v>72</v>
      </c>
      <c r="J191" s="147" t="s">
        <v>297</v>
      </c>
      <c r="K191" s="122">
        <f t="shared" si="23"/>
        <v>61.25</v>
      </c>
      <c r="L191" s="122">
        <v>4410</v>
      </c>
      <c r="M191" s="122">
        <v>63.1</v>
      </c>
      <c r="N191" s="122">
        <f>+M191*I191</f>
        <v>4543.2</v>
      </c>
      <c r="O191" s="122">
        <v>64.36</v>
      </c>
      <c r="P191" s="137">
        <v>4805358245051</v>
      </c>
      <c r="Q191" s="137">
        <v>14805358245058</v>
      </c>
      <c r="R191" s="95" t="s">
        <v>362</v>
      </c>
    </row>
    <row r="192" spans="1:18" x14ac:dyDescent="0.25">
      <c r="A192" s="137" t="s">
        <v>425</v>
      </c>
      <c r="B192" s="138" t="s">
        <v>426</v>
      </c>
      <c r="C192" s="112" t="s">
        <v>3</v>
      </c>
      <c r="D192" s="95" t="s">
        <v>324</v>
      </c>
      <c r="E192" s="83">
        <v>0</v>
      </c>
      <c r="F192" s="83">
        <v>75</v>
      </c>
      <c r="G192" s="83">
        <v>50</v>
      </c>
      <c r="H192" s="95">
        <v>100</v>
      </c>
      <c r="I192" s="147">
        <v>12</v>
      </c>
      <c r="J192" s="147" t="s">
        <v>296</v>
      </c>
      <c r="K192" s="122">
        <f t="shared" si="23"/>
        <v>208.95000000000002</v>
      </c>
      <c r="L192" s="122">
        <v>2507.4</v>
      </c>
      <c r="M192" s="122">
        <v>215.25</v>
      </c>
      <c r="N192" s="122">
        <f>+M192*I192</f>
        <v>2583</v>
      </c>
      <c r="O192" s="122">
        <v>219.55</v>
      </c>
      <c r="P192" s="137">
        <v>4805358245082</v>
      </c>
      <c r="Q192" s="137">
        <v>14805358245089</v>
      </c>
      <c r="R192" s="95" t="s">
        <v>362</v>
      </c>
    </row>
    <row r="193" spans="1:18" x14ac:dyDescent="0.25">
      <c r="A193" s="137" t="s">
        <v>427</v>
      </c>
      <c r="B193" s="138" t="s">
        <v>428</v>
      </c>
      <c r="C193" s="112" t="s">
        <v>3</v>
      </c>
      <c r="D193" s="95" t="s">
        <v>324</v>
      </c>
      <c r="E193" s="83">
        <v>0</v>
      </c>
      <c r="F193" s="83">
        <v>75</v>
      </c>
      <c r="G193" s="83">
        <v>50</v>
      </c>
      <c r="H193" s="95">
        <v>100</v>
      </c>
      <c r="I193" s="147">
        <v>8</v>
      </c>
      <c r="J193" s="147" t="s">
        <v>517</v>
      </c>
      <c r="K193" s="122">
        <f t="shared" si="23"/>
        <v>383.75</v>
      </c>
      <c r="L193" s="122">
        <v>3070</v>
      </c>
      <c r="M193" s="122">
        <v>395.25</v>
      </c>
      <c r="N193" s="122">
        <f>+M193*I193</f>
        <v>3162</v>
      </c>
      <c r="O193" s="122">
        <v>403.16</v>
      </c>
      <c r="P193" s="137">
        <v>4805358245105</v>
      </c>
      <c r="Q193" s="137">
        <v>14805358245102</v>
      </c>
      <c r="R193" s="95" t="s">
        <v>362</v>
      </c>
    </row>
    <row r="194" spans="1:18" x14ac:dyDescent="0.25">
      <c r="A194" s="137">
        <v>5015151473516</v>
      </c>
      <c r="B194" s="138" t="s">
        <v>429</v>
      </c>
      <c r="C194" s="112" t="s">
        <v>3</v>
      </c>
      <c r="D194" s="95" t="s">
        <v>324</v>
      </c>
      <c r="E194" s="83">
        <v>0</v>
      </c>
      <c r="F194" s="83">
        <v>75</v>
      </c>
      <c r="G194" s="83">
        <v>50</v>
      </c>
      <c r="H194" s="95">
        <v>100</v>
      </c>
      <c r="I194" s="147">
        <v>120</v>
      </c>
      <c r="J194" s="147" t="s">
        <v>513</v>
      </c>
      <c r="K194" s="122">
        <f t="shared" ref="K194:K200" si="24">+L194/I194</f>
        <v>6.45</v>
      </c>
      <c r="L194" s="122">
        <v>774</v>
      </c>
      <c r="M194" s="122">
        <f>+N194/I194</f>
        <v>6.65</v>
      </c>
      <c r="N194" s="122">
        <v>798</v>
      </c>
      <c r="O194" s="122">
        <v>6.78</v>
      </c>
      <c r="P194" s="137">
        <v>4805358279155</v>
      </c>
      <c r="Q194" s="137">
        <v>14805358279152</v>
      </c>
      <c r="R194" s="95" t="s">
        <v>362</v>
      </c>
    </row>
    <row r="195" spans="1:18" x14ac:dyDescent="0.25">
      <c r="A195" s="137" t="s">
        <v>430</v>
      </c>
      <c r="B195" s="138" t="s">
        <v>431</v>
      </c>
      <c r="C195" s="112" t="s">
        <v>3</v>
      </c>
      <c r="D195" s="95" t="s">
        <v>324</v>
      </c>
      <c r="E195" s="83">
        <v>0</v>
      </c>
      <c r="F195" s="83">
        <v>75</v>
      </c>
      <c r="G195" s="83">
        <v>50</v>
      </c>
      <c r="H195" s="95">
        <v>100</v>
      </c>
      <c r="I195" s="147">
        <v>96</v>
      </c>
      <c r="J195" s="147" t="s">
        <v>12</v>
      </c>
      <c r="K195" s="122">
        <f t="shared" si="24"/>
        <v>27.3</v>
      </c>
      <c r="L195" s="122">
        <v>2620.8000000000002</v>
      </c>
      <c r="M195" s="122">
        <v>28.1</v>
      </c>
      <c r="N195" s="122">
        <f t="shared" ref="N195:N200" si="25">+M195*I195</f>
        <v>2697.6000000000004</v>
      </c>
      <c r="O195" s="122">
        <v>28.66</v>
      </c>
      <c r="P195" s="137">
        <v>48037433</v>
      </c>
      <c r="Q195" s="137">
        <v>14805358279015</v>
      </c>
      <c r="R195" s="95" t="s">
        <v>362</v>
      </c>
    </row>
    <row r="196" spans="1:18" x14ac:dyDescent="0.25">
      <c r="A196" s="137" t="s">
        <v>432</v>
      </c>
      <c r="B196" s="138" t="s">
        <v>433</v>
      </c>
      <c r="C196" s="112" t="s">
        <v>3</v>
      </c>
      <c r="D196" s="95" t="s">
        <v>324</v>
      </c>
      <c r="E196" s="83">
        <v>0</v>
      </c>
      <c r="F196" s="83">
        <v>75</v>
      </c>
      <c r="G196" s="83">
        <v>50</v>
      </c>
      <c r="H196" s="95">
        <v>100</v>
      </c>
      <c r="I196" s="147">
        <v>48</v>
      </c>
      <c r="J196" s="147" t="s">
        <v>297</v>
      </c>
      <c r="K196" s="122">
        <f t="shared" si="24"/>
        <v>61.25</v>
      </c>
      <c r="L196" s="122">
        <v>2940</v>
      </c>
      <c r="M196" s="122">
        <v>63.1</v>
      </c>
      <c r="N196" s="122">
        <f t="shared" si="25"/>
        <v>3028.8</v>
      </c>
      <c r="O196" s="122">
        <v>64.36</v>
      </c>
      <c r="P196" s="137">
        <v>4805358279056</v>
      </c>
      <c r="Q196" s="137">
        <v>14805358279053</v>
      </c>
      <c r="R196" s="95" t="s">
        <v>362</v>
      </c>
    </row>
    <row r="197" spans="1:18" x14ac:dyDescent="0.25">
      <c r="A197" s="137" t="s">
        <v>434</v>
      </c>
      <c r="B197" s="138" t="s">
        <v>435</v>
      </c>
      <c r="C197" s="112" t="s">
        <v>3</v>
      </c>
      <c r="D197" s="95" t="s">
        <v>324</v>
      </c>
      <c r="E197" s="83">
        <v>0</v>
      </c>
      <c r="F197" s="83">
        <v>75</v>
      </c>
      <c r="G197" s="83">
        <v>50</v>
      </c>
      <c r="H197" s="95">
        <v>100</v>
      </c>
      <c r="I197" s="147">
        <v>96</v>
      </c>
      <c r="J197" s="147" t="s">
        <v>12</v>
      </c>
      <c r="K197" s="122">
        <f t="shared" si="24"/>
        <v>27.3</v>
      </c>
      <c r="L197" s="122">
        <v>2620.8000000000002</v>
      </c>
      <c r="M197" s="122">
        <v>28.1</v>
      </c>
      <c r="N197" s="122">
        <f t="shared" si="25"/>
        <v>2697.6000000000004</v>
      </c>
      <c r="O197" s="122">
        <v>28.66</v>
      </c>
      <c r="P197" s="137">
        <v>4805358201019</v>
      </c>
      <c r="Q197" s="137">
        <v>14805358201016</v>
      </c>
      <c r="R197" s="95" t="s">
        <v>362</v>
      </c>
    </row>
    <row r="198" spans="1:18" x14ac:dyDescent="0.25">
      <c r="A198" s="137" t="s">
        <v>436</v>
      </c>
      <c r="B198" s="138" t="s">
        <v>437</v>
      </c>
      <c r="C198" s="112" t="s">
        <v>3</v>
      </c>
      <c r="D198" s="95" t="s">
        <v>324</v>
      </c>
      <c r="E198" s="83">
        <v>0</v>
      </c>
      <c r="F198" s="83">
        <v>75</v>
      </c>
      <c r="G198" s="83">
        <v>50</v>
      </c>
      <c r="H198" s="95">
        <v>100</v>
      </c>
      <c r="I198" s="147">
        <v>96</v>
      </c>
      <c r="J198" s="147" t="s">
        <v>12</v>
      </c>
      <c r="K198" s="122">
        <f t="shared" si="24"/>
        <v>27.3</v>
      </c>
      <c r="L198" s="122">
        <v>2620.8000000000002</v>
      </c>
      <c r="M198" s="122">
        <v>28.1</v>
      </c>
      <c r="N198" s="122">
        <f t="shared" si="25"/>
        <v>2697.6000000000004</v>
      </c>
      <c r="O198" s="122">
        <v>28.66</v>
      </c>
      <c r="P198" s="137">
        <v>4805358203013</v>
      </c>
      <c r="Q198" s="137">
        <v>14805358203010</v>
      </c>
      <c r="R198" s="95" t="s">
        <v>362</v>
      </c>
    </row>
    <row r="199" spans="1:18" x14ac:dyDescent="0.25">
      <c r="A199" s="137" t="s">
        <v>438</v>
      </c>
      <c r="B199" s="138" t="s">
        <v>439</v>
      </c>
      <c r="C199" s="112" t="s">
        <v>3</v>
      </c>
      <c r="D199" s="95" t="s">
        <v>324</v>
      </c>
      <c r="E199" s="83">
        <v>0</v>
      </c>
      <c r="F199" s="83">
        <v>75</v>
      </c>
      <c r="G199" s="83">
        <v>50</v>
      </c>
      <c r="H199" s="95">
        <v>100</v>
      </c>
      <c r="I199" s="147">
        <v>96</v>
      </c>
      <c r="J199" s="147" t="s">
        <v>12</v>
      </c>
      <c r="K199" s="122">
        <f t="shared" si="24"/>
        <v>27.3</v>
      </c>
      <c r="L199" s="122">
        <v>2620.8000000000002</v>
      </c>
      <c r="M199" s="122">
        <v>28.1</v>
      </c>
      <c r="N199" s="122">
        <f t="shared" si="25"/>
        <v>2697.6000000000004</v>
      </c>
      <c r="O199" s="122">
        <v>28.66</v>
      </c>
      <c r="P199" s="137">
        <v>4805358202016</v>
      </c>
      <c r="Q199" s="137">
        <v>14805358202013</v>
      </c>
      <c r="R199" s="95" t="s">
        <v>362</v>
      </c>
    </row>
    <row r="200" spans="1:18" x14ac:dyDescent="0.25">
      <c r="A200" s="137">
        <v>5015151473413</v>
      </c>
      <c r="B200" s="138" t="s">
        <v>440</v>
      </c>
      <c r="C200" s="112" t="s">
        <v>3</v>
      </c>
      <c r="D200" s="95" t="s">
        <v>324</v>
      </c>
      <c r="E200" s="83">
        <v>0</v>
      </c>
      <c r="F200" s="83">
        <v>75</v>
      </c>
      <c r="G200" s="83">
        <v>50</v>
      </c>
      <c r="H200" s="95">
        <v>100</v>
      </c>
      <c r="I200" s="148">
        <v>96</v>
      </c>
      <c r="J200" s="148" t="s">
        <v>518</v>
      </c>
      <c r="K200" s="122">
        <f t="shared" si="24"/>
        <v>27.3</v>
      </c>
      <c r="L200" s="122">
        <v>2620.8000000000002</v>
      </c>
      <c r="M200" s="122">
        <v>28.1</v>
      </c>
      <c r="N200" s="122">
        <f t="shared" si="25"/>
        <v>2697.6000000000004</v>
      </c>
      <c r="O200" s="122">
        <v>28.66</v>
      </c>
      <c r="P200" s="137">
        <v>4805358200012</v>
      </c>
      <c r="Q200" s="137">
        <v>14805358200019</v>
      </c>
      <c r="R200" s="95" t="s">
        <v>362</v>
      </c>
    </row>
    <row r="201" spans="1:18" x14ac:dyDescent="0.25">
      <c r="A201" s="137" t="s">
        <v>441</v>
      </c>
      <c r="B201" s="139" t="s">
        <v>442</v>
      </c>
      <c r="C201" s="112" t="s">
        <v>3</v>
      </c>
      <c r="D201" s="95" t="s">
        <v>324</v>
      </c>
      <c r="E201" s="83">
        <v>0</v>
      </c>
      <c r="F201" s="83">
        <v>75</v>
      </c>
      <c r="G201" s="83">
        <v>50</v>
      </c>
      <c r="H201" s="95">
        <v>100</v>
      </c>
      <c r="I201" s="147">
        <v>6</v>
      </c>
      <c r="J201" s="150" t="s">
        <v>519</v>
      </c>
      <c r="K201" s="133">
        <f t="shared" ref="K201:K206" si="26">+L201/I201</f>
        <v>332.84999999999997</v>
      </c>
      <c r="L201" s="133">
        <v>1997.1</v>
      </c>
      <c r="M201" s="133">
        <v>342.85</v>
      </c>
      <c r="N201" s="133">
        <f t="shared" ref="N201:N206" si="27">+M201*I201</f>
        <v>2057.1000000000004</v>
      </c>
      <c r="O201" s="132">
        <v>349.71</v>
      </c>
      <c r="P201" s="137"/>
      <c r="Q201" s="137">
        <v>14805358801681</v>
      </c>
      <c r="R201" s="95" t="s">
        <v>362</v>
      </c>
    </row>
    <row r="202" spans="1:18" x14ac:dyDescent="0.25">
      <c r="A202" s="137" t="s">
        <v>443</v>
      </c>
      <c r="B202" s="139" t="s">
        <v>444</v>
      </c>
      <c r="C202" s="112" t="s">
        <v>3</v>
      </c>
      <c r="D202" s="95" t="s">
        <v>324</v>
      </c>
      <c r="E202" s="83">
        <v>0</v>
      </c>
      <c r="F202" s="83">
        <v>75</v>
      </c>
      <c r="G202" s="83">
        <v>50</v>
      </c>
      <c r="H202" s="95">
        <v>100</v>
      </c>
      <c r="I202" s="147">
        <v>4</v>
      </c>
      <c r="J202" s="150" t="s">
        <v>520</v>
      </c>
      <c r="K202" s="133">
        <f t="shared" si="26"/>
        <v>605.65</v>
      </c>
      <c r="L202" s="133">
        <v>2422.6</v>
      </c>
      <c r="M202" s="133">
        <v>623.79999999999995</v>
      </c>
      <c r="N202" s="133">
        <f t="shared" si="27"/>
        <v>2495.1999999999998</v>
      </c>
      <c r="O202" s="132">
        <v>636.28</v>
      </c>
      <c r="P202" s="137">
        <v>4805358801486</v>
      </c>
      <c r="Q202" s="137">
        <v>14805358801483</v>
      </c>
      <c r="R202" s="95" t="s">
        <v>362</v>
      </c>
    </row>
    <row r="203" spans="1:18" x14ac:dyDescent="0.25">
      <c r="A203" s="137" t="s">
        <v>445</v>
      </c>
      <c r="B203" s="138" t="s">
        <v>446</v>
      </c>
      <c r="C203" s="112" t="s">
        <v>3</v>
      </c>
      <c r="D203" s="95" t="s">
        <v>324</v>
      </c>
      <c r="E203" s="83">
        <v>0</v>
      </c>
      <c r="F203" s="83">
        <v>75</v>
      </c>
      <c r="G203" s="83">
        <v>50</v>
      </c>
      <c r="H203" s="95">
        <v>100</v>
      </c>
      <c r="I203" s="147">
        <v>4</v>
      </c>
      <c r="J203" s="147" t="s">
        <v>521</v>
      </c>
      <c r="K203" s="122">
        <f t="shared" si="26"/>
        <v>429.05</v>
      </c>
      <c r="L203" s="122">
        <v>1716.2</v>
      </c>
      <c r="M203" s="122">
        <v>441.9</v>
      </c>
      <c r="N203" s="122">
        <f t="shared" si="27"/>
        <v>1767.6</v>
      </c>
      <c r="O203" s="122">
        <v>450.74</v>
      </c>
      <c r="P203" s="137">
        <v>4805358803480</v>
      </c>
      <c r="Q203" s="137">
        <v>14805358803487</v>
      </c>
      <c r="R203" s="95" t="s">
        <v>362</v>
      </c>
    </row>
    <row r="204" spans="1:18" x14ac:dyDescent="0.25">
      <c r="A204" s="137" t="s">
        <v>447</v>
      </c>
      <c r="B204" s="138" t="s">
        <v>448</v>
      </c>
      <c r="C204" s="112" t="s">
        <v>3</v>
      </c>
      <c r="D204" s="95" t="s">
        <v>324</v>
      </c>
      <c r="E204" s="83">
        <v>0</v>
      </c>
      <c r="F204" s="83">
        <v>75</v>
      </c>
      <c r="G204" s="83">
        <v>50</v>
      </c>
      <c r="H204" s="95">
        <v>100</v>
      </c>
      <c r="I204" s="147">
        <v>6</v>
      </c>
      <c r="J204" s="147" t="s">
        <v>519</v>
      </c>
      <c r="K204" s="122">
        <f t="shared" si="26"/>
        <v>245.04999999999998</v>
      </c>
      <c r="L204" s="122">
        <v>1470.3</v>
      </c>
      <c r="M204" s="122">
        <v>252.4</v>
      </c>
      <c r="N204" s="122">
        <f t="shared" si="27"/>
        <v>1514.4</v>
      </c>
      <c r="O204" s="122">
        <v>257.45</v>
      </c>
      <c r="P204" s="137">
        <v>4805358803688</v>
      </c>
      <c r="Q204" s="137">
        <v>14805358803685</v>
      </c>
      <c r="R204" s="95" t="s">
        <v>362</v>
      </c>
    </row>
    <row r="205" spans="1:18" x14ac:dyDescent="0.25">
      <c r="A205" s="137" t="s">
        <v>449</v>
      </c>
      <c r="B205" s="138" t="s">
        <v>450</v>
      </c>
      <c r="C205" s="112" t="s">
        <v>3</v>
      </c>
      <c r="D205" s="95" t="s">
        <v>324</v>
      </c>
      <c r="E205" s="83">
        <v>0</v>
      </c>
      <c r="F205" s="83">
        <v>75</v>
      </c>
      <c r="G205" s="83">
        <v>50</v>
      </c>
      <c r="H205" s="95">
        <v>100</v>
      </c>
      <c r="I205" s="147">
        <v>4</v>
      </c>
      <c r="J205" s="147" t="s">
        <v>521</v>
      </c>
      <c r="K205" s="122">
        <f t="shared" si="26"/>
        <v>360</v>
      </c>
      <c r="L205" s="122">
        <v>1440</v>
      </c>
      <c r="M205" s="122">
        <v>370.88</v>
      </c>
      <c r="N205" s="122">
        <f t="shared" si="27"/>
        <v>1483.52</v>
      </c>
      <c r="O205" s="122">
        <v>378.3</v>
      </c>
      <c r="P205" s="137">
        <v>4805358804487</v>
      </c>
      <c r="Q205" s="137">
        <v>14805358804484</v>
      </c>
      <c r="R205" s="95" t="s">
        <v>362</v>
      </c>
    </row>
    <row r="206" spans="1:18" x14ac:dyDescent="0.25">
      <c r="A206" s="137" t="s">
        <v>451</v>
      </c>
      <c r="B206" s="138" t="s">
        <v>452</v>
      </c>
      <c r="C206" s="112" t="s">
        <v>3</v>
      </c>
      <c r="D206" s="95" t="s">
        <v>324</v>
      </c>
      <c r="E206" s="83">
        <v>0</v>
      </c>
      <c r="F206" s="83">
        <v>75</v>
      </c>
      <c r="G206" s="83">
        <v>50</v>
      </c>
      <c r="H206" s="95">
        <v>100</v>
      </c>
      <c r="I206" s="147">
        <v>6</v>
      </c>
      <c r="J206" s="147" t="s">
        <v>519</v>
      </c>
      <c r="K206" s="122">
        <f t="shared" si="26"/>
        <v>237.6</v>
      </c>
      <c r="L206" s="122">
        <v>1425.6</v>
      </c>
      <c r="M206" s="122">
        <v>244.75</v>
      </c>
      <c r="N206" s="122">
        <f t="shared" si="27"/>
        <v>1468.5</v>
      </c>
      <c r="O206" s="122">
        <v>249.65</v>
      </c>
      <c r="P206" s="137">
        <v>4805358804685</v>
      </c>
      <c r="Q206" s="137">
        <v>14805358804682</v>
      </c>
      <c r="R206" s="95" t="s">
        <v>362</v>
      </c>
    </row>
    <row r="207" spans="1:18" x14ac:dyDescent="0.25">
      <c r="A207" s="137" t="s">
        <v>453</v>
      </c>
      <c r="B207" s="137" t="s">
        <v>454</v>
      </c>
      <c r="C207" s="112" t="s">
        <v>3</v>
      </c>
      <c r="D207" s="95" t="s">
        <v>324</v>
      </c>
      <c r="E207" s="83">
        <v>0</v>
      </c>
      <c r="F207" s="83">
        <v>75</v>
      </c>
      <c r="G207" s="83">
        <v>50</v>
      </c>
      <c r="H207" s="95">
        <v>100</v>
      </c>
      <c r="I207" s="147">
        <v>24</v>
      </c>
      <c r="J207" s="147" t="s">
        <v>522</v>
      </c>
      <c r="K207" s="122">
        <f t="shared" ref="K207:K214" si="28">+L207/I207</f>
        <v>28.650000000000002</v>
      </c>
      <c r="L207" s="122">
        <v>687.6</v>
      </c>
      <c r="M207" s="122">
        <v>29.5</v>
      </c>
      <c r="N207" s="122">
        <f>+M207*I207</f>
        <v>708</v>
      </c>
      <c r="O207" s="122">
        <v>30.09</v>
      </c>
      <c r="P207" s="137">
        <v>4805358601055</v>
      </c>
      <c r="Q207" s="137">
        <v>14805358601052</v>
      </c>
      <c r="R207" s="95" t="s">
        <v>362</v>
      </c>
    </row>
    <row r="208" spans="1:18" x14ac:dyDescent="0.25">
      <c r="A208" s="137" t="s">
        <v>455</v>
      </c>
      <c r="B208" s="137" t="s">
        <v>456</v>
      </c>
      <c r="C208" s="112" t="s">
        <v>3</v>
      </c>
      <c r="D208" s="95" t="s">
        <v>324</v>
      </c>
      <c r="E208" s="83">
        <v>0</v>
      </c>
      <c r="F208" s="83">
        <v>75</v>
      </c>
      <c r="G208" s="83">
        <v>50</v>
      </c>
      <c r="H208" s="95">
        <v>100</v>
      </c>
      <c r="I208" s="147">
        <v>12</v>
      </c>
      <c r="J208" s="147" t="s">
        <v>523</v>
      </c>
      <c r="K208" s="122">
        <f t="shared" si="28"/>
        <v>73.05</v>
      </c>
      <c r="L208" s="122">
        <v>876.6</v>
      </c>
      <c r="M208" s="122">
        <v>75.349999999999994</v>
      </c>
      <c r="N208" s="122">
        <f>+M208*I208</f>
        <v>904.19999999999993</v>
      </c>
      <c r="O208" s="122">
        <v>76.86</v>
      </c>
      <c r="P208" s="137">
        <v>4805358601086</v>
      </c>
      <c r="Q208" s="137">
        <v>14805358601083</v>
      </c>
      <c r="R208" s="95" t="s">
        <v>362</v>
      </c>
    </row>
    <row r="209" spans="1:18" x14ac:dyDescent="0.25">
      <c r="A209" s="137" t="s">
        <v>457</v>
      </c>
      <c r="B209" s="137" t="s">
        <v>458</v>
      </c>
      <c r="C209" s="112" t="s">
        <v>3</v>
      </c>
      <c r="D209" s="95" t="s">
        <v>324</v>
      </c>
      <c r="E209" s="83">
        <v>0</v>
      </c>
      <c r="F209" s="83">
        <v>75</v>
      </c>
      <c r="G209" s="83">
        <v>50</v>
      </c>
      <c r="H209" s="95">
        <v>100</v>
      </c>
      <c r="I209" s="147">
        <v>24</v>
      </c>
      <c r="J209" s="147" t="s">
        <v>522</v>
      </c>
      <c r="K209" s="122">
        <f t="shared" si="28"/>
        <v>29.05</v>
      </c>
      <c r="L209" s="122">
        <v>697.2</v>
      </c>
      <c r="M209" s="122">
        <v>29.9</v>
      </c>
      <c r="N209" s="122">
        <f>+M209*I209</f>
        <v>717.59999999999991</v>
      </c>
      <c r="O209" s="122">
        <v>30.5</v>
      </c>
      <c r="P209" s="137">
        <v>4805358602052</v>
      </c>
      <c r="Q209" s="137">
        <v>14805358602059</v>
      </c>
      <c r="R209" s="95" t="s">
        <v>362</v>
      </c>
    </row>
    <row r="210" spans="1:18" x14ac:dyDescent="0.25">
      <c r="A210" s="137" t="s">
        <v>459</v>
      </c>
      <c r="B210" s="137" t="s">
        <v>460</v>
      </c>
      <c r="C210" s="112" t="s">
        <v>3</v>
      </c>
      <c r="D210" s="95" t="s">
        <v>324</v>
      </c>
      <c r="E210" s="83">
        <v>0</v>
      </c>
      <c r="F210" s="83">
        <v>75</v>
      </c>
      <c r="G210" s="83">
        <v>50</v>
      </c>
      <c r="H210" s="95">
        <v>100</v>
      </c>
      <c r="I210" s="147">
        <v>12</v>
      </c>
      <c r="J210" s="147" t="s">
        <v>523</v>
      </c>
      <c r="K210" s="122">
        <f t="shared" si="28"/>
        <v>73.05</v>
      </c>
      <c r="L210" s="122">
        <v>876.6</v>
      </c>
      <c r="M210" s="122">
        <v>75.349999999999994</v>
      </c>
      <c r="N210" s="122">
        <f>+M210*I210</f>
        <v>904.19999999999993</v>
      </c>
      <c r="O210" s="122">
        <v>76.86</v>
      </c>
      <c r="P210" s="137">
        <v>4805358602083</v>
      </c>
      <c r="Q210" s="137">
        <v>14805358602080</v>
      </c>
      <c r="R210" s="95" t="s">
        <v>362</v>
      </c>
    </row>
    <row r="211" spans="1:18" x14ac:dyDescent="0.25">
      <c r="A211" s="137">
        <v>5013170151022</v>
      </c>
      <c r="B211" s="137" t="s">
        <v>461</v>
      </c>
      <c r="C211" s="112" t="s">
        <v>3</v>
      </c>
      <c r="D211" s="95" t="s">
        <v>324</v>
      </c>
      <c r="E211" s="83">
        <v>0</v>
      </c>
      <c r="F211" s="83">
        <v>75</v>
      </c>
      <c r="G211" s="83">
        <v>50</v>
      </c>
      <c r="H211" s="95">
        <v>100</v>
      </c>
      <c r="I211" s="147">
        <v>24</v>
      </c>
      <c r="J211" s="147" t="s">
        <v>524</v>
      </c>
      <c r="K211" s="122">
        <f t="shared" si="28"/>
        <v>29.05</v>
      </c>
      <c r="L211" s="122">
        <v>697.2</v>
      </c>
      <c r="M211" s="122">
        <f>+N211/I211</f>
        <v>29.900000000000002</v>
      </c>
      <c r="N211" s="122">
        <v>717.6</v>
      </c>
      <c r="O211" s="122">
        <v>30.5</v>
      </c>
      <c r="P211" s="137">
        <v>4805358616059</v>
      </c>
      <c r="Q211" s="137">
        <v>14805358616056</v>
      </c>
      <c r="R211" s="95" t="s">
        <v>362</v>
      </c>
    </row>
    <row r="212" spans="1:18" x14ac:dyDescent="0.25">
      <c r="A212" s="137">
        <v>5013170151021</v>
      </c>
      <c r="B212" s="137" t="s">
        <v>462</v>
      </c>
      <c r="C212" s="112" t="s">
        <v>3</v>
      </c>
      <c r="D212" s="95" t="s">
        <v>324</v>
      </c>
      <c r="E212" s="83">
        <v>0</v>
      </c>
      <c r="F212" s="83">
        <v>75</v>
      </c>
      <c r="G212" s="83">
        <v>50</v>
      </c>
      <c r="H212" s="95">
        <v>100</v>
      </c>
      <c r="I212" s="147">
        <v>12</v>
      </c>
      <c r="J212" s="147" t="s">
        <v>525</v>
      </c>
      <c r="K212" s="122">
        <f t="shared" si="28"/>
        <v>73.05</v>
      </c>
      <c r="L212" s="122">
        <v>876.6</v>
      </c>
      <c r="M212" s="122">
        <f>+N212/I212</f>
        <v>75.350000000000009</v>
      </c>
      <c r="N212" s="122">
        <v>904.2</v>
      </c>
      <c r="O212" s="122">
        <v>76.86</v>
      </c>
      <c r="P212" s="137">
        <v>4805358616080</v>
      </c>
      <c r="Q212" s="137">
        <v>14805358616087</v>
      </c>
      <c r="R212" s="95" t="s">
        <v>362</v>
      </c>
    </row>
    <row r="213" spans="1:18" x14ac:dyDescent="0.25">
      <c r="A213" s="137" t="s">
        <v>463</v>
      </c>
      <c r="B213" s="137" t="s">
        <v>464</v>
      </c>
      <c r="C213" s="112" t="s">
        <v>3</v>
      </c>
      <c r="D213" s="95" t="s">
        <v>324</v>
      </c>
      <c r="E213" s="83">
        <v>0</v>
      </c>
      <c r="F213" s="83">
        <v>75</v>
      </c>
      <c r="G213" s="83">
        <v>50</v>
      </c>
      <c r="H213" s="95">
        <v>100</v>
      </c>
      <c r="I213" s="147">
        <v>12</v>
      </c>
      <c r="J213" s="147" t="s">
        <v>523</v>
      </c>
      <c r="K213" s="122">
        <f t="shared" si="28"/>
        <v>69.350000000000009</v>
      </c>
      <c r="L213" s="122">
        <v>832.2</v>
      </c>
      <c r="M213" s="122">
        <v>71.45</v>
      </c>
      <c r="N213" s="122">
        <f>+M213*I213</f>
        <v>857.40000000000009</v>
      </c>
      <c r="O213" s="122">
        <v>71.88</v>
      </c>
      <c r="P213" s="137">
        <v>4805358606081</v>
      </c>
      <c r="Q213" s="137">
        <v>14805358606088</v>
      </c>
      <c r="R213" s="95" t="s">
        <v>362</v>
      </c>
    </row>
    <row r="214" spans="1:18" x14ac:dyDescent="0.25">
      <c r="A214" s="137" t="s">
        <v>465</v>
      </c>
      <c r="B214" s="137" t="s">
        <v>466</v>
      </c>
      <c r="C214" s="112" t="s">
        <v>3</v>
      </c>
      <c r="D214" s="95" t="s">
        <v>324</v>
      </c>
      <c r="E214" s="83">
        <v>0</v>
      </c>
      <c r="F214" s="83">
        <v>75</v>
      </c>
      <c r="G214" s="83">
        <v>50</v>
      </c>
      <c r="H214" s="95">
        <v>100</v>
      </c>
      <c r="I214" s="147">
        <v>36</v>
      </c>
      <c r="J214" s="147" t="s">
        <v>526</v>
      </c>
      <c r="K214" s="122">
        <f t="shared" si="28"/>
        <v>20.85</v>
      </c>
      <c r="L214" s="122">
        <v>750.6</v>
      </c>
      <c r="M214" s="122">
        <v>21.5</v>
      </c>
      <c r="N214" s="122">
        <f>+M214*I214</f>
        <v>774</v>
      </c>
      <c r="O214" s="122">
        <v>21.93</v>
      </c>
      <c r="P214" s="137">
        <v>4805358606036</v>
      </c>
      <c r="Q214" s="137">
        <v>14805358606033</v>
      </c>
      <c r="R214" s="95" t="s">
        <v>362</v>
      </c>
    </row>
    <row r="215" spans="1:18" x14ac:dyDescent="0.25">
      <c r="A215" s="140">
        <v>5020230751990</v>
      </c>
      <c r="B215" s="144" t="s">
        <v>467</v>
      </c>
      <c r="C215" s="112" t="s">
        <v>3</v>
      </c>
      <c r="D215" s="95" t="s">
        <v>324</v>
      </c>
      <c r="E215" s="83">
        <v>0</v>
      </c>
      <c r="F215" s="83">
        <v>75</v>
      </c>
      <c r="G215" s="83">
        <v>50</v>
      </c>
      <c r="H215" s="95">
        <v>100</v>
      </c>
      <c r="I215" s="148">
        <v>36</v>
      </c>
      <c r="J215" s="148" t="s">
        <v>527</v>
      </c>
      <c r="K215" s="129">
        <f t="shared" ref="K215:K217" si="29">+L215/I215</f>
        <v>9.9499999999999993</v>
      </c>
      <c r="L215" s="129">
        <v>358.2</v>
      </c>
      <c r="M215" s="129">
        <v>10.25</v>
      </c>
      <c r="N215" s="129">
        <f t="shared" ref="N215:N217" si="30">+M215*I215</f>
        <v>369</v>
      </c>
      <c r="O215" s="129">
        <v>10.46</v>
      </c>
      <c r="P215" s="140">
        <v>4805358603028</v>
      </c>
      <c r="Q215" s="140">
        <v>14805358603025</v>
      </c>
      <c r="R215" s="95" t="s">
        <v>362</v>
      </c>
    </row>
    <row r="216" spans="1:18" x14ac:dyDescent="0.25">
      <c r="A216" s="140">
        <v>5020230751992</v>
      </c>
      <c r="B216" s="144" t="s">
        <v>468</v>
      </c>
      <c r="C216" s="112" t="s">
        <v>3</v>
      </c>
      <c r="D216" s="95" t="s">
        <v>324</v>
      </c>
      <c r="E216" s="83">
        <v>0</v>
      </c>
      <c r="F216" s="83">
        <v>75</v>
      </c>
      <c r="G216" s="83">
        <v>50</v>
      </c>
      <c r="H216" s="95">
        <v>100</v>
      </c>
      <c r="I216" s="148">
        <v>24</v>
      </c>
      <c r="J216" s="148" t="s">
        <v>522</v>
      </c>
      <c r="K216" s="129">
        <f t="shared" si="29"/>
        <v>19.45</v>
      </c>
      <c r="L216" s="129">
        <v>466.8</v>
      </c>
      <c r="M216" s="129">
        <v>20.05</v>
      </c>
      <c r="N216" s="129">
        <f t="shared" si="30"/>
        <v>481.20000000000005</v>
      </c>
      <c r="O216" s="129">
        <v>20.45</v>
      </c>
      <c r="P216" s="140">
        <v>4805358603059</v>
      </c>
      <c r="Q216" s="140">
        <v>14805358603056</v>
      </c>
      <c r="R216" s="95" t="s">
        <v>362</v>
      </c>
    </row>
    <row r="217" spans="1:18" x14ac:dyDescent="0.25">
      <c r="A217" s="140">
        <v>5020230751993</v>
      </c>
      <c r="B217" s="144" t="s">
        <v>469</v>
      </c>
      <c r="C217" s="112" t="s">
        <v>3</v>
      </c>
      <c r="D217" s="95" t="s">
        <v>324</v>
      </c>
      <c r="E217" s="83">
        <v>0</v>
      </c>
      <c r="F217" s="83">
        <v>75</v>
      </c>
      <c r="G217" s="83">
        <v>50</v>
      </c>
      <c r="H217" s="95">
        <v>100</v>
      </c>
      <c r="I217" s="148">
        <v>12</v>
      </c>
      <c r="J217" s="148" t="s">
        <v>528</v>
      </c>
      <c r="K217" s="129">
        <f t="shared" si="29"/>
        <v>72.600000000000009</v>
      </c>
      <c r="L217" s="129">
        <v>871.2</v>
      </c>
      <c r="M217" s="129">
        <v>74.75</v>
      </c>
      <c r="N217" s="129">
        <f t="shared" si="30"/>
        <v>897</v>
      </c>
      <c r="O217" s="129">
        <v>76.25</v>
      </c>
      <c r="P217" s="140">
        <v>4805358603080</v>
      </c>
      <c r="Q217" s="140">
        <v>14805358603087</v>
      </c>
      <c r="R217" s="95" t="s">
        <v>362</v>
      </c>
    </row>
    <row r="218" spans="1:18" x14ac:dyDescent="0.25">
      <c r="A218" s="140" t="s">
        <v>470</v>
      </c>
      <c r="B218" s="140" t="s">
        <v>471</v>
      </c>
      <c r="C218" s="112" t="s">
        <v>3</v>
      </c>
      <c r="D218" s="95" t="s">
        <v>324</v>
      </c>
      <c r="E218" s="83">
        <v>0</v>
      </c>
      <c r="F218" s="83">
        <v>75</v>
      </c>
      <c r="G218" s="83">
        <v>50</v>
      </c>
      <c r="H218" s="95">
        <v>100</v>
      </c>
      <c r="I218" s="148">
        <v>24</v>
      </c>
      <c r="J218" s="148" t="s">
        <v>522</v>
      </c>
      <c r="K218" s="150">
        <f>+L218/I218</f>
        <v>45.35</v>
      </c>
      <c r="L218" s="122">
        <v>1088.4000000000001</v>
      </c>
      <c r="M218" s="150">
        <f>+N218/I218</f>
        <v>46.65</v>
      </c>
      <c r="N218" s="150">
        <v>1119.5999999999999</v>
      </c>
      <c r="O218" s="150">
        <v>47.58</v>
      </c>
      <c r="P218" s="151">
        <v>4805358651050</v>
      </c>
      <c r="Q218" s="140">
        <v>14805358651057</v>
      </c>
      <c r="R218" s="95" t="s">
        <v>362</v>
      </c>
    </row>
    <row r="219" spans="1:18" x14ac:dyDescent="0.25">
      <c r="A219" s="137">
        <v>5019230136277</v>
      </c>
      <c r="B219" s="137" t="s">
        <v>472</v>
      </c>
      <c r="C219" s="112" t="s">
        <v>3</v>
      </c>
      <c r="D219" s="95" t="s">
        <v>324</v>
      </c>
      <c r="E219" s="83">
        <v>0</v>
      </c>
      <c r="F219" s="83">
        <v>75</v>
      </c>
      <c r="G219" s="83">
        <v>50</v>
      </c>
      <c r="H219" s="95">
        <v>100</v>
      </c>
      <c r="I219" s="147">
        <v>30</v>
      </c>
      <c r="J219" s="148" t="s">
        <v>529</v>
      </c>
      <c r="K219" s="122">
        <f t="shared" ref="K219:K222" si="31">+L219/I219</f>
        <v>13.95</v>
      </c>
      <c r="L219" s="122">
        <v>418.5</v>
      </c>
      <c r="M219" s="122">
        <v>14.3</v>
      </c>
      <c r="N219" s="122">
        <f t="shared" ref="N219:N222" si="32">+M219*I219</f>
        <v>429</v>
      </c>
      <c r="O219" s="122">
        <v>14.59</v>
      </c>
      <c r="P219" s="137">
        <v>4800588091300</v>
      </c>
      <c r="Q219" s="137">
        <v>14800588091307</v>
      </c>
      <c r="R219" s="95" t="s">
        <v>362</v>
      </c>
    </row>
    <row r="220" spans="1:18" x14ac:dyDescent="0.25">
      <c r="A220" s="137">
        <v>5019230136177</v>
      </c>
      <c r="B220" s="137" t="s">
        <v>473</v>
      </c>
      <c r="C220" s="112" t="s">
        <v>3</v>
      </c>
      <c r="D220" s="95" t="s">
        <v>324</v>
      </c>
      <c r="E220" s="83">
        <v>0</v>
      </c>
      <c r="F220" s="83">
        <v>75</v>
      </c>
      <c r="G220" s="83">
        <v>50</v>
      </c>
      <c r="H220" s="95">
        <v>100</v>
      </c>
      <c r="I220" s="147">
        <v>20</v>
      </c>
      <c r="J220" s="148" t="s">
        <v>530</v>
      </c>
      <c r="K220" s="122">
        <f t="shared" si="31"/>
        <v>20.8</v>
      </c>
      <c r="L220" s="122">
        <v>416</v>
      </c>
      <c r="M220" s="122">
        <v>21.45</v>
      </c>
      <c r="N220" s="122">
        <f t="shared" si="32"/>
        <v>429</v>
      </c>
      <c r="O220" s="122">
        <v>21.88</v>
      </c>
      <c r="P220" s="137">
        <v>4800588091409</v>
      </c>
      <c r="Q220" s="137">
        <v>14800588091406</v>
      </c>
      <c r="R220" s="95" t="s">
        <v>362</v>
      </c>
    </row>
    <row r="221" spans="1:18" x14ac:dyDescent="0.25">
      <c r="A221" s="137">
        <v>5019230136077</v>
      </c>
      <c r="B221" s="137" t="s">
        <v>474</v>
      </c>
      <c r="C221" s="112" t="s">
        <v>3</v>
      </c>
      <c r="D221" s="95" t="s">
        <v>324</v>
      </c>
      <c r="E221" s="83">
        <v>0</v>
      </c>
      <c r="F221" s="83">
        <v>75</v>
      </c>
      <c r="G221" s="83">
        <v>50</v>
      </c>
      <c r="H221" s="95">
        <v>100</v>
      </c>
      <c r="I221" s="147">
        <v>8</v>
      </c>
      <c r="J221" s="148" t="s">
        <v>531</v>
      </c>
      <c r="K221" s="122">
        <f t="shared" si="31"/>
        <v>53.45</v>
      </c>
      <c r="L221" s="122">
        <v>427.6</v>
      </c>
      <c r="M221" s="122">
        <v>55</v>
      </c>
      <c r="N221" s="122">
        <f t="shared" si="32"/>
        <v>440</v>
      </c>
      <c r="O221" s="122">
        <v>56.1</v>
      </c>
      <c r="P221" s="137">
        <v>4800588092109</v>
      </c>
      <c r="Q221" s="137">
        <v>14800588092106</v>
      </c>
      <c r="R221" s="95" t="s">
        <v>362</v>
      </c>
    </row>
    <row r="222" spans="1:18" x14ac:dyDescent="0.25">
      <c r="A222" s="137" t="s">
        <v>475</v>
      </c>
      <c r="B222" s="137" t="s">
        <v>476</v>
      </c>
      <c r="C222" s="112" t="s">
        <v>3</v>
      </c>
      <c r="D222" s="95" t="s">
        <v>324</v>
      </c>
      <c r="E222" s="83">
        <v>0</v>
      </c>
      <c r="F222" s="83">
        <v>75</v>
      </c>
      <c r="G222" s="83">
        <v>50</v>
      </c>
      <c r="H222" s="95">
        <v>100</v>
      </c>
      <c r="I222" s="147">
        <v>1</v>
      </c>
      <c r="J222" s="148" t="s">
        <v>532</v>
      </c>
      <c r="K222" s="122">
        <f t="shared" si="31"/>
        <v>416.1</v>
      </c>
      <c r="L222" s="122">
        <v>416.1</v>
      </c>
      <c r="M222" s="122">
        <v>428.55</v>
      </c>
      <c r="N222" s="122">
        <f t="shared" si="32"/>
        <v>428.55</v>
      </c>
      <c r="O222" s="129">
        <v>437.12</v>
      </c>
      <c r="P222" s="137">
        <v>4800588092901</v>
      </c>
      <c r="Q222" s="137" t="e">
        <v>#N/A</v>
      </c>
      <c r="R222" s="95" t="s">
        <v>362</v>
      </c>
    </row>
    <row r="223" spans="1:18" x14ac:dyDescent="0.25">
      <c r="A223" s="137">
        <v>5019230136377</v>
      </c>
      <c r="B223" s="137" t="s">
        <v>477</v>
      </c>
      <c r="C223" s="112" t="s">
        <v>3</v>
      </c>
      <c r="D223" s="95" t="s">
        <v>324</v>
      </c>
      <c r="E223" s="83">
        <v>0</v>
      </c>
      <c r="F223" s="83">
        <v>75</v>
      </c>
      <c r="G223" s="83">
        <v>50</v>
      </c>
      <c r="H223" s="95">
        <v>100</v>
      </c>
      <c r="I223" s="147">
        <v>30</v>
      </c>
      <c r="J223" s="148" t="s">
        <v>533</v>
      </c>
      <c r="K223" s="122">
        <f t="shared" ref="K223:K230" si="33">+L223/I223</f>
        <v>12.55</v>
      </c>
      <c r="L223" s="122">
        <v>376.5</v>
      </c>
      <c r="M223" s="122">
        <v>12.95</v>
      </c>
      <c r="N223" s="122">
        <f>+M223*I223</f>
        <v>388.5</v>
      </c>
      <c r="O223" s="122">
        <v>13.21</v>
      </c>
      <c r="P223" s="137">
        <v>4800588090303</v>
      </c>
      <c r="Q223" s="137">
        <v>14800588090300</v>
      </c>
      <c r="R223" s="95" t="s">
        <v>362</v>
      </c>
    </row>
    <row r="224" spans="1:18" x14ac:dyDescent="0.25">
      <c r="A224" s="137">
        <v>5019230137541</v>
      </c>
      <c r="B224" s="137" t="s">
        <v>478</v>
      </c>
      <c r="C224" s="112" t="s">
        <v>3</v>
      </c>
      <c r="D224" s="95" t="s">
        <v>324</v>
      </c>
      <c r="E224" s="83">
        <v>0</v>
      </c>
      <c r="F224" s="83">
        <v>75</v>
      </c>
      <c r="G224" s="83">
        <v>50</v>
      </c>
      <c r="H224" s="95">
        <v>100</v>
      </c>
      <c r="I224" s="147">
        <v>8</v>
      </c>
      <c r="J224" s="148">
        <v>50</v>
      </c>
      <c r="K224" s="122">
        <f t="shared" si="33"/>
        <v>47.6</v>
      </c>
      <c r="L224" s="122">
        <v>380.8</v>
      </c>
      <c r="M224" s="122">
        <v>49.05</v>
      </c>
      <c r="N224" s="122">
        <f>+M224*I224</f>
        <v>392.4</v>
      </c>
      <c r="O224" s="122">
        <v>50.03</v>
      </c>
      <c r="P224" s="137">
        <v>4800588090402</v>
      </c>
      <c r="Q224" s="137">
        <v>14800588090409</v>
      </c>
      <c r="R224" s="95" t="s">
        <v>362</v>
      </c>
    </row>
    <row r="225" spans="1:18" x14ac:dyDescent="0.25">
      <c r="A225" s="140">
        <v>5019230136477</v>
      </c>
      <c r="B225" s="137" t="s">
        <v>479</v>
      </c>
      <c r="C225" s="112" t="s">
        <v>3</v>
      </c>
      <c r="D225" s="95" t="s">
        <v>324</v>
      </c>
      <c r="E225" s="83">
        <v>0</v>
      </c>
      <c r="F225" s="83">
        <v>75</v>
      </c>
      <c r="G225" s="83">
        <v>50</v>
      </c>
      <c r="H225" s="95">
        <v>100</v>
      </c>
      <c r="I225" s="148">
        <v>8</v>
      </c>
      <c r="J225" s="148">
        <v>75</v>
      </c>
      <c r="K225" s="122">
        <f t="shared" si="33"/>
        <v>57.15</v>
      </c>
      <c r="L225" s="129">
        <v>457.2</v>
      </c>
      <c r="M225" s="129">
        <f>+N225/I225</f>
        <v>58.85</v>
      </c>
      <c r="N225" s="129">
        <v>470.8</v>
      </c>
      <c r="O225" s="129">
        <v>60.03</v>
      </c>
      <c r="P225" s="140">
        <v>4800588092505</v>
      </c>
      <c r="Q225" s="137">
        <v>14800588092502</v>
      </c>
      <c r="R225" s="95" t="s">
        <v>362</v>
      </c>
    </row>
    <row r="226" spans="1:18" x14ac:dyDescent="0.25">
      <c r="A226" s="137" t="s">
        <v>480</v>
      </c>
      <c r="B226" s="137" t="s">
        <v>481</v>
      </c>
      <c r="C226" s="112" t="s">
        <v>3</v>
      </c>
      <c r="D226" s="95" t="s">
        <v>324</v>
      </c>
      <c r="E226" s="83">
        <v>0</v>
      </c>
      <c r="F226" s="83">
        <v>75</v>
      </c>
      <c r="G226" s="83">
        <v>50</v>
      </c>
      <c r="H226" s="95">
        <v>100</v>
      </c>
      <c r="I226" s="147">
        <v>10</v>
      </c>
      <c r="J226" s="147" t="s">
        <v>534</v>
      </c>
      <c r="K226" s="122">
        <f t="shared" si="33"/>
        <v>9.25</v>
      </c>
      <c r="L226" s="122">
        <v>92.5</v>
      </c>
      <c r="M226" s="122">
        <v>9.5</v>
      </c>
      <c r="N226" s="122">
        <f>+M226*I226</f>
        <v>95</v>
      </c>
      <c r="O226" s="122">
        <v>9.69</v>
      </c>
      <c r="P226" s="137">
        <v>4800588060504</v>
      </c>
      <c r="Q226" s="137">
        <v>14800588060501</v>
      </c>
      <c r="R226" s="95" t="s">
        <v>362</v>
      </c>
    </row>
    <row r="227" spans="1:18" x14ac:dyDescent="0.25">
      <c r="A227" s="137" t="s">
        <v>482</v>
      </c>
      <c r="B227" s="137" t="s">
        <v>483</v>
      </c>
      <c r="C227" s="112" t="s">
        <v>3</v>
      </c>
      <c r="D227" s="95" t="s">
        <v>324</v>
      </c>
      <c r="E227" s="83">
        <v>0</v>
      </c>
      <c r="F227" s="83">
        <v>75</v>
      </c>
      <c r="G227" s="83">
        <v>50</v>
      </c>
      <c r="H227" s="95">
        <v>100</v>
      </c>
      <c r="I227" s="147">
        <v>10</v>
      </c>
      <c r="J227" s="147" t="s">
        <v>534</v>
      </c>
      <c r="K227" s="122">
        <f t="shared" si="33"/>
        <v>9.25</v>
      </c>
      <c r="L227" s="122">
        <v>92.5</v>
      </c>
      <c r="M227" s="122">
        <v>9.5</v>
      </c>
      <c r="N227" s="122">
        <f>+M227*I227</f>
        <v>95</v>
      </c>
      <c r="O227" s="122">
        <v>9.69</v>
      </c>
      <c r="P227" s="137">
        <v>4800588060306</v>
      </c>
      <c r="Q227" s="137">
        <v>14800588060303</v>
      </c>
      <c r="R227" s="95" t="s">
        <v>362</v>
      </c>
    </row>
    <row r="228" spans="1:18" x14ac:dyDescent="0.25">
      <c r="A228" s="137" t="s">
        <v>484</v>
      </c>
      <c r="B228" s="137" t="s">
        <v>485</v>
      </c>
      <c r="C228" s="112" t="s">
        <v>3</v>
      </c>
      <c r="D228" s="95" t="s">
        <v>324</v>
      </c>
      <c r="E228" s="83">
        <v>0</v>
      </c>
      <c r="F228" s="83">
        <v>75</v>
      </c>
      <c r="G228" s="83">
        <v>50</v>
      </c>
      <c r="H228" s="95">
        <v>100</v>
      </c>
      <c r="I228" s="147">
        <v>10</v>
      </c>
      <c r="J228" s="147" t="s">
        <v>534</v>
      </c>
      <c r="K228" s="122">
        <f t="shared" si="33"/>
        <v>9.25</v>
      </c>
      <c r="L228" s="122">
        <v>92.5</v>
      </c>
      <c r="M228" s="122">
        <v>9.5</v>
      </c>
      <c r="N228" s="122">
        <f>+M228*I228</f>
        <v>95</v>
      </c>
      <c r="O228" s="122">
        <v>9.69</v>
      </c>
      <c r="P228" s="137">
        <v>4800588060405</v>
      </c>
      <c r="Q228" s="137">
        <v>14800588060402</v>
      </c>
      <c r="R228" s="95" t="s">
        <v>362</v>
      </c>
    </row>
    <row r="229" spans="1:18" x14ac:dyDescent="0.25">
      <c r="A229" s="137">
        <v>5019230182197</v>
      </c>
      <c r="B229" s="137" t="s">
        <v>486</v>
      </c>
      <c r="C229" s="112" t="s">
        <v>3</v>
      </c>
      <c r="D229" s="95" t="s">
        <v>324</v>
      </c>
      <c r="E229" s="83">
        <v>0</v>
      </c>
      <c r="F229" s="83">
        <v>75</v>
      </c>
      <c r="G229" s="83">
        <v>50</v>
      </c>
      <c r="H229" s="95">
        <v>100</v>
      </c>
      <c r="I229" s="147">
        <v>10</v>
      </c>
      <c r="J229" s="147" t="s">
        <v>534</v>
      </c>
      <c r="K229" s="122">
        <f t="shared" si="33"/>
        <v>9.25</v>
      </c>
      <c r="L229" s="122">
        <v>92.5</v>
      </c>
      <c r="M229" s="122">
        <v>9.5500000000000007</v>
      </c>
      <c r="N229" s="122">
        <f>+M229*I229</f>
        <v>95.5</v>
      </c>
      <c r="O229" s="122">
        <v>9.74</v>
      </c>
      <c r="P229" s="137">
        <v>4800588060603</v>
      </c>
      <c r="Q229" s="137">
        <v>14800588060600</v>
      </c>
      <c r="R229" s="95" t="s">
        <v>362</v>
      </c>
    </row>
    <row r="230" spans="1:18" x14ac:dyDescent="0.25">
      <c r="A230" s="137">
        <v>5019230182198</v>
      </c>
      <c r="B230" s="137" t="s">
        <v>487</v>
      </c>
      <c r="C230" s="112" t="s">
        <v>3</v>
      </c>
      <c r="D230" s="95" t="s">
        <v>324</v>
      </c>
      <c r="E230" s="83">
        <v>0</v>
      </c>
      <c r="F230" s="83">
        <v>75</v>
      </c>
      <c r="G230" s="83">
        <v>50</v>
      </c>
      <c r="H230" s="95">
        <v>100</v>
      </c>
      <c r="I230" s="147">
        <v>10</v>
      </c>
      <c r="J230" s="147" t="s">
        <v>534</v>
      </c>
      <c r="K230" s="122">
        <f t="shared" si="33"/>
        <v>9.25</v>
      </c>
      <c r="L230" s="122">
        <v>92.5</v>
      </c>
      <c r="M230" s="122">
        <v>9.5500000000000007</v>
      </c>
      <c r="N230" s="122">
        <f>+M230*I230</f>
        <v>95.5</v>
      </c>
      <c r="O230" s="122">
        <v>9.74</v>
      </c>
      <c r="P230" s="137">
        <v>4800588060702</v>
      </c>
      <c r="Q230" s="137">
        <v>14800588060709</v>
      </c>
      <c r="R230" s="95" t="s">
        <v>362</v>
      </c>
    </row>
    <row r="231" spans="1:18" x14ac:dyDescent="0.25">
      <c r="A231" s="140" t="s">
        <v>488</v>
      </c>
      <c r="B231" s="145" t="s">
        <v>489</v>
      </c>
      <c r="C231" s="112" t="s">
        <v>3</v>
      </c>
      <c r="D231" s="95" t="s">
        <v>324</v>
      </c>
      <c r="E231" s="83">
        <v>0</v>
      </c>
      <c r="F231" s="83">
        <v>75</v>
      </c>
      <c r="G231" s="83">
        <v>50</v>
      </c>
      <c r="H231" s="95">
        <v>100</v>
      </c>
      <c r="I231" s="151">
        <v>48</v>
      </c>
      <c r="J231" s="148" t="s">
        <v>14</v>
      </c>
      <c r="K231" s="153">
        <f t="shared" ref="K231:K235" si="34">+L231/I231</f>
        <v>30</v>
      </c>
      <c r="L231" s="129">
        <v>1440</v>
      </c>
      <c r="M231" s="153">
        <f t="shared" ref="M231:M235" si="35">+N231/I231</f>
        <v>30.900000000000002</v>
      </c>
      <c r="N231" s="153">
        <v>1483.2</v>
      </c>
      <c r="O231" s="153">
        <v>31.52</v>
      </c>
      <c r="P231" s="157">
        <v>4806512230357</v>
      </c>
      <c r="Q231" s="157">
        <v>14806512230354</v>
      </c>
      <c r="R231" s="95" t="s">
        <v>362</v>
      </c>
    </row>
    <row r="232" spans="1:18" x14ac:dyDescent="0.25">
      <c r="A232" s="140" t="s">
        <v>490</v>
      </c>
      <c r="B232" s="143" t="s">
        <v>491</v>
      </c>
      <c r="C232" s="112" t="s">
        <v>3</v>
      </c>
      <c r="D232" s="95" t="s">
        <v>324</v>
      </c>
      <c r="E232" s="83">
        <v>0</v>
      </c>
      <c r="F232" s="83">
        <v>75</v>
      </c>
      <c r="G232" s="83">
        <v>50</v>
      </c>
      <c r="H232" s="95">
        <v>100</v>
      </c>
      <c r="I232" s="151">
        <v>48</v>
      </c>
      <c r="J232" s="148" t="s">
        <v>14</v>
      </c>
      <c r="K232" s="153">
        <f t="shared" si="34"/>
        <v>30</v>
      </c>
      <c r="L232" s="129">
        <v>1440</v>
      </c>
      <c r="M232" s="153">
        <f t="shared" si="35"/>
        <v>30.900000000000002</v>
      </c>
      <c r="N232" s="153">
        <v>1483.2</v>
      </c>
      <c r="O232" s="153">
        <v>31.52</v>
      </c>
      <c r="P232" s="157">
        <v>4806512230364</v>
      </c>
      <c r="Q232" s="157">
        <v>14806512230361</v>
      </c>
      <c r="R232" s="95" t="s">
        <v>362</v>
      </c>
    </row>
    <row r="233" spans="1:18" x14ac:dyDescent="0.25">
      <c r="A233" s="140" t="s">
        <v>492</v>
      </c>
      <c r="B233" s="143" t="s">
        <v>493</v>
      </c>
      <c r="C233" s="112" t="s">
        <v>3</v>
      </c>
      <c r="D233" s="95" t="s">
        <v>324</v>
      </c>
      <c r="E233" s="83">
        <v>0</v>
      </c>
      <c r="F233" s="83">
        <v>75</v>
      </c>
      <c r="G233" s="83">
        <v>50</v>
      </c>
      <c r="H233" s="95">
        <v>100</v>
      </c>
      <c r="I233" s="151">
        <v>48</v>
      </c>
      <c r="J233" s="148" t="s">
        <v>14</v>
      </c>
      <c r="K233" s="153">
        <f t="shared" si="34"/>
        <v>30</v>
      </c>
      <c r="L233" s="129">
        <v>1440</v>
      </c>
      <c r="M233" s="153">
        <f t="shared" si="35"/>
        <v>30.900000000000002</v>
      </c>
      <c r="N233" s="153">
        <v>1483.2</v>
      </c>
      <c r="O233" s="153">
        <v>31.52</v>
      </c>
      <c r="P233" s="157">
        <v>4806512230371</v>
      </c>
      <c r="Q233" s="157">
        <v>14806512230378</v>
      </c>
      <c r="R233" s="95" t="s">
        <v>362</v>
      </c>
    </row>
    <row r="234" spans="1:18" x14ac:dyDescent="0.25">
      <c r="A234" s="140" t="s">
        <v>494</v>
      </c>
      <c r="B234" s="143" t="s">
        <v>495</v>
      </c>
      <c r="C234" s="112" t="s">
        <v>3</v>
      </c>
      <c r="D234" s="95" t="s">
        <v>324</v>
      </c>
      <c r="E234" s="83">
        <v>0</v>
      </c>
      <c r="F234" s="83">
        <v>75</v>
      </c>
      <c r="G234" s="83">
        <v>50</v>
      </c>
      <c r="H234" s="95">
        <v>100</v>
      </c>
      <c r="I234" s="151">
        <v>48</v>
      </c>
      <c r="J234" s="148" t="s">
        <v>535</v>
      </c>
      <c r="K234" s="153">
        <f t="shared" si="34"/>
        <v>23</v>
      </c>
      <c r="L234" s="129">
        <v>1104</v>
      </c>
      <c r="M234" s="153">
        <f t="shared" si="35"/>
        <v>23.7</v>
      </c>
      <c r="N234" s="153">
        <v>1137.5999999999999</v>
      </c>
      <c r="O234" s="153">
        <v>24.17</v>
      </c>
      <c r="P234" s="157">
        <v>4806512230418</v>
      </c>
      <c r="Q234" s="157">
        <v>14806512230415</v>
      </c>
      <c r="R234" s="95" t="s">
        <v>362</v>
      </c>
    </row>
    <row r="235" spans="1:18" x14ac:dyDescent="0.25">
      <c r="A235" s="140" t="s">
        <v>496</v>
      </c>
      <c r="B235" s="143" t="s">
        <v>497</v>
      </c>
      <c r="C235" s="112" t="s">
        <v>3</v>
      </c>
      <c r="D235" s="95" t="s">
        <v>324</v>
      </c>
      <c r="E235" s="83">
        <v>0</v>
      </c>
      <c r="F235" s="83">
        <v>75</v>
      </c>
      <c r="G235" s="83">
        <v>50</v>
      </c>
      <c r="H235" s="95">
        <v>100</v>
      </c>
      <c r="I235" s="151">
        <v>24</v>
      </c>
      <c r="J235" s="148" t="s">
        <v>307</v>
      </c>
      <c r="K235" s="153">
        <f t="shared" si="34"/>
        <v>47</v>
      </c>
      <c r="L235" s="129">
        <v>1128</v>
      </c>
      <c r="M235" s="153">
        <f t="shared" si="35"/>
        <v>48.41</v>
      </c>
      <c r="N235" s="153">
        <v>1161.8399999999999</v>
      </c>
      <c r="O235" s="153">
        <v>49.38</v>
      </c>
      <c r="P235" s="158">
        <v>4806512230425</v>
      </c>
      <c r="Q235" s="157">
        <v>14806512230422</v>
      </c>
      <c r="R235" s="95" t="s">
        <v>362</v>
      </c>
    </row>
    <row r="236" spans="1:18" x14ac:dyDescent="0.25">
      <c r="A236" s="140" t="s">
        <v>498</v>
      </c>
      <c r="B236" s="143" t="s">
        <v>499</v>
      </c>
      <c r="C236" s="112" t="s">
        <v>3</v>
      </c>
      <c r="D236" s="95" t="s">
        <v>324</v>
      </c>
      <c r="E236" s="83">
        <v>0</v>
      </c>
      <c r="F236" s="83">
        <v>75</v>
      </c>
      <c r="G236" s="83">
        <v>50</v>
      </c>
      <c r="H236" s="95">
        <v>100</v>
      </c>
      <c r="I236" s="148">
        <v>30</v>
      </c>
      <c r="J236" s="148" t="s">
        <v>307</v>
      </c>
      <c r="K236" s="132">
        <v>36</v>
      </c>
      <c r="L236" s="132">
        <f>+K236*I236</f>
        <v>1080</v>
      </c>
      <c r="M236" s="132">
        <v>37.1</v>
      </c>
      <c r="N236" s="132">
        <f>+M236*I236</f>
        <v>1113</v>
      </c>
      <c r="O236" s="132">
        <v>37.840000000000003</v>
      </c>
      <c r="P236" s="157">
        <v>4806512230593</v>
      </c>
      <c r="Q236" s="157">
        <v>14806512230590</v>
      </c>
      <c r="R236" s="95" t="s">
        <v>362</v>
      </c>
    </row>
    <row r="237" spans="1:18" x14ac:dyDescent="0.25">
      <c r="A237" s="140" t="s">
        <v>500</v>
      </c>
      <c r="B237" s="143" t="s">
        <v>501</v>
      </c>
      <c r="C237" s="112" t="s">
        <v>3</v>
      </c>
      <c r="D237" s="95" t="s">
        <v>324</v>
      </c>
      <c r="E237" s="83">
        <v>0</v>
      </c>
      <c r="F237" s="83">
        <v>75</v>
      </c>
      <c r="G237" s="83">
        <v>50</v>
      </c>
      <c r="H237" s="95">
        <v>100</v>
      </c>
      <c r="I237" s="148">
        <v>14</v>
      </c>
      <c r="J237" s="148" t="s">
        <v>312</v>
      </c>
      <c r="K237" s="132">
        <v>70</v>
      </c>
      <c r="L237" s="132">
        <f>+K237*I237</f>
        <v>980</v>
      </c>
      <c r="M237" s="132">
        <v>72.099999999999994</v>
      </c>
      <c r="N237" s="132">
        <f>+M237*I237</f>
        <v>1009.3999999999999</v>
      </c>
      <c r="O237" s="132">
        <v>73.540000000000006</v>
      </c>
      <c r="P237" s="157">
        <v>4806512230586</v>
      </c>
      <c r="Q237" s="157">
        <v>14806512230583</v>
      </c>
      <c r="R237" s="95" t="s">
        <v>362</v>
      </c>
    </row>
    <row r="238" spans="1:18" x14ac:dyDescent="0.25">
      <c r="A238" s="140">
        <v>5017183074210</v>
      </c>
      <c r="B238" s="139" t="s">
        <v>502</v>
      </c>
      <c r="C238" s="112" t="s">
        <v>3</v>
      </c>
      <c r="D238" s="95" t="s">
        <v>324</v>
      </c>
      <c r="E238" s="83">
        <v>0</v>
      </c>
      <c r="F238" s="83">
        <v>75</v>
      </c>
      <c r="G238" s="83">
        <v>50</v>
      </c>
      <c r="H238" s="95">
        <v>100</v>
      </c>
      <c r="I238" s="147">
        <v>48</v>
      </c>
      <c r="J238" s="148" t="s">
        <v>536</v>
      </c>
      <c r="K238" s="122">
        <f>+L238/I238</f>
        <v>8.737916666666667</v>
      </c>
      <c r="L238" s="122">
        <v>419.42</v>
      </c>
      <c r="M238" s="122">
        <f>+N238/I238</f>
        <v>9</v>
      </c>
      <c r="N238" s="122">
        <v>432</v>
      </c>
      <c r="O238" s="122">
        <v>9.18</v>
      </c>
      <c r="P238" s="156">
        <v>4805358599048</v>
      </c>
      <c r="Q238" s="137">
        <v>14805358599045</v>
      </c>
      <c r="R238" s="95" t="s">
        <v>362</v>
      </c>
    </row>
    <row r="239" spans="1:18" x14ac:dyDescent="0.25">
      <c r="A239" s="30">
        <v>5017183094892</v>
      </c>
      <c r="B239" s="146" t="s">
        <v>503</v>
      </c>
      <c r="C239" s="112" t="s">
        <v>3</v>
      </c>
      <c r="D239" s="95" t="s">
        <v>324</v>
      </c>
      <c r="E239" s="83">
        <v>0</v>
      </c>
      <c r="F239" s="83">
        <v>75</v>
      </c>
      <c r="G239" s="83">
        <v>50</v>
      </c>
      <c r="H239" s="95">
        <v>100</v>
      </c>
      <c r="I239" s="67" t="s">
        <v>537</v>
      </c>
      <c r="J239" s="67" t="s">
        <v>538</v>
      </c>
      <c r="K239" s="154">
        <v>69.900000000000006</v>
      </c>
      <c r="L239" s="154">
        <v>419.42</v>
      </c>
      <c r="M239" s="154">
        <v>72</v>
      </c>
      <c r="N239" s="155">
        <v>432</v>
      </c>
      <c r="O239" s="154">
        <v>73.44</v>
      </c>
      <c r="P239" s="44"/>
      <c r="Q239" s="30">
        <v>2411250169781</v>
      </c>
      <c r="R239" s="95" t="s">
        <v>362</v>
      </c>
    </row>
    <row r="240" spans="1:18" x14ac:dyDescent="0.25">
      <c r="A240" s="137">
        <v>5013180256682</v>
      </c>
      <c r="B240" s="138" t="s">
        <v>504</v>
      </c>
      <c r="C240" s="112" t="s">
        <v>3</v>
      </c>
      <c r="D240" s="95" t="s">
        <v>324</v>
      </c>
      <c r="E240" s="83">
        <v>0</v>
      </c>
      <c r="F240" s="83">
        <v>75</v>
      </c>
      <c r="G240" s="83">
        <v>50</v>
      </c>
      <c r="H240" s="95">
        <v>100</v>
      </c>
      <c r="I240" s="147" t="s">
        <v>514</v>
      </c>
      <c r="J240" s="147">
        <v>24</v>
      </c>
      <c r="K240" s="122">
        <f t="shared" ref="K240:K243" si="36">+L240/J240</f>
        <v>33.300000000000004</v>
      </c>
      <c r="L240" s="122">
        <v>799.2</v>
      </c>
      <c r="M240" s="122">
        <f t="shared" ref="M240:M241" si="37">+N240/J240</f>
        <v>34.300000000000004</v>
      </c>
      <c r="N240" s="122">
        <v>823.2</v>
      </c>
      <c r="O240" s="122">
        <v>36</v>
      </c>
      <c r="P240" s="137">
        <v>4805358003057</v>
      </c>
      <c r="Q240" s="137">
        <v>14805358003054</v>
      </c>
      <c r="R240" s="95" t="s">
        <v>362</v>
      </c>
    </row>
    <row r="241" spans="1:18" x14ac:dyDescent="0.25">
      <c r="A241" s="137">
        <v>5013180256683</v>
      </c>
      <c r="B241" s="138" t="s">
        <v>505</v>
      </c>
      <c r="C241" s="112" t="s">
        <v>3</v>
      </c>
      <c r="D241" s="95" t="s">
        <v>324</v>
      </c>
      <c r="E241" s="83">
        <v>0</v>
      </c>
      <c r="F241" s="83">
        <v>75</v>
      </c>
      <c r="G241" s="83">
        <v>50</v>
      </c>
      <c r="H241" s="95">
        <v>100</v>
      </c>
      <c r="I241" s="147" t="s">
        <v>514</v>
      </c>
      <c r="J241" s="147">
        <v>24</v>
      </c>
      <c r="K241" s="122">
        <f t="shared" si="36"/>
        <v>35.15</v>
      </c>
      <c r="L241" s="122">
        <v>843.6</v>
      </c>
      <c r="M241" s="122">
        <f t="shared" si="37"/>
        <v>36.199999999999996</v>
      </c>
      <c r="N241" s="122">
        <v>868.8</v>
      </c>
      <c r="O241" s="122">
        <v>38</v>
      </c>
      <c r="P241" s="137">
        <v>4805358003064</v>
      </c>
      <c r="Q241" s="137">
        <v>14805358003061</v>
      </c>
      <c r="R241" s="95" t="s">
        <v>362</v>
      </c>
    </row>
    <row r="242" spans="1:18" x14ac:dyDescent="0.25">
      <c r="A242" s="137">
        <v>5013170148071</v>
      </c>
      <c r="B242" s="138" t="s">
        <v>506</v>
      </c>
      <c r="C242" s="112" t="s">
        <v>3</v>
      </c>
      <c r="D242" s="95" t="s">
        <v>324</v>
      </c>
      <c r="E242" s="83">
        <v>0</v>
      </c>
      <c r="F242" s="83">
        <v>75</v>
      </c>
      <c r="G242" s="83">
        <v>50</v>
      </c>
      <c r="H242" s="95">
        <v>100</v>
      </c>
      <c r="I242" s="147" t="s">
        <v>527</v>
      </c>
      <c r="J242" s="147">
        <v>6</v>
      </c>
      <c r="K242" s="122">
        <f t="shared" si="36"/>
        <v>53.699999999999996</v>
      </c>
      <c r="L242" s="122">
        <v>322.2</v>
      </c>
      <c r="M242" s="122">
        <v>55.5</v>
      </c>
      <c r="N242" s="122">
        <f>+M242*J242</f>
        <v>333</v>
      </c>
      <c r="O242" s="122">
        <v>60</v>
      </c>
      <c r="P242" s="137">
        <v>4805358003088</v>
      </c>
      <c r="Q242" s="137">
        <v>14805358003085</v>
      </c>
      <c r="R242" s="95" t="s">
        <v>362</v>
      </c>
    </row>
    <row r="243" spans="1:18" x14ac:dyDescent="0.25">
      <c r="A243" s="137">
        <v>1012152250199</v>
      </c>
      <c r="B243" s="138" t="s">
        <v>507</v>
      </c>
      <c r="C243" s="112" t="s">
        <v>3</v>
      </c>
      <c r="D243" s="95" t="s">
        <v>324</v>
      </c>
      <c r="E243" s="83">
        <v>0</v>
      </c>
      <c r="F243" s="83">
        <v>75</v>
      </c>
      <c r="G243" s="83">
        <v>50</v>
      </c>
      <c r="H243" s="95">
        <v>100</v>
      </c>
      <c r="I243" s="147" t="s">
        <v>312</v>
      </c>
      <c r="J243" s="147">
        <v>14</v>
      </c>
      <c r="K243" s="122">
        <f t="shared" si="36"/>
        <v>70</v>
      </c>
      <c r="L243" s="122">
        <v>980</v>
      </c>
      <c r="M243" s="122">
        <v>72.099999999999994</v>
      </c>
      <c r="N243" s="122">
        <f>+M243*J243</f>
        <v>1009.3999999999999</v>
      </c>
      <c r="O243" s="122">
        <v>75.75</v>
      </c>
      <c r="P243" s="137">
        <v>4805358003095</v>
      </c>
      <c r="Q243" s="137">
        <v>14805358003092</v>
      </c>
      <c r="R243" s="95" t="s">
        <v>362</v>
      </c>
    </row>
    <row r="245" spans="1:18" x14ac:dyDescent="0.25">
      <c r="A245" s="159">
        <v>5018190519512</v>
      </c>
      <c r="B245" s="160" t="s">
        <v>540</v>
      </c>
      <c r="C245" s="112" t="s">
        <v>315</v>
      </c>
      <c r="D245" s="95" t="s">
        <v>193</v>
      </c>
      <c r="E245" s="83">
        <v>0</v>
      </c>
      <c r="F245" s="83">
        <v>75</v>
      </c>
      <c r="G245" s="83">
        <v>50</v>
      </c>
      <c r="H245" s="95">
        <v>100</v>
      </c>
      <c r="I245" s="161">
        <v>50</v>
      </c>
      <c r="J245" s="161" t="s">
        <v>563</v>
      </c>
      <c r="K245" s="129">
        <v>26.990200000000002</v>
      </c>
      <c r="L245" s="129">
        <v>1349.51</v>
      </c>
      <c r="M245" s="162">
        <v>27.8</v>
      </c>
      <c r="N245" s="162">
        <v>1390</v>
      </c>
      <c r="O245" s="162">
        <v>51.500174137279451</v>
      </c>
      <c r="P245" s="163">
        <v>4800070100404</v>
      </c>
      <c r="Q245" s="164">
        <v>14800070100401</v>
      </c>
      <c r="R245" s="95" t="s">
        <v>571</v>
      </c>
    </row>
    <row r="246" spans="1:18" x14ac:dyDescent="0.25">
      <c r="A246" s="159">
        <v>5018190519511</v>
      </c>
      <c r="B246" s="160" t="s">
        <v>541</v>
      </c>
      <c r="C246" s="112" t="s">
        <v>315</v>
      </c>
      <c r="D246" s="95" t="s">
        <v>193</v>
      </c>
      <c r="E246" s="83">
        <v>0</v>
      </c>
      <c r="F246" s="83">
        <v>75</v>
      </c>
      <c r="G246" s="83">
        <v>50</v>
      </c>
      <c r="H246" s="95">
        <v>100</v>
      </c>
      <c r="I246" s="161">
        <v>90</v>
      </c>
      <c r="J246" s="161" t="s">
        <v>564</v>
      </c>
      <c r="K246" s="129">
        <v>14.517777777777777</v>
      </c>
      <c r="L246" s="129">
        <v>1306.5999999999999</v>
      </c>
      <c r="M246" s="162">
        <v>14.953222222222221</v>
      </c>
      <c r="N246" s="162">
        <v>1345.79</v>
      </c>
      <c r="O246" s="162">
        <v>92.699448951477123</v>
      </c>
      <c r="P246" s="163">
        <v>4800070100459</v>
      </c>
      <c r="Q246" s="164">
        <v>14800070100555</v>
      </c>
      <c r="R246" s="95" t="s">
        <v>571</v>
      </c>
    </row>
    <row r="247" spans="1:18" x14ac:dyDescent="0.25">
      <c r="A247" s="159">
        <v>5018190519514</v>
      </c>
      <c r="B247" s="160" t="s">
        <v>542</v>
      </c>
      <c r="C247" s="112" t="s">
        <v>315</v>
      </c>
      <c r="D247" s="95" t="s">
        <v>193</v>
      </c>
      <c r="E247" s="83">
        <v>0</v>
      </c>
      <c r="F247" s="83">
        <v>75</v>
      </c>
      <c r="G247" s="83">
        <v>50</v>
      </c>
      <c r="H247" s="95">
        <v>100</v>
      </c>
      <c r="I247" s="161">
        <v>30</v>
      </c>
      <c r="J247" s="161" t="s">
        <v>297</v>
      </c>
      <c r="K247" s="129">
        <v>47.18266666666667</v>
      </c>
      <c r="L247" s="129">
        <v>1415.48</v>
      </c>
      <c r="M247" s="162">
        <v>48.597999999999999</v>
      </c>
      <c r="N247" s="162">
        <v>1457.94</v>
      </c>
      <c r="O247" s="162">
        <v>30.899906745414981</v>
      </c>
      <c r="P247" s="163">
        <v>4800070100602</v>
      </c>
      <c r="Q247" s="164">
        <v>14800070100609</v>
      </c>
      <c r="R247" s="95" t="s">
        <v>571</v>
      </c>
    </row>
    <row r="248" spans="1:18" x14ac:dyDescent="0.25">
      <c r="A248" s="159">
        <v>5018190547532</v>
      </c>
      <c r="B248" s="160" t="s">
        <v>543</v>
      </c>
      <c r="C248" s="112" t="s">
        <v>315</v>
      </c>
      <c r="D248" s="95" t="s">
        <v>193</v>
      </c>
      <c r="E248" s="83">
        <v>0</v>
      </c>
      <c r="F248" s="83">
        <v>75</v>
      </c>
      <c r="G248" s="83">
        <v>50</v>
      </c>
      <c r="H248" s="95">
        <v>100</v>
      </c>
      <c r="I248" s="161">
        <v>24</v>
      </c>
      <c r="J248" s="161" t="s">
        <v>310</v>
      </c>
      <c r="K248" s="129">
        <v>25.349999999999998</v>
      </c>
      <c r="L248" s="129">
        <v>608.4</v>
      </c>
      <c r="M248" s="162">
        <v>26.150000000000002</v>
      </c>
      <c r="N248" s="162">
        <v>627.6</v>
      </c>
      <c r="O248" s="162">
        <v>24.757396449704146</v>
      </c>
      <c r="P248" s="163">
        <v>4800070102910</v>
      </c>
      <c r="Q248" s="164">
        <v>14800070102917</v>
      </c>
      <c r="R248" s="95" t="s">
        <v>571</v>
      </c>
    </row>
    <row r="249" spans="1:18" x14ac:dyDescent="0.25">
      <c r="A249" s="159">
        <v>5018190527512</v>
      </c>
      <c r="B249" s="160" t="s">
        <v>544</v>
      </c>
      <c r="C249" s="112" t="s">
        <v>315</v>
      </c>
      <c r="D249" s="95" t="s">
        <v>193</v>
      </c>
      <c r="E249" s="83">
        <v>0</v>
      </c>
      <c r="F249" s="83">
        <v>75</v>
      </c>
      <c r="G249" s="83">
        <v>50</v>
      </c>
      <c r="H249" s="95">
        <v>100</v>
      </c>
      <c r="I249" s="161">
        <v>24</v>
      </c>
      <c r="J249" s="161" t="s">
        <v>565</v>
      </c>
      <c r="K249" s="129">
        <v>35.613750000000003</v>
      </c>
      <c r="L249" s="129">
        <v>854.73</v>
      </c>
      <c r="M249" s="162">
        <v>36.682083333333331</v>
      </c>
      <c r="N249" s="162">
        <v>880.37</v>
      </c>
      <c r="O249" s="162">
        <v>24.719946649819239</v>
      </c>
      <c r="P249" s="163">
        <v>4800070103153</v>
      </c>
      <c r="Q249" s="164">
        <v>14800070103150</v>
      </c>
      <c r="R249" s="95" t="s">
        <v>571</v>
      </c>
    </row>
    <row r="250" spans="1:18" x14ac:dyDescent="0.25">
      <c r="A250" s="159">
        <v>5018190550511</v>
      </c>
      <c r="B250" s="160" t="s">
        <v>545</v>
      </c>
      <c r="C250" s="112" t="s">
        <v>315</v>
      </c>
      <c r="D250" s="95" t="s">
        <v>193</v>
      </c>
      <c r="E250" s="83">
        <v>0</v>
      </c>
      <c r="F250" s="83">
        <v>75</v>
      </c>
      <c r="G250" s="83">
        <v>50</v>
      </c>
      <c r="H250" s="95">
        <v>100</v>
      </c>
      <c r="I250" s="161">
        <v>24</v>
      </c>
      <c r="J250" s="161" t="s">
        <v>12</v>
      </c>
      <c r="K250" s="129">
        <v>29.035416666666666</v>
      </c>
      <c r="L250" s="129">
        <v>696.85</v>
      </c>
      <c r="M250" s="162">
        <v>29.906666666666666</v>
      </c>
      <c r="N250" s="162">
        <v>717.76</v>
      </c>
      <c r="O250" s="162">
        <v>24.720154983138407</v>
      </c>
      <c r="P250" s="163">
        <v>4800070102958</v>
      </c>
      <c r="Q250" s="164">
        <v>14800070102955</v>
      </c>
      <c r="R250" s="95" t="s">
        <v>571</v>
      </c>
    </row>
    <row r="251" spans="1:18" x14ac:dyDescent="0.25">
      <c r="A251" s="159">
        <v>5018190563512</v>
      </c>
      <c r="B251" s="160" t="s">
        <v>546</v>
      </c>
      <c r="C251" s="112" t="s">
        <v>315</v>
      </c>
      <c r="D251" s="95" t="s">
        <v>193</v>
      </c>
      <c r="E251" s="83">
        <v>0</v>
      </c>
      <c r="F251" s="83">
        <v>75</v>
      </c>
      <c r="G251" s="83">
        <v>50</v>
      </c>
      <c r="H251" s="95">
        <v>100</v>
      </c>
      <c r="I251" s="161">
        <v>96</v>
      </c>
      <c r="J251" s="161" t="s">
        <v>566</v>
      </c>
      <c r="K251" s="129">
        <v>7.2621359223300965</v>
      </c>
      <c r="L251" s="129">
        <v>697.1650485436893</v>
      </c>
      <c r="M251" s="162">
        <v>7.48</v>
      </c>
      <c r="N251" s="162">
        <v>718.08</v>
      </c>
      <c r="O251" s="162">
        <v>98.88000000000001</v>
      </c>
      <c r="P251" s="163">
        <v>4800070100954</v>
      </c>
      <c r="Q251" s="164">
        <v>14800070100944</v>
      </c>
      <c r="R251" s="95" t="s">
        <v>571</v>
      </c>
    </row>
    <row r="252" spans="1:18" x14ac:dyDescent="0.25">
      <c r="A252" s="159">
        <v>5018190562516</v>
      </c>
      <c r="B252" s="160" t="s">
        <v>547</v>
      </c>
      <c r="C252" s="112" t="s">
        <v>315</v>
      </c>
      <c r="D252" s="95" t="s">
        <v>193</v>
      </c>
      <c r="E252" s="83">
        <v>0</v>
      </c>
      <c r="F252" s="83">
        <v>75</v>
      </c>
      <c r="G252" s="83">
        <v>50</v>
      </c>
      <c r="H252" s="95">
        <v>100</v>
      </c>
      <c r="I252" s="161">
        <v>48</v>
      </c>
      <c r="J252" s="161" t="s">
        <v>567</v>
      </c>
      <c r="K252" s="129">
        <v>16.33009708737864</v>
      </c>
      <c r="L252" s="129">
        <v>783.84466019417471</v>
      </c>
      <c r="M252" s="162">
        <v>16.82</v>
      </c>
      <c r="N252" s="162">
        <v>807.36</v>
      </c>
      <c r="O252" s="162">
        <v>49.440000000000005</v>
      </c>
      <c r="P252" s="163">
        <v>4800070101005</v>
      </c>
      <c r="Q252" s="164">
        <v>14800070100999</v>
      </c>
      <c r="R252" s="95" t="s">
        <v>571</v>
      </c>
    </row>
    <row r="253" spans="1:18" x14ac:dyDescent="0.25">
      <c r="A253" s="159">
        <v>5018190562515</v>
      </c>
      <c r="B253" s="160" t="s">
        <v>548</v>
      </c>
      <c r="C253" s="112" t="s">
        <v>315</v>
      </c>
      <c r="D253" s="95" t="s">
        <v>193</v>
      </c>
      <c r="E253" s="83">
        <v>0</v>
      </c>
      <c r="F253" s="83">
        <v>75</v>
      </c>
      <c r="G253" s="83">
        <v>50</v>
      </c>
      <c r="H253" s="95">
        <v>100</v>
      </c>
      <c r="I253" s="161">
        <v>24</v>
      </c>
      <c r="J253" s="161" t="s">
        <v>565</v>
      </c>
      <c r="K253" s="129">
        <v>40.834951456310684</v>
      </c>
      <c r="L253" s="129">
        <v>980.03883495145635</v>
      </c>
      <c r="M253" s="162">
        <v>42.06</v>
      </c>
      <c r="N253" s="162">
        <v>1009.44</v>
      </c>
      <c r="O253" s="162">
        <v>24.72</v>
      </c>
      <c r="P253" s="163">
        <v>4800070101159</v>
      </c>
      <c r="Q253" s="164">
        <v>14800070101590</v>
      </c>
      <c r="R253" s="95" t="s">
        <v>571</v>
      </c>
    </row>
    <row r="254" spans="1:18" x14ac:dyDescent="0.25">
      <c r="A254" s="159">
        <v>5018190563511</v>
      </c>
      <c r="B254" s="160" t="s">
        <v>549</v>
      </c>
      <c r="C254" s="112" t="s">
        <v>315</v>
      </c>
      <c r="D254" s="95" t="s">
        <v>193</v>
      </c>
      <c r="E254" s="83">
        <v>0</v>
      </c>
      <c r="F254" s="83">
        <v>75</v>
      </c>
      <c r="G254" s="83">
        <v>50</v>
      </c>
      <c r="H254" s="95">
        <v>100</v>
      </c>
      <c r="I254" s="161">
        <v>48</v>
      </c>
      <c r="J254" s="161" t="s">
        <v>297</v>
      </c>
      <c r="K254" s="129">
        <v>42.650485436893199</v>
      </c>
      <c r="L254" s="129">
        <v>2047.2233009708737</v>
      </c>
      <c r="M254" s="162">
        <v>43.93</v>
      </c>
      <c r="N254" s="162">
        <v>2108.64</v>
      </c>
      <c r="O254" s="162">
        <v>49.440000000000005</v>
      </c>
      <c r="P254" s="163">
        <v>4800070101258</v>
      </c>
      <c r="Q254" s="164">
        <v>14800070101361</v>
      </c>
      <c r="R254" s="95" t="s">
        <v>571</v>
      </c>
    </row>
    <row r="255" spans="1:18" x14ac:dyDescent="0.25">
      <c r="A255" s="159">
        <v>5018190563517</v>
      </c>
      <c r="B255" s="160" t="s">
        <v>550</v>
      </c>
      <c r="C255" s="112" t="s">
        <v>315</v>
      </c>
      <c r="D255" s="95" t="s">
        <v>193</v>
      </c>
      <c r="E255" s="83">
        <v>0</v>
      </c>
      <c r="F255" s="83">
        <v>75</v>
      </c>
      <c r="G255" s="83">
        <v>50</v>
      </c>
      <c r="H255" s="95">
        <v>100</v>
      </c>
      <c r="I255" s="161">
        <v>36</v>
      </c>
      <c r="J255" s="161" t="s">
        <v>14</v>
      </c>
      <c r="K255" s="129">
        <v>39.923888888888889</v>
      </c>
      <c r="L255" s="129">
        <v>1437.26</v>
      </c>
      <c r="M255" s="162">
        <v>41.121388888888887</v>
      </c>
      <c r="N255" s="162">
        <v>1480.37</v>
      </c>
      <c r="O255" s="162">
        <v>37.079804628250976</v>
      </c>
      <c r="P255" s="163">
        <v>4800070101463</v>
      </c>
      <c r="Q255" s="164">
        <v>14800070101460</v>
      </c>
      <c r="R255" s="95" t="s">
        <v>571</v>
      </c>
    </row>
    <row r="256" spans="1:18" x14ac:dyDescent="0.25">
      <c r="A256" s="159">
        <v>5018190563519</v>
      </c>
      <c r="B256" s="160" t="s">
        <v>551</v>
      </c>
      <c r="C256" s="112" t="s">
        <v>315</v>
      </c>
      <c r="D256" s="95" t="s">
        <v>193</v>
      </c>
      <c r="E256" s="83">
        <v>0</v>
      </c>
      <c r="F256" s="83">
        <v>75</v>
      </c>
      <c r="G256" s="83">
        <v>50</v>
      </c>
      <c r="H256" s="95">
        <v>100</v>
      </c>
      <c r="I256" s="161">
        <v>48</v>
      </c>
      <c r="J256" s="161" t="s">
        <v>12</v>
      </c>
      <c r="K256" s="129">
        <v>19.961974110032362</v>
      </c>
      <c r="L256" s="129">
        <v>958.1747572815533</v>
      </c>
      <c r="M256" s="162">
        <v>20.560833333333331</v>
      </c>
      <c r="N256" s="162">
        <v>986.92</v>
      </c>
      <c r="O256" s="162">
        <v>49.44</v>
      </c>
      <c r="P256" s="163">
        <v>4800070101517</v>
      </c>
      <c r="Q256" s="164">
        <v>14800070101514</v>
      </c>
      <c r="R256" s="95" t="s">
        <v>571</v>
      </c>
    </row>
    <row r="257" spans="1:18" x14ac:dyDescent="0.25">
      <c r="A257" s="159">
        <v>5018190563515</v>
      </c>
      <c r="B257" s="160" t="s">
        <v>552</v>
      </c>
      <c r="C257" s="112" t="s">
        <v>315</v>
      </c>
      <c r="D257" s="95" t="s">
        <v>193</v>
      </c>
      <c r="E257" s="83">
        <v>0</v>
      </c>
      <c r="F257" s="83">
        <v>75</v>
      </c>
      <c r="G257" s="83">
        <v>50</v>
      </c>
      <c r="H257" s="95">
        <v>100</v>
      </c>
      <c r="I257" s="161">
        <v>48</v>
      </c>
      <c r="J257" s="161" t="s">
        <v>568</v>
      </c>
      <c r="K257" s="129">
        <v>40.83110841423948</v>
      </c>
      <c r="L257" s="129">
        <v>1959.8932038834951</v>
      </c>
      <c r="M257" s="162">
        <v>42.056041666666665</v>
      </c>
      <c r="N257" s="162">
        <v>2018.69</v>
      </c>
      <c r="O257" s="162">
        <v>49.440000000000005</v>
      </c>
      <c r="P257" s="163">
        <v>4800070101609</v>
      </c>
      <c r="Q257" s="164">
        <v>14800070101705</v>
      </c>
      <c r="R257" s="95" t="s">
        <v>571</v>
      </c>
    </row>
    <row r="258" spans="1:18" x14ac:dyDescent="0.25">
      <c r="A258" s="159">
        <v>5018190320060</v>
      </c>
      <c r="B258" s="160" t="s">
        <v>553</v>
      </c>
      <c r="C258" s="112" t="s">
        <v>315</v>
      </c>
      <c r="D258" s="95" t="s">
        <v>193</v>
      </c>
      <c r="E258" s="83">
        <v>0</v>
      </c>
      <c r="F258" s="83">
        <v>75</v>
      </c>
      <c r="G258" s="83">
        <v>50</v>
      </c>
      <c r="H258" s="95">
        <v>100</v>
      </c>
      <c r="I258" s="161">
        <v>36</v>
      </c>
      <c r="J258" s="161" t="s">
        <v>14</v>
      </c>
      <c r="K258" s="129">
        <v>24.465277777777779</v>
      </c>
      <c r="L258" s="129">
        <v>880.75</v>
      </c>
      <c r="M258" s="162">
        <v>25.200000000000003</v>
      </c>
      <c r="N258" s="162">
        <v>907.2</v>
      </c>
      <c r="O258" s="162">
        <v>37.081124042009648</v>
      </c>
      <c r="P258" s="163">
        <v>4800070102057</v>
      </c>
      <c r="Q258" s="164">
        <v>14800070102054</v>
      </c>
      <c r="R258" s="95" t="s">
        <v>571</v>
      </c>
    </row>
    <row r="259" spans="1:18" x14ac:dyDescent="0.25">
      <c r="A259" s="159">
        <v>5018190320061</v>
      </c>
      <c r="B259" s="160" t="s">
        <v>554</v>
      </c>
      <c r="C259" s="112" t="s">
        <v>315</v>
      </c>
      <c r="D259" s="95" t="s">
        <v>193</v>
      </c>
      <c r="E259" s="83">
        <v>0</v>
      </c>
      <c r="F259" s="83">
        <v>75</v>
      </c>
      <c r="G259" s="83">
        <v>50</v>
      </c>
      <c r="H259" s="95">
        <v>100</v>
      </c>
      <c r="I259" s="161">
        <v>18</v>
      </c>
      <c r="J259" s="161" t="s">
        <v>307</v>
      </c>
      <c r="K259" s="129">
        <v>45.338888888888889</v>
      </c>
      <c r="L259" s="129">
        <v>816.1</v>
      </c>
      <c r="M259" s="162">
        <v>46.7</v>
      </c>
      <c r="N259" s="162">
        <v>840.6</v>
      </c>
      <c r="O259" s="162">
        <v>18.540374954049749</v>
      </c>
      <c r="P259" s="163">
        <v>4800070102064</v>
      </c>
      <c r="Q259" s="164">
        <v>14800070102061</v>
      </c>
      <c r="R259" s="95" t="s">
        <v>571</v>
      </c>
    </row>
    <row r="260" spans="1:18" x14ac:dyDescent="0.25">
      <c r="A260" s="159">
        <v>5018190320059</v>
      </c>
      <c r="B260" s="160" t="s">
        <v>555</v>
      </c>
      <c r="C260" s="112" t="s">
        <v>315</v>
      </c>
      <c r="D260" s="95" t="s">
        <v>193</v>
      </c>
      <c r="E260" s="83">
        <v>0</v>
      </c>
      <c r="F260" s="83">
        <v>75</v>
      </c>
      <c r="G260" s="83">
        <v>50</v>
      </c>
      <c r="H260" s="95">
        <v>100</v>
      </c>
      <c r="I260" s="161">
        <v>30</v>
      </c>
      <c r="J260" s="161" t="s">
        <v>569</v>
      </c>
      <c r="K260" s="129">
        <v>36.25</v>
      </c>
      <c r="L260" s="129">
        <v>1087.5</v>
      </c>
      <c r="M260" s="162">
        <v>37.35</v>
      </c>
      <c r="N260" s="162">
        <v>1120.5</v>
      </c>
      <c r="O260" s="162">
        <v>30.910344827586208</v>
      </c>
      <c r="P260" s="163">
        <v>4800070102101</v>
      </c>
      <c r="Q260" s="164">
        <v>14800070102108</v>
      </c>
      <c r="R260" s="95" t="s">
        <v>571</v>
      </c>
    </row>
    <row r="261" spans="1:18" x14ac:dyDescent="0.25">
      <c r="A261" s="30">
        <v>5018190528811</v>
      </c>
      <c r="B261" s="146" t="s">
        <v>556</v>
      </c>
      <c r="C261" s="112" t="s">
        <v>315</v>
      </c>
      <c r="D261" s="95" t="s">
        <v>193</v>
      </c>
      <c r="E261" s="83">
        <v>0</v>
      </c>
      <c r="F261" s="83">
        <v>75</v>
      </c>
      <c r="G261" s="83">
        <v>50</v>
      </c>
      <c r="H261" s="95">
        <v>100</v>
      </c>
      <c r="I261" s="21">
        <v>48</v>
      </c>
      <c r="J261" s="21" t="s">
        <v>570</v>
      </c>
      <c r="K261" s="154">
        <v>23.592291666666668</v>
      </c>
      <c r="L261" s="154">
        <v>1132.43</v>
      </c>
      <c r="M261" s="155">
        <v>24.3</v>
      </c>
      <c r="N261" s="155">
        <v>1166.4000000000001</v>
      </c>
      <c r="O261" s="155">
        <v>49.439877078494916</v>
      </c>
      <c r="P261" s="30">
        <v>4805358599420</v>
      </c>
      <c r="Q261" s="30">
        <v>14805358599472</v>
      </c>
      <c r="R261" s="95" t="s">
        <v>571</v>
      </c>
    </row>
    <row r="262" spans="1:18" x14ac:dyDescent="0.25">
      <c r="A262" s="30">
        <v>5018190528812</v>
      </c>
      <c r="B262" s="146" t="s">
        <v>557</v>
      </c>
      <c r="C262" s="112" t="s">
        <v>315</v>
      </c>
      <c r="D262" s="95" t="s">
        <v>193</v>
      </c>
      <c r="E262" s="83">
        <v>0</v>
      </c>
      <c r="F262" s="83">
        <v>75</v>
      </c>
      <c r="G262" s="83">
        <v>50</v>
      </c>
      <c r="H262" s="95">
        <v>100</v>
      </c>
      <c r="I262" s="21">
        <v>48</v>
      </c>
      <c r="J262" s="21" t="s">
        <v>570</v>
      </c>
      <c r="K262" s="154">
        <v>23.592291666666668</v>
      </c>
      <c r="L262" s="154">
        <v>1132.43</v>
      </c>
      <c r="M262" s="155">
        <v>24.3</v>
      </c>
      <c r="N262" s="155">
        <v>1166.4000000000001</v>
      </c>
      <c r="O262" s="155">
        <v>49.439877078494916</v>
      </c>
      <c r="P262" s="30">
        <v>4805358599437</v>
      </c>
      <c r="Q262" s="30">
        <v>14805358599489</v>
      </c>
      <c r="R262" s="95" t="s">
        <v>571</v>
      </c>
    </row>
    <row r="263" spans="1:18" x14ac:dyDescent="0.25">
      <c r="A263" s="30">
        <v>5018190528813</v>
      </c>
      <c r="B263" s="146" t="s">
        <v>558</v>
      </c>
      <c r="C263" s="112" t="s">
        <v>315</v>
      </c>
      <c r="D263" s="95" t="s">
        <v>193</v>
      </c>
      <c r="E263" s="83">
        <v>0</v>
      </c>
      <c r="F263" s="83">
        <v>75</v>
      </c>
      <c r="G263" s="83">
        <v>50</v>
      </c>
      <c r="H263" s="95">
        <v>100</v>
      </c>
      <c r="I263" s="21">
        <v>48</v>
      </c>
      <c r="J263" s="21" t="s">
        <v>570</v>
      </c>
      <c r="K263" s="154">
        <v>23.592291666666668</v>
      </c>
      <c r="L263" s="154">
        <v>1132.43</v>
      </c>
      <c r="M263" s="155">
        <v>24.3</v>
      </c>
      <c r="N263" s="155">
        <v>1166.4000000000001</v>
      </c>
      <c r="O263" s="155">
        <v>49.439877078494916</v>
      </c>
      <c r="P263" s="30">
        <v>4805358599413</v>
      </c>
      <c r="Q263" s="30">
        <v>14805358599465</v>
      </c>
      <c r="R263" s="95" t="s">
        <v>571</v>
      </c>
    </row>
    <row r="264" spans="1:18" x14ac:dyDescent="0.25">
      <c r="A264" s="159">
        <v>5018190510511</v>
      </c>
      <c r="B264" s="160" t="s">
        <v>559</v>
      </c>
      <c r="C264" s="112" t="s">
        <v>315</v>
      </c>
      <c r="D264" s="95" t="s">
        <v>193</v>
      </c>
      <c r="E264" s="83">
        <v>0</v>
      </c>
      <c r="F264" s="83">
        <v>75</v>
      </c>
      <c r="G264" s="83">
        <v>50</v>
      </c>
      <c r="H264" s="95">
        <v>100</v>
      </c>
      <c r="I264" s="161">
        <v>12</v>
      </c>
      <c r="J264" s="161" t="s">
        <v>295</v>
      </c>
      <c r="K264" s="129">
        <v>123.17416666666666</v>
      </c>
      <c r="L264" s="129">
        <v>1478.09</v>
      </c>
      <c r="M264" s="162">
        <v>126.86916666666667</v>
      </c>
      <c r="N264" s="162">
        <v>1522.43</v>
      </c>
      <c r="O264" s="162">
        <v>12.359978079819227</v>
      </c>
      <c r="P264" s="163">
        <v>4800070102651</v>
      </c>
      <c r="Q264" s="164">
        <v>14800070102658</v>
      </c>
      <c r="R264" s="95" t="s">
        <v>571</v>
      </c>
    </row>
    <row r="265" spans="1:18" x14ac:dyDescent="0.25">
      <c r="A265" s="159">
        <v>5018190531319</v>
      </c>
      <c r="B265" s="160" t="s">
        <v>560</v>
      </c>
      <c r="C265" s="112" t="s">
        <v>315</v>
      </c>
      <c r="D265" s="95" t="s">
        <v>193</v>
      </c>
      <c r="E265" s="83">
        <v>0</v>
      </c>
      <c r="F265" s="83">
        <v>75</v>
      </c>
      <c r="G265" s="83">
        <v>50</v>
      </c>
      <c r="H265" s="95">
        <v>100</v>
      </c>
      <c r="I265" s="161">
        <v>1</v>
      </c>
      <c r="J265" s="161" t="s">
        <v>306</v>
      </c>
      <c r="K265" s="129">
        <v>337.25</v>
      </c>
      <c r="L265" s="129">
        <v>337.25</v>
      </c>
      <c r="M265" s="162">
        <v>347.7</v>
      </c>
      <c r="N265" s="162">
        <v>347.7</v>
      </c>
      <c r="O265" s="162">
        <v>1.0309859154929577</v>
      </c>
      <c r="P265" s="163">
        <v>4800070103054</v>
      </c>
      <c r="Q265" s="164"/>
      <c r="R265" s="95" t="s">
        <v>571</v>
      </c>
    </row>
    <row r="266" spans="1:18" x14ac:dyDescent="0.25">
      <c r="A266" s="159">
        <v>5018190550513</v>
      </c>
      <c r="B266" s="160" t="s">
        <v>561</v>
      </c>
      <c r="C266" s="112" t="s">
        <v>315</v>
      </c>
      <c r="D266" s="95" t="s">
        <v>193</v>
      </c>
      <c r="E266" s="83">
        <v>0</v>
      </c>
      <c r="F266" s="83">
        <v>75</v>
      </c>
      <c r="G266" s="83">
        <v>50</v>
      </c>
      <c r="H266" s="95">
        <v>100</v>
      </c>
      <c r="I266" s="161">
        <v>12</v>
      </c>
      <c r="J266" s="161" t="s">
        <v>297</v>
      </c>
      <c r="K266" s="129">
        <v>123.17416666666666</v>
      </c>
      <c r="L266" s="129">
        <v>1478.09</v>
      </c>
      <c r="M266" s="162">
        <v>126.86916666666667</v>
      </c>
      <c r="N266" s="162">
        <v>1522.43</v>
      </c>
      <c r="O266" s="162">
        <v>12.359978079819227</v>
      </c>
      <c r="P266" s="163">
        <v>4800070102453</v>
      </c>
      <c r="Q266" s="164">
        <v>14800070102450</v>
      </c>
      <c r="R266" s="95" t="s">
        <v>571</v>
      </c>
    </row>
    <row r="267" spans="1:18" x14ac:dyDescent="0.25">
      <c r="A267" s="159">
        <v>5018190322123</v>
      </c>
      <c r="B267" s="160" t="s">
        <v>562</v>
      </c>
      <c r="C267" s="112" t="s">
        <v>315</v>
      </c>
      <c r="D267" s="95" t="s">
        <v>193</v>
      </c>
      <c r="E267" s="83">
        <v>0</v>
      </c>
      <c r="F267" s="83">
        <v>75</v>
      </c>
      <c r="G267" s="83">
        <v>50</v>
      </c>
      <c r="H267" s="95">
        <v>100</v>
      </c>
      <c r="I267" s="161">
        <v>12</v>
      </c>
      <c r="J267" s="161" t="s">
        <v>512</v>
      </c>
      <c r="K267" s="129">
        <v>126.99166666666667</v>
      </c>
      <c r="L267" s="129">
        <v>1523.9</v>
      </c>
      <c r="M267" s="162">
        <v>130.79999999999998</v>
      </c>
      <c r="N267" s="162">
        <v>1569.6</v>
      </c>
      <c r="O267" s="162">
        <v>12.359866132948355</v>
      </c>
      <c r="P267" s="163">
        <v>4800070102606</v>
      </c>
      <c r="Q267" s="164">
        <v>14800070102603</v>
      </c>
      <c r="R267" s="95" t="s">
        <v>571</v>
      </c>
    </row>
  </sheetData>
  <pageMargins left="0.7" right="0.7" top="0.75" bottom="0.75" header="0.3" footer="0.3"/>
  <pageSetup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smscci_coffee</vt:lpstr>
      <vt:lpstr>Sheet1</vt:lpstr>
      <vt:lpstr>smscci_coffee!Print_Area</vt:lpstr>
      <vt:lpstr>smscci_coffee!Print_Titles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Johnny Alibuyog</cp:lastModifiedBy>
  <cp:lastPrinted>2016-06-24T04:12:16Z</cp:lastPrinted>
  <dcterms:created xsi:type="dcterms:W3CDTF">2009-07-01T07:17:37Z</dcterms:created>
  <dcterms:modified xsi:type="dcterms:W3CDTF">2018-02-22T13:05:54Z</dcterms:modified>
</cp:coreProperties>
</file>