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_repo\Narasoft\tinda\trunk\AmpedBiz\AmpedBiz.Service.Host\Data\Default\"/>
    </mc:Choice>
  </mc:AlternateContent>
  <bookViews>
    <workbookView xWindow="0" yWindow="0" windowWidth="28800" windowHeight="12300" firstSheet="1" activeTab="1"/>
  </bookViews>
  <sheets>
    <sheet name="smscci_coffee" sheetId="5" state="hidden" r:id="rId1"/>
    <sheet name="Sheet1" sheetId="12" r:id="rId2"/>
  </sheets>
  <definedNames>
    <definedName name="_xlnm._FilterDatabase" localSheetId="0" hidden="1">smscci_coffee!$B$10:$M$36</definedName>
    <definedName name="_xlnm.Print_Area" localSheetId="0">smscci_coffee!$A$2:$O$42</definedName>
    <definedName name="_xlnm.Print_Titles" localSheetId="0">smscci_coffee!$1:$8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9" i="5" l="1"/>
  <c r="N34" i="5"/>
  <c r="N33" i="5"/>
  <c r="N27" i="5"/>
  <c r="N25" i="5"/>
  <c r="N22" i="5"/>
  <c r="N21" i="5"/>
  <c r="N20" i="5"/>
  <c r="N17" i="5"/>
  <c r="N14" i="5"/>
  <c r="I12" i="5"/>
  <c r="N12" i="5"/>
  <c r="I11" i="5"/>
  <c r="N11" i="5"/>
  <c r="K39" i="5"/>
  <c r="K36" i="5"/>
  <c r="K35" i="5"/>
  <c r="K34" i="5"/>
  <c r="K33" i="5"/>
  <c r="I39" i="5"/>
  <c r="N39" i="5"/>
  <c r="K22" i="5"/>
  <c r="H22" i="5"/>
  <c r="F22" i="5"/>
  <c r="O22" i="5"/>
  <c r="K21" i="5"/>
  <c r="H21" i="5"/>
  <c r="H20" i="5"/>
  <c r="K42" i="5"/>
  <c r="I42" i="5"/>
  <c r="N42" i="5"/>
  <c r="F42" i="5"/>
  <c r="O42" i="5"/>
  <c r="K41" i="5"/>
  <c r="I41" i="5"/>
  <c r="N41" i="5"/>
  <c r="F41" i="5"/>
  <c r="O41" i="5"/>
  <c r="K38" i="5"/>
  <c r="I38" i="5"/>
  <c r="N38" i="5"/>
  <c r="F38" i="5"/>
  <c r="O38" i="5"/>
  <c r="K37" i="5"/>
  <c r="I37" i="5"/>
  <c r="N37" i="5"/>
  <c r="F37" i="5"/>
  <c r="O37" i="5"/>
  <c r="H17" i="5"/>
  <c r="F12" i="5"/>
  <c r="H12" i="5"/>
  <c r="J12" i="5"/>
  <c r="O12" i="5"/>
  <c r="K20" i="5"/>
  <c r="F20" i="5"/>
  <c r="O20" i="5"/>
  <c r="F17" i="5"/>
  <c r="O17" i="5"/>
  <c r="I36" i="5"/>
  <c r="N36" i="5"/>
  <c r="F36" i="5"/>
  <c r="O36" i="5"/>
  <c r="I35" i="5"/>
  <c r="N35" i="5"/>
  <c r="F35" i="5"/>
  <c r="O35" i="5"/>
  <c r="F34" i="5"/>
  <c r="O34" i="5"/>
  <c r="F33" i="5"/>
  <c r="O33" i="5"/>
  <c r="F27" i="5"/>
  <c r="O27" i="5"/>
  <c r="F14" i="5"/>
  <c r="O14" i="5"/>
  <c r="F11" i="5"/>
  <c r="H11" i="5"/>
  <c r="J11" i="5"/>
  <c r="O11" i="5"/>
  <c r="A3" i="5"/>
  <c r="F25" i="5"/>
  <c r="O25" i="5"/>
  <c r="F26" i="5"/>
  <c r="O26" i="5"/>
  <c r="I26" i="5"/>
  <c r="N26" i="5"/>
  <c r="F29" i="5"/>
  <c r="O29" i="5"/>
  <c r="I29" i="5"/>
  <c r="N29" i="5"/>
  <c r="F31" i="5"/>
  <c r="O31" i="5"/>
  <c r="I31" i="5"/>
  <c r="N31" i="5"/>
  <c r="K17" i="5"/>
  <c r="F21" i="5"/>
  <c r="O21" i="5"/>
</calcChain>
</file>

<file path=xl/comments1.xml><?xml version="1.0" encoding="utf-8"?>
<comments xmlns="http://schemas.openxmlformats.org/spreadsheetml/2006/main">
  <authors>
    <author>Emelyn F. Sigasig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immediately TL dtd 9/22 email dtd 9/30/2014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with price increase effective 05/7/2013 TL dtd 4/22 recvd 5/7/13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10/01/2014 TL dtd 9/18/2014 email dtd 9/30/2014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<sst xmlns="http://schemas.openxmlformats.org/spreadsheetml/2006/main" count="102" uniqueCount="84">
  <si>
    <t>SAN MIGUEL INTEGRATED SALES</t>
  </si>
  <si>
    <t>OFFICIAL PRICE BULLETIN</t>
  </si>
  <si>
    <t>UNSPSC CODE</t>
  </si>
  <si>
    <t>PC</t>
  </si>
  <si>
    <t>SIZE</t>
  </si>
  <si>
    <t>PER CS</t>
  </si>
  <si>
    <t>3 IN 1 - REGULAR</t>
  </si>
  <si>
    <t>ORIGINAL</t>
  </si>
  <si>
    <t>MILD</t>
  </si>
  <si>
    <t>STRONG</t>
  </si>
  <si>
    <t>3 IN 1 - SUGAR FREE</t>
  </si>
  <si>
    <t>10x7g</t>
  </si>
  <si>
    <t>20x7g</t>
  </si>
  <si>
    <t>x</t>
  </si>
  <si>
    <t>BUSINESS UNIT:</t>
  </si>
  <si>
    <t>PRICE TO DISTRIBUTOR</t>
  </si>
  <si>
    <t>INDIVIDUAL BARCODE</t>
  </si>
  <si>
    <t>CASE BARCODE</t>
  </si>
  <si>
    <t>RTG</t>
  </si>
  <si>
    <t>30x7g</t>
  </si>
  <si>
    <t>SUPER PACKS</t>
  </si>
  <si>
    <t>10X20G</t>
  </si>
  <si>
    <t>10X25G</t>
  </si>
  <si>
    <t>PER STRIPS / BOX</t>
  </si>
  <si>
    <t>SRP SACHET</t>
  </si>
  <si>
    <t>SRP STRIPS/BOX</t>
  </si>
  <si>
    <t>SAP MATERIAL DESCRIPTION</t>
  </si>
  <si>
    <t>10X28G</t>
  </si>
  <si>
    <t>FASTBREAK COFFEE</t>
  </si>
  <si>
    <t>6X30g</t>
  </si>
  <si>
    <t>SALO SALO PACK</t>
  </si>
  <si>
    <t>6x23g</t>
  </si>
  <si>
    <t>SAN MIG COFFEE, FASTBREAK, 30GX6X40.</t>
  </si>
  <si>
    <t>SAN MIG COFFEE SALO SALO PACK 23GX6X40</t>
  </si>
  <si>
    <t>SM COFFEE 3IN1 SF ORIG POLY 7GX20X20</t>
  </si>
  <si>
    <t>SM COFFEE ORIG, SF, 7GX10X30, TIPID PACK</t>
  </si>
  <si>
    <t>SAN MIG COFFEE, SUPER, STRIPS, 20GX10X24</t>
  </si>
  <si>
    <t>SAN MIG COFFEE, BROWN, STRIPS, 25GX10X24</t>
  </si>
  <si>
    <t>SAN MIG COFFEE,CHOCOCINO, STRIPS ,25GX10</t>
  </si>
  <si>
    <t>SAN MIG COFFEE, WHITE, STRIPS ,28GX10X24</t>
  </si>
  <si>
    <t>SM COFFEE 3IN1 SF STRONG SUP10S 9GX10X30</t>
  </si>
  <si>
    <t>SM COFFEE 3IN1 SF ORIG SUP 10S 7GX10X30</t>
  </si>
  <si>
    <t>SM COFFEE 3IN1 SF MILD SUP 10S 7GX10X30</t>
  </si>
  <si>
    <t>SM COFFEE, CREMDENSADA, 20GX10X24.</t>
  </si>
  <si>
    <t>SM COFFEE, HONEYCINO, 20GX10X24.</t>
  </si>
  <si>
    <t>20gx10x24</t>
  </si>
  <si>
    <t>SM COFFEE, 3IN1, ORIG, STRIP, 20GX10X24.</t>
  </si>
  <si>
    <t>10x20g</t>
  </si>
  <si>
    <t>SM COFFEE, 3IN1, ORIG, POLY, 20GX30X8.</t>
  </si>
  <si>
    <t>30x20g</t>
  </si>
  <si>
    <t>COFFEE</t>
  </si>
  <si>
    <t>5020170893831</t>
  </si>
  <si>
    <t>5020170893837</t>
  </si>
  <si>
    <t>5020170893887</t>
  </si>
  <si>
    <t>5020170898774</t>
  </si>
  <si>
    <t>5020170872372</t>
  </si>
  <si>
    <t>5020170872184</t>
  </si>
  <si>
    <t>5020170872289</t>
  </si>
  <si>
    <t>5020170872362</t>
  </si>
  <si>
    <t>5020170872382</t>
  </si>
  <si>
    <t>5020170872311</t>
  </si>
  <si>
    <t>5020170872313</t>
  </si>
  <si>
    <t>5020170872425</t>
  </si>
  <si>
    <t>5020170872427</t>
  </si>
  <si>
    <t>5020170889744</t>
  </si>
  <si>
    <t>5020170889746</t>
  </si>
  <si>
    <t>SUPER INSTI PACKS</t>
  </si>
  <si>
    <t>SM COFFEE SUPER, INSTIPACK 1KG</t>
  </si>
  <si>
    <t>SM COFFEE BROWN, INSTIPACK 1 KG</t>
  </si>
  <si>
    <t>1KG X 8</t>
  </si>
  <si>
    <t>SAN MIG COFFEE, SALO SALO PROMO PACK.</t>
  </si>
  <si>
    <t>SM COFFEE, SALO-SALO CUP, 23GX40, PROMO.</t>
  </si>
  <si>
    <t>SM COFFEE, 3IN1, ORIG, RTG, 20GX12X2.</t>
  </si>
  <si>
    <t>20G</t>
  </si>
  <si>
    <t>SAN MIG COFFEE, BROWN, POLYBAG, 10.</t>
  </si>
  <si>
    <t>10X25G/24</t>
  </si>
  <si>
    <t>SUPERMARKET / DOWNLINE PRICE</t>
  </si>
  <si>
    <t>SMKT PRICE/TP</t>
  </si>
  <si>
    <t>SRP/TP</t>
  </si>
  <si>
    <t>Supplier Name</t>
  </si>
  <si>
    <t>SMIS</t>
  </si>
  <si>
    <t>Supplier Id</t>
  </si>
  <si>
    <t>SAN MIGUEL</t>
  </si>
  <si>
    <t>Contact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</si>
</sst>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9"/>
      <name val="Arial"/>
      <family val="2"/>
    </font>
    <font>
      <b/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AAAFF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5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1" fontId="0" fillId="0" borderId="0" xfId="0" applyNumberFormat="1" applyBorder="1"/>
    <xf numFmtId="0" fontId="0" fillId="0" borderId="0" xfId="0" applyAlignment="1">
      <alignment horizontal="center"/>
    </xf>
    <xf numFmtId="43" fontId="1" fillId="0" borderId="0" xfId="1"/>
    <xf numFmtId="0" fontId="7" fillId="0" borderId="0" xfId="0" applyFont="1"/>
    <xf numFmtId="0" fontId="8" fillId="3" borderId="2" xfId="0" applyFont="1" applyFill="1" applyBorder="1"/>
    <xf numFmtId="0" fontId="3" fillId="3" borderId="3" xfId="0" applyFont="1" applyFill="1" applyBorder="1"/>
    <xf numFmtId="0" fontId="0" fillId="3" borderId="3" xfId="0" applyFill="1" applyBorder="1" applyAlignment="1">
      <alignment horizontal="center"/>
    </xf>
    <xf numFmtId="43" fontId="1" fillId="3" borderId="3" xfId="1" applyFill="1" applyBorder="1"/>
    <xf numFmtId="0" fontId="8" fillId="0" borderId="0" xfId="0" applyFont="1"/>
    <xf numFmtId="0" fontId="0" fillId="3" borderId="6" xfId="0" applyFill="1" applyBorder="1" applyAlignment="1">
      <alignment horizontal="center"/>
    </xf>
    <xf numFmtId="43" fontId="1" fillId="3" borderId="6" xfId="1" applyFill="1" applyBorder="1"/>
    <xf numFmtId="0" fontId="8" fillId="3" borderId="5" xfId="0" applyFont="1" applyFill="1" applyBorder="1"/>
    <xf numFmtId="0" fontId="3" fillId="3" borderId="6" xfId="0" applyFont="1" applyFill="1" applyBorder="1"/>
    <xf numFmtId="43" fontId="9" fillId="3" borderId="3" xfId="1" applyFont="1" applyFill="1" applyBorder="1"/>
    <xf numFmtId="0" fontId="6" fillId="3" borderId="5" xfId="0" applyFont="1" applyFill="1" applyBorder="1"/>
    <xf numFmtId="0" fontId="7" fillId="3" borderId="6" xfId="0" applyFont="1" applyFill="1" applyBorder="1" applyAlignment="1">
      <alignment horizontal="center"/>
    </xf>
    <xf numFmtId="43" fontId="7" fillId="3" borderId="6" xfId="1" applyFont="1" applyFill="1" applyBorder="1"/>
    <xf numFmtId="0" fontId="0" fillId="0" borderId="0" xfId="0" applyFill="1"/>
    <xf numFmtId="1" fontId="0" fillId="0" borderId="4" xfId="0" applyNumberFormat="1" applyFill="1" applyBorder="1"/>
    <xf numFmtId="0" fontId="0" fillId="0" borderId="8" xfId="0" applyFill="1" applyBorder="1" applyAlignment="1">
      <alignment horizontal="center"/>
    </xf>
    <xf numFmtId="43" fontId="1" fillId="0" borderId="8" xfId="1" applyFill="1" applyBorder="1"/>
    <xf numFmtId="0" fontId="8" fillId="0" borderId="0" xfId="0" applyFont="1" applyFill="1"/>
    <xf numFmtId="0" fontId="8" fillId="0" borderId="8" xfId="0" applyFont="1" applyFill="1" applyBorder="1"/>
    <xf numFmtId="0" fontId="8" fillId="0" borderId="8" xfId="0" applyFont="1" applyFill="1" applyBorder="1" applyAlignment="1">
      <alignment horizontal="center"/>
    </xf>
    <xf numFmtId="43" fontId="8" fillId="0" borderId="8" xfId="1" applyFont="1" applyFill="1" applyBorder="1"/>
    <xf numFmtId="1" fontId="0" fillId="0" borderId="0" xfId="0" applyNumberFormat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1" fontId="8" fillId="0" borderId="8" xfId="0" applyNumberFormat="1" applyFont="1" applyFill="1" applyBorder="1" applyAlignment="1">
      <alignment horizontal="left"/>
    </xf>
    <xf numFmtId="1" fontId="0" fillId="0" borderId="8" xfId="0" applyNumberFormat="1" applyFill="1" applyBorder="1" applyAlignment="1">
      <alignment horizontal="left"/>
    </xf>
    <xf numFmtId="0" fontId="8" fillId="0" borderId="5" xfId="0" applyFont="1" applyFill="1" applyBorder="1"/>
    <xf numFmtId="1" fontId="3" fillId="0" borderId="0" xfId="0" applyNumberFormat="1" applyFont="1" applyBorder="1" applyAlignment="1">
      <alignment horizontal="left"/>
    </xf>
    <xf numFmtId="1" fontId="0" fillId="0" borderId="8" xfId="0" applyNumberFormat="1" applyFill="1" applyBorder="1"/>
    <xf numFmtId="1" fontId="0" fillId="0" borderId="0" xfId="0" applyNumberFormat="1"/>
    <xf numFmtId="1" fontId="0" fillId="0" borderId="0" xfId="0" applyNumberFormat="1" applyAlignment="1">
      <alignment horizontal="left"/>
    </xf>
    <xf numFmtId="0" fontId="3" fillId="3" borderId="6" xfId="0" applyFont="1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43" fontId="1" fillId="0" borderId="6" xfId="1" applyFill="1" applyBorder="1"/>
    <xf numFmtId="43" fontId="1" fillId="3" borderId="4" xfId="1" applyFill="1" applyBorder="1" applyAlignment="1">
      <alignment horizontal="left"/>
    </xf>
    <xf numFmtId="43" fontId="1" fillId="3" borderId="7" xfId="1" applyFill="1" applyBorder="1" applyAlignment="1">
      <alignment horizontal="left"/>
    </xf>
    <xf numFmtId="1" fontId="7" fillId="3" borderId="6" xfId="0" applyNumberFormat="1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43" fontId="1" fillId="0" borderId="0" xfId="1" applyFill="1" applyBorder="1"/>
    <xf numFmtId="0" fontId="0" fillId="0" borderId="8" xfId="0" applyFill="1" applyBorder="1" applyAlignment="1">
      <alignment horizontal="left"/>
    </xf>
    <xf numFmtId="1" fontId="3" fillId="0" borderId="0" xfId="0" applyNumberFormat="1" applyFont="1"/>
    <xf numFmtId="1" fontId="8" fillId="0" borderId="0" xfId="0" applyNumberFormat="1" applyFont="1" applyFill="1" applyBorder="1" applyAlignment="1">
      <alignment horizontal="left"/>
    </xf>
    <xf numFmtId="1" fontId="0" fillId="0" borderId="7" xfId="0" applyNumberFormat="1" applyFill="1" applyBorder="1"/>
    <xf numFmtId="1" fontId="8" fillId="3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center"/>
    </xf>
    <xf numFmtId="43" fontId="7" fillId="3" borderId="0" xfId="1" applyFont="1" applyFill="1" applyBorder="1"/>
    <xf numFmtId="0" fontId="0" fillId="0" borderId="0" xfId="0" applyAlignment="1">
      <alignment horizontal="center" vertical="center" wrapText="1"/>
    </xf>
    <xf numFmtId="43" fontId="9" fillId="0" borderId="8" xfId="1" applyFont="1" applyFill="1" applyBorder="1"/>
    <xf numFmtId="1" fontId="7" fillId="3" borderId="6" xfId="0" applyNumberFormat="1" applyFont="1" applyFill="1" applyBorder="1"/>
    <xf numFmtId="1" fontId="8" fillId="0" borderId="6" xfId="0" applyNumberFormat="1" applyFont="1" applyFill="1" applyBorder="1" applyAlignment="1">
      <alignment horizontal="left"/>
    </xf>
    <xf numFmtId="1" fontId="8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" fontId="0" fillId="0" borderId="0" xfId="0" applyNumberFormat="1" applyFill="1"/>
    <xf numFmtId="1" fontId="1" fillId="3" borderId="4" xfId="1" applyNumberFormat="1" applyFill="1" applyBorder="1"/>
    <xf numFmtId="1" fontId="1" fillId="3" borderId="7" xfId="1" applyNumberFormat="1" applyFill="1" applyBorder="1"/>
    <xf numFmtId="43" fontId="13" fillId="0" borderId="8" xfId="1" applyFont="1" applyFill="1" applyBorder="1"/>
    <xf numFmtId="43" fontId="9" fillId="3" borderId="6" xfId="1" applyFont="1" applyFill="1" applyBorder="1"/>
    <xf numFmtId="1" fontId="0" fillId="0" borderId="6" xfId="0" applyNumberFormat="1" applyFill="1" applyBorder="1"/>
    <xf numFmtId="1" fontId="0" fillId="0" borderId="7" xfId="0" applyNumberFormat="1" applyFill="1" applyBorder="1" applyAlignment="1">
      <alignment horizontal="left"/>
    </xf>
    <xf numFmtId="43" fontId="8" fillId="4" borderId="8" xfId="1" applyFont="1" applyFill="1" applyBorder="1"/>
    <xf numFmtId="43" fontId="14" fillId="0" borderId="8" xfId="1" applyFont="1" applyFill="1" applyBorder="1"/>
    <xf numFmtId="0" fontId="1" fillId="0" borderId="8" xfId="0" applyFont="1" applyFill="1" applyBorder="1" applyAlignment="1">
      <alignment horizontal="center"/>
    </xf>
    <xf numFmtId="0" fontId="6" fillId="3" borderId="1" xfId="0" applyFont="1" applyFill="1" applyBorder="1"/>
    <xf numFmtId="0" fontId="10" fillId="0" borderId="8" xfId="0" applyNumberFormat="1" applyFont="1" applyFill="1" applyBorder="1"/>
    <xf numFmtId="0" fontId="9" fillId="0" borderId="8" xfId="0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1" fontId="8" fillId="0" borderId="4" xfId="1" applyNumberFormat="1" applyFont="1" applyFill="1" applyBorder="1"/>
    <xf numFmtId="0" fontId="9" fillId="0" borderId="0" xfId="0" applyFont="1" applyFill="1"/>
    <xf numFmtId="43" fontId="0" fillId="0" borderId="0" xfId="0" applyNumberFormat="1" applyFill="1"/>
    <xf numFmtId="43" fontId="7" fillId="3" borderId="7" xfId="1" applyFont="1" applyFill="1" applyBorder="1" applyAlignment="1">
      <alignment horizontal="left"/>
    </xf>
    <xf numFmtId="1" fontId="7" fillId="3" borderId="7" xfId="1" applyNumberFormat="1" applyFont="1" applyFill="1" applyBorder="1"/>
    <xf numFmtId="0" fontId="3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43" fontId="16" fillId="5" borderId="9" xfId="1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1" fontId="17" fillId="0" borderId="0" xfId="0" applyNumberFormat="1" applyFont="1" applyFill="1" applyBorder="1" applyAlignment="1">
      <alignment horizontal="left"/>
    </xf>
    <xf numFmtId="0" fontId="18" fillId="7" borderId="0" xfId="0" applyFont="1" applyFill="1" applyBorder="1" applyAlignment="1">
      <alignment horizontal="left" vertical="center" wrapText="1"/>
    </xf>
    <xf numFmtId="0" fontId="0" fillId="0" borderId="0" xfId="0" applyBorder="1"/>
    <xf numFmtId="43" fontId="0" fillId="0" borderId="0" xfId="0" applyNumberFormat="1" applyBorder="1"/>
    <xf numFmtId="0" fontId="1" fillId="0" borderId="0" xfId="0" applyFont="1"/>
    <xf numFmtId="1" fontId="4" fillId="2" borderId="9" xfId="1" applyNumberFormat="1" applyFont="1" applyFill="1" applyBorder="1" applyAlignment="1">
      <alignment horizontal="center" vertical="center" wrapText="1"/>
    </xf>
    <xf numFmtId="1" fontId="4" fillId="2" borderId="9" xfId="0" applyNumberFormat="1" applyFont="1" applyFill="1" applyBorder="1" applyAlignment="1">
      <alignment horizontal="center" vertical="center" wrapText="1"/>
    </xf>
    <xf numFmtId="1" fontId="4" fillId="2" borderId="9" xfId="0" applyNumberFormat="1" applyFont="1" applyFill="1" applyBorder="1" applyAlignment="1">
      <alignment horizontal="center" vertical="center"/>
    </xf>
    <xf numFmtId="43" fontId="4" fillId="2" borderId="9" xfId="1" applyFont="1" applyFill="1" applyBorder="1" applyAlignment="1">
      <alignment horizontal="center" vertical="center" wrapText="1"/>
    </xf>
    <xf numFmtId="0" fontId="0" fillId="0" borderId="9" xfId="0" applyBorder="1"/>
  </cellXfs>
  <cellStyles count="7">
    <cellStyle name="Comma" xfId="1" builtinId="3"/>
    <cellStyle name="Comma 2" xfId="2"/>
    <cellStyle name="Comma 2 2" xfId="5"/>
    <cellStyle name="Comma 3" xfId="6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19050</xdr:rowOff>
    </xdr:from>
    <xdr:to>
      <xdr:col>11</xdr:col>
      <xdr:colOff>0</xdr:colOff>
      <xdr:row>4</xdr:row>
      <xdr:rowOff>47625</xdr:rowOff>
    </xdr:to>
    <xdr:pic>
      <xdr:nvPicPr>
        <xdr:cNvPr id="18050" name="Picture 2">
          <a:extLst>
            <a:ext uri="{FF2B5EF4-FFF2-40B4-BE49-F238E27FC236}">
              <a16:creationId xmlns:a16="http://schemas.microsoft.com/office/drawing/2014/main" id="{00000000-0008-0000-0000-0000824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81900" y="19050"/>
          <a:ext cx="11906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28600"/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914400" cy="228600"/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619125</xdr:colOff>
      <xdr:row>0</xdr:row>
      <xdr:rowOff>0</xdr:rowOff>
    </xdr:from>
    <xdr:ext cx="914400" cy="228600"/>
    <xdr:pic>
      <xdr:nvPicPr>
        <xdr:cNvPr id="4" name="Picture 3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45"/>
    <pageSetUpPr fitToPage="1"/>
  </sheetPr>
  <dimension ref="A1:O42"/>
  <sheetViews>
    <sheetView zoomScale="85" zoomScaleNormal="85" zoomScalePageLayoutView="85" workbookViewId="0">
      <pane ySplit="8" topLeftCell="A9" activePane="bottomLeft" state="frozen"/>
      <selection activeCell="C26" sqref="C26"/>
      <selection pane="bottomLeft" activeCell="Q34" sqref="Q34"/>
    </sheetView>
  </sheetViews>
  <sheetFormatPr defaultColWidth="8.88671875" defaultRowHeight="13.2" x14ac:dyDescent="0.25"/>
  <cols>
    <col min="1" max="1" width="2" style="10" customWidth="1"/>
    <col min="2" max="2" width="15.33203125" style="27" customWidth="1"/>
    <col min="3" max="3" width="45" style="2" bestFit="1" customWidth="1"/>
    <col min="4" max="4" width="4.88671875" style="3" customWidth="1"/>
    <col min="5" max="5" width="10.33203125" style="3" bestFit="1" customWidth="1"/>
    <col min="6" max="6" width="9.44140625" style="4" bestFit="1" customWidth="1"/>
    <col min="7" max="7" width="10.109375" style="4" customWidth="1"/>
    <col min="8" max="8" width="8.6640625" style="4" customWidth="1"/>
    <col min="9" max="9" width="10.44140625" style="4" customWidth="1"/>
    <col min="10" max="10" width="8.88671875" style="4" customWidth="1"/>
    <col min="11" max="11" width="8.44140625" style="4" hidden="1" customWidth="1"/>
    <col min="12" max="12" width="14.44140625" style="35" bestFit="1" customWidth="1"/>
    <col min="13" max="13" width="15.88671875" style="34" bestFit="1" customWidth="1"/>
    <col min="14" max="14" width="9.44140625" bestFit="1" customWidth="1"/>
  </cols>
  <sheetData>
    <row r="1" spans="1:15" hidden="1" x14ac:dyDescent="0.25">
      <c r="A1" s="1" t="s">
        <v>0</v>
      </c>
      <c r="B1" s="27" t="s">
        <v>13</v>
      </c>
      <c r="D1" s="3" t="s">
        <v>13</v>
      </c>
      <c r="E1" s="3" t="s">
        <v>13</v>
      </c>
      <c r="F1" s="4" t="s">
        <v>13</v>
      </c>
      <c r="G1" s="4" t="s">
        <v>13</v>
      </c>
      <c r="H1" s="4" t="s">
        <v>13</v>
      </c>
      <c r="I1" s="4" t="s">
        <v>13</v>
      </c>
      <c r="J1" s="4" t="s">
        <v>13</v>
      </c>
      <c r="K1" s="4" t="s">
        <v>13</v>
      </c>
    </row>
    <row r="2" spans="1:15" x14ac:dyDescent="0.25">
      <c r="A2" s="1" t="s">
        <v>1</v>
      </c>
    </row>
    <row r="3" spans="1:15" x14ac:dyDescent="0.25">
      <c r="A3" s="1" t="e">
        <f>#REF!</f>
        <v>#REF!</v>
      </c>
      <c r="B3" s="1"/>
    </row>
    <row r="5" spans="1:15" x14ac:dyDescent="0.25">
      <c r="A5" s="1"/>
      <c r="B5" s="45" t="s">
        <v>14</v>
      </c>
      <c r="C5" s="32" t="s">
        <v>50</v>
      </c>
    </row>
    <row r="6" spans="1:15" ht="13.8" thickBot="1" x14ac:dyDescent="0.3">
      <c r="A6" s="1"/>
    </row>
    <row r="7" spans="1:15" s="51" customFormat="1" ht="28.5" customHeight="1" thickBot="1" x14ac:dyDescent="0.3">
      <c r="A7" s="77"/>
      <c r="B7" s="89" t="s">
        <v>2</v>
      </c>
      <c r="C7" s="90" t="s">
        <v>26</v>
      </c>
      <c r="D7" s="78"/>
      <c r="E7" s="79"/>
      <c r="F7" s="91" t="s">
        <v>15</v>
      </c>
      <c r="G7" s="91"/>
      <c r="H7" s="91" t="s">
        <v>76</v>
      </c>
      <c r="I7" s="92"/>
      <c r="J7" s="92"/>
      <c r="K7" s="92"/>
      <c r="L7" s="88" t="s">
        <v>16</v>
      </c>
      <c r="M7" s="88" t="s">
        <v>17</v>
      </c>
    </row>
    <row r="8" spans="1:15" s="51" customFormat="1" ht="40.200000000000003" thickBot="1" x14ac:dyDescent="0.3">
      <c r="A8" s="77"/>
      <c r="B8" s="89"/>
      <c r="C8" s="90"/>
      <c r="D8" s="80" t="s">
        <v>3</v>
      </c>
      <c r="E8" s="80" t="s">
        <v>4</v>
      </c>
      <c r="F8" s="81" t="s">
        <v>23</v>
      </c>
      <c r="G8" s="81" t="s">
        <v>5</v>
      </c>
      <c r="H8" s="81" t="s">
        <v>23</v>
      </c>
      <c r="I8" s="81" t="s">
        <v>5</v>
      </c>
      <c r="J8" s="81" t="s">
        <v>25</v>
      </c>
      <c r="K8" s="81" t="s">
        <v>24</v>
      </c>
      <c r="L8" s="88"/>
      <c r="M8" s="88"/>
      <c r="N8" s="82" t="s">
        <v>77</v>
      </c>
      <c r="O8" s="82" t="s">
        <v>78</v>
      </c>
    </row>
    <row r="9" spans="1:15" s="5" customFormat="1" ht="15.6" x14ac:dyDescent="0.3">
      <c r="A9" s="16" t="s">
        <v>6</v>
      </c>
      <c r="B9" s="41"/>
      <c r="C9" s="53"/>
      <c r="D9" s="17"/>
      <c r="E9" s="17"/>
      <c r="F9" s="18"/>
      <c r="G9" s="18"/>
      <c r="H9" s="18"/>
      <c r="I9" s="18"/>
      <c r="J9" s="18"/>
      <c r="K9" s="18"/>
      <c r="L9" s="75"/>
      <c r="M9" s="76"/>
    </row>
    <row r="10" spans="1:15" x14ac:dyDescent="0.25">
      <c r="A10" s="6"/>
      <c r="B10" s="28" t="s">
        <v>7</v>
      </c>
      <c r="C10" s="7"/>
      <c r="D10" s="8"/>
      <c r="E10" s="8"/>
      <c r="F10" s="9"/>
      <c r="G10" s="9"/>
      <c r="H10" s="9"/>
      <c r="I10" s="9"/>
      <c r="J10" s="9"/>
      <c r="K10" s="9"/>
      <c r="L10" s="39"/>
      <c r="M10" s="59"/>
    </row>
    <row r="11" spans="1:15" s="19" customFormat="1" x14ac:dyDescent="0.25">
      <c r="A11" s="24"/>
      <c r="B11" s="30" t="s">
        <v>51</v>
      </c>
      <c r="C11" s="33" t="s">
        <v>46</v>
      </c>
      <c r="D11" s="21">
        <v>24</v>
      </c>
      <c r="E11" s="21" t="s">
        <v>47</v>
      </c>
      <c r="F11" s="22">
        <f>+G11/D11</f>
        <v>43.037500000000001</v>
      </c>
      <c r="G11" s="22">
        <v>1032.9000000000001</v>
      </c>
      <c r="H11" s="65">
        <f>+F11*1.03</f>
        <v>44.328625000000002</v>
      </c>
      <c r="I11" s="65">
        <f>+G11*1.03</f>
        <v>1063.8870000000002</v>
      </c>
      <c r="J11" s="65">
        <f>+H11*1.05</f>
        <v>46.545056250000002</v>
      </c>
      <c r="K11" s="52"/>
      <c r="L11" s="30"/>
      <c r="M11" s="33">
        <v>14806513741460</v>
      </c>
      <c r="N11" s="74">
        <f>+I11/G11</f>
        <v>1.03</v>
      </c>
      <c r="O11" s="74">
        <f>+J11/F11</f>
        <v>1.0814999999999999</v>
      </c>
    </row>
    <row r="12" spans="1:15" s="19" customFormat="1" x14ac:dyDescent="0.25">
      <c r="A12" s="24"/>
      <c r="B12" s="30" t="s">
        <v>52</v>
      </c>
      <c r="C12" s="33" t="s">
        <v>48</v>
      </c>
      <c r="D12" s="21">
        <v>8</v>
      </c>
      <c r="E12" s="25" t="s">
        <v>49</v>
      </c>
      <c r="F12" s="22">
        <f>+G12/D12</f>
        <v>129.11250000000001</v>
      </c>
      <c r="G12" s="22">
        <v>1032.9000000000001</v>
      </c>
      <c r="H12" s="65">
        <f>+F12*1.03</f>
        <v>132.98587500000002</v>
      </c>
      <c r="I12" s="65">
        <f>+G12*1.03</f>
        <v>1063.8870000000002</v>
      </c>
      <c r="J12" s="65">
        <f>+H12*1.05</f>
        <v>139.63516875000002</v>
      </c>
      <c r="K12" s="52"/>
      <c r="L12" s="30">
        <v>4806513740121</v>
      </c>
      <c r="M12" s="33">
        <v>14806513740128</v>
      </c>
      <c r="N12" s="74">
        <f t="shared" ref="N12" si="0">+I12/G12</f>
        <v>1.03</v>
      </c>
      <c r="O12" s="74">
        <f>+J12/F12</f>
        <v>1.0815000000000001</v>
      </c>
    </row>
    <row r="13" spans="1:15" x14ac:dyDescent="0.25">
      <c r="A13" s="13"/>
      <c r="B13" s="36" t="s">
        <v>18</v>
      </c>
      <c r="C13" s="14"/>
      <c r="D13" s="11"/>
      <c r="E13" s="11"/>
      <c r="F13" s="12"/>
      <c r="G13" s="12"/>
      <c r="H13" s="12"/>
      <c r="I13" s="12"/>
      <c r="J13" s="12"/>
      <c r="K13" s="62"/>
      <c r="L13" s="40"/>
      <c r="M13" s="60"/>
    </row>
    <row r="14" spans="1:15" s="19" customFormat="1" x14ac:dyDescent="0.25">
      <c r="A14" s="24"/>
      <c r="B14" s="29">
        <v>5020170893834</v>
      </c>
      <c r="C14" s="33" t="s">
        <v>72</v>
      </c>
      <c r="D14" s="21">
        <v>24</v>
      </c>
      <c r="E14" s="25" t="s">
        <v>73</v>
      </c>
      <c r="F14" s="22">
        <f>+G14/D14</f>
        <v>12</v>
      </c>
      <c r="G14" s="22">
        <v>288</v>
      </c>
      <c r="H14" s="22">
        <v>12.36</v>
      </c>
      <c r="I14" s="22">
        <v>296.64999999999998</v>
      </c>
      <c r="J14" s="22">
        <v>13</v>
      </c>
      <c r="K14" s="52"/>
      <c r="L14" s="30">
        <v>4806513742095</v>
      </c>
      <c r="M14" s="33">
        <v>4806513742095</v>
      </c>
      <c r="N14" s="74">
        <f>+I14/G14</f>
        <v>1.0300347222222221</v>
      </c>
      <c r="O14" s="74">
        <f>+J14/F14</f>
        <v>1.0833333333333333</v>
      </c>
    </row>
    <row r="15" spans="1:15" s="19" customFormat="1" x14ac:dyDescent="0.25">
      <c r="A15" s="31"/>
      <c r="B15" s="54"/>
      <c r="C15" s="63"/>
      <c r="D15" s="37"/>
      <c r="E15" s="37"/>
      <c r="F15" s="38"/>
      <c r="G15" s="38"/>
      <c r="H15" s="38"/>
      <c r="I15" s="38"/>
      <c r="J15" s="38"/>
      <c r="K15" s="62"/>
      <c r="L15" s="64"/>
      <c r="M15" s="47"/>
    </row>
    <row r="16" spans="1:15" s="5" customFormat="1" ht="15" customHeight="1" x14ac:dyDescent="0.3">
      <c r="A16" s="16" t="s">
        <v>28</v>
      </c>
      <c r="B16" s="48"/>
      <c r="C16" s="50"/>
      <c r="D16" s="49"/>
      <c r="E16" s="49"/>
      <c r="F16" s="50"/>
      <c r="G16" s="50"/>
      <c r="H16" s="50"/>
      <c r="I16" s="50"/>
      <c r="J16" s="50"/>
      <c r="K16" s="50"/>
      <c r="L16" s="50"/>
      <c r="M16" s="59"/>
    </row>
    <row r="17" spans="1:15" s="19" customFormat="1" x14ac:dyDescent="0.25">
      <c r="A17" s="24"/>
      <c r="B17" s="29" t="s">
        <v>53</v>
      </c>
      <c r="C17" s="33" t="s">
        <v>32</v>
      </c>
      <c r="D17" s="21">
        <v>40</v>
      </c>
      <c r="E17" s="25" t="s">
        <v>29</v>
      </c>
      <c r="F17" s="22">
        <f>+G17/D17</f>
        <v>30.24</v>
      </c>
      <c r="G17" s="22">
        <v>1209.5999999999999</v>
      </c>
      <c r="H17" s="22">
        <f>+I17/D17</f>
        <v>31.147250000000003</v>
      </c>
      <c r="I17" s="22">
        <v>1245.8900000000001</v>
      </c>
      <c r="J17" s="22">
        <v>32.75</v>
      </c>
      <c r="K17" s="22">
        <f>J17/6</f>
        <v>5.458333333333333</v>
      </c>
      <c r="L17" s="30">
        <v>4806513741906</v>
      </c>
      <c r="M17" s="33">
        <v>14806513741903</v>
      </c>
      <c r="N17" s="74">
        <f>+I17/G17</f>
        <v>1.0300016534391536</v>
      </c>
      <c r="O17" s="74">
        <f>+J17/F17</f>
        <v>1.0830026455026456</v>
      </c>
    </row>
    <row r="18" spans="1:15" s="19" customFormat="1" x14ac:dyDescent="0.25">
      <c r="A18" s="23"/>
      <c r="B18" s="46"/>
      <c r="C18" s="55"/>
      <c r="D18" s="56"/>
      <c r="E18" s="57"/>
      <c r="F18" s="43"/>
      <c r="G18" s="43"/>
      <c r="H18" s="43"/>
      <c r="I18" s="43"/>
      <c r="J18" s="43"/>
      <c r="K18" s="43"/>
      <c r="L18" s="42"/>
      <c r="M18" s="58"/>
    </row>
    <row r="19" spans="1:15" s="5" customFormat="1" ht="15" customHeight="1" x14ac:dyDescent="0.3">
      <c r="A19" s="16" t="s">
        <v>30</v>
      </c>
      <c r="B19" s="48"/>
      <c r="C19" s="50"/>
      <c r="D19" s="49"/>
      <c r="E19" s="49"/>
      <c r="F19" s="50"/>
      <c r="G19" s="50"/>
      <c r="H19" s="50"/>
      <c r="I19" s="50"/>
      <c r="J19" s="50"/>
      <c r="K19" s="50"/>
      <c r="L19" s="50"/>
      <c r="M19" s="59"/>
    </row>
    <row r="20" spans="1:15" s="73" customFormat="1" x14ac:dyDescent="0.25">
      <c r="A20" s="69"/>
      <c r="B20" s="29" t="s">
        <v>54</v>
      </c>
      <c r="C20" s="33" t="s">
        <v>33</v>
      </c>
      <c r="D20" s="70">
        <v>40</v>
      </c>
      <c r="E20" s="70" t="s">
        <v>31</v>
      </c>
      <c r="F20" s="52">
        <f>+G20/D20</f>
        <v>39.648000000000003</v>
      </c>
      <c r="G20" s="52">
        <v>1585.92</v>
      </c>
      <c r="H20" s="52">
        <f>+I20/D20</f>
        <v>40.837499999999999</v>
      </c>
      <c r="I20" s="52">
        <v>1633.5</v>
      </c>
      <c r="J20" s="52">
        <v>43</v>
      </c>
      <c r="K20" s="52">
        <f>J20/6</f>
        <v>7.166666666666667</v>
      </c>
      <c r="L20" s="71">
        <v>4806513741920</v>
      </c>
      <c r="M20" s="72">
        <v>14806513741927</v>
      </c>
      <c r="N20" s="74">
        <f t="shared" ref="N20:N22" si="1">+I20/G20</f>
        <v>1.0300015133171911</v>
      </c>
      <c r="O20" s="74">
        <f t="shared" ref="O20:O22" si="2">+J20/F20</f>
        <v>1.0845439870863598</v>
      </c>
    </row>
    <row r="21" spans="1:15" s="73" customFormat="1" x14ac:dyDescent="0.25">
      <c r="A21" s="69"/>
      <c r="B21" s="29">
        <v>5020170871198</v>
      </c>
      <c r="C21" s="33" t="s">
        <v>70</v>
      </c>
      <c r="D21" s="70">
        <v>24</v>
      </c>
      <c r="E21" s="70" t="s">
        <v>31</v>
      </c>
      <c r="F21" s="52">
        <f>+G21/D21</f>
        <v>66.08</v>
      </c>
      <c r="G21" s="52">
        <v>1585.92</v>
      </c>
      <c r="H21" s="52">
        <f>+I21/D21</f>
        <v>68.0625</v>
      </c>
      <c r="I21" s="52">
        <v>1633.5</v>
      </c>
      <c r="J21" s="52">
        <v>71.47</v>
      </c>
      <c r="K21" s="52">
        <f>J21/6</f>
        <v>11.911666666666667</v>
      </c>
      <c r="L21" s="71"/>
      <c r="M21" s="72">
        <v>14806513741989</v>
      </c>
      <c r="N21" s="74">
        <f t="shared" si="1"/>
        <v>1.0300015133171911</v>
      </c>
      <c r="O21" s="74">
        <f t="shared" si="2"/>
        <v>1.0815677966101696</v>
      </c>
    </row>
    <row r="22" spans="1:15" s="73" customFormat="1" x14ac:dyDescent="0.25">
      <c r="A22" s="69"/>
      <c r="B22" s="29">
        <v>5020170883912</v>
      </c>
      <c r="C22" s="33" t="s">
        <v>71</v>
      </c>
      <c r="D22" s="70">
        <v>40</v>
      </c>
      <c r="E22" s="70" t="s">
        <v>31</v>
      </c>
      <c r="F22" s="52">
        <f>+G22/D22</f>
        <v>39.648000000000003</v>
      </c>
      <c r="G22" s="52">
        <v>1585.92</v>
      </c>
      <c r="H22" s="52">
        <f>+I22/D22</f>
        <v>40.837499999999999</v>
      </c>
      <c r="I22" s="52">
        <v>1633.5</v>
      </c>
      <c r="J22" s="52">
        <v>42.88</v>
      </c>
      <c r="K22" s="52">
        <f>J22/6</f>
        <v>7.1466666666666674</v>
      </c>
      <c r="L22" s="71"/>
      <c r="M22" s="72">
        <v>14806513741996</v>
      </c>
      <c r="N22" s="74">
        <f t="shared" si="1"/>
        <v>1.0300015133171911</v>
      </c>
      <c r="O22" s="74">
        <f t="shared" si="2"/>
        <v>1.0815173527037933</v>
      </c>
    </row>
    <row r="23" spans="1:15" s="5" customFormat="1" ht="15.6" x14ac:dyDescent="0.3">
      <c r="A23" s="16" t="s">
        <v>10</v>
      </c>
      <c r="B23" s="41"/>
      <c r="C23" s="7"/>
      <c r="D23" s="17"/>
      <c r="E23" s="17"/>
      <c r="F23" s="18"/>
      <c r="G23" s="18"/>
      <c r="H23" s="18"/>
      <c r="I23" s="18"/>
      <c r="J23" s="18"/>
      <c r="K23" s="15"/>
      <c r="L23" s="39"/>
      <c r="M23" s="59"/>
    </row>
    <row r="24" spans="1:15" x14ac:dyDescent="0.25">
      <c r="A24" s="6"/>
      <c r="B24" s="28" t="s">
        <v>7</v>
      </c>
      <c r="C24" s="7"/>
      <c r="D24" s="8"/>
      <c r="E24" s="8"/>
      <c r="F24" s="9"/>
      <c r="G24" s="9"/>
      <c r="H24" s="9"/>
      <c r="I24" s="9"/>
      <c r="J24" s="9"/>
      <c r="K24" s="15"/>
      <c r="L24" s="39"/>
      <c r="M24" s="59"/>
    </row>
    <row r="25" spans="1:15" s="19" customFormat="1" x14ac:dyDescent="0.25">
      <c r="A25" s="24"/>
      <c r="B25" s="30" t="s">
        <v>55</v>
      </c>
      <c r="C25" s="33" t="s">
        <v>41</v>
      </c>
      <c r="D25" s="21">
        <v>30</v>
      </c>
      <c r="E25" s="21" t="s">
        <v>11</v>
      </c>
      <c r="F25" s="22">
        <f>+G25/D25</f>
        <v>48.325333333333333</v>
      </c>
      <c r="G25" s="22">
        <v>1449.76</v>
      </c>
      <c r="H25" s="22">
        <v>49.78</v>
      </c>
      <c r="I25" s="22">
        <v>1493.25</v>
      </c>
      <c r="J25" s="22">
        <v>52.5</v>
      </c>
      <c r="K25" s="52"/>
      <c r="L25" s="30">
        <v>4806513740299</v>
      </c>
      <c r="M25" s="33">
        <v>14806513740296</v>
      </c>
      <c r="N25" s="74">
        <f t="shared" ref="N25:N27" si="3">+I25/G25</f>
        <v>1.0299980686458448</v>
      </c>
      <c r="O25" s="74">
        <f t="shared" ref="O25:O27" si="4">+J25/F25</f>
        <v>1.0863867122834123</v>
      </c>
    </row>
    <row r="26" spans="1:15" s="19" customFormat="1" x14ac:dyDescent="0.25">
      <c r="A26" s="24"/>
      <c r="B26" s="30" t="s">
        <v>56</v>
      </c>
      <c r="C26" s="33" t="s">
        <v>34</v>
      </c>
      <c r="D26" s="21">
        <v>20</v>
      </c>
      <c r="E26" s="21" t="s">
        <v>12</v>
      </c>
      <c r="F26" s="22">
        <f>+G26/D26</f>
        <v>92.38</v>
      </c>
      <c r="G26" s="22">
        <v>1847.6</v>
      </c>
      <c r="H26" s="22">
        <v>95.23</v>
      </c>
      <c r="I26" s="22">
        <f>+H26*D26</f>
        <v>1904.6000000000001</v>
      </c>
      <c r="J26" s="22">
        <v>100</v>
      </c>
      <c r="K26" s="52"/>
      <c r="L26" s="30">
        <v>4806513740855</v>
      </c>
      <c r="M26" s="33">
        <v>14806513740852</v>
      </c>
      <c r="N26" s="74">
        <f t="shared" si="3"/>
        <v>1.0308508335137476</v>
      </c>
      <c r="O26" s="74">
        <f t="shared" si="4"/>
        <v>1.082485386447283</v>
      </c>
    </row>
    <row r="27" spans="1:15" s="19" customFormat="1" x14ac:dyDescent="0.25">
      <c r="A27" s="24"/>
      <c r="B27" s="30" t="s">
        <v>57</v>
      </c>
      <c r="C27" s="33" t="s">
        <v>35</v>
      </c>
      <c r="D27" s="21">
        <v>30</v>
      </c>
      <c r="E27" s="21" t="s">
        <v>19</v>
      </c>
      <c r="F27" s="22">
        <f>+G27/D27</f>
        <v>46.75</v>
      </c>
      <c r="G27" s="22">
        <v>1402.5</v>
      </c>
      <c r="H27" s="22">
        <v>48.15</v>
      </c>
      <c r="I27" s="22">
        <v>1444.58</v>
      </c>
      <c r="J27" s="22">
        <v>50.5</v>
      </c>
      <c r="K27" s="52"/>
      <c r="L27" s="30">
        <v>4806513741715</v>
      </c>
      <c r="M27" s="33">
        <v>14806513741644</v>
      </c>
      <c r="N27" s="74">
        <f t="shared" si="3"/>
        <v>1.0300035650623884</v>
      </c>
      <c r="O27" s="74">
        <f t="shared" si="4"/>
        <v>1.0802139037433156</v>
      </c>
    </row>
    <row r="28" spans="1:15" x14ac:dyDescent="0.25">
      <c r="A28" s="6"/>
      <c r="B28" s="28" t="s">
        <v>8</v>
      </c>
      <c r="C28" s="7"/>
      <c r="D28" s="8"/>
      <c r="E28" s="8"/>
      <c r="F28" s="9"/>
      <c r="G28" s="9"/>
      <c r="H28" s="9"/>
      <c r="I28" s="9"/>
      <c r="J28" s="9"/>
      <c r="K28" s="15"/>
      <c r="L28" s="39"/>
      <c r="M28" s="59"/>
    </row>
    <row r="29" spans="1:15" s="19" customFormat="1" x14ac:dyDescent="0.25">
      <c r="A29" s="24"/>
      <c r="B29" s="30" t="s">
        <v>58</v>
      </c>
      <c r="C29" s="33" t="s">
        <v>42</v>
      </c>
      <c r="D29" s="21">
        <v>30</v>
      </c>
      <c r="E29" s="21" t="s">
        <v>11</v>
      </c>
      <c r="F29" s="22">
        <f>+G29/D29</f>
        <v>59.951333333333331</v>
      </c>
      <c r="G29" s="22">
        <v>1798.54</v>
      </c>
      <c r="H29" s="22">
        <v>61.75</v>
      </c>
      <c r="I29" s="22">
        <f>+H29*D29</f>
        <v>1852.5</v>
      </c>
      <c r="J29" s="22">
        <v>65</v>
      </c>
      <c r="K29" s="52"/>
      <c r="L29" s="30">
        <v>4806513740275</v>
      </c>
      <c r="M29" s="33">
        <v>14806513740272</v>
      </c>
      <c r="N29" s="74">
        <f t="shared" ref="N29" si="5">+I29/G29</f>
        <v>1.0300021128248469</v>
      </c>
      <c r="O29" s="74">
        <f>+J29/F29</f>
        <v>1.0842127503419441</v>
      </c>
    </row>
    <row r="30" spans="1:15" x14ac:dyDescent="0.25">
      <c r="A30" s="6"/>
      <c r="B30" s="28" t="s">
        <v>9</v>
      </c>
      <c r="C30" s="7"/>
      <c r="D30" s="8"/>
      <c r="E30" s="8"/>
      <c r="F30" s="9"/>
      <c r="G30" s="9"/>
      <c r="H30" s="9"/>
      <c r="I30" s="9"/>
      <c r="J30" s="9"/>
      <c r="K30" s="15"/>
      <c r="L30" s="39"/>
      <c r="M30" s="59"/>
    </row>
    <row r="31" spans="1:15" s="19" customFormat="1" x14ac:dyDescent="0.25">
      <c r="A31" s="24"/>
      <c r="B31" s="30" t="s">
        <v>59</v>
      </c>
      <c r="C31" s="33" t="s">
        <v>40</v>
      </c>
      <c r="D31" s="21">
        <v>30</v>
      </c>
      <c r="E31" s="21" t="s">
        <v>11</v>
      </c>
      <c r="F31" s="22">
        <f>+G31/D31</f>
        <v>59.951333333333331</v>
      </c>
      <c r="G31" s="22">
        <v>1798.54</v>
      </c>
      <c r="H31" s="22">
        <v>61.75</v>
      </c>
      <c r="I31" s="22">
        <f>+H31*D31</f>
        <v>1852.5</v>
      </c>
      <c r="J31" s="22">
        <v>65</v>
      </c>
      <c r="K31" s="52"/>
      <c r="L31" s="30">
        <v>4806513740312</v>
      </c>
      <c r="M31" s="33">
        <v>14806513740319</v>
      </c>
      <c r="N31" s="74">
        <f t="shared" ref="N31" si="6">+I31/G31</f>
        <v>1.0300021128248469</v>
      </c>
      <c r="O31" s="74">
        <f>+J31/F31</f>
        <v>1.0842127503419441</v>
      </c>
    </row>
    <row r="32" spans="1:15" s="5" customFormat="1" ht="15.6" x14ac:dyDescent="0.3">
      <c r="A32" s="16" t="s">
        <v>20</v>
      </c>
      <c r="B32" s="16"/>
      <c r="C32" s="50"/>
      <c r="D32" s="49"/>
      <c r="E32" s="49"/>
      <c r="F32" s="50"/>
      <c r="G32" s="50"/>
      <c r="H32" s="50"/>
      <c r="I32" s="50"/>
      <c r="J32" s="50"/>
      <c r="K32" s="50"/>
      <c r="L32" s="50"/>
      <c r="M32" s="59"/>
    </row>
    <row r="33" spans="1:15" s="19" customFormat="1" x14ac:dyDescent="0.25">
      <c r="A33" s="24"/>
      <c r="B33" s="30" t="s">
        <v>60</v>
      </c>
      <c r="C33" s="33" t="s">
        <v>36</v>
      </c>
      <c r="D33" s="21">
        <v>24</v>
      </c>
      <c r="E33" s="25" t="s">
        <v>21</v>
      </c>
      <c r="F33" s="61">
        <f t="shared" ref="F33:F38" si="7">+G33/D33</f>
        <v>40.135833333333331</v>
      </c>
      <c r="G33" s="61">
        <v>963.26</v>
      </c>
      <c r="H33" s="61">
        <v>41.34</v>
      </c>
      <c r="I33" s="61">
        <v>992.16000000000008</v>
      </c>
      <c r="J33" s="61">
        <v>43.5</v>
      </c>
      <c r="K33" s="61">
        <f>+J33/10</f>
        <v>4.3499999999999996</v>
      </c>
      <c r="L33" s="30">
        <v>4806513741753</v>
      </c>
      <c r="M33" s="33">
        <v>14806513741651</v>
      </c>
      <c r="N33" s="74">
        <f t="shared" ref="N33:N39" si="8">+I33/G33</f>
        <v>1.030002283910886</v>
      </c>
      <c r="O33" s="74">
        <f t="shared" ref="O33:O39" si="9">+J33/F33</f>
        <v>1.0838195295143576</v>
      </c>
    </row>
    <row r="34" spans="1:15" s="19" customFormat="1" x14ac:dyDescent="0.25">
      <c r="A34" s="24"/>
      <c r="B34" s="30" t="s">
        <v>61</v>
      </c>
      <c r="C34" s="33" t="s">
        <v>37</v>
      </c>
      <c r="D34" s="21">
        <v>24</v>
      </c>
      <c r="E34" s="25" t="s">
        <v>22</v>
      </c>
      <c r="F34" s="61">
        <f t="shared" si="7"/>
        <v>49.475833333333334</v>
      </c>
      <c r="G34" s="61">
        <v>1187.42</v>
      </c>
      <c r="H34" s="26">
        <v>50.96</v>
      </c>
      <c r="I34" s="61">
        <v>1223.04</v>
      </c>
      <c r="J34" s="61">
        <v>53.75</v>
      </c>
      <c r="K34" s="61">
        <f t="shared" ref="K34:K36" si="10">+J34/10</f>
        <v>5.375</v>
      </c>
      <c r="L34" s="30">
        <v>4806513741777</v>
      </c>
      <c r="M34" s="33">
        <v>14806513741668</v>
      </c>
      <c r="N34" s="74">
        <f t="shared" si="8"/>
        <v>1.0299978103788043</v>
      </c>
      <c r="O34" s="74">
        <f t="shared" si="9"/>
        <v>1.0863889777837665</v>
      </c>
    </row>
    <row r="35" spans="1:15" s="19" customFormat="1" x14ac:dyDescent="0.25">
      <c r="A35" s="24"/>
      <c r="B35" s="30" t="s">
        <v>62</v>
      </c>
      <c r="C35" s="33" t="s">
        <v>38</v>
      </c>
      <c r="D35" s="21">
        <v>24</v>
      </c>
      <c r="E35" s="21" t="s">
        <v>22</v>
      </c>
      <c r="F35" s="22">
        <f t="shared" si="7"/>
        <v>49.475833333333334</v>
      </c>
      <c r="G35" s="22">
        <v>1187.42</v>
      </c>
      <c r="H35" s="22">
        <v>50.96</v>
      </c>
      <c r="I35" s="22">
        <f>+H35*D35</f>
        <v>1223.04</v>
      </c>
      <c r="J35" s="22">
        <v>53.75</v>
      </c>
      <c r="K35" s="61">
        <f t="shared" si="10"/>
        <v>5.375</v>
      </c>
      <c r="L35" s="30">
        <v>4806513741838</v>
      </c>
      <c r="M35" s="33">
        <v>14806513741712</v>
      </c>
      <c r="N35" s="74">
        <f t="shared" si="8"/>
        <v>1.0299978103788043</v>
      </c>
      <c r="O35" s="74">
        <f t="shared" si="9"/>
        <v>1.0863889777837665</v>
      </c>
    </row>
    <row r="36" spans="1:15" s="19" customFormat="1" ht="12" customHeight="1" x14ac:dyDescent="0.25">
      <c r="A36" s="24"/>
      <c r="B36" s="30" t="s">
        <v>63</v>
      </c>
      <c r="C36" s="33" t="s">
        <v>39</v>
      </c>
      <c r="D36" s="21">
        <v>24</v>
      </c>
      <c r="E36" s="25" t="s">
        <v>27</v>
      </c>
      <c r="F36" s="22">
        <f t="shared" si="7"/>
        <v>49.475833333333334</v>
      </c>
      <c r="G36" s="22">
        <v>1187.42</v>
      </c>
      <c r="H36" s="22">
        <v>50.96</v>
      </c>
      <c r="I36" s="22">
        <f>+H36*D36</f>
        <v>1223.04</v>
      </c>
      <c r="J36" s="22">
        <v>53.75</v>
      </c>
      <c r="K36" s="61">
        <f t="shared" si="10"/>
        <v>5.375</v>
      </c>
      <c r="L36" s="30">
        <v>4806513741814</v>
      </c>
      <c r="M36" s="33">
        <v>14806513741699</v>
      </c>
      <c r="N36" s="74">
        <f t="shared" si="8"/>
        <v>1.0299978103788043</v>
      </c>
      <c r="O36" s="74">
        <f t="shared" si="9"/>
        <v>1.0863889777837665</v>
      </c>
    </row>
    <row r="37" spans="1:15" s="19" customFormat="1" x14ac:dyDescent="0.25">
      <c r="A37" s="24"/>
      <c r="B37" s="30" t="s">
        <v>64</v>
      </c>
      <c r="C37" s="33" t="s">
        <v>43</v>
      </c>
      <c r="D37" s="21">
        <v>24</v>
      </c>
      <c r="E37" s="25" t="s">
        <v>45</v>
      </c>
      <c r="F37" s="66">
        <f t="shared" si="7"/>
        <v>49.475833333333334</v>
      </c>
      <c r="G37" s="66">
        <v>1187.42</v>
      </c>
      <c r="H37" s="66">
        <v>50.96</v>
      </c>
      <c r="I37" s="66">
        <f>+H37*D37</f>
        <v>1223.04</v>
      </c>
      <c r="J37" s="66">
        <v>53.75</v>
      </c>
      <c r="K37" s="66">
        <f>J37/10</f>
        <v>5.375</v>
      </c>
      <c r="L37" s="30">
        <v>4806513741883</v>
      </c>
      <c r="M37" s="33">
        <v>14806513741880</v>
      </c>
      <c r="N37" s="74">
        <f t="shared" si="8"/>
        <v>1.0299978103788043</v>
      </c>
      <c r="O37" s="74">
        <f t="shared" si="9"/>
        <v>1.0863889777837665</v>
      </c>
    </row>
    <row r="38" spans="1:15" s="19" customFormat="1" x14ac:dyDescent="0.25">
      <c r="A38" s="24"/>
      <c r="B38" s="30" t="s">
        <v>65</v>
      </c>
      <c r="C38" s="33" t="s">
        <v>44</v>
      </c>
      <c r="D38" s="21">
        <v>24</v>
      </c>
      <c r="E38" s="25" t="s">
        <v>45</v>
      </c>
      <c r="F38" s="66">
        <f t="shared" si="7"/>
        <v>49.475833333333334</v>
      </c>
      <c r="G38" s="66">
        <v>1187.42</v>
      </c>
      <c r="H38" s="66">
        <v>50.96</v>
      </c>
      <c r="I38" s="66">
        <f>+H38*D38</f>
        <v>1223.04</v>
      </c>
      <c r="J38" s="66">
        <v>53.75</v>
      </c>
      <c r="K38" s="66">
        <f>J38/10</f>
        <v>5.375</v>
      </c>
      <c r="L38" s="30">
        <v>4806513741890</v>
      </c>
      <c r="M38" s="33">
        <v>14806513741897</v>
      </c>
      <c r="N38" s="74">
        <f t="shared" si="8"/>
        <v>1.0299978103788043</v>
      </c>
      <c r="O38" s="74">
        <f t="shared" si="9"/>
        <v>1.0863889777837665</v>
      </c>
    </row>
    <row r="39" spans="1:15" s="19" customFormat="1" x14ac:dyDescent="0.25">
      <c r="A39" s="24"/>
      <c r="B39" s="30">
        <v>5020170897142</v>
      </c>
      <c r="C39" s="33" t="s">
        <v>74</v>
      </c>
      <c r="D39" s="21">
        <v>24</v>
      </c>
      <c r="E39" s="67" t="s">
        <v>75</v>
      </c>
      <c r="F39" s="66">
        <v>49.475833333333334</v>
      </c>
      <c r="G39" s="66">
        <v>1187.42</v>
      </c>
      <c r="H39" s="66">
        <v>50.96</v>
      </c>
      <c r="I39" s="66">
        <f>+H39*D39</f>
        <v>1223.04</v>
      </c>
      <c r="J39" s="66">
        <v>53.75</v>
      </c>
      <c r="K39" s="66">
        <f>J39/10</f>
        <v>5.375</v>
      </c>
      <c r="L39" s="30">
        <v>4806513741777</v>
      </c>
      <c r="M39" s="20">
        <v>14806513741668</v>
      </c>
      <c r="N39" s="74">
        <f t="shared" si="8"/>
        <v>1.0299978103788043</v>
      </c>
      <c r="O39" s="74">
        <f t="shared" si="9"/>
        <v>1.0863889777837665</v>
      </c>
    </row>
    <row r="40" spans="1:15" s="5" customFormat="1" ht="15.6" x14ac:dyDescent="0.3">
      <c r="A40" s="68" t="s">
        <v>66</v>
      </c>
      <c r="B40" s="68"/>
      <c r="C40" s="50"/>
      <c r="D40" s="49"/>
      <c r="E40" s="49"/>
      <c r="F40" s="50"/>
      <c r="G40" s="50"/>
      <c r="H40" s="50"/>
      <c r="I40" s="50"/>
      <c r="J40" s="50"/>
      <c r="K40" s="50"/>
      <c r="L40" s="50"/>
      <c r="M40" s="59"/>
    </row>
    <row r="41" spans="1:15" s="19" customFormat="1" x14ac:dyDescent="0.25">
      <c r="A41" s="24"/>
      <c r="B41" s="30">
        <v>5020170892344</v>
      </c>
      <c r="C41" s="44" t="s">
        <v>67</v>
      </c>
      <c r="D41" s="21">
        <v>8</v>
      </c>
      <c r="E41" s="25" t="s">
        <v>69</v>
      </c>
      <c r="F41" s="22">
        <f>+G41/D41</f>
        <v>164.9</v>
      </c>
      <c r="G41" s="22">
        <v>1319.2</v>
      </c>
      <c r="H41" s="22">
        <v>170</v>
      </c>
      <c r="I41" s="22">
        <f>+H41*D41</f>
        <v>1360</v>
      </c>
      <c r="J41" s="22"/>
      <c r="K41" s="22">
        <f>J41/10</f>
        <v>0</v>
      </c>
      <c r="L41" s="30"/>
      <c r="M41" s="58"/>
      <c r="N41" s="74">
        <f t="shared" ref="N41" si="11">+I41/G41</f>
        <v>1.0309278350515463</v>
      </c>
      <c r="O41" s="74">
        <f t="shared" ref="O41:O42" si="12">+J41/F41</f>
        <v>0</v>
      </c>
    </row>
    <row r="42" spans="1:15" s="19" customFormat="1" x14ac:dyDescent="0.25">
      <c r="A42" s="24"/>
      <c r="B42" s="30">
        <v>5020170892346</v>
      </c>
      <c r="C42" s="44" t="s">
        <v>68</v>
      </c>
      <c r="D42" s="21">
        <v>8</v>
      </c>
      <c r="E42" s="25" t="s">
        <v>69</v>
      </c>
      <c r="F42" s="22">
        <f>+G42/D42</f>
        <v>164.9</v>
      </c>
      <c r="G42" s="22">
        <v>1319.2</v>
      </c>
      <c r="H42" s="22">
        <v>170</v>
      </c>
      <c r="I42" s="22">
        <f>+H42*D42</f>
        <v>1360</v>
      </c>
      <c r="J42" s="22"/>
      <c r="K42" s="22">
        <f>J42/10</f>
        <v>0</v>
      </c>
      <c r="L42" s="30"/>
      <c r="M42" s="58"/>
      <c r="N42" s="74">
        <f t="shared" ref="N42" si="13">+I42/G42</f>
        <v>1.0309278350515463</v>
      </c>
      <c r="O42" s="74">
        <f t="shared" si="12"/>
        <v>0</v>
      </c>
    </row>
  </sheetData>
  <mergeCells count="6">
    <mergeCell ref="L7:L8"/>
    <mergeCell ref="M7:M8"/>
    <mergeCell ref="B7:B8"/>
    <mergeCell ref="C7:C8"/>
    <mergeCell ref="F7:G7"/>
    <mergeCell ref="H7:K7"/>
  </mergeCells>
  <phoneticPr fontId="2" type="noConversion"/>
  <pageMargins left="0.2" right="0.19" top="0.2" bottom="0.2" header="0.24" footer="0.28000000000000003"/>
  <headerFooter alignWithMargins="0">
    <oddHeader>&amp;R&amp;P of &amp;N</oddHead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1" sqref="B1"/>
    </sheetView>
  </sheetViews>
  <sheetFormatPr defaultColWidth="8.88671875" defaultRowHeight="13.2" x14ac:dyDescent="0.25"/>
  <cols>
    <col min="1" max="1" width="14.109375" style="85" bestFit="1" customWidth="1"/>
    <col min="2" max="2" width="14.109375" style="85" customWidth="1"/>
    <col min="3" max="3" width="45.44140625" style="85" bestFit="1" customWidth="1"/>
    <col min="4" max="4" width="9.44140625" style="85" bestFit="1" customWidth="1"/>
    <col min="5" max="5" width="24.109375" style="85" bestFit="1" customWidth="1"/>
    <col min="6" max="6" width="26.33203125" style="85" bestFit="1" customWidth="1"/>
    <col min="7" max="7" width="23" style="85" bestFit="1" customWidth="1"/>
    <col min="8" max="8" width="25" style="85" bestFit="1" customWidth="1"/>
    <col min="9" max="9" width="18.44140625" style="85" bestFit="1" customWidth="1"/>
    <col min="10" max="10" width="15.33203125" style="85" bestFit="1" customWidth="1"/>
    <col min="11" max="11" width="15.109375" style="85" bestFit="1" customWidth="1"/>
    <col min="12" max="12" width="32.88671875" style="85" bestFit="1" customWidth="1"/>
    <col min="13" max="13" width="12.109375" style="85" customWidth="1"/>
    <col min="14" max="16384" width="8.88671875" style="85"/>
  </cols>
  <sheetData>
    <row r="1" spans="1:5" ht="42.75" customHeight="1" x14ac:dyDescent="0.25">
      <c r="A1" s="84" t="s">
        <v>81</v>
      </c>
      <c r="B1" s="84" t="s">
        <v>83</v>
      </c>
      <c r="C1" s="84" t="s">
        <v>79</v>
      </c>
    </row>
    <row r="2" spans="1:5" x14ac:dyDescent="0.25">
      <c r="A2" s="83" t="s">
        <v>80</v>
      </c>
      <c r="B2" s="83"/>
      <c r="C2" s="87" t="s">
        <v>82</v>
      </c>
      <c r="D2" s="86"/>
      <c r="E2" s="86"/>
    </row>
  </sheetData>
  <pageMargins left="0.7" right="0.7" top="0.75" bottom="0.75" header="0.3" footer="0.3"/>
  <pageSetup orientation="portrait" horizontalDpi="300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smscci_coffee</vt:lpstr>
      <vt:lpstr>Sheet1</vt:lpstr>
      <vt:lpstr>smscci_coffee!Print_Area</vt:lpstr>
      <vt:lpstr>smscci_coffee!Print_Titles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Johnny Alibuyog</cp:lastModifiedBy>
  <cp:lastPrinted>2016-06-24T04:12:16Z</cp:lastPrinted>
  <dcterms:created xsi:type="dcterms:W3CDTF">2009-07-01T07:17:37Z</dcterms:created>
  <dcterms:modified xsi:type="dcterms:W3CDTF">2018-03-05T02:11:12Z</dcterms:modified>
</cp:coreProperties>
</file>