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_repo\Narasoft\tinda\trunk\AmpedBiz\AmpedBiz.Service.Host\Data\Default\"/>
    </mc:Choice>
  </mc:AlternateContent>
  <bookViews>
    <workbookView xWindow="0" yWindow="0" windowWidth="28800" windowHeight="12300" firstSheet="1" activeTab="1"/>
  </bookViews>
  <sheets>
    <sheet name="smscci_coffee" sheetId="5" state="hidden" r:id="rId1"/>
    <sheet name="Sheet1" sheetId="12" r:id="rId2"/>
    <sheet name="Sheet1 (2)" sheetId="14" r:id="rId3"/>
  </sheets>
  <definedNames>
    <definedName name="_xlnm._FilterDatabase" localSheetId="0" hidden="1">smscci_coffee!$B$10:$M$36</definedName>
    <definedName name="_xlnm.Print_Area" localSheetId="0">smscci_coffee!$A$2:$O$42</definedName>
    <definedName name="_xlnm.Print_Titles" localSheetId="0">smscci_coffee!$1:$8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1" i="12" l="1"/>
  <c r="H82" i="12"/>
  <c r="J65" i="12"/>
  <c r="H65" i="12"/>
  <c r="J64" i="12"/>
  <c r="H64" i="12"/>
  <c r="J63" i="12"/>
  <c r="H63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66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7" i="12"/>
  <c r="I176" i="12"/>
  <c r="I175" i="12"/>
  <c r="G194" i="12"/>
  <c r="G193" i="12"/>
  <c r="G192" i="12"/>
  <c r="G191" i="12"/>
  <c r="G190" i="12"/>
  <c r="G189" i="12"/>
  <c r="G188" i="12"/>
  <c r="H187" i="12"/>
  <c r="G187" i="12"/>
  <c r="H186" i="12"/>
  <c r="G186" i="12"/>
  <c r="G185" i="12"/>
  <c r="G184" i="12"/>
  <c r="G183" i="12"/>
  <c r="G182" i="12"/>
  <c r="G181" i="12"/>
  <c r="G180" i="12"/>
  <c r="G179" i="12"/>
  <c r="G177" i="12"/>
  <c r="G176" i="12"/>
  <c r="G175" i="12"/>
  <c r="I174" i="12"/>
  <c r="I173" i="12"/>
  <c r="I172" i="12"/>
  <c r="I171" i="12"/>
  <c r="I170" i="12"/>
  <c r="I169" i="12"/>
  <c r="I166" i="12"/>
  <c r="I165" i="12"/>
  <c r="I164" i="12"/>
  <c r="I163" i="12"/>
  <c r="I162" i="12"/>
  <c r="I161" i="12"/>
  <c r="I155" i="12"/>
  <c r="I86" i="12"/>
  <c r="I83" i="12"/>
  <c r="J168" i="12"/>
  <c r="J167" i="12"/>
  <c r="J160" i="12"/>
  <c r="J159" i="12"/>
  <c r="J158" i="12"/>
  <c r="J157" i="12"/>
  <c r="J156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5" i="12"/>
  <c r="J84" i="12"/>
  <c r="G174" i="12"/>
  <c r="G173" i="12"/>
  <c r="G172" i="12"/>
  <c r="G171" i="12"/>
  <c r="G170" i="12"/>
  <c r="G169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H168" i="12"/>
  <c r="H167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I56" i="12"/>
  <c r="I53" i="12"/>
  <c r="I52" i="12"/>
  <c r="I51" i="12"/>
  <c r="I50" i="12"/>
  <c r="J60" i="12"/>
  <c r="J59" i="12"/>
  <c r="J58" i="12"/>
  <c r="G62" i="12"/>
  <c r="G60" i="12"/>
  <c r="G59" i="12"/>
  <c r="G58" i="12"/>
  <c r="G56" i="12"/>
  <c r="G54" i="12"/>
  <c r="G53" i="12"/>
  <c r="G52" i="12"/>
  <c r="G51" i="12"/>
  <c r="G50" i="12"/>
  <c r="I41" i="12"/>
  <c r="I40" i="12"/>
  <c r="I28" i="12"/>
  <c r="I27" i="12"/>
  <c r="I23" i="12"/>
  <c r="I22" i="12"/>
  <c r="I20" i="12"/>
  <c r="I19" i="12"/>
  <c r="I18" i="12"/>
  <c r="I9" i="12"/>
  <c r="I8" i="12"/>
  <c r="I7" i="12"/>
  <c r="I6" i="12"/>
  <c r="I5" i="12"/>
  <c r="I4" i="12"/>
  <c r="I3" i="12"/>
  <c r="I2" i="12"/>
  <c r="J49" i="12"/>
  <c r="J48" i="12"/>
  <c r="J47" i="12"/>
  <c r="J44" i="12"/>
  <c r="J43" i="12"/>
  <c r="J42" i="12"/>
  <c r="J39" i="12"/>
  <c r="J38" i="12"/>
  <c r="J37" i="12"/>
  <c r="J36" i="12"/>
  <c r="J35" i="12"/>
  <c r="J34" i="12"/>
  <c r="J31" i="12"/>
  <c r="J30" i="12"/>
  <c r="J29" i="12"/>
  <c r="J24" i="12"/>
  <c r="J17" i="12"/>
  <c r="J16" i="12"/>
  <c r="J15" i="12"/>
  <c r="J14" i="12"/>
  <c r="J13" i="12"/>
  <c r="J12" i="12"/>
  <c r="J11" i="12"/>
  <c r="J10" i="12"/>
  <c r="H49" i="12"/>
  <c r="H48" i="12"/>
  <c r="H47" i="12"/>
  <c r="H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I67" i="14"/>
  <c r="G67" i="14"/>
  <c r="E67" i="14"/>
  <c r="H65" i="14"/>
  <c r="E65" i="14"/>
  <c r="H64" i="14"/>
  <c r="E64" i="14"/>
  <c r="H63" i="14"/>
  <c r="E63" i="14"/>
  <c r="G61" i="14"/>
  <c r="E61" i="14"/>
  <c r="E59" i="14"/>
  <c r="I58" i="14"/>
  <c r="G58" i="14"/>
  <c r="E58" i="14"/>
  <c r="G57" i="14"/>
  <c r="E57" i="14"/>
  <c r="G56" i="14"/>
  <c r="I56" i="14"/>
  <c r="E56" i="14"/>
  <c r="G55" i="14"/>
  <c r="I55" i="14"/>
  <c r="E55" i="14"/>
  <c r="H54" i="14"/>
  <c r="F54" i="14"/>
  <c r="H53" i="14"/>
  <c r="F53" i="14"/>
  <c r="H52" i="14"/>
  <c r="F52" i="14"/>
  <c r="H51" i="14"/>
  <c r="F51" i="14"/>
  <c r="H50" i="14"/>
  <c r="E50" i="14"/>
  <c r="H49" i="14"/>
  <c r="E49" i="14"/>
  <c r="H48" i="14"/>
  <c r="E48" i="14"/>
  <c r="H47" i="14"/>
  <c r="E47" i="14"/>
  <c r="G46" i="14"/>
  <c r="E46" i="14"/>
  <c r="G45" i="14"/>
  <c r="E45" i="14"/>
  <c r="H44" i="14"/>
  <c r="E44" i="14"/>
  <c r="H43" i="14"/>
  <c r="E43" i="14"/>
  <c r="H42" i="14"/>
  <c r="E42" i="14"/>
  <c r="H41" i="14"/>
  <c r="E41" i="14"/>
  <c r="H40" i="14"/>
  <c r="E40" i="14"/>
  <c r="H39" i="14"/>
  <c r="E39" i="14"/>
  <c r="H38" i="14"/>
  <c r="E38" i="14"/>
  <c r="H37" i="14"/>
  <c r="E37" i="14"/>
  <c r="H36" i="14"/>
  <c r="E36" i="14"/>
  <c r="H35" i="14"/>
  <c r="E35" i="14"/>
  <c r="H34" i="14"/>
  <c r="E34" i="14"/>
  <c r="G33" i="14"/>
  <c r="E33" i="14"/>
  <c r="G32" i="14"/>
  <c r="E32" i="14"/>
  <c r="H31" i="14"/>
  <c r="E31" i="14"/>
  <c r="H30" i="14"/>
  <c r="E30" i="14"/>
  <c r="H29" i="14"/>
  <c r="E29" i="14"/>
  <c r="H28" i="14"/>
  <c r="E28" i="14"/>
  <c r="H27" i="14"/>
  <c r="E27" i="14"/>
  <c r="G26" i="14"/>
  <c r="E26" i="14"/>
  <c r="G25" i="14"/>
  <c r="E25" i="14"/>
  <c r="H24" i="14"/>
  <c r="E24" i="14"/>
  <c r="G23" i="14"/>
  <c r="E23" i="14"/>
  <c r="G22" i="14"/>
  <c r="E22" i="14"/>
  <c r="G21" i="14"/>
  <c r="E21" i="14"/>
  <c r="H20" i="14"/>
  <c r="E20" i="14"/>
  <c r="H19" i="14"/>
  <c r="E19" i="14"/>
  <c r="H18" i="14"/>
  <c r="E18" i="14"/>
  <c r="H17" i="14"/>
  <c r="E17" i="14"/>
  <c r="H16" i="14"/>
  <c r="E16" i="14"/>
  <c r="H15" i="14"/>
  <c r="E15" i="14"/>
  <c r="H14" i="14"/>
  <c r="E14" i="14"/>
  <c r="H13" i="14"/>
  <c r="E13" i="14"/>
  <c r="H12" i="14"/>
  <c r="E12" i="14"/>
  <c r="H11" i="14"/>
  <c r="E11" i="14"/>
  <c r="H10" i="14"/>
  <c r="E10" i="14"/>
  <c r="G9" i="14"/>
  <c r="E9" i="14"/>
  <c r="G8" i="14"/>
  <c r="E8" i="14"/>
  <c r="G7" i="14"/>
  <c r="E7" i="14"/>
  <c r="H6" i="14"/>
  <c r="E6" i="14"/>
  <c r="E5" i="14"/>
  <c r="G4" i="14"/>
  <c r="E4" i="14"/>
  <c r="H3" i="14"/>
  <c r="E3" i="14"/>
  <c r="H2" i="14"/>
  <c r="E2" i="14"/>
  <c r="O39" i="5"/>
  <c r="N34" i="5"/>
  <c r="N33" i="5"/>
  <c r="N27" i="5"/>
  <c r="N25" i="5"/>
  <c r="N22" i="5"/>
  <c r="N21" i="5"/>
  <c r="N20" i="5"/>
  <c r="N17" i="5"/>
  <c r="N14" i="5"/>
  <c r="I12" i="5"/>
  <c r="N12" i="5"/>
  <c r="I11" i="5"/>
  <c r="N11" i="5"/>
  <c r="K39" i="5"/>
  <c r="K36" i="5"/>
  <c r="K35" i="5"/>
  <c r="K34" i="5"/>
  <c r="K33" i="5"/>
  <c r="I39" i="5"/>
  <c r="N39" i="5"/>
  <c r="K22" i="5"/>
  <c r="H22" i="5"/>
  <c r="F22" i="5"/>
  <c r="O22" i="5"/>
  <c r="K21" i="5"/>
  <c r="H21" i="5"/>
  <c r="H20" i="5"/>
  <c r="K42" i="5"/>
  <c r="I42" i="5"/>
  <c r="N42" i="5"/>
  <c r="F42" i="5"/>
  <c r="O42" i="5"/>
  <c r="K41" i="5"/>
  <c r="I41" i="5"/>
  <c r="N41" i="5"/>
  <c r="F41" i="5"/>
  <c r="O41" i="5"/>
  <c r="K38" i="5"/>
  <c r="I38" i="5"/>
  <c r="N38" i="5"/>
  <c r="F38" i="5"/>
  <c r="O38" i="5"/>
  <c r="K37" i="5"/>
  <c r="I37" i="5"/>
  <c r="N37" i="5"/>
  <c r="F37" i="5"/>
  <c r="O37" i="5"/>
  <c r="H17" i="5"/>
  <c r="F12" i="5"/>
  <c r="H12" i="5"/>
  <c r="J12" i="5"/>
  <c r="O12" i="5"/>
  <c r="K20" i="5"/>
  <c r="F20" i="5"/>
  <c r="O20" i="5"/>
  <c r="F17" i="5"/>
  <c r="O17" i="5"/>
  <c r="I36" i="5"/>
  <c r="N36" i="5"/>
  <c r="F36" i="5"/>
  <c r="O36" i="5"/>
  <c r="I35" i="5"/>
  <c r="N35" i="5"/>
  <c r="F35" i="5"/>
  <c r="O35" i="5"/>
  <c r="F34" i="5"/>
  <c r="O34" i="5"/>
  <c r="F33" i="5"/>
  <c r="O33" i="5"/>
  <c r="F27" i="5"/>
  <c r="O27" i="5"/>
  <c r="F14" i="5"/>
  <c r="O14" i="5"/>
  <c r="F11" i="5"/>
  <c r="H11" i="5"/>
  <c r="J11" i="5"/>
  <c r="O11" i="5"/>
  <c r="A3" i="5"/>
  <c r="F25" i="5"/>
  <c r="O25" i="5"/>
  <c r="F26" i="5"/>
  <c r="O26" i="5"/>
  <c r="I26" i="5"/>
  <c r="N26" i="5"/>
  <c r="F29" i="5"/>
  <c r="O29" i="5"/>
  <c r="I29" i="5"/>
  <c r="N29" i="5"/>
  <c r="F31" i="5"/>
  <c r="O31" i="5"/>
  <c r="I31" i="5"/>
  <c r="N31" i="5"/>
  <c r="K17" i="5"/>
  <c r="F21" i="5"/>
  <c r="O21" i="5"/>
  <c r="J21" i="12"/>
  <c r="J25" i="12"/>
  <c r="J26" i="12"/>
  <c r="J32" i="12"/>
  <c r="J33" i="12"/>
  <c r="J45" i="12"/>
  <c r="J46" i="12"/>
</calcChain>
</file>

<file path=xl/comments1.xml><?xml version="1.0" encoding="utf-8"?>
<comments xmlns="http://schemas.openxmlformats.org/spreadsheetml/2006/main">
  <authors>
    <author>Emelyn F. Sigasig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immediately TL dtd 9/22 email dtd 9/30/2014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with price increase effective 05/7/2013 TL dtd 4/22 recvd 5/7/13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10/01/2014 TL dtd 9/18/2014 email dtd 9/30/2014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Emelyn F. Sigasig</author>
  </authors>
  <commentList>
    <comment ref="H63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H64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</commentList>
</comments>
</file>

<file path=xl/comments3.xml><?xml version="1.0" encoding="utf-8"?>
<comments xmlns="http://schemas.openxmlformats.org/spreadsheetml/2006/main">
  <authors>
    <author>esigasig</author>
    <author>Emelyn F. Sigasig</author>
    <author>.</author>
    <author>bjopio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8/15/2014 TL dtd 7/30/2014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available in GMA only effective June 6, 2011 booking.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price increase deffered emailed 7/13/2015</t>
        </r>
      </text>
    </comment>
    <comment ref="A2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5011200344215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8/17/2016</t>
        </r>
      </text>
    </comment>
    <comment ref="B2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hold PI due to DTI concern email dtd 5/30/2014 c/o sir gel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with price increase eff 6.2.14 TL dtd 5/16/2014</t>
        </r>
      </text>
    </comment>
    <comment ref="A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5011200372055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5011200372059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5011200372110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5011200310304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5011200377969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9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0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1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2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3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5020170893837</t>
        </r>
      </text>
    </comment>
    <comment ref="A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5020170872372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5020170872184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5020170872289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5020170872362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A6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5020170872382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5020170872427</t>
        </r>
      </text>
    </comment>
    <comment ref="B66" authorId="3" shapeId="0">
      <text>
        <r>
          <rPr>
            <b/>
            <sz val="9"/>
            <color indexed="81"/>
            <rFont val="Tahoma"/>
            <family val="2"/>
          </rPr>
          <t>bjopio:</t>
        </r>
        <r>
          <rPr>
            <sz val="9"/>
            <color indexed="81"/>
            <rFont val="Tahoma"/>
            <family val="2"/>
          </rPr>
          <t xml:space="preserve">
new packaging Feb 2016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</commentList>
</comments>
</file>

<file path=xl/sharedStrings.xml><?xml version="1.0" encoding="utf-8"?>
<sst xmlns="http://schemas.openxmlformats.org/spreadsheetml/2006/main" count="1674" uniqueCount="595">
  <si>
    <t>SAN MIGUEL INTEGRATED SALES</t>
  </si>
  <si>
    <t>OFFICIAL PRICE BULLETIN</t>
  </si>
  <si>
    <t>UNSPSC CODE</t>
  </si>
  <si>
    <t>PC</t>
  </si>
  <si>
    <t>SIZE</t>
  </si>
  <si>
    <t>PER CS</t>
  </si>
  <si>
    <t>CORNED BEEF</t>
  </si>
  <si>
    <t>150g</t>
  </si>
  <si>
    <t>210g</t>
  </si>
  <si>
    <t>380g</t>
  </si>
  <si>
    <t>175g</t>
  </si>
  <si>
    <t>190g</t>
  </si>
  <si>
    <t>350g</t>
  </si>
  <si>
    <t>100g</t>
  </si>
  <si>
    <t>CANNED SAUSAGES</t>
  </si>
  <si>
    <t>165g</t>
  </si>
  <si>
    <t>LUNCHEON MEAT</t>
  </si>
  <si>
    <t>360g</t>
  </si>
  <si>
    <t>200g</t>
  </si>
  <si>
    <t>CANNED VIANDS</t>
  </si>
  <si>
    <t>155g</t>
  </si>
  <si>
    <t>SPECIALTY PRODUCTS</t>
  </si>
  <si>
    <t>85g</t>
  </si>
  <si>
    <t>250g</t>
  </si>
  <si>
    <t>3 IN 1 - REGULAR</t>
  </si>
  <si>
    <t>ORIGINAL</t>
  </si>
  <si>
    <t>MILD</t>
  </si>
  <si>
    <t>STRONG</t>
  </si>
  <si>
    <t>3 IN 1 - SUGAR FREE</t>
  </si>
  <si>
    <t>10x7g</t>
  </si>
  <si>
    <t>20x7g</t>
  </si>
  <si>
    <t>x</t>
  </si>
  <si>
    <t>PF CORNED BEEF 380GX24.</t>
  </si>
  <si>
    <t>PF CHINESE LUNCHEON MEAT 100GX48</t>
  </si>
  <si>
    <t>PF CHINESE LUNCHEON MEAT 165GX48</t>
  </si>
  <si>
    <t>PF CHINESE LUNCHEON MEAT 350GX24</t>
  </si>
  <si>
    <t>PF CHICKEN LUNCHEON MEAT 360GX24</t>
  </si>
  <si>
    <t>PF BEEF LOAF 200GX48</t>
  </si>
  <si>
    <t>PF BEEF LOAF 150GX48</t>
  </si>
  <si>
    <t>PF CHICKEN LUNCHEON MEAT 165GX48</t>
  </si>
  <si>
    <t>ULAM KING ASADO 155G X 48</t>
  </si>
  <si>
    <t>ULAM KING CALDERETA 155G X 48</t>
  </si>
  <si>
    <t>PF ULAM KING MEATY MENUDO 155GX48</t>
  </si>
  <si>
    <t>PF ULAM KING MEATY MECHADO 155GX48</t>
  </si>
  <si>
    <t>PF ULAM KING MEATY LECHON PAKSIW 155GX48</t>
  </si>
  <si>
    <t>PF LIVER SPREAD 85GX48</t>
  </si>
  <si>
    <t>BUSINESS UNIT:</t>
  </si>
  <si>
    <t>PRICE TO DISTRIBUTOR</t>
  </si>
  <si>
    <t>INDIVIDUAL BARCODE</t>
  </si>
  <si>
    <t>CASE BARCODE</t>
  </si>
  <si>
    <t>RTG</t>
  </si>
  <si>
    <t>30x7g</t>
  </si>
  <si>
    <t>215g</t>
  </si>
  <si>
    <t>STAR CORNED BEEF</t>
  </si>
  <si>
    <t>260g</t>
  </si>
  <si>
    <t>SUPER PACKS</t>
  </si>
  <si>
    <t>10X20G</t>
  </si>
  <si>
    <t>10X25G</t>
  </si>
  <si>
    <t>PER STRIPS / BOX</t>
  </si>
  <si>
    <t>SRP SACHET</t>
  </si>
  <si>
    <t>SRP STRIPS/BOX</t>
  </si>
  <si>
    <t>PF LUNCHEON MEAT CHILI PEPPER</t>
  </si>
  <si>
    <t>PF LUNCHEON MEAT BBQ</t>
  </si>
  <si>
    <t>SAP MATERIAL DESCRIPTION</t>
  </si>
  <si>
    <t>PUREFOODS CORNED BEEF 1.8KG</t>
  </si>
  <si>
    <t>1.8kg</t>
  </si>
  <si>
    <t>230g</t>
  </si>
  <si>
    <t>230 g</t>
  </si>
  <si>
    <t>10X28G</t>
  </si>
  <si>
    <t>FASTBREAK COFFEE</t>
  </si>
  <si>
    <t>6X30g</t>
  </si>
  <si>
    <t>SALO SALO PACK</t>
  </si>
  <si>
    <t>6x23g</t>
  </si>
  <si>
    <t>SAN MIG COFFEE, FASTBREAK, 30GX6X40.</t>
  </si>
  <si>
    <t>SAN MIG COFFEE SALO SALO PACK 23GX6X40</t>
  </si>
  <si>
    <t>SM COFFEE 3IN1 SF ORIG POLY 7GX20X20</t>
  </si>
  <si>
    <t>SM COFFEE ORIG, SF, 7GX10X30, TIPID PACK</t>
  </si>
  <si>
    <t>SAN MIG COFFEE, SUPER, STRIPS, 20GX10X24</t>
  </si>
  <si>
    <t>SAN MIG COFFEE, BROWN, STRIPS, 25GX10X24</t>
  </si>
  <si>
    <t>SAN MIG COFFEE,CHOCOCINO, STRIPS ,25GX10</t>
  </si>
  <si>
    <t>SAN MIG COFFEE, WHITE, STRIPS ,28GX10X24</t>
  </si>
  <si>
    <t>SM COFFEE 3IN1 SF STRONG SUP10S 9GX10X30</t>
  </si>
  <si>
    <t>SM COFFEE 3IN1 SF ORIG SUP 10S 7GX10X30</t>
  </si>
  <si>
    <t>SM COFFEE 3IN1 SF MILD SUP 10S 7GX10X30</t>
  </si>
  <si>
    <t>SM COFFEE, CREMDENSADA, 20GX10X24.</t>
  </si>
  <si>
    <t>SM COFFEE, HONEYCINO, 20GX10X24.</t>
  </si>
  <si>
    <t>20gx10x24</t>
  </si>
  <si>
    <t>SM COFFEE, 3IN1, ORIG, STRIP, 20GX10X24.</t>
  </si>
  <si>
    <t>10x20g</t>
  </si>
  <si>
    <t>SM COFFEE, 3IN1, ORIG, POLY, 20GX30X8.</t>
  </si>
  <si>
    <t>30x20g</t>
  </si>
  <si>
    <t>PF SEXY CHIX ARRABIATA, 180G.</t>
  </si>
  <si>
    <t>PF SEXY CHIX ADOBO, 180G.</t>
  </si>
  <si>
    <t>PF SEXY CHIX GUILTLESS BROTH, 180G.</t>
  </si>
  <si>
    <t>PF SEXY CHIX HAINANESE-STYLE, 180G.</t>
  </si>
  <si>
    <t>COFFEE</t>
  </si>
  <si>
    <t>5011200308310</t>
  </si>
  <si>
    <t>5011200308321</t>
  </si>
  <si>
    <t>5011200308050</t>
  </si>
  <si>
    <t>5011200308125</t>
  </si>
  <si>
    <t>5011200308130</t>
  </si>
  <si>
    <t>5011200304075</t>
  </si>
  <si>
    <t>5011200304160</t>
  </si>
  <si>
    <t>5011200344070</t>
  </si>
  <si>
    <t>5011200308140</t>
  </si>
  <si>
    <t>5011200347163</t>
  </si>
  <si>
    <t>5011200347164</t>
  </si>
  <si>
    <t>5011200348081</t>
  </si>
  <si>
    <t>5011200348082</t>
  </si>
  <si>
    <t>5011200348093</t>
  </si>
  <si>
    <t>5011200348095</t>
  </si>
  <si>
    <t>5011200348097</t>
  </si>
  <si>
    <t>5011200344025</t>
  </si>
  <si>
    <t>5011200300253</t>
  </si>
  <si>
    <t>5011200308105</t>
  </si>
  <si>
    <t>5011200324059</t>
  </si>
  <si>
    <t>5011200347167</t>
  </si>
  <si>
    <t>5020170893831</t>
  </si>
  <si>
    <t>5020170893837</t>
  </si>
  <si>
    <t>5020170893887</t>
  </si>
  <si>
    <t>5020170898774</t>
  </si>
  <si>
    <t>5020170872372</t>
  </si>
  <si>
    <t>5020170872184</t>
  </si>
  <si>
    <t>5020170872289</t>
  </si>
  <si>
    <t>5020170872362</t>
  </si>
  <si>
    <t>5020170872382</t>
  </si>
  <si>
    <t>5020170872311</t>
  </si>
  <si>
    <t>5020170872313</t>
  </si>
  <si>
    <t>5020170872425</t>
  </si>
  <si>
    <t>5020170872427</t>
  </si>
  <si>
    <t>5020170889744</t>
  </si>
  <si>
    <t>5020170889746</t>
  </si>
  <si>
    <t>SUPER INSTI PACKS</t>
  </si>
  <si>
    <t>SM COFFEE SUPER, INSTIPACK 1KG</t>
  </si>
  <si>
    <t>SM COFFEE BROWN, INSTIPACK 1 KG</t>
  </si>
  <si>
    <t>1KG X 8</t>
  </si>
  <si>
    <t>340g</t>
  </si>
  <si>
    <t>SAN MIG COFFEE, SALO SALO PROMO PACK.</t>
  </si>
  <si>
    <t>SM COFFEE, SALO-SALO CUP, 23GX40, PROMO.</t>
  </si>
  <si>
    <t>SM COFFEE, 3IN1, ORIG, RTG, 20GX12X2.</t>
  </si>
  <si>
    <t>20G</t>
  </si>
  <si>
    <t>SAN MIG COFFEE, BROWN, POLYBAG, 10.</t>
  </si>
  <si>
    <t>10X25G/24</t>
  </si>
  <si>
    <t>SUPERMARKET / DOWNLINE PRICE</t>
  </si>
  <si>
    <t>SMKT PRICE/TP</t>
  </si>
  <si>
    <t>SRP/TP</t>
  </si>
  <si>
    <t>MEAT LOAF, STAR, 150GX48.</t>
  </si>
  <si>
    <t>PF PREMIUM CORNED BEEF 340G</t>
  </si>
  <si>
    <t>20GX12X2</t>
  </si>
  <si>
    <t>STAR CORNED BEEF 150G, EOE</t>
  </si>
  <si>
    <t>STAR CORNED BEEF 175G, EOE</t>
  </si>
  <si>
    <t>PF CORNED BEEF 150G, EOE</t>
  </si>
  <si>
    <t>PF CORNED BEEF 210G, EOE</t>
  </si>
  <si>
    <t>PF CORNED BEEF HASH 210G, EOE</t>
  </si>
  <si>
    <t>PF CORNED BEEF  CHILLI 210G, EOE</t>
  </si>
  <si>
    <t>PF CHUNKEE CORNED BEEF, 150G, EOE.</t>
  </si>
  <si>
    <t>PF CHUNKEE CORNED BEEF, 190G, EOE.</t>
  </si>
  <si>
    <t>STAR CORNED BEEF 260G, EOE</t>
  </si>
  <si>
    <t>PF CHICKEN VIENNA SAUSAGE, 230G, EOE.</t>
  </si>
  <si>
    <t>PF CHORIZO, 210G, EOE.</t>
  </si>
  <si>
    <t>STAR CARNE NORTE 100G, EOE</t>
  </si>
  <si>
    <t>STAR CARNE NORTE 150G, EOE</t>
  </si>
  <si>
    <t>PF CHUNKEE CORNED BEEF, 350G, EOE.</t>
  </si>
  <si>
    <t>PF VIENNA SAUSAGE, 230G, EOE.</t>
  </si>
  <si>
    <t>STAR CORNED BEEF CHUNKY CHEESE 150GX48</t>
  </si>
  <si>
    <t>STAR CORNED BEEF CHUNKY CHEESE 260GX48</t>
  </si>
  <si>
    <t>STAR CORNED BEEF CHUNKY CHEESE 175GX48</t>
  </si>
  <si>
    <t>PF CORNED BEEF 380G, EOE</t>
  </si>
  <si>
    <t>PUREFOODS LUNCHEON MEAT 230G</t>
  </si>
  <si>
    <t>PF SIZZLING DELIGHTS SISIG, 150GX48,EOE.</t>
  </si>
  <si>
    <t>PF SIZZLING DELIGHTS SISIG, 250G, EOE.</t>
  </si>
  <si>
    <t>PF SIZZLING DELIGHTS CKN SISIG,150G,EOE.</t>
  </si>
  <si>
    <t>PF SIZZLING DELIGHTS CKN SISIG,250G,EOE.</t>
  </si>
  <si>
    <t>PF SIZZLING DELIGHTS BOPIS, 150G, EOE.</t>
  </si>
  <si>
    <t>PF SPAGHETTI MEAT SAUCE 360G.</t>
  </si>
  <si>
    <t>PF CANNED CHICKEN</t>
  </si>
  <si>
    <t>PF CHICKEN HOMESTYLE CURRY 150G</t>
  </si>
  <si>
    <t>PF CHICKEN AFRITADA 150G</t>
  </si>
  <si>
    <t>PF CHICKEN HOT &amp; SPICY 150G</t>
  </si>
  <si>
    <t>PF CHICKEN IN BROTH 150G</t>
  </si>
  <si>
    <t>SM COFFEE, 3IN1, BARAKO, STRIP 17GX10X24</t>
  </si>
  <si>
    <t>10x17g</t>
  </si>
  <si>
    <t>SM COFFEE ESSENSO, 25GX8X24</t>
  </si>
  <si>
    <t>8x25g</t>
  </si>
  <si>
    <t>SM COFFEE, 3IN1, DOS, ORIG, 34GX5X48</t>
  </si>
  <si>
    <t>5x48</t>
  </si>
  <si>
    <t>Product Name</t>
  </si>
  <si>
    <t>Size</t>
  </si>
  <si>
    <t>Suggested Retail Price</t>
  </si>
  <si>
    <t>Individual Barcode</t>
  </si>
  <si>
    <t>Category</t>
  </si>
  <si>
    <t>3 IN 1 - REGULAR ORIGINAL</t>
  </si>
  <si>
    <t>3 IN 1 - REGULAR RTG</t>
  </si>
  <si>
    <t>3 IN 1 - SUGAR FREE ORIGINAL</t>
  </si>
  <si>
    <t>3 IN 1 - SUGAR FREE MILD</t>
  </si>
  <si>
    <t>3 IN 1 - SUGAR FREE STRONG</t>
  </si>
  <si>
    <t>3 IN 1 - SUGAR FREE RTG COFFEE</t>
  </si>
  <si>
    <t>Piece Per Package</t>
  </si>
  <si>
    <t>Product Id</t>
  </si>
  <si>
    <t>Packaging Barcode</t>
  </si>
  <si>
    <t>Wholesale Price Per Piece</t>
  </si>
  <si>
    <t>Wholesale Price Per Package</t>
  </si>
  <si>
    <t>Retail Price Per Piece</t>
  </si>
  <si>
    <t>Retail Price Per Package</t>
  </si>
  <si>
    <t>GP</t>
  </si>
  <si>
    <t>NUTRI-OIL COCONUT OIL 950ML X 12</t>
  </si>
  <si>
    <t>NUTRI-OIL COCONUT OIL SUP 950ML X 12</t>
  </si>
  <si>
    <t>NUTRI-OIL COCONUT OIL 475ML X 24</t>
  </si>
  <si>
    <t>NUTRI-OIL PALM OLEIN 3.30KG X 6</t>
  </si>
  <si>
    <t>NUTRI-OIL PALM OLEIN 1.64KG X 12</t>
  </si>
  <si>
    <t>NUTRI-OIL PALM OLEIN SUP 1.90L X 6</t>
  </si>
  <si>
    <t>NUTRI-OIL PALM OLEIN 950ML X 12</t>
  </si>
  <si>
    <t>NUTRI-OIL PALM OLEIN SUP 950ML X 12</t>
  </si>
  <si>
    <t>NUTRI-OIL PALM OLEIN 475ML X 24</t>
  </si>
  <si>
    <t>PURE-OIL GENERIC 475MLX25</t>
  </si>
  <si>
    <t>PURE-OIL PALM OLEIN 312ML X 25</t>
  </si>
  <si>
    <t>PURE-OIL GENERIC 950MLX12</t>
  </si>
  <si>
    <t>PURE OIL GENERIC 175ML X 50</t>
  </si>
  <si>
    <t>PURE OIL GENERIC 60ML X 160</t>
  </si>
  <si>
    <t>PURE OIL SUP 1.9L X 6</t>
  </si>
  <si>
    <t>NUTRI-OIL COCONUT OIL 17KG X 1</t>
  </si>
  <si>
    <t>NUTRI-OIL PALM OLEIN 17KG X 1</t>
  </si>
  <si>
    <t>950ml</t>
  </si>
  <si>
    <t>475ml</t>
  </si>
  <si>
    <t>1gal</t>
  </si>
  <si>
    <t>1/2gal</t>
  </si>
  <si>
    <t>1.9 li</t>
  </si>
  <si>
    <t>312ml</t>
  </si>
  <si>
    <t>175ml</t>
  </si>
  <si>
    <t>60ml</t>
  </si>
  <si>
    <t>1.9L</t>
  </si>
  <si>
    <t>17kg</t>
  </si>
  <si>
    <t>OIL</t>
  </si>
  <si>
    <t>5013180209018</t>
  </si>
  <si>
    <t>5013180210241</t>
  </si>
  <si>
    <t>5013180210283</t>
  </si>
  <si>
    <t>5013180210285</t>
  </si>
  <si>
    <t>5013180209550</t>
  </si>
  <si>
    <t>5013180209128</t>
  </si>
  <si>
    <t>5013180209120</t>
  </si>
  <si>
    <t>5013180240003</t>
  </si>
  <si>
    <t>5013180209600</t>
  </si>
  <si>
    <t>5013170104335</t>
  </si>
  <si>
    <t>5013170104260</t>
  </si>
  <si>
    <t>5015151412070</t>
  </si>
  <si>
    <t>5015151412040</t>
  </si>
  <si>
    <t>5015151448060</t>
  </si>
  <si>
    <t>5015151452010</t>
  </si>
  <si>
    <t>5013180209477</t>
  </si>
  <si>
    <t>5013180209454</t>
  </si>
  <si>
    <t>5013180209490</t>
  </si>
  <si>
    <t>5013180209496</t>
  </si>
  <si>
    <t>5013180209499</t>
  </si>
  <si>
    <t>5013180209493</t>
  </si>
  <si>
    <t>5013180208773</t>
  </si>
  <si>
    <t>5013180209492</t>
  </si>
  <si>
    <t>5013180208720</t>
  </si>
  <si>
    <t>5013180208733</t>
  </si>
  <si>
    <t>5013180209206</t>
  </si>
  <si>
    <t>5013180209207</t>
  </si>
  <si>
    <t>5013180209208</t>
  </si>
  <si>
    <t>5013180209209</t>
  </si>
  <si>
    <t>5013180209562</t>
  </si>
  <si>
    <t>5015151472447</t>
  </si>
  <si>
    <t>5015151472115</t>
  </si>
  <si>
    <t>5015151472130</t>
  </si>
  <si>
    <t>5015151472150</t>
  </si>
  <si>
    <t>5015151472170</t>
  </si>
  <si>
    <t>5015151472260</t>
  </si>
  <si>
    <t>5015151472230</t>
  </si>
  <si>
    <t>5015151472250</t>
  </si>
  <si>
    <t>5015151472060</t>
  </si>
  <si>
    <t>5015151472238</t>
  </si>
  <si>
    <t>5015151472228</t>
  </si>
  <si>
    <t>5015151472285</t>
  </si>
  <si>
    <t>5015151472275</t>
  </si>
  <si>
    <t>5015151472288</t>
  </si>
  <si>
    <t>5017183049463</t>
  </si>
  <si>
    <t>5017183049457</t>
  </si>
  <si>
    <t>5017183049468</t>
  </si>
  <si>
    <t>5017183049469</t>
  </si>
  <si>
    <t>5017183049471</t>
  </si>
  <si>
    <t>5017183049472</t>
  </si>
  <si>
    <t>5013170148075</t>
  </si>
  <si>
    <t>5013170148100</t>
  </si>
  <si>
    <t>5013170148230</t>
  </si>
  <si>
    <t>5013170148250</t>
  </si>
  <si>
    <t>5013170245000</t>
  </si>
  <si>
    <t>5013170245109</t>
  </si>
  <si>
    <t>5017183202840</t>
  </si>
  <si>
    <t>5019230136755</t>
  </si>
  <si>
    <t>5019230136959</t>
  </si>
  <si>
    <t>5019230136957</t>
  </si>
  <si>
    <t>5019230136958</t>
  </si>
  <si>
    <t>5018170848317</t>
  </si>
  <si>
    <t>5018170848295</t>
  </si>
  <si>
    <t>5018170848335</t>
  </si>
  <si>
    <t>5018170848163</t>
  </si>
  <si>
    <t>5018170848240</t>
  </si>
  <si>
    <t>5018170848262</t>
  </si>
  <si>
    <t>1012152248261</t>
  </si>
  <si>
    <t>1012152248262</t>
  </si>
  <si>
    <t>MAG CHEDDAR 185G X 48</t>
  </si>
  <si>
    <t>MAG QUICKMELT 185G X 48</t>
  </si>
  <si>
    <t>MAG QUICKMELT 470G X 12</t>
  </si>
  <si>
    <t>MAG QUICKMELT 1.9KG X 6</t>
  </si>
  <si>
    <t>MAG CREAM CHEESE 225G X 48</t>
  </si>
  <si>
    <t>MAG QUESO DE BOLA 350G X 12</t>
  </si>
  <si>
    <t>MAG QUESO DE BOLA 500G X 12</t>
  </si>
  <si>
    <t>MAG GOLD EDAM CHEESEBALL 350G X 12</t>
  </si>
  <si>
    <t>MAG GOLD EDAM CHEESEBALL 500G X 12</t>
  </si>
  <si>
    <t>MAG GOLD BUTTER SALTED 225G X 48</t>
  </si>
  <si>
    <t>MAG GOLD BUTTER UNSALTED 225G X 48</t>
  </si>
  <si>
    <t>DARI CREME CLASSIC 225G X 48</t>
  </si>
  <si>
    <t>DARI CREME CLASSIC 100G X 48</t>
  </si>
  <si>
    <t>DARI CREME BUTTERMILK 225G X 48</t>
  </si>
  <si>
    <t>DARI CREME BUTTERMILK 100G X 48</t>
  </si>
  <si>
    <t>DARI CREME LITE 200G X 24</t>
  </si>
  <si>
    <t>BUTTERCUP SALTED 225G X 48</t>
  </si>
  <si>
    <t>BAKER'S BEST 225G X 48</t>
  </si>
  <si>
    <t>DAILY QUEZO 185G X 48</t>
  </si>
  <si>
    <t>MAG CHEEZEE REGULAR 185G X 48</t>
  </si>
  <si>
    <t>MAG CHEEZEE REGULAR 470G X 12</t>
  </si>
  <si>
    <t>MAG CHEEZEE REGULAR 950G X 6</t>
  </si>
  <si>
    <t>MAG CHEEZEE SPREAD PLN 15G X 120</t>
  </si>
  <si>
    <t>MAG CHEEZEE SPREAD PLN 120G X 24</t>
  </si>
  <si>
    <t>MAG CHEEZEE SPREAD PLN 235G X 24</t>
  </si>
  <si>
    <t>MAG CHEEZEE SPREAD PLN 480G X 12</t>
  </si>
  <si>
    <t>MAG CHEEZEE SPREAD PTO 15G X 120</t>
  </si>
  <si>
    <t>MAG CHEEZEE SPREAD PTO 120G X 24</t>
  </si>
  <si>
    <t>MAG CHEEZEE SPREAD PTO 235G X 24</t>
  </si>
  <si>
    <t>MAG CHEEZEE SPREAD PTO 480G X 12</t>
  </si>
  <si>
    <t>MAG CHEEZEE SQUEEZE PLN 235G X 24</t>
  </si>
  <si>
    <t>MAG CHEEZEE SQUEEZE PLN 120G X 24</t>
  </si>
  <si>
    <t>MAG CHEEZEE SQUEEZE PTO 235G X 24</t>
  </si>
  <si>
    <t>MAG CHEEZEE SQUEEZE PTO 120G X 24</t>
  </si>
  <si>
    <t>MAG CREAM CHEESE SPREAD 220G X 24</t>
  </si>
  <si>
    <t>STAR MARGARINE CLASSIC 15G X 120</t>
  </si>
  <si>
    <t>STAR MARGARINE CLASSIC 100G X 144</t>
  </si>
  <si>
    <t>STAR MARGARINE CLASSIC 250G X 72</t>
  </si>
  <si>
    <t>STAR MARGARINE CLASSIC 1KG X 12</t>
  </si>
  <si>
    <t>STAR MARGARINE CLASSIC 2KG X 8</t>
  </si>
  <si>
    <t>STAR MARGARINE SWEET BLEND 15G X 120</t>
  </si>
  <si>
    <t>STAR MARGARINE SWEET BLEND 100G X 96</t>
  </si>
  <si>
    <t>STAR MARGARINE SWEET BLEND 250G X 48</t>
  </si>
  <si>
    <t>STAR MARGARINE GARLIC 100G X 96</t>
  </si>
  <si>
    <t>STAR MARGARINE VANILLA 15G X 120</t>
  </si>
  <si>
    <t>STAR MARGARINE VANILLA 100G X 96</t>
  </si>
  <si>
    <t>STAR MARGARINE CHOCOLATE 15G X 120</t>
  </si>
  <si>
    <t>STAR MARGARINE CHOCOLATE 100G X 96</t>
  </si>
  <si>
    <t>STAR MARGARINE CHOCOLATE 250G X 48</t>
  </si>
  <si>
    <t>STAR MARGARINE, CARAMEL 100G X 96</t>
  </si>
  <si>
    <t>MAG REAL MAYONNAISE 1.8L X 6</t>
  </si>
  <si>
    <t>MAG REAL MAYONNAISE 3.5L X 4</t>
  </si>
  <si>
    <t>MAG SANDWICH SPREAD 3.5L X 4</t>
  </si>
  <si>
    <t>MAG SANDWICH SPREAD 1.8L X 6</t>
  </si>
  <si>
    <t>MAG ALL PURPOSE DRESSING 3.5L X 4</t>
  </si>
  <si>
    <t>MAG ALL PURPOSE DRESSING 1.8L X 6</t>
  </si>
  <si>
    <t>MAG FRESH MILK 250ML X 24</t>
  </si>
  <si>
    <t>MAG FRESH MILK 1L X 12</t>
  </si>
  <si>
    <t>MAG LOW FAT MILK 250ML X 24</t>
  </si>
  <si>
    <t>MAG LOW FAT MILK 1L X 12</t>
  </si>
  <si>
    <t>MAG FULL CREAM MILK 1L X 12</t>
  </si>
  <si>
    <t>MAG FULL CREAM MILK 200ML X 36</t>
  </si>
  <si>
    <t>MAGNOLIA CHOCOLAIT, JUSTICE1, 110MLX36.</t>
  </si>
  <si>
    <t>MAGNOLIA CHOCOLAIT, JUSTICE1, 250MLX24.</t>
  </si>
  <si>
    <t>MAGNOLIA CHOCOLAIT, JUSTICE1, 1LX12.</t>
  </si>
  <si>
    <t>MAG ALL PURPOSE CREAM 250ML X 24</t>
  </si>
  <si>
    <t>JA FRUITEEZ 12'S 14G X 12 X 30</t>
  </si>
  <si>
    <t>JA FRUITEEZ 18'S 14G X 18 X 20</t>
  </si>
  <si>
    <t>JA FRUITEEZ 50'S 14G X 50 X 8</t>
  </si>
  <si>
    <t>JA BALLS BUHOS PACK 10G X 600</t>
  </si>
  <si>
    <t>JA BITES MIXED 12'S 12G X 12 X 30</t>
  </si>
  <si>
    <t>JA BITES MIXED 50'S, 12G X 50 X 8</t>
  </si>
  <si>
    <t>JA BALLS SUKI PACK 10G X 75 X 8</t>
  </si>
  <si>
    <t>JA JELLY SIP ORANGE 200G X 10</t>
  </si>
  <si>
    <t>JA JELLY SIP APPLE 200G X 10</t>
  </si>
  <si>
    <t>JA JELLY SIP STRAWBERRY 200G X 10</t>
  </si>
  <si>
    <t>JA JELLY SIP GRAPE 200G X 10</t>
  </si>
  <si>
    <t>JA JELLY SIP MANGO 200G X 10</t>
  </si>
  <si>
    <t>MAG PANCAKE PLUS W/ MAPLE 200GX48</t>
  </si>
  <si>
    <t>MAG PANCAKE PLUS W/ CHOCO 200GX48</t>
  </si>
  <si>
    <t>MAG PANCAKE PLUS W/ SBRRY 200GX48</t>
  </si>
  <si>
    <t>MAG PANCAKE PLUS W/ MAPLE 480GX24</t>
  </si>
  <si>
    <t>MAG PANCAKE &amp; WAFFLE MIX 180GX48</t>
  </si>
  <si>
    <t>MAG PANCAKE &amp; WAFFLE MIX 400GX24</t>
  </si>
  <si>
    <t>MAG ALL PURPOSE FLOUR  C400GX30</t>
  </si>
  <si>
    <t>MAG ALL PURPOSE FLOUR C800GX14</t>
  </si>
  <si>
    <t>WANDAH! ALL AROUND MIX, CHEESE 12.5G X48</t>
  </si>
  <si>
    <t>WANDAH! ALL AROUND MIX, CREAMEE 10.5GX48</t>
  </si>
  <si>
    <t>WANDAH! ALL AROUND MIX, MAYO 12.5G X 48</t>
  </si>
  <si>
    <t>WANDAH! ALL AROUND MIX, CATSUP 25G X 48</t>
  </si>
  <si>
    <t>WANDAH! ALL AROUND MIX, GRAVY 20G X 48</t>
  </si>
  <si>
    <t>GRAVY, WANDAH ALL AROUND MIX, 20GX8SX48.</t>
  </si>
  <si>
    <t>185g</t>
  </si>
  <si>
    <t>470g</t>
  </si>
  <si>
    <t>1.9kg</t>
  </si>
  <si>
    <t>225g</t>
  </si>
  <si>
    <t>500g</t>
  </si>
  <si>
    <t>180g</t>
  </si>
  <si>
    <t>950g</t>
  </si>
  <si>
    <t>15g</t>
  </si>
  <si>
    <t>120g</t>
  </si>
  <si>
    <t>235g</t>
  </si>
  <si>
    <t>480g</t>
  </si>
  <si>
    <t>220g</t>
  </si>
  <si>
    <t>1kg</t>
  </si>
  <si>
    <t>2kg</t>
  </si>
  <si>
    <t>100G</t>
  </si>
  <si>
    <t>1.8L</t>
  </si>
  <si>
    <t>3.5kL</t>
  </si>
  <si>
    <t>3.5L</t>
  </si>
  <si>
    <t>250ml</t>
  </si>
  <si>
    <t>1liter</t>
  </si>
  <si>
    <t>200 ml</t>
  </si>
  <si>
    <t>110ml</t>
  </si>
  <si>
    <t>1 liter</t>
  </si>
  <si>
    <t>14Gx12x30</t>
  </si>
  <si>
    <t>14gx18x20</t>
  </si>
  <si>
    <t>14gx50x8</t>
  </si>
  <si>
    <t>10gx600</t>
  </si>
  <si>
    <t>12gx12x30</t>
  </si>
  <si>
    <t>200g x 10</t>
  </si>
  <si>
    <t>400g</t>
  </si>
  <si>
    <t>800g</t>
  </si>
  <si>
    <t>12.5G X 48</t>
  </si>
  <si>
    <t>105.G X 48</t>
  </si>
  <si>
    <t>25G X 48</t>
  </si>
  <si>
    <t>20G X 48</t>
  </si>
  <si>
    <t>MAGNOLIA</t>
  </si>
  <si>
    <t>LA PACITA, EGG CRACKLET 130GX50</t>
  </si>
  <si>
    <t>LA PACITA, EGG CRACKLET 65GX90</t>
  </si>
  <si>
    <t>LA PACITA, EGG CRACKLET 250GX30</t>
  </si>
  <si>
    <t>LA PACITA, GRAHAM CRKR, 220GX24.</t>
  </si>
  <si>
    <t>LA PACITA, GRAHAM CRKR 10SX24</t>
  </si>
  <si>
    <t>LA PACITA, MAMON TOSTADO 100GX24</t>
  </si>
  <si>
    <t>LA PACITA, PASENCIA 40GX96</t>
  </si>
  <si>
    <t>LA PACITA, PASENCIA 90GX48</t>
  </si>
  <si>
    <t>LA PACITA, PASENCIA BAGS 10SX24</t>
  </si>
  <si>
    <t>LA PACITA, PASENCIA 250GX48</t>
  </si>
  <si>
    <t>LA PACITA, PRIMA 200GX36</t>
  </si>
  <si>
    <t>LA PACITA, PRIMA 100GX48</t>
  </si>
  <si>
    <t>LA PACITA, PRIMA BAGS 10SX48</t>
  </si>
  <si>
    <t>LA PACITA, SUPREME FLAKES 200GX36</t>
  </si>
  <si>
    <t>LA PACITA, SUPREME FLAKES 10'SX30</t>
  </si>
  <si>
    <t>LA PACITA, CAMACHILE 500GX12</t>
  </si>
  <si>
    <t>LA PACITA, HOLIDAY MIX 2.5KGX1</t>
  </si>
  <si>
    <t>LA PACITA, MAMON TOSTADO 250GX12</t>
  </si>
  <si>
    <t>LA PACITA, SUPREME FLAKES ESP 900GX12</t>
  </si>
  <si>
    <t>LA PACITA, BUTTER COOKIES 500GX12</t>
  </si>
  <si>
    <t>130g</t>
  </si>
  <si>
    <t>65g</t>
  </si>
  <si>
    <t>24 x 10's</t>
  </si>
  <si>
    <t>40g</t>
  </si>
  <si>
    <t>90g</t>
  </si>
  <si>
    <t>48 x 10's</t>
  </si>
  <si>
    <t>30 x 10's</t>
  </si>
  <si>
    <t>2.5kg</t>
  </si>
  <si>
    <t>900g</t>
  </si>
  <si>
    <t>LA PACITA</t>
  </si>
  <si>
    <t>5011200208420</t>
  </si>
  <si>
    <t>5011200208425</t>
  </si>
  <si>
    <t>5011200230324</t>
  </si>
  <si>
    <t>5011200230160</t>
  </si>
  <si>
    <t>5011200230001</t>
  </si>
  <si>
    <t>5011200291458</t>
  </si>
  <si>
    <t>5011200291461</t>
  </si>
  <si>
    <t>5011200230029</t>
  </si>
  <si>
    <t>5011200230072</t>
  </si>
  <si>
    <t>5011200230111</t>
  </si>
  <si>
    <t>5011200208450</t>
  </si>
  <si>
    <t>5011200230010</t>
  </si>
  <si>
    <t>5011200230015</t>
  </si>
  <si>
    <t>5011200230020</t>
  </si>
  <si>
    <t>5011200208370</t>
  </si>
  <si>
    <t>5011200229940</t>
  </si>
  <si>
    <t>5011200229930</t>
  </si>
  <si>
    <t>5011200208375</t>
  </si>
  <si>
    <t>5011200208465</t>
  </si>
  <si>
    <t>5011200208467</t>
  </si>
  <si>
    <t>5011200273777</t>
  </si>
  <si>
    <t>5011200208371</t>
  </si>
  <si>
    <t>5011200275000</t>
  </si>
  <si>
    <t>5011200204387</t>
  </si>
  <si>
    <t>5011200208123</t>
  </si>
  <si>
    <t>5011200273740</t>
  </si>
  <si>
    <t>5011200273755</t>
  </si>
  <si>
    <t>5011200217655</t>
  </si>
  <si>
    <t>5011200217250</t>
  </si>
  <si>
    <t>5011200217255</t>
  </si>
  <si>
    <t>5011200217569</t>
  </si>
  <si>
    <t>5011200209229</t>
  </si>
  <si>
    <t>5011200220247</t>
  </si>
  <si>
    <t>5011200297318</t>
  </si>
  <si>
    <t>5011200282193</t>
  </si>
  <si>
    <t>5011200282194</t>
  </si>
  <si>
    <t>TJ CHEESEDOG 230G</t>
  </si>
  <si>
    <t>TJ CHEESEDOG 500G</t>
  </si>
  <si>
    <t>TJ JUMBO CHEESEDOG, 1KG X 20S PE BAG</t>
  </si>
  <si>
    <t>TJ REG 230G - PE</t>
  </si>
  <si>
    <t>TJ REGULAR PLN 500G</t>
  </si>
  <si>
    <t>TJ CHICK N CHEESE, PE, 500G</t>
  </si>
  <si>
    <t>TJ CHICK N BACON, 500G, PE BAG.</t>
  </si>
  <si>
    <t>TJ CHICK N CHILI PEPPER, 500G, PE BAG.</t>
  </si>
  <si>
    <t>TJ CLASSIC 1KG - PE BAG</t>
  </si>
  <si>
    <t>TJ JUMBO 1KG - PE BAG</t>
  </si>
  <si>
    <t>TJ KING SIZE 1KG - PE BAG</t>
  </si>
  <si>
    <t>TJ CHEESEDOG 1KG - PE BAG</t>
  </si>
  <si>
    <t>TJ COCKTAIL PRTD 1KG</t>
  </si>
  <si>
    <t>TJ COCKTAIL PLN 250G</t>
  </si>
  <si>
    <t>TJ COCKTAIL PLN 500G</t>
  </si>
  <si>
    <t>HOTDOG, TJ GIANT, 1KG, VACUUM.</t>
  </si>
  <si>
    <t>TJ, CLASSIC, 230GX10, POLYBAG.</t>
  </si>
  <si>
    <t>TJ, CHEESE, 230GX10, POLYBAG.</t>
  </si>
  <si>
    <t>TENDER JUICY BIGATIN BAG JUMBO 3KG</t>
  </si>
  <si>
    <t>BEEFIES LOTS-A-CHIZ REG 1KG</t>
  </si>
  <si>
    <t>BEEFIES REG HD 1KG</t>
  </si>
  <si>
    <t>BEEFIES JUMBO HD 1KG</t>
  </si>
  <si>
    <t>PF STAR HOTDOG REGULAR 250G</t>
  </si>
  <si>
    <t>PF STAR HOTDOG REGULAR 1KG</t>
  </si>
  <si>
    <t>PF STAR HOTDOG JUMBO 1KG</t>
  </si>
  <si>
    <t>PUREFOODS STAR CHEEZEEDOG, JUMBO, 1KG</t>
  </si>
  <si>
    <t>STAR CHEEZEDOG REG, 250G</t>
  </si>
  <si>
    <t>PF STAR CHEESEDOG REGULAR 1KG</t>
  </si>
  <si>
    <t>PF STAR FOOTLONG, 1KG</t>
  </si>
  <si>
    <t>STAR HOTDOG HIGANTE 1.4KG (16 PIECES)</t>
  </si>
  <si>
    <t>PF STAR HOTDOG HIGANTE 1.14KGS (14+2)</t>
  </si>
  <si>
    <t>STAR CHEESEDOG 210G</t>
  </si>
  <si>
    <t>HIGANTE CHEESEDOG, PHC, 16+1 PCS 1.2KG</t>
  </si>
  <si>
    <t>HIGANTE FTLONG CHSEDOG PHC 12+2 PCS 1.1KG</t>
  </si>
  <si>
    <t>HIGANTE FOOTLONG CHEESEDOG 10+1 PCS</t>
  </si>
  <si>
    <t>VIDA HOTDOG REGULAR (NEW) 1KG</t>
  </si>
  <si>
    <t>VIDA HOTDOG JUMBO (NEW) 1KG</t>
  </si>
  <si>
    <t>VIDA HOTDOG REGULAR (NEW) 2.5KG</t>
  </si>
  <si>
    <t>VIDA HOTDOG MINI REGULAR (NEW) 250G</t>
  </si>
  <si>
    <t>VIDA HOTDOG JUMBO (NEW) 250G</t>
  </si>
  <si>
    <t>VIDA MEATY ROLL 500G</t>
  </si>
  <si>
    <t>VIDA BACON 250G</t>
  </si>
  <si>
    <t>BACON, HONEYCURED, 200G.</t>
  </si>
  <si>
    <t>VIDA SWEET HAM 250G</t>
  </si>
  <si>
    <t>STAR SWEET HAM 250G</t>
  </si>
  <si>
    <t>PF FUN NUGGETS LETTERS &amp; NUMBERS 200G</t>
  </si>
  <si>
    <t>PF CHICKEN FUN NUGGETS CCS BBQ 200G</t>
  </si>
  <si>
    <t>PF CHICKEN FUN NUGGETS CCS CHEESE 200G</t>
  </si>
  <si>
    <t>PF CHICKEN FUN NUGGETS SULIT PACK 135G</t>
  </si>
  <si>
    <t>PF CNJ DRUMMETS 240G</t>
  </si>
  <si>
    <t>PF CNJ CHICKEN BREAST NUGGETS 200G</t>
  </si>
  <si>
    <t>PF STAR CHICKEN NUGGETS 150G</t>
  </si>
  <si>
    <t>CHICKEN POPCORN NUGGETS, PF, 200G.</t>
  </si>
  <si>
    <t>PF CLASSIC TOCINO 220G (WM)</t>
  </si>
  <si>
    <t>PF SWEET CHILI TOCINO 220G (WM)</t>
  </si>
  <si>
    <t>FIESTA HAM FLAT 1.0KG</t>
  </si>
  <si>
    <t>PEAR SHAPED HAM 800G</t>
  </si>
  <si>
    <t>BRICK HAM 500G</t>
  </si>
  <si>
    <t>PF NUGGETS SULIT PACK 135G X 2SULIT SAYA</t>
  </si>
  <si>
    <t>3kg</t>
  </si>
  <si>
    <t>1.4kg</t>
  </si>
  <si>
    <t>1.14kg</t>
  </si>
  <si>
    <t>1.2kg</t>
  </si>
  <si>
    <t>1.1kg</t>
  </si>
  <si>
    <t>135g</t>
  </si>
  <si>
    <t>240g</t>
  </si>
  <si>
    <t>150G</t>
  </si>
  <si>
    <t>1 kg</t>
  </si>
  <si>
    <t>500 g</t>
  </si>
  <si>
    <t>RM</t>
  </si>
  <si>
    <t>Piece UOM</t>
  </si>
  <si>
    <t>Package UOM</t>
  </si>
  <si>
    <t>Piece</t>
  </si>
  <si>
    <t>Case</t>
  </si>
  <si>
    <t>Strips</t>
  </si>
  <si>
    <t>Box</t>
  </si>
  <si>
    <t>NUTRI-OIL COCONUT OIL 3.30KG X 6</t>
  </si>
  <si>
    <t>NUTRI-OIL COCONUT OIL  1.64KG X 12</t>
  </si>
  <si>
    <t>NUTRI-OIL COCONUT OIL SUP 1.90L X 6</t>
  </si>
  <si>
    <t>5015151348277</t>
  </si>
  <si>
    <t>5015151348275</t>
  </si>
  <si>
    <t>5015151349101</t>
  </si>
  <si>
    <t>5015151348285</t>
  </si>
  <si>
    <t>5015151349100</t>
  </si>
  <si>
    <t>5015151348650</t>
  </si>
  <si>
    <t>5015151348341</t>
  </si>
  <si>
    <t>5015151348339</t>
  </si>
  <si>
    <t>5015151348499</t>
  </si>
  <si>
    <t>5015151348349</t>
  </si>
  <si>
    <t>5015151348399</t>
  </si>
  <si>
    <t>5015151360165</t>
  </si>
  <si>
    <t>5015151360190</t>
  </si>
  <si>
    <t>5015151360160</t>
  </si>
  <si>
    <t>5015151362012</t>
  </si>
  <si>
    <t>5015151360197</t>
  </si>
  <si>
    <t>5015151362023</t>
  </si>
  <si>
    <t>5015151363101</t>
  </si>
  <si>
    <t>5015151348461</t>
  </si>
  <si>
    <t>5015151348470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</si>
</sst>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9"/>
      <name val="Arial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AAF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6">
    <xf numFmtId="0" fontId="0" fillId="0" borderId="0" xfId="0"/>
    <xf numFmtId="0" fontId="4" fillId="0" borderId="0" xfId="0" applyFont="1"/>
    <xf numFmtId="1" fontId="0" fillId="0" borderId="0" xfId="0" applyNumberFormat="1" applyBorder="1"/>
    <xf numFmtId="0" fontId="0" fillId="0" borderId="0" xfId="0" applyAlignment="1">
      <alignment horizontal="center"/>
    </xf>
    <xf numFmtId="43" fontId="2" fillId="0" borderId="0" xfId="1"/>
    <xf numFmtId="0" fontId="8" fillId="0" borderId="0" xfId="0" applyFont="1"/>
    <xf numFmtId="0" fontId="9" fillId="3" borderId="2" xfId="0" applyFont="1" applyFill="1" applyBorder="1"/>
    <xf numFmtId="0" fontId="4" fillId="3" borderId="3" xfId="0" applyFont="1" applyFill="1" applyBorder="1"/>
    <xf numFmtId="0" fontId="0" fillId="3" borderId="3" xfId="0" applyFill="1" applyBorder="1" applyAlignment="1">
      <alignment horizontal="center"/>
    </xf>
    <xf numFmtId="43" fontId="2" fillId="3" borderId="3" xfId="1" applyFill="1" applyBorder="1"/>
    <xf numFmtId="0" fontId="9" fillId="0" borderId="0" xfId="0" applyFont="1"/>
    <xf numFmtId="0" fontId="0" fillId="3" borderId="6" xfId="0" applyFill="1" applyBorder="1" applyAlignment="1">
      <alignment horizontal="center"/>
    </xf>
    <xf numFmtId="43" fontId="2" fillId="3" borderId="6" xfId="1" applyFill="1" applyBorder="1"/>
    <xf numFmtId="0" fontId="9" fillId="3" borderId="5" xfId="0" applyFont="1" applyFill="1" applyBorder="1"/>
    <xf numFmtId="0" fontId="4" fillId="3" borderId="6" xfId="0" applyFont="1" applyFill="1" applyBorder="1"/>
    <xf numFmtId="43" fontId="10" fillId="3" borderId="3" xfId="1" applyFont="1" applyFill="1" applyBorder="1"/>
    <xf numFmtId="0" fontId="7" fillId="3" borderId="5" xfId="0" applyFont="1" applyFill="1" applyBorder="1"/>
    <xf numFmtId="0" fontId="8" fillId="3" borderId="6" xfId="0" applyFont="1" applyFill="1" applyBorder="1" applyAlignment="1">
      <alignment horizontal="center"/>
    </xf>
    <xf numFmtId="43" fontId="8" fillId="3" borderId="6" xfId="1" applyFont="1" applyFill="1" applyBorder="1"/>
    <xf numFmtId="0" fontId="0" fillId="0" borderId="0" xfId="0" applyFill="1"/>
    <xf numFmtId="1" fontId="0" fillId="0" borderId="4" xfId="0" applyNumberFormat="1" applyFill="1" applyBorder="1"/>
    <xf numFmtId="0" fontId="0" fillId="0" borderId="8" xfId="0" applyFill="1" applyBorder="1" applyAlignment="1">
      <alignment horizontal="center"/>
    </xf>
    <xf numFmtId="43" fontId="2" fillId="0" borderId="8" xfId="1" applyFill="1" applyBorder="1"/>
    <xf numFmtId="0" fontId="9" fillId="0" borderId="0" xfId="0" applyFont="1" applyFill="1"/>
    <xf numFmtId="0" fontId="9" fillId="0" borderId="8" xfId="0" applyFont="1" applyFill="1" applyBorder="1"/>
    <xf numFmtId="0" fontId="9" fillId="0" borderId="8" xfId="0" applyFont="1" applyFill="1" applyBorder="1" applyAlignment="1">
      <alignment horizontal="center"/>
    </xf>
    <xf numFmtId="43" fontId="9" fillId="0" borderId="8" xfId="1" applyFont="1" applyFill="1" applyBorder="1"/>
    <xf numFmtId="1" fontId="0" fillId="0" borderId="0" xfId="0" applyNumberFormat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1" fontId="9" fillId="0" borderId="8" xfId="0" applyNumberFormat="1" applyFont="1" applyFill="1" applyBorder="1" applyAlignment="1">
      <alignment horizontal="left"/>
    </xf>
    <xf numFmtId="1" fontId="0" fillId="0" borderId="8" xfId="0" applyNumberFormat="1" applyFill="1" applyBorder="1" applyAlignment="1">
      <alignment horizontal="left"/>
    </xf>
    <xf numFmtId="0" fontId="9" fillId="0" borderId="5" xfId="0" applyFont="1" applyFill="1" applyBorder="1"/>
    <xf numFmtId="1" fontId="4" fillId="0" borderId="0" xfId="0" applyNumberFormat="1" applyFont="1" applyBorder="1" applyAlignment="1">
      <alignment horizontal="left"/>
    </xf>
    <xf numFmtId="1" fontId="0" fillId="0" borderId="8" xfId="0" applyNumberFormat="1" applyFill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0" fontId="4" fillId="3" borderId="6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43" fontId="2" fillId="0" borderId="6" xfId="1" applyFill="1" applyBorder="1"/>
    <xf numFmtId="43" fontId="2" fillId="3" borderId="4" xfId="1" applyFill="1" applyBorder="1" applyAlignment="1">
      <alignment horizontal="left"/>
    </xf>
    <xf numFmtId="43" fontId="2" fillId="3" borderId="7" xfId="1" applyFill="1" applyBorder="1" applyAlignment="1">
      <alignment horizontal="left"/>
    </xf>
    <xf numFmtId="1" fontId="8" fillId="3" borderId="6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43" fontId="2" fillId="0" borderId="0" xfId="1" applyFill="1" applyBorder="1"/>
    <xf numFmtId="0" fontId="0" fillId="0" borderId="8" xfId="0" applyFill="1" applyBorder="1" applyAlignment="1">
      <alignment horizontal="left"/>
    </xf>
    <xf numFmtId="1" fontId="4" fillId="0" borderId="0" xfId="0" applyNumberFormat="1" applyFont="1"/>
    <xf numFmtId="1" fontId="9" fillId="0" borderId="0" xfId="0" applyNumberFormat="1" applyFont="1" applyFill="1" applyBorder="1" applyAlignment="1">
      <alignment horizontal="left"/>
    </xf>
    <xf numFmtId="1" fontId="0" fillId="0" borderId="7" xfId="0" applyNumberFormat="1" applyFill="1" applyBorder="1"/>
    <xf numFmtId="1" fontId="9" fillId="3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43" fontId="8" fillId="3" borderId="0" xfId="1" applyFont="1" applyFill="1" applyBorder="1"/>
    <xf numFmtId="0" fontId="0" fillId="0" borderId="0" xfId="0" applyAlignment="1">
      <alignment horizontal="center" vertical="center" wrapText="1"/>
    </xf>
    <xf numFmtId="43" fontId="10" fillId="0" borderId="8" xfId="1" applyFont="1" applyFill="1" applyBorder="1"/>
    <xf numFmtId="1" fontId="8" fillId="3" borderId="6" xfId="0" applyNumberFormat="1" applyFont="1" applyFill="1" applyBorder="1"/>
    <xf numFmtId="1" fontId="9" fillId="0" borderId="6" xfId="0" applyNumberFormat="1" applyFont="1" applyFill="1" applyBorder="1" applyAlignment="1">
      <alignment horizontal="left"/>
    </xf>
    <xf numFmtId="1" fontId="9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0" fillId="0" borderId="0" xfId="0" applyNumberFormat="1" applyFill="1"/>
    <xf numFmtId="1" fontId="2" fillId="3" borderId="4" xfId="1" applyNumberFormat="1" applyFill="1" applyBorder="1"/>
    <xf numFmtId="1" fontId="2" fillId="3" borderId="7" xfId="1" applyNumberFormat="1" applyFill="1" applyBorder="1"/>
    <xf numFmtId="43" fontId="16" fillId="0" borderId="8" xfId="1" applyFont="1" applyFill="1" applyBorder="1"/>
    <xf numFmtId="43" fontId="10" fillId="3" borderId="6" xfId="1" applyFont="1" applyFill="1" applyBorder="1"/>
    <xf numFmtId="1" fontId="0" fillId="0" borderId="6" xfId="0" applyNumberFormat="1" applyFill="1" applyBorder="1"/>
    <xf numFmtId="1" fontId="0" fillId="0" borderId="7" xfId="0" applyNumberFormat="1" applyFill="1" applyBorder="1" applyAlignment="1">
      <alignment horizontal="left"/>
    </xf>
    <xf numFmtId="43" fontId="9" fillId="4" borderId="8" xfId="1" applyFont="1" applyFill="1" applyBorder="1"/>
    <xf numFmtId="43" fontId="17" fillId="0" borderId="8" xfId="1" applyFont="1" applyFill="1" applyBorder="1"/>
    <xf numFmtId="0" fontId="2" fillId="0" borderId="8" xfId="0" applyFont="1" applyFill="1" applyBorder="1" applyAlignment="1">
      <alignment horizontal="center"/>
    </xf>
    <xf numFmtId="0" fontId="7" fillId="3" borderId="1" xfId="0" applyFont="1" applyFill="1" applyBorder="1"/>
    <xf numFmtId="0" fontId="11" fillId="0" borderId="8" xfId="0" applyNumberFormat="1" applyFont="1" applyFill="1" applyBorder="1"/>
    <xf numFmtId="0" fontId="10" fillId="0" borderId="8" xfId="0" applyNumberFormat="1" applyFont="1" applyFill="1" applyBorder="1" applyAlignment="1">
      <alignment horizontal="center"/>
    </xf>
    <xf numFmtId="1" fontId="10" fillId="0" borderId="8" xfId="1" applyNumberFormat="1" applyFont="1" applyFill="1" applyBorder="1" applyAlignment="1">
      <alignment horizontal="center"/>
    </xf>
    <xf numFmtId="1" fontId="9" fillId="0" borderId="4" xfId="1" applyNumberFormat="1" applyFont="1" applyFill="1" applyBorder="1"/>
    <xf numFmtId="0" fontId="10" fillId="0" borderId="0" xfId="0" applyFont="1" applyFill="1"/>
    <xf numFmtId="43" fontId="0" fillId="0" borderId="0" xfId="0" applyNumberFormat="1" applyFill="1"/>
    <xf numFmtId="43" fontId="8" fillId="3" borderId="7" xfId="1" applyFont="1" applyFill="1" applyBorder="1" applyAlignment="1">
      <alignment horizontal="left"/>
    </xf>
    <xf numFmtId="1" fontId="8" fillId="3" borderId="7" xfId="1" applyNumberFormat="1" applyFont="1" applyFill="1" applyBorder="1"/>
    <xf numFmtId="0" fontId="4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43" fontId="19" fillId="5" borderId="9" xfId="1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1" fontId="0" fillId="0" borderId="0" xfId="0" applyNumberFormat="1" applyFill="1" applyBorder="1"/>
    <xf numFmtId="1" fontId="20" fillId="0" borderId="0" xfId="0" applyNumberFormat="1" applyFont="1" applyFill="1" applyBorder="1" applyAlignment="1">
      <alignment horizontal="left"/>
    </xf>
    <xf numFmtId="1" fontId="20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left"/>
    </xf>
    <xf numFmtId="0" fontId="21" fillId="7" borderId="0" xfId="0" applyFont="1" applyFill="1" applyBorder="1" applyAlignment="1">
      <alignment horizontal="left" vertical="center" wrapText="1"/>
    </xf>
    <xf numFmtId="0" fontId="0" fillId="0" borderId="0" xfId="0" applyBorder="1"/>
    <xf numFmtId="0" fontId="20" fillId="0" borderId="0" xfId="0" applyFont="1" applyFill="1" applyBorder="1" applyAlignment="1">
      <alignment horizontal="center"/>
    </xf>
    <xf numFmtId="43" fontId="20" fillId="0" borderId="0" xfId="1" applyFont="1" applyFill="1" applyBorder="1"/>
    <xf numFmtId="0" fontId="20" fillId="0" borderId="0" xfId="0" applyFont="1" applyFill="1" applyBorder="1" applyAlignment="1">
      <alignment horizontal="left"/>
    </xf>
    <xf numFmtId="1" fontId="20" fillId="0" borderId="0" xfId="0" applyNumberFormat="1" applyFont="1" applyFill="1" applyBorder="1" applyAlignment="1"/>
    <xf numFmtId="39" fontId="20" fillId="0" borderId="0" xfId="1" applyNumberFormat="1" applyFont="1" applyFill="1" applyBorder="1"/>
    <xf numFmtId="43" fontId="20" fillId="0" borderId="0" xfId="1" applyNumberFormat="1" applyFont="1" applyFill="1" applyBorder="1"/>
    <xf numFmtId="43" fontId="20" fillId="0" borderId="0" xfId="5" applyFont="1" applyFill="1" applyBorder="1" applyAlignment="1"/>
    <xf numFmtId="43" fontId="20" fillId="0" borderId="0" xfId="5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43" fontId="2" fillId="0" borderId="0" xfId="1" applyFont="1" applyFill="1" applyBorder="1"/>
    <xf numFmtId="0" fontId="2" fillId="0" borderId="0" xfId="0" applyFont="1" applyFill="1" applyBorder="1" applyAlignment="1">
      <alignment horizontal="center"/>
    </xf>
    <xf numFmtId="43" fontId="0" fillId="0" borderId="0" xfId="0" applyNumberFormat="1" applyBorder="1"/>
    <xf numFmtId="0" fontId="0" fillId="8" borderId="0" xfId="0" applyFill="1" applyBorder="1"/>
    <xf numFmtId="1" fontId="5" fillId="2" borderId="9" xfId="1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/>
    </xf>
    <xf numFmtId="43" fontId="5" fillId="2" borderId="9" xfId="1" applyFont="1" applyFill="1" applyBorder="1" applyAlignment="1">
      <alignment horizontal="center" vertical="center" wrapText="1"/>
    </xf>
    <xf numFmtId="0" fontId="0" fillId="0" borderId="9" xfId="0" applyBorder="1"/>
    <xf numFmtId="0" fontId="22" fillId="7" borderId="0" xfId="0" applyFont="1" applyFill="1" applyBorder="1" applyAlignment="1">
      <alignment horizontal="left" vertical="center" wrapText="1"/>
    </xf>
    <xf numFmtId="1" fontId="23" fillId="0" borderId="8" xfId="0" applyNumberFormat="1" applyFont="1" applyFill="1" applyBorder="1" applyAlignment="1">
      <alignment horizontal="left"/>
    </xf>
    <xf numFmtId="1" fontId="23" fillId="0" borderId="8" xfId="0" applyNumberFormat="1" applyFont="1" applyFill="1" applyBorder="1"/>
    <xf numFmtId="0" fontId="23" fillId="0" borderId="8" xfId="0" applyFont="1" applyFill="1" applyBorder="1" applyAlignment="1">
      <alignment horizontal="center"/>
    </xf>
    <xf numFmtId="43" fontId="23" fillId="0" borderId="8" xfId="5" applyFont="1" applyFill="1" applyBorder="1"/>
    <xf numFmtId="1" fontId="23" fillId="0" borderId="2" xfId="0" applyNumberFormat="1" applyFont="1" applyFill="1" applyBorder="1" applyAlignment="1">
      <alignment horizontal="left"/>
    </xf>
    <xf numFmtId="0" fontId="23" fillId="0" borderId="8" xfId="0" applyFont="1" applyBorder="1"/>
    <xf numFmtId="0" fontId="23" fillId="0" borderId="8" xfId="0" applyFont="1" applyFill="1" applyBorder="1" applyAlignment="1">
      <alignment horizontal="left"/>
    </xf>
    <xf numFmtId="1" fontId="23" fillId="0" borderId="8" xfId="0" applyNumberFormat="1" applyFont="1" applyFill="1" applyBorder="1" applyAlignment="1"/>
    <xf numFmtId="39" fontId="23" fillId="0" borderId="8" xfId="5" applyNumberFormat="1" applyFont="1" applyFill="1" applyBorder="1"/>
    <xf numFmtId="43" fontId="23" fillId="0" borderId="8" xfId="5" applyNumberFormat="1" applyFont="1" applyFill="1" applyBorder="1"/>
    <xf numFmtId="43" fontId="23" fillId="0" borderId="8" xfId="5" applyFont="1" applyFill="1" applyBorder="1" applyAlignment="1"/>
    <xf numFmtId="43" fontId="23" fillId="0" borderId="8" xfId="5" applyFont="1" applyFill="1" applyBorder="1" applyAlignment="1">
      <alignment horizontal="center"/>
    </xf>
    <xf numFmtId="1" fontId="23" fillId="0" borderId="8" xfId="0" applyNumberFormat="1" applyFont="1" applyFill="1" applyBorder="1" applyAlignment="1">
      <alignment horizontal="center"/>
    </xf>
    <xf numFmtId="1" fontId="23" fillId="8" borderId="8" xfId="0" applyNumberFormat="1" applyFont="1" applyFill="1" applyBorder="1" applyAlignment="1">
      <alignment horizontal="left"/>
    </xf>
    <xf numFmtId="1" fontId="23" fillId="8" borderId="8" xfId="0" applyNumberFormat="1" applyFont="1" applyFill="1" applyBorder="1"/>
    <xf numFmtId="0" fontId="23" fillId="8" borderId="8" xfId="0" applyFont="1" applyFill="1" applyBorder="1" applyAlignment="1">
      <alignment horizontal="center"/>
    </xf>
    <xf numFmtId="43" fontId="23" fillId="8" borderId="8" xfId="5" applyFont="1" applyFill="1" applyBorder="1"/>
    <xf numFmtId="1" fontId="23" fillId="8" borderId="2" xfId="0" applyNumberFormat="1" applyFont="1" applyFill="1" applyBorder="1"/>
    <xf numFmtId="0" fontId="23" fillId="8" borderId="8" xfId="0" applyFont="1" applyFill="1" applyBorder="1"/>
    <xf numFmtId="43" fontId="23" fillId="0" borderId="8" xfId="1" applyFont="1" applyFill="1" applyBorder="1"/>
    <xf numFmtId="43" fontId="23" fillId="0" borderId="8" xfId="1" applyFont="1" applyFill="1" applyBorder="1" applyAlignment="1">
      <alignment horizontal="left"/>
    </xf>
    <xf numFmtId="0" fontId="23" fillId="0" borderId="8" xfId="0" applyFont="1" applyFill="1" applyBorder="1"/>
    <xf numFmtId="43" fontId="23" fillId="0" borderId="8" xfId="0" applyNumberFormat="1" applyFont="1" applyBorder="1"/>
    <xf numFmtId="1" fontId="23" fillId="9" borderId="8" xfId="0" applyNumberFormat="1" applyFont="1" applyFill="1" applyBorder="1" applyAlignment="1"/>
    <xf numFmtId="1" fontId="23" fillId="8" borderId="8" xfId="4" applyNumberFormat="1" applyFont="1" applyFill="1" applyBorder="1" applyAlignment="1">
      <alignment horizontal="left"/>
    </xf>
    <xf numFmtId="1" fontId="23" fillId="8" borderId="8" xfId="4" applyNumberFormat="1" applyFont="1" applyFill="1" applyBorder="1"/>
    <xf numFmtId="0" fontId="23" fillId="8" borderId="8" xfId="4" applyFont="1" applyFill="1" applyBorder="1" applyAlignment="1">
      <alignment horizontal="left"/>
    </xf>
    <xf numFmtId="0" fontId="23" fillId="8" borderId="8" xfId="4" applyFont="1" applyFill="1" applyBorder="1" applyAlignment="1">
      <alignment horizontal="center"/>
    </xf>
    <xf numFmtId="1" fontId="23" fillId="8" borderId="3" xfId="4" applyNumberFormat="1" applyFont="1" applyFill="1" applyBorder="1" applyAlignment="1">
      <alignment horizontal="left"/>
    </xf>
    <xf numFmtId="1" fontId="23" fillId="8" borderId="2" xfId="4" applyNumberFormat="1" applyFont="1" applyFill="1" applyBorder="1" applyAlignment="1">
      <alignment horizontal="left"/>
    </xf>
    <xf numFmtId="1" fontId="23" fillId="8" borderId="10" xfId="4" applyNumberFormat="1" applyFont="1" applyFill="1" applyBorder="1" applyAlignment="1">
      <alignment horizontal="left"/>
    </xf>
    <xf numFmtId="43" fontId="24" fillId="8" borderId="8" xfId="5" applyFont="1" applyFill="1" applyBorder="1"/>
    <xf numFmtId="0" fontId="23" fillId="8" borderId="8" xfId="4" applyFont="1" applyFill="1" applyBorder="1"/>
    <xf numFmtId="1" fontId="23" fillId="8" borderId="8" xfId="5" applyNumberFormat="1" applyFont="1" applyFill="1" applyBorder="1" applyAlignment="1">
      <alignment horizontal="left"/>
    </xf>
    <xf numFmtId="43" fontId="23" fillId="8" borderId="8" xfId="5" applyFont="1" applyFill="1" applyBorder="1" applyAlignment="1">
      <alignment horizontal="center"/>
    </xf>
    <xf numFmtId="43" fontId="23" fillId="8" borderId="8" xfId="5" applyFont="1" applyFill="1" applyBorder="1" applyAlignment="1">
      <alignment horizontal="left"/>
    </xf>
    <xf numFmtId="1" fontId="23" fillId="8" borderId="8" xfId="4" applyNumberFormat="1" applyFont="1" applyFill="1" applyBorder="1" applyAlignment="1"/>
    <xf numFmtId="1" fontId="23" fillId="8" borderId="8" xfId="4" applyNumberFormat="1" applyFont="1" applyFill="1" applyBorder="1" applyAlignment="1">
      <alignment horizontal="center"/>
    </xf>
    <xf numFmtId="43" fontId="23" fillId="8" borderId="8" xfId="5" applyFont="1" applyFill="1" applyBorder="1" applyAlignment="1"/>
    <xf numFmtId="1" fontId="23" fillId="8" borderId="2" xfId="5" applyNumberFormat="1" applyFont="1" applyFill="1" applyBorder="1" applyAlignment="1">
      <alignment horizontal="left"/>
    </xf>
    <xf numFmtId="4" fontId="23" fillId="8" borderId="8" xfId="0" applyNumberFormat="1" applyFont="1" applyFill="1" applyBorder="1"/>
    <xf numFmtId="0" fontId="23" fillId="8" borderId="8" xfId="0" applyFont="1" applyFill="1" applyBorder="1" applyAlignment="1">
      <alignment horizontal="left"/>
    </xf>
    <xf numFmtId="1" fontId="23" fillId="8" borderId="2" xfId="0" applyNumberFormat="1" applyFont="1" applyFill="1" applyBorder="1" applyAlignment="1">
      <alignment horizontal="left"/>
    </xf>
    <xf numFmtId="1" fontId="1" fillId="0" borderId="11" xfId="0" applyNumberFormat="1" applyFont="1" applyFill="1" applyBorder="1" applyAlignment="1">
      <alignment horizontal="left"/>
    </xf>
    <xf numFmtId="164" fontId="23" fillId="0" borderId="8" xfId="3" applyNumberFormat="1" applyFont="1" applyFill="1" applyBorder="1"/>
    <xf numFmtId="0" fontId="23" fillId="0" borderId="8" xfId="3" applyFont="1" applyFill="1" applyBorder="1" applyAlignment="1">
      <alignment horizontal="center"/>
    </xf>
    <xf numFmtId="4" fontId="23" fillId="0" borderId="8" xfId="3" applyNumberFormat="1" applyFont="1" applyFill="1" applyBorder="1"/>
    <xf numFmtId="1" fontId="23" fillId="0" borderId="8" xfId="3" applyNumberFormat="1" applyFont="1" applyFill="1" applyBorder="1" applyAlignment="1">
      <alignment horizontal="left"/>
    </xf>
    <xf numFmtId="1" fontId="23" fillId="0" borderId="2" xfId="3" applyNumberFormat="1" applyFont="1" applyFill="1" applyBorder="1" applyAlignment="1">
      <alignment horizontal="left"/>
    </xf>
    <xf numFmtId="1" fontId="23" fillId="0" borderId="12" xfId="3" applyNumberFormat="1" applyFont="1" applyFill="1" applyBorder="1" applyAlignment="1">
      <alignment horizontal="left"/>
    </xf>
    <xf numFmtId="0" fontId="23" fillId="8" borderId="2" xfId="0" applyFont="1" applyFill="1" applyBorder="1"/>
    <xf numFmtId="43" fontId="25" fillId="8" borderId="8" xfId="5" applyFont="1" applyFill="1" applyBorder="1"/>
    <xf numFmtId="43" fontId="23" fillId="8" borderId="8" xfId="5" applyFont="1" applyFill="1" applyBorder="1" applyAlignment="1">
      <alignment horizontal="center" vertical="center"/>
    </xf>
    <xf numFmtId="43" fontId="1" fillId="8" borderId="8" xfId="0" applyNumberFormat="1" applyFont="1" applyFill="1" applyBorder="1"/>
    <xf numFmtId="43" fontId="23" fillId="8" borderId="8" xfId="5" applyNumberFormat="1" applyFont="1" applyFill="1" applyBorder="1" applyAlignment="1">
      <alignment horizontal="center"/>
    </xf>
    <xf numFmtId="1" fontId="23" fillId="8" borderId="4" xfId="0" applyNumberFormat="1" applyFont="1" applyFill="1" applyBorder="1" applyAlignment="1">
      <alignment horizontal="left"/>
    </xf>
    <xf numFmtId="1" fontId="23" fillId="8" borderId="3" xfId="0" applyNumberFormat="1" applyFont="1" applyFill="1" applyBorder="1"/>
    <xf numFmtId="1" fontId="23" fillId="8" borderId="8" xfId="0" applyNumberFormat="1" applyFont="1" applyFill="1" applyBorder="1" applyAlignment="1"/>
  </cellXfs>
  <cellStyles count="7">
    <cellStyle name="Comma" xfId="1" builtinId="3"/>
    <cellStyle name="Comma 2" xfId="2"/>
    <cellStyle name="Comma 2 2" xfId="5"/>
    <cellStyle name="Comma 3" xfId="6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19050</xdr:rowOff>
    </xdr:from>
    <xdr:to>
      <xdr:col>11</xdr:col>
      <xdr:colOff>0</xdr:colOff>
      <xdr:row>4</xdr:row>
      <xdr:rowOff>47625</xdr:rowOff>
    </xdr:to>
    <xdr:pic>
      <xdr:nvPicPr>
        <xdr:cNvPr id="18050" name="Picture 2">
          <a:extLst>
            <a:ext uri="{FF2B5EF4-FFF2-40B4-BE49-F238E27FC236}">
              <a16:creationId xmlns:a16="http://schemas.microsoft.com/office/drawing/2014/main" id="{00000000-0008-0000-0000-0000824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81900" y="19050"/>
          <a:ext cx="11906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>
          <a:extLst>
            <a:ext uri="{FF2B5EF4-FFF2-40B4-BE49-F238E27FC236}">
              <a16:creationId xmlns:a16="http://schemas.microsoft.com/office/drawing/2014/main" id="{3ACB4F7B-3DB0-498E-B124-4229CB8F83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>
          <a:extLst>
            <a:ext uri="{FF2B5EF4-FFF2-40B4-BE49-F238E27FC236}">
              <a16:creationId xmlns:a16="http://schemas.microsoft.com/office/drawing/2014/main" id="{4AF366CE-56E4-4D3E-BCEE-180D2B2A8F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>
          <a:extLst>
            <a:ext uri="{FF2B5EF4-FFF2-40B4-BE49-F238E27FC236}">
              <a16:creationId xmlns:a16="http://schemas.microsoft.com/office/drawing/2014/main" id="{BD6C5CAE-B374-4BCC-B446-12A596D15F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5"/>
    <pageSetUpPr fitToPage="1"/>
  </sheetPr>
  <dimension ref="A1:O42"/>
  <sheetViews>
    <sheetView zoomScale="85" zoomScaleNormal="85" zoomScalePageLayoutView="85" workbookViewId="0">
      <pane ySplit="8" topLeftCell="A9" activePane="bottomLeft" state="frozen"/>
      <selection activeCell="C26" sqref="C26"/>
      <selection pane="bottomLeft" activeCell="Q34" sqref="Q34"/>
    </sheetView>
  </sheetViews>
  <sheetFormatPr defaultColWidth="8.85546875" defaultRowHeight="12.75" x14ac:dyDescent="0.2"/>
  <cols>
    <col min="1" max="1" width="2" style="10" customWidth="1"/>
    <col min="2" max="2" width="15.28515625" style="27" customWidth="1"/>
    <col min="3" max="3" width="45" style="2" bestFit="1" customWidth="1"/>
    <col min="4" max="4" width="4.85546875" style="3" customWidth="1"/>
    <col min="5" max="5" width="10.28515625" style="3" bestFit="1" customWidth="1"/>
    <col min="6" max="6" width="9.42578125" style="4" bestFit="1" customWidth="1"/>
    <col min="7" max="7" width="10.140625" style="4" customWidth="1"/>
    <col min="8" max="8" width="8.7109375" style="4" customWidth="1"/>
    <col min="9" max="9" width="10.42578125" style="4" customWidth="1"/>
    <col min="10" max="10" width="8.85546875" style="4" customWidth="1"/>
    <col min="11" max="11" width="8.42578125" style="4" hidden="1" customWidth="1"/>
    <col min="12" max="12" width="14.42578125" style="35" bestFit="1" customWidth="1"/>
    <col min="13" max="13" width="15.85546875" style="34" bestFit="1" customWidth="1"/>
    <col min="14" max="14" width="9.42578125" bestFit="1" customWidth="1"/>
  </cols>
  <sheetData>
    <row r="1" spans="1:15" hidden="1" x14ac:dyDescent="0.2">
      <c r="A1" s="1" t="s">
        <v>0</v>
      </c>
      <c r="B1" s="27" t="s">
        <v>31</v>
      </c>
      <c r="D1" s="3" t="s">
        <v>31</v>
      </c>
      <c r="E1" s="3" t="s">
        <v>31</v>
      </c>
      <c r="F1" s="4" t="s">
        <v>31</v>
      </c>
      <c r="G1" s="4" t="s">
        <v>31</v>
      </c>
      <c r="H1" s="4" t="s">
        <v>31</v>
      </c>
      <c r="I1" s="4" t="s">
        <v>31</v>
      </c>
      <c r="J1" s="4" t="s">
        <v>31</v>
      </c>
      <c r="K1" s="4" t="s">
        <v>31</v>
      </c>
    </row>
    <row r="2" spans="1:15" x14ac:dyDescent="0.2">
      <c r="A2" s="1" t="s">
        <v>1</v>
      </c>
    </row>
    <row r="3" spans="1:15" x14ac:dyDescent="0.2">
      <c r="A3" s="1" t="e">
        <f>#REF!</f>
        <v>#REF!</v>
      </c>
      <c r="B3" s="1"/>
    </row>
    <row r="5" spans="1:15" x14ac:dyDescent="0.2">
      <c r="A5" s="1"/>
      <c r="B5" s="45" t="s">
        <v>46</v>
      </c>
      <c r="C5" s="32" t="s">
        <v>95</v>
      </c>
    </row>
    <row r="6" spans="1:15" ht="13.5" thickBot="1" x14ac:dyDescent="0.25">
      <c r="A6" s="1"/>
    </row>
    <row r="7" spans="1:15" s="51" customFormat="1" ht="28.5" customHeight="1" thickBot="1" x14ac:dyDescent="0.25">
      <c r="A7" s="77"/>
      <c r="B7" s="103" t="s">
        <v>2</v>
      </c>
      <c r="C7" s="104" t="s">
        <v>63</v>
      </c>
      <c r="D7" s="78"/>
      <c r="E7" s="79"/>
      <c r="F7" s="105" t="s">
        <v>47</v>
      </c>
      <c r="G7" s="105"/>
      <c r="H7" s="105" t="s">
        <v>143</v>
      </c>
      <c r="I7" s="106"/>
      <c r="J7" s="106"/>
      <c r="K7" s="106"/>
      <c r="L7" s="102" t="s">
        <v>48</v>
      </c>
      <c r="M7" s="102" t="s">
        <v>49</v>
      </c>
    </row>
    <row r="8" spans="1:15" s="51" customFormat="1" ht="39" thickBot="1" x14ac:dyDescent="0.25">
      <c r="A8" s="77"/>
      <c r="B8" s="103"/>
      <c r="C8" s="104"/>
      <c r="D8" s="80" t="s">
        <v>3</v>
      </c>
      <c r="E8" s="80" t="s">
        <v>4</v>
      </c>
      <c r="F8" s="81" t="s">
        <v>58</v>
      </c>
      <c r="G8" s="81" t="s">
        <v>5</v>
      </c>
      <c r="H8" s="81" t="s">
        <v>58</v>
      </c>
      <c r="I8" s="81" t="s">
        <v>5</v>
      </c>
      <c r="J8" s="81" t="s">
        <v>60</v>
      </c>
      <c r="K8" s="81" t="s">
        <v>59</v>
      </c>
      <c r="L8" s="102"/>
      <c r="M8" s="102"/>
      <c r="N8" s="82" t="s">
        <v>144</v>
      </c>
      <c r="O8" s="82" t="s">
        <v>145</v>
      </c>
    </row>
    <row r="9" spans="1:15" s="5" customFormat="1" ht="15.75" x14ac:dyDescent="0.25">
      <c r="A9" s="16" t="s">
        <v>24</v>
      </c>
      <c r="B9" s="41"/>
      <c r="C9" s="53"/>
      <c r="D9" s="17"/>
      <c r="E9" s="17"/>
      <c r="F9" s="18"/>
      <c r="G9" s="18"/>
      <c r="H9" s="18"/>
      <c r="I9" s="18"/>
      <c r="J9" s="18"/>
      <c r="K9" s="18"/>
      <c r="L9" s="75"/>
      <c r="M9" s="76"/>
    </row>
    <row r="10" spans="1:15" x14ac:dyDescent="0.2">
      <c r="A10" s="6"/>
      <c r="B10" s="28" t="s">
        <v>25</v>
      </c>
      <c r="C10" s="7"/>
      <c r="D10" s="8"/>
      <c r="E10" s="8"/>
      <c r="F10" s="9"/>
      <c r="G10" s="9"/>
      <c r="H10" s="9"/>
      <c r="I10" s="9"/>
      <c r="J10" s="9"/>
      <c r="K10" s="9"/>
      <c r="L10" s="39"/>
      <c r="M10" s="59"/>
    </row>
    <row r="11" spans="1:15" s="19" customFormat="1" x14ac:dyDescent="0.2">
      <c r="A11" s="24"/>
      <c r="B11" s="30" t="s">
        <v>117</v>
      </c>
      <c r="C11" s="33" t="s">
        <v>87</v>
      </c>
      <c r="D11" s="21">
        <v>24</v>
      </c>
      <c r="E11" s="21" t="s">
        <v>88</v>
      </c>
      <c r="F11" s="22">
        <f>+G11/D11</f>
        <v>43.037500000000001</v>
      </c>
      <c r="G11" s="22">
        <v>1032.9000000000001</v>
      </c>
      <c r="H11" s="65">
        <f>+F11*1.03</f>
        <v>44.328625000000002</v>
      </c>
      <c r="I11" s="65">
        <f>+G11*1.03</f>
        <v>1063.8870000000002</v>
      </c>
      <c r="J11" s="65">
        <f>+H11*1.05</f>
        <v>46.545056250000002</v>
      </c>
      <c r="K11" s="52"/>
      <c r="L11" s="30"/>
      <c r="M11" s="33">
        <v>14806513741460</v>
      </c>
      <c r="N11" s="74">
        <f>+I11/G11</f>
        <v>1.03</v>
      </c>
      <c r="O11" s="74">
        <f>+J11/F11</f>
        <v>1.0814999999999999</v>
      </c>
    </row>
    <row r="12" spans="1:15" s="19" customFormat="1" x14ac:dyDescent="0.2">
      <c r="A12" s="24"/>
      <c r="B12" s="30" t="s">
        <v>118</v>
      </c>
      <c r="C12" s="33" t="s">
        <v>89</v>
      </c>
      <c r="D12" s="21">
        <v>8</v>
      </c>
      <c r="E12" s="25" t="s">
        <v>90</v>
      </c>
      <c r="F12" s="22">
        <f>+G12/D12</f>
        <v>129.11250000000001</v>
      </c>
      <c r="G12" s="22">
        <v>1032.9000000000001</v>
      </c>
      <c r="H12" s="65">
        <f>+F12*1.03</f>
        <v>132.98587500000002</v>
      </c>
      <c r="I12" s="65">
        <f>+G12*1.03</f>
        <v>1063.8870000000002</v>
      </c>
      <c r="J12" s="65">
        <f>+H12*1.05</f>
        <v>139.63516875000002</v>
      </c>
      <c r="K12" s="52"/>
      <c r="L12" s="30">
        <v>4806513740121</v>
      </c>
      <c r="M12" s="33">
        <v>14806513740128</v>
      </c>
      <c r="N12" s="74">
        <f t="shared" ref="N12" si="0">+I12/G12</f>
        <v>1.03</v>
      </c>
      <c r="O12" s="74">
        <f>+J12/F12</f>
        <v>1.0815000000000001</v>
      </c>
    </row>
    <row r="13" spans="1:15" x14ac:dyDescent="0.2">
      <c r="A13" s="13"/>
      <c r="B13" s="36" t="s">
        <v>50</v>
      </c>
      <c r="C13" s="14"/>
      <c r="D13" s="11"/>
      <c r="E13" s="11"/>
      <c r="F13" s="12"/>
      <c r="G13" s="12"/>
      <c r="H13" s="12"/>
      <c r="I13" s="12"/>
      <c r="J13" s="12"/>
      <c r="K13" s="62"/>
      <c r="L13" s="40"/>
      <c r="M13" s="60"/>
    </row>
    <row r="14" spans="1:15" s="19" customFormat="1" x14ac:dyDescent="0.2">
      <c r="A14" s="24"/>
      <c r="B14" s="29">
        <v>5020170893834</v>
      </c>
      <c r="C14" s="33" t="s">
        <v>139</v>
      </c>
      <c r="D14" s="21">
        <v>24</v>
      </c>
      <c r="E14" s="25" t="s">
        <v>140</v>
      </c>
      <c r="F14" s="22">
        <f>+G14/D14</f>
        <v>12</v>
      </c>
      <c r="G14" s="22">
        <v>288</v>
      </c>
      <c r="H14" s="22">
        <v>12.36</v>
      </c>
      <c r="I14" s="22">
        <v>296.64999999999998</v>
      </c>
      <c r="J14" s="22">
        <v>13</v>
      </c>
      <c r="K14" s="52"/>
      <c r="L14" s="30">
        <v>4806513742095</v>
      </c>
      <c r="M14" s="33">
        <v>4806513742095</v>
      </c>
      <c r="N14" s="74">
        <f>+I14/G14</f>
        <v>1.0300347222222221</v>
      </c>
      <c r="O14" s="74">
        <f>+J14/F14</f>
        <v>1.0833333333333333</v>
      </c>
    </row>
    <row r="15" spans="1:15" s="19" customFormat="1" x14ac:dyDescent="0.2">
      <c r="A15" s="31"/>
      <c r="B15" s="54"/>
      <c r="C15" s="63"/>
      <c r="D15" s="37"/>
      <c r="E15" s="37"/>
      <c r="F15" s="38"/>
      <c r="G15" s="38"/>
      <c r="H15" s="38"/>
      <c r="I15" s="38"/>
      <c r="J15" s="38"/>
      <c r="K15" s="62"/>
      <c r="L15" s="64"/>
      <c r="M15" s="47"/>
    </row>
    <row r="16" spans="1:15" s="5" customFormat="1" ht="15" customHeight="1" x14ac:dyDescent="0.25">
      <c r="A16" s="16" t="s">
        <v>69</v>
      </c>
      <c r="B16" s="48"/>
      <c r="C16" s="50"/>
      <c r="D16" s="49"/>
      <c r="E16" s="49"/>
      <c r="F16" s="50"/>
      <c r="G16" s="50"/>
      <c r="H16" s="50"/>
      <c r="I16" s="50"/>
      <c r="J16" s="50"/>
      <c r="K16" s="50"/>
      <c r="L16" s="50"/>
      <c r="M16" s="59"/>
    </row>
    <row r="17" spans="1:15" s="19" customFormat="1" x14ac:dyDescent="0.2">
      <c r="A17" s="24"/>
      <c r="B17" s="29" t="s">
        <v>119</v>
      </c>
      <c r="C17" s="33" t="s">
        <v>73</v>
      </c>
      <c r="D17" s="21">
        <v>40</v>
      </c>
      <c r="E17" s="25" t="s">
        <v>70</v>
      </c>
      <c r="F17" s="22">
        <f>+G17/D17</f>
        <v>30.24</v>
      </c>
      <c r="G17" s="22">
        <v>1209.5999999999999</v>
      </c>
      <c r="H17" s="22">
        <f>+I17/D17</f>
        <v>31.147250000000003</v>
      </c>
      <c r="I17" s="22">
        <v>1245.8900000000001</v>
      </c>
      <c r="J17" s="22">
        <v>32.75</v>
      </c>
      <c r="K17" s="22">
        <f>J17/6</f>
        <v>5.458333333333333</v>
      </c>
      <c r="L17" s="30">
        <v>4806513741906</v>
      </c>
      <c r="M17" s="33">
        <v>14806513741903</v>
      </c>
      <c r="N17" s="74">
        <f>+I17/G17</f>
        <v>1.0300016534391536</v>
      </c>
      <c r="O17" s="74">
        <f>+J17/F17</f>
        <v>1.0830026455026456</v>
      </c>
    </row>
    <row r="18" spans="1:15" s="19" customFormat="1" x14ac:dyDescent="0.2">
      <c r="A18" s="23"/>
      <c r="B18" s="46"/>
      <c r="C18" s="55"/>
      <c r="D18" s="56"/>
      <c r="E18" s="57"/>
      <c r="F18" s="43"/>
      <c r="G18" s="43"/>
      <c r="H18" s="43"/>
      <c r="I18" s="43"/>
      <c r="J18" s="43"/>
      <c r="K18" s="43"/>
      <c r="L18" s="42"/>
      <c r="M18" s="58"/>
    </row>
    <row r="19" spans="1:15" s="5" customFormat="1" ht="15" customHeight="1" x14ac:dyDescent="0.25">
      <c r="A19" s="16" t="s">
        <v>71</v>
      </c>
      <c r="B19" s="48"/>
      <c r="C19" s="50"/>
      <c r="D19" s="49"/>
      <c r="E19" s="49"/>
      <c r="F19" s="50"/>
      <c r="G19" s="50"/>
      <c r="H19" s="50"/>
      <c r="I19" s="50"/>
      <c r="J19" s="50"/>
      <c r="K19" s="50"/>
      <c r="L19" s="50"/>
      <c r="M19" s="59"/>
    </row>
    <row r="20" spans="1:15" s="73" customFormat="1" x14ac:dyDescent="0.2">
      <c r="A20" s="69"/>
      <c r="B20" s="29" t="s">
        <v>120</v>
      </c>
      <c r="C20" s="33" t="s">
        <v>74</v>
      </c>
      <c r="D20" s="70">
        <v>40</v>
      </c>
      <c r="E20" s="70" t="s">
        <v>72</v>
      </c>
      <c r="F20" s="52">
        <f>+G20/D20</f>
        <v>39.648000000000003</v>
      </c>
      <c r="G20" s="52">
        <v>1585.92</v>
      </c>
      <c r="H20" s="52">
        <f>+I20/D20</f>
        <v>40.837499999999999</v>
      </c>
      <c r="I20" s="52">
        <v>1633.5</v>
      </c>
      <c r="J20" s="52">
        <v>43</v>
      </c>
      <c r="K20" s="52">
        <f>J20/6</f>
        <v>7.166666666666667</v>
      </c>
      <c r="L20" s="71">
        <v>4806513741920</v>
      </c>
      <c r="M20" s="72">
        <v>14806513741927</v>
      </c>
      <c r="N20" s="74">
        <f t="shared" ref="N20:N22" si="1">+I20/G20</f>
        <v>1.0300015133171911</v>
      </c>
      <c r="O20" s="74">
        <f t="shared" ref="O20:O22" si="2">+J20/F20</f>
        <v>1.0845439870863598</v>
      </c>
    </row>
    <row r="21" spans="1:15" s="73" customFormat="1" x14ac:dyDescent="0.2">
      <c r="A21" s="69"/>
      <c r="B21" s="29">
        <v>5020170871198</v>
      </c>
      <c r="C21" s="33" t="s">
        <v>137</v>
      </c>
      <c r="D21" s="70">
        <v>24</v>
      </c>
      <c r="E21" s="70" t="s">
        <v>72</v>
      </c>
      <c r="F21" s="52">
        <f>+G21/D21</f>
        <v>66.08</v>
      </c>
      <c r="G21" s="52">
        <v>1585.92</v>
      </c>
      <c r="H21" s="52">
        <f>+I21/D21</f>
        <v>68.0625</v>
      </c>
      <c r="I21" s="52">
        <v>1633.5</v>
      </c>
      <c r="J21" s="52">
        <v>71.47</v>
      </c>
      <c r="K21" s="52">
        <f>J21/6</f>
        <v>11.911666666666667</v>
      </c>
      <c r="L21" s="71"/>
      <c r="M21" s="72">
        <v>14806513741989</v>
      </c>
      <c r="N21" s="74">
        <f t="shared" si="1"/>
        <v>1.0300015133171911</v>
      </c>
      <c r="O21" s="74">
        <f t="shared" si="2"/>
        <v>1.0815677966101696</v>
      </c>
    </row>
    <row r="22" spans="1:15" s="73" customFormat="1" x14ac:dyDescent="0.2">
      <c r="A22" s="69"/>
      <c r="B22" s="29">
        <v>5020170883912</v>
      </c>
      <c r="C22" s="33" t="s">
        <v>138</v>
      </c>
      <c r="D22" s="70">
        <v>40</v>
      </c>
      <c r="E22" s="70" t="s">
        <v>72</v>
      </c>
      <c r="F22" s="52">
        <f>+G22/D22</f>
        <v>39.648000000000003</v>
      </c>
      <c r="G22" s="52">
        <v>1585.92</v>
      </c>
      <c r="H22" s="52">
        <f>+I22/D22</f>
        <v>40.837499999999999</v>
      </c>
      <c r="I22" s="52">
        <v>1633.5</v>
      </c>
      <c r="J22" s="52">
        <v>42.88</v>
      </c>
      <c r="K22" s="52">
        <f>J22/6</f>
        <v>7.1466666666666674</v>
      </c>
      <c r="L22" s="71"/>
      <c r="M22" s="72">
        <v>14806513741996</v>
      </c>
      <c r="N22" s="74">
        <f t="shared" si="1"/>
        <v>1.0300015133171911</v>
      </c>
      <c r="O22" s="74">
        <f t="shared" si="2"/>
        <v>1.0815173527037933</v>
      </c>
    </row>
    <row r="23" spans="1:15" s="5" customFormat="1" ht="15.75" x14ac:dyDescent="0.25">
      <c r="A23" s="16" t="s">
        <v>28</v>
      </c>
      <c r="B23" s="41"/>
      <c r="C23" s="7"/>
      <c r="D23" s="17"/>
      <c r="E23" s="17"/>
      <c r="F23" s="18"/>
      <c r="G23" s="18"/>
      <c r="H23" s="18"/>
      <c r="I23" s="18"/>
      <c r="J23" s="18"/>
      <c r="K23" s="15"/>
      <c r="L23" s="39"/>
      <c r="M23" s="59"/>
    </row>
    <row r="24" spans="1:15" x14ac:dyDescent="0.2">
      <c r="A24" s="6"/>
      <c r="B24" s="28" t="s">
        <v>25</v>
      </c>
      <c r="C24" s="7"/>
      <c r="D24" s="8"/>
      <c r="E24" s="8"/>
      <c r="F24" s="9"/>
      <c r="G24" s="9"/>
      <c r="H24" s="9"/>
      <c r="I24" s="9"/>
      <c r="J24" s="9"/>
      <c r="K24" s="15"/>
      <c r="L24" s="39"/>
      <c r="M24" s="59"/>
    </row>
    <row r="25" spans="1:15" s="19" customFormat="1" x14ac:dyDescent="0.2">
      <c r="A25" s="24"/>
      <c r="B25" s="30" t="s">
        <v>121</v>
      </c>
      <c r="C25" s="33" t="s">
        <v>82</v>
      </c>
      <c r="D25" s="21">
        <v>30</v>
      </c>
      <c r="E25" s="21" t="s">
        <v>29</v>
      </c>
      <c r="F25" s="22">
        <f>+G25/D25</f>
        <v>48.325333333333333</v>
      </c>
      <c r="G25" s="22">
        <v>1449.76</v>
      </c>
      <c r="H25" s="22">
        <v>49.78</v>
      </c>
      <c r="I25" s="22">
        <v>1493.25</v>
      </c>
      <c r="J25" s="22">
        <v>52.5</v>
      </c>
      <c r="K25" s="52"/>
      <c r="L25" s="30">
        <v>4806513740299</v>
      </c>
      <c r="M25" s="33">
        <v>14806513740296</v>
      </c>
      <c r="N25" s="74">
        <f t="shared" ref="N25:N27" si="3">+I25/G25</f>
        <v>1.0299980686458448</v>
      </c>
      <c r="O25" s="74">
        <f t="shared" ref="O25:O27" si="4">+J25/F25</f>
        <v>1.0863867122834123</v>
      </c>
    </row>
    <row r="26" spans="1:15" s="19" customFormat="1" x14ac:dyDescent="0.2">
      <c r="A26" s="24"/>
      <c r="B26" s="30" t="s">
        <v>122</v>
      </c>
      <c r="C26" s="33" t="s">
        <v>75</v>
      </c>
      <c r="D26" s="21">
        <v>20</v>
      </c>
      <c r="E26" s="21" t="s">
        <v>30</v>
      </c>
      <c r="F26" s="22">
        <f>+G26/D26</f>
        <v>92.38</v>
      </c>
      <c r="G26" s="22">
        <v>1847.6</v>
      </c>
      <c r="H26" s="22">
        <v>95.23</v>
      </c>
      <c r="I26" s="22">
        <f>+H26*D26</f>
        <v>1904.6000000000001</v>
      </c>
      <c r="J26" s="22">
        <v>100</v>
      </c>
      <c r="K26" s="52"/>
      <c r="L26" s="30">
        <v>4806513740855</v>
      </c>
      <c r="M26" s="33">
        <v>14806513740852</v>
      </c>
      <c r="N26" s="74">
        <f t="shared" si="3"/>
        <v>1.0308508335137476</v>
      </c>
      <c r="O26" s="74">
        <f t="shared" si="4"/>
        <v>1.082485386447283</v>
      </c>
    </row>
    <row r="27" spans="1:15" s="19" customFormat="1" x14ac:dyDescent="0.2">
      <c r="A27" s="24"/>
      <c r="B27" s="30" t="s">
        <v>123</v>
      </c>
      <c r="C27" s="33" t="s">
        <v>76</v>
      </c>
      <c r="D27" s="21">
        <v>30</v>
      </c>
      <c r="E27" s="21" t="s">
        <v>51</v>
      </c>
      <c r="F27" s="22">
        <f>+G27/D27</f>
        <v>46.75</v>
      </c>
      <c r="G27" s="22">
        <v>1402.5</v>
      </c>
      <c r="H27" s="22">
        <v>48.15</v>
      </c>
      <c r="I27" s="22">
        <v>1444.58</v>
      </c>
      <c r="J27" s="22">
        <v>50.5</v>
      </c>
      <c r="K27" s="52"/>
      <c r="L27" s="30">
        <v>4806513741715</v>
      </c>
      <c r="M27" s="33">
        <v>14806513741644</v>
      </c>
      <c r="N27" s="74">
        <f t="shared" si="3"/>
        <v>1.0300035650623884</v>
      </c>
      <c r="O27" s="74">
        <f t="shared" si="4"/>
        <v>1.0802139037433156</v>
      </c>
    </row>
    <row r="28" spans="1:15" x14ac:dyDescent="0.2">
      <c r="A28" s="6"/>
      <c r="B28" s="28" t="s">
        <v>26</v>
      </c>
      <c r="C28" s="7"/>
      <c r="D28" s="8"/>
      <c r="E28" s="8"/>
      <c r="F28" s="9"/>
      <c r="G28" s="9"/>
      <c r="H28" s="9"/>
      <c r="I28" s="9"/>
      <c r="J28" s="9"/>
      <c r="K28" s="15"/>
      <c r="L28" s="39"/>
      <c r="M28" s="59"/>
    </row>
    <row r="29" spans="1:15" s="19" customFormat="1" x14ac:dyDescent="0.2">
      <c r="A29" s="24"/>
      <c r="B29" s="30" t="s">
        <v>124</v>
      </c>
      <c r="C29" s="33" t="s">
        <v>83</v>
      </c>
      <c r="D29" s="21">
        <v>30</v>
      </c>
      <c r="E29" s="21" t="s">
        <v>29</v>
      </c>
      <c r="F29" s="22">
        <f>+G29/D29</f>
        <v>59.951333333333331</v>
      </c>
      <c r="G29" s="22">
        <v>1798.54</v>
      </c>
      <c r="H29" s="22">
        <v>61.75</v>
      </c>
      <c r="I29" s="22">
        <f>+H29*D29</f>
        <v>1852.5</v>
      </c>
      <c r="J29" s="22">
        <v>65</v>
      </c>
      <c r="K29" s="52"/>
      <c r="L29" s="30">
        <v>4806513740275</v>
      </c>
      <c r="M29" s="33">
        <v>14806513740272</v>
      </c>
      <c r="N29" s="74">
        <f t="shared" ref="N29" si="5">+I29/G29</f>
        <v>1.0300021128248469</v>
      </c>
      <c r="O29" s="74">
        <f>+J29/F29</f>
        <v>1.0842127503419441</v>
      </c>
    </row>
    <row r="30" spans="1:15" x14ac:dyDescent="0.2">
      <c r="A30" s="6"/>
      <c r="B30" s="28" t="s">
        <v>27</v>
      </c>
      <c r="C30" s="7"/>
      <c r="D30" s="8"/>
      <c r="E30" s="8"/>
      <c r="F30" s="9"/>
      <c r="G30" s="9"/>
      <c r="H30" s="9"/>
      <c r="I30" s="9"/>
      <c r="J30" s="9"/>
      <c r="K30" s="15"/>
      <c r="L30" s="39"/>
      <c r="M30" s="59"/>
    </row>
    <row r="31" spans="1:15" s="19" customFormat="1" x14ac:dyDescent="0.2">
      <c r="A31" s="24"/>
      <c r="B31" s="30" t="s">
        <v>125</v>
      </c>
      <c r="C31" s="33" t="s">
        <v>81</v>
      </c>
      <c r="D31" s="21">
        <v>30</v>
      </c>
      <c r="E31" s="21" t="s">
        <v>29</v>
      </c>
      <c r="F31" s="22">
        <f>+G31/D31</f>
        <v>59.951333333333331</v>
      </c>
      <c r="G31" s="22">
        <v>1798.54</v>
      </c>
      <c r="H31" s="22">
        <v>61.75</v>
      </c>
      <c r="I31" s="22">
        <f>+H31*D31</f>
        <v>1852.5</v>
      </c>
      <c r="J31" s="22">
        <v>65</v>
      </c>
      <c r="K31" s="52"/>
      <c r="L31" s="30">
        <v>4806513740312</v>
      </c>
      <c r="M31" s="33">
        <v>14806513740319</v>
      </c>
      <c r="N31" s="74">
        <f t="shared" ref="N31" si="6">+I31/G31</f>
        <v>1.0300021128248469</v>
      </c>
      <c r="O31" s="74">
        <f>+J31/F31</f>
        <v>1.0842127503419441</v>
      </c>
    </row>
    <row r="32" spans="1:15" s="5" customFormat="1" ht="15.75" x14ac:dyDescent="0.25">
      <c r="A32" s="16" t="s">
        <v>55</v>
      </c>
      <c r="B32" s="16"/>
      <c r="C32" s="50"/>
      <c r="D32" s="49"/>
      <c r="E32" s="49"/>
      <c r="F32" s="50"/>
      <c r="G32" s="50"/>
      <c r="H32" s="50"/>
      <c r="I32" s="50"/>
      <c r="J32" s="50"/>
      <c r="K32" s="50"/>
      <c r="L32" s="50"/>
      <c r="M32" s="59"/>
    </row>
    <row r="33" spans="1:15" s="19" customFormat="1" x14ac:dyDescent="0.2">
      <c r="A33" s="24"/>
      <c r="B33" s="30" t="s">
        <v>126</v>
      </c>
      <c r="C33" s="33" t="s">
        <v>77</v>
      </c>
      <c r="D33" s="21">
        <v>24</v>
      </c>
      <c r="E33" s="25" t="s">
        <v>56</v>
      </c>
      <c r="F33" s="61">
        <f t="shared" ref="F33:F38" si="7">+G33/D33</f>
        <v>40.135833333333331</v>
      </c>
      <c r="G33" s="61">
        <v>963.26</v>
      </c>
      <c r="H33" s="61">
        <v>41.34</v>
      </c>
      <c r="I33" s="61">
        <v>992.16000000000008</v>
      </c>
      <c r="J33" s="61">
        <v>43.5</v>
      </c>
      <c r="K33" s="61">
        <f>+J33/10</f>
        <v>4.3499999999999996</v>
      </c>
      <c r="L33" s="30">
        <v>4806513741753</v>
      </c>
      <c r="M33" s="33">
        <v>14806513741651</v>
      </c>
      <c r="N33" s="74">
        <f t="shared" ref="N33:N39" si="8">+I33/G33</f>
        <v>1.030002283910886</v>
      </c>
      <c r="O33" s="74">
        <f t="shared" ref="O33:O39" si="9">+J33/F33</f>
        <v>1.0838195295143576</v>
      </c>
    </row>
    <row r="34" spans="1:15" s="19" customFormat="1" x14ac:dyDescent="0.2">
      <c r="A34" s="24"/>
      <c r="B34" s="30" t="s">
        <v>127</v>
      </c>
      <c r="C34" s="33" t="s">
        <v>78</v>
      </c>
      <c r="D34" s="21">
        <v>24</v>
      </c>
      <c r="E34" s="25" t="s">
        <v>57</v>
      </c>
      <c r="F34" s="61">
        <f t="shared" si="7"/>
        <v>49.475833333333334</v>
      </c>
      <c r="G34" s="61">
        <v>1187.42</v>
      </c>
      <c r="H34" s="26">
        <v>50.96</v>
      </c>
      <c r="I34" s="61">
        <v>1223.04</v>
      </c>
      <c r="J34" s="61">
        <v>53.75</v>
      </c>
      <c r="K34" s="61">
        <f t="shared" ref="K34:K36" si="10">+J34/10</f>
        <v>5.375</v>
      </c>
      <c r="L34" s="30">
        <v>4806513741777</v>
      </c>
      <c r="M34" s="33">
        <v>14806513741668</v>
      </c>
      <c r="N34" s="74">
        <f t="shared" si="8"/>
        <v>1.0299978103788043</v>
      </c>
      <c r="O34" s="74">
        <f t="shared" si="9"/>
        <v>1.0863889777837665</v>
      </c>
    </row>
    <row r="35" spans="1:15" s="19" customFormat="1" x14ac:dyDescent="0.2">
      <c r="A35" s="24"/>
      <c r="B35" s="30" t="s">
        <v>128</v>
      </c>
      <c r="C35" s="33" t="s">
        <v>79</v>
      </c>
      <c r="D35" s="21">
        <v>24</v>
      </c>
      <c r="E35" s="21" t="s">
        <v>57</v>
      </c>
      <c r="F35" s="22">
        <f t="shared" si="7"/>
        <v>49.475833333333334</v>
      </c>
      <c r="G35" s="22">
        <v>1187.42</v>
      </c>
      <c r="H35" s="22">
        <v>50.96</v>
      </c>
      <c r="I35" s="22">
        <f>+H35*D35</f>
        <v>1223.04</v>
      </c>
      <c r="J35" s="22">
        <v>53.75</v>
      </c>
      <c r="K35" s="61">
        <f t="shared" si="10"/>
        <v>5.375</v>
      </c>
      <c r="L35" s="30">
        <v>4806513741838</v>
      </c>
      <c r="M35" s="33">
        <v>14806513741712</v>
      </c>
      <c r="N35" s="74">
        <f t="shared" si="8"/>
        <v>1.0299978103788043</v>
      </c>
      <c r="O35" s="74">
        <f t="shared" si="9"/>
        <v>1.0863889777837665</v>
      </c>
    </row>
    <row r="36" spans="1:15" s="19" customFormat="1" ht="12" customHeight="1" x14ac:dyDescent="0.2">
      <c r="A36" s="24"/>
      <c r="B36" s="30" t="s">
        <v>129</v>
      </c>
      <c r="C36" s="33" t="s">
        <v>80</v>
      </c>
      <c r="D36" s="21">
        <v>24</v>
      </c>
      <c r="E36" s="25" t="s">
        <v>68</v>
      </c>
      <c r="F36" s="22">
        <f t="shared" si="7"/>
        <v>49.475833333333334</v>
      </c>
      <c r="G36" s="22">
        <v>1187.42</v>
      </c>
      <c r="H36" s="22">
        <v>50.96</v>
      </c>
      <c r="I36" s="22">
        <f>+H36*D36</f>
        <v>1223.04</v>
      </c>
      <c r="J36" s="22">
        <v>53.75</v>
      </c>
      <c r="K36" s="61">
        <f t="shared" si="10"/>
        <v>5.375</v>
      </c>
      <c r="L36" s="30">
        <v>4806513741814</v>
      </c>
      <c r="M36" s="33">
        <v>14806513741699</v>
      </c>
      <c r="N36" s="74">
        <f t="shared" si="8"/>
        <v>1.0299978103788043</v>
      </c>
      <c r="O36" s="74">
        <f t="shared" si="9"/>
        <v>1.0863889777837665</v>
      </c>
    </row>
    <row r="37" spans="1:15" s="19" customFormat="1" x14ac:dyDescent="0.2">
      <c r="A37" s="24"/>
      <c r="B37" s="30" t="s">
        <v>130</v>
      </c>
      <c r="C37" s="33" t="s">
        <v>84</v>
      </c>
      <c r="D37" s="21">
        <v>24</v>
      </c>
      <c r="E37" s="25" t="s">
        <v>86</v>
      </c>
      <c r="F37" s="66">
        <f t="shared" si="7"/>
        <v>49.475833333333334</v>
      </c>
      <c r="G37" s="66">
        <v>1187.42</v>
      </c>
      <c r="H37" s="66">
        <v>50.96</v>
      </c>
      <c r="I37" s="66">
        <f>+H37*D37</f>
        <v>1223.04</v>
      </c>
      <c r="J37" s="66">
        <v>53.75</v>
      </c>
      <c r="K37" s="66">
        <f>J37/10</f>
        <v>5.375</v>
      </c>
      <c r="L37" s="30">
        <v>4806513741883</v>
      </c>
      <c r="M37" s="33">
        <v>14806513741880</v>
      </c>
      <c r="N37" s="74">
        <f t="shared" si="8"/>
        <v>1.0299978103788043</v>
      </c>
      <c r="O37" s="74">
        <f t="shared" si="9"/>
        <v>1.0863889777837665</v>
      </c>
    </row>
    <row r="38" spans="1:15" s="19" customFormat="1" x14ac:dyDescent="0.2">
      <c r="A38" s="24"/>
      <c r="B38" s="30" t="s">
        <v>131</v>
      </c>
      <c r="C38" s="33" t="s">
        <v>85</v>
      </c>
      <c r="D38" s="21">
        <v>24</v>
      </c>
      <c r="E38" s="25" t="s">
        <v>86</v>
      </c>
      <c r="F38" s="66">
        <f t="shared" si="7"/>
        <v>49.475833333333334</v>
      </c>
      <c r="G38" s="66">
        <v>1187.42</v>
      </c>
      <c r="H38" s="66">
        <v>50.96</v>
      </c>
      <c r="I38" s="66">
        <f>+H38*D38</f>
        <v>1223.04</v>
      </c>
      <c r="J38" s="66">
        <v>53.75</v>
      </c>
      <c r="K38" s="66">
        <f>J38/10</f>
        <v>5.375</v>
      </c>
      <c r="L38" s="30">
        <v>4806513741890</v>
      </c>
      <c r="M38" s="33">
        <v>14806513741897</v>
      </c>
      <c r="N38" s="74">
        <f t="shared" si="8"/>
        <v>1.0299978103788043</v>
      </c>
      <c r="O38" s="74">
        <f t="shared" si="9"/>
        <v>1.0863889777837665</v>
      </c>
    </row>
    <row r="39" spans="1:15" s="19" customFormat="1" x14ac:dyDescent="0.2">
      <c r="A39" s="24"/>
      <c r="B39" s="30">
        <v>5020170897142</v>
      </c>
      <c r="C39" s="33" t="s">
        <v>141</v>
      </c>
      <c r="D39" s="21">
        <v>24</v>
      </c>
      <c r="E39" s="67" t="s">
        <v>142</v>
      </c>
      <c r="F39" s="66">
        <v>49.475833333333334</v>
      </c>
      <c r="G39" s="66">
        <v>1187.42</v>
      </c>
      <c r="H39" s="66">
        <v>50.96</v>
      </c>
      <c r="I39" s="66">
        <f>+H39*D39</f>
        <v>1223.04</v>
      </c>
      <c r="J39" s="66">
        <v>53.75</v>
      </c>
      <c r="K39" s="66">
        <f>J39/10</f>
        <v>5.375</v>
      </c>
      <c r="L39" s="30">
        <v>4806513741777</v>
      </c>
      <c r="M39" s="20">
        <v>14806513741668</v>
      </c>
      <c r="N39" s="74">
        <f t="shared" si="8"/>
        <v>1.0299978103788043</v>
      </c>
      <c r="O39" s="74">
        <f t="shared" si="9"/>
        <v>1.0863889777837665</v>
      </c>
    </row>
    <row r="40" spans="1:15" s="5" customFormat="1" ht="15.75" x14ac:dyDescent="0.25">
      <c r="A40" s="68" t="s">
        <v>132</v>
      </c>
      <c r="B40" s="68"/>
      <c r="C40" s="50"/>
      <c r="D40" s="49"/>
      <c r="E40" s="49"/>
      <c r="F40" s="50"/>
      <c r="G40" s="50"/>
      <c r="H40" s="50"/>
      <c r="I40" s="50"/>
      <c r="J40" s="50"/>
      <c r="K40" s="50"/>
      <c r="L40" s="50"/>
      <c r="M40" s="59"/>
    </row>
    <row r="41" spans="1:15" s="19" customFormat="1" x14ac:dyDescent="0.2">
      <c r="A41" s="24"/>
      <c r="B41" s="30">
        <v>5020170892344</v>
      </c>
      <c r="C41" s="44" t="s">
        <v>133</v>
      </c>
      <c r="D41" s="21">
        <v>8</v>
      </c>
      <c r="E41" s="25" t="s">
        <v>135</v>
      </c>
      <c r="F41" s="22">
        <f>+G41/D41</f>
        <v>164.9</v>
      </c>
      <c r="G41" s="22">
        <v>1319.2</v>
      </c>
      <c r="H41" s="22">
        <v>170</v>
      </c>
      <c r="I41" s="22">
        <f>+H41*D41</f>
        <v>1360</v>
      </c>
      <c r="J41" s="22"/>
      <c r="K41" s="22">
        <f>J41/10</f>
        <v>0</v>
      </c>
      <c r="L41" s="30"/>
      <c r="M41" s="58"/>
      <c r="N41" s="74">
        <f t="shared" ref="N41" si="11">+I41/G41</f>
        <v>1.0309278350515463</v>
      </c>
      <c r="O41" s="74">
        <f t="shared" ref="O41:O42" si="12">+J41/F41</f>
        <v>0</v>
      </c>
    </row>
    <row r="42" spans="1:15" s="19" customFormat="1" x14ac:dyDescent="0.2">
      <c r="A42" s="24"/>
      <c r="B42" s="30">
        <v>5020170892346</v>
      </c>
      <c r="C42" s="44" t="s">
        <v>134</v>
      </c>
      <c r="D42" s="21">
        <v>8</v>
      </c>
      <c r="E42" s="25" t="s">
        <v>135</v>
      </c>
      <c r="F42" s="22">
        <f>+G42/D42</f>
        <v>164.9</v>
      </c>
      <c r="G42" s="22">
        <v>1319.2</v>
      </c>
      <c r="H42" s="22">
        <v>170</v>
      </c>
      <c r="I42" s="22">
        <f>+H42*D42</f>
        <v>1360</v>
      </c>
      <c r="J42" s="22"/>
      <c r="K42" s="22">
        <f>J42/10</f>
        <v>0</v>
      </c>
      <c r="L42" s="30"/>
      <c r="M42" s="58"/>
      <c r="N42" s="74">
        <f t="shared" ref="N42" si="13">+I42/G42</f>
        <v>1.0309278350515463</v>
      </c>
      <c r="O42" s="74">
        <f t="shared" si="12"/>
        <v>0</v>
      </c>
    </row>
  </sheetData>
  <mergeCells count="6">
    <mergeCell ref="L7:L8"/>
    <mergeCell ref="M7:M8"/>
    <mergeCell ref="B7:B8"/>
    <mergeCell ref="C7:C8"/>
    <mergeCell ref="F7:G7"/>
    <mergeCell ref="H7:K7"/>
  </mergeCells>
  <phoneticPr fontId="3" type="noConversion"/>
  <pageMargins left="0.2" right="0.19" top="0.2" bottom="0.2" header="0.24" footer="0.28000000000000003"/>
  <headerFooter alignWithMargins="0">
    <oddHeader>&amp;R&amp;P of &amp;N</oddHead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3"/>
  <sheetViews>
    <sheetView tabSelected="1" topLeftCell="B1" zoomScale="91" zoomScaleNormal="91" workbookViewId="0">
      <pane ySplit="1" topLeftCell="A2" activePane="bottomLeft" state="frozen"/>
      <selection pane="bottomLeft" activeCell="D10" sqref="D10"/>
    </sheetView>
  </sheetViews>
  <sheetFormatPr defaultColWidth="8.85546875" defaultRowHeight="12.75" x14ac:dyDescent="0.2"/>
  <cols>
    <col min="1" max="1" width="43" style="88" bestFit="1" customWidth="1"/>
    <col min="2" max="2" width="45.42578125" style="88" bestFit="1" customWidth="1"/>
    <col min="3" max="3" width="19.42578125" style="88" customWidth="1"/>
    <col min="4" max="4" width="16.42578125" style="88" customWidth="1"/>
    <col min="5" max="5" width="16.7109375" style="88" customWidth="1"/>
    <col min="6" max="6" width="9.42578125" style="88" bestFit="1" customWidth="1"/>
    <col min="7" max="7" width="24.140625" style="88" bestFit="1" customWidth="1"/>
    <col min="8" max="8" width="26.28515625" style="88" bestFit="1" customWidth="1"/>
    <col min="9" max="9" width="23" style="88" bestFit="1" customWidth="1"/>
    <col min="10" max="10" width="25" style="88" bestFit="1" customWidth="1"/>
    <col min="11" max="11" width="18.5703125" style="88" bestFit="1" customWidth="1"/>
    <col min="12" max="12" width="17.5703125" style="88" customWidth="1"/>
    <col min="13" max="13" width="16.5703125" style="88" bestFit="1" customWidth="1"/>
    <col min="14" max="14" width="32.85546875" style="88" bestFit="1" customWidth="1"/>
    <col min="15" max="15" width="12.140625" style="88" customWidth="1"/>
    <col min="16" max="16384" width="8.85546875" style="88"/>
  </cols>
  <sheetData>
    <row r="1" spans="1:16" ht="42.75" customHeight="1" x14ac:dyDescent="0.2">
      <c r="A1" s="107" t="s">
        <v>198</v>
      </c>
      <c r="B1" s="107" t="s">
        <v>186</v>
      </c>
      <c r="C1" s="107" t="s">
        <v>566</v>
      </c>
      <c r="D1" s="107" t="s">
        <v>567</v>
      </c>
      <c r="E1" s="107" t="s">
        <v>197</v>
      </c>
      <c r="F1" s="107" t="s">
        <v>187</v>
      </c>
      <c r="G1" s="107" t="s">
        <v>200</v>
      </c>
      <c r="H1" s="107" t="s">
        <v>201</v>
      </c>
      <c r="I1" s="107" t="s">
        <v>202</v>
      </c>
      <c r="J1" s="107" t="s">
        <v>203</v>
      </c>
      <c r="K1" s="107" t="s">
        <v>188</v>
      </c>
      <c r="L1" s="107" t="s">
        <v>189</v>
      </c>
      <c r="M1" s="107" t="s">
        <v>199</v>
      </c>
      <c r="N1" s="107" t="s">
        <v>190</v>
      </c>
    </row>
    <row r="2" spans="1:16" ht="15" x14ac:dyDescent="0.25">
      <c r="A2" s="108">
        <v>5011200363201</v>
      </c>
      <c r="B2" s="109" t="s">
        <v>151</v>
      </c>
      <c r="C2" s="109" t="s">
        <v>568</v>
      </c>
      <c r="D2" s="109" t="s">
        <v>569</v>
      </c>
      <c r="E2" s="110">
        <v>48</v>
      </c>
      <c r="F2" s="110" t="s">
        <v>7</v>
      </c>
      <c r="G2" s="111">
        <f>+H2/E2</f>
        <v>59.177083333333336</v>
      </c>
      <c r="H2" s="111">
        <v>2840.5</v>
      </c>
      <c r="I2" s="111">
        <f>+J2/E2</f>
        <v>60.952291666666667</v>
      </c>
      <c r="J2" s="111">
        <v>2925.71</v>
      </c>
      <c r="K2" s="111">
        <v>63</v>
      </c>
      <c r="L2" s="108">
        <v>4808887010077</v>
      </c>
      <c r="M2" s="112">
        <v>14808887010074</v>
      </c>
      <c r="N2" s="113" t="s">
        <v>204</v>
      </c>
      <c r="O2" s="100"/>
      <c r="P2" s="100"/>
    </row>
    <row r="3" spans="1:16" ht="15" x14ac:dyDescent="0.25">
      <c r="A3" s="108">
        <v>5011200363202</v>
      </c>
      <c r="B3" s="109" t="s">
        <v>152</v>
      </c>
      <c r="C3" s="109" t="s">
        <v>568</v>
      </c>
      <c r="D3" s="109" t="s">
        <v>569</v>
      </c>
      <c r="E3" s="110">
        <v>48</v>
      </c>
      <c r="F3" s="110" t="s">
        <v>8</v>
      </c>
      <c r="G3" s="111">
        <f>+H3/E3</f>
        <v>82.281458333333333</v>
      </c>
      <c r="H3" s="111">
        <v>3949.51</v>
      </c>
      <c r="I3" s="111">
        <f>+J3/E3</f>
        <v>84.75</v>
      </c>
      <c r="J3" s="111">
        <v>4068</v>
      </c>
      <c r="K3" s="111">
        <v>87</v>
      </c>
      <c r="L3" s="108">
        <v>4808887010015</v>
      </c>
      <c r="M3" s="112">
        <v>14808887010012</v>
      </c>
      <c r="N3" s="113" t="s">
        <v>204</v>
      </c>
      <c r="O3" s="100"/>
      <c r="P3" s="100"/>
    </row>
    <row r="4" spans="1:16" ht="15" x14ac:dyDescent="0.25">
      <c r="A4" s="108">
        <v>5011200361519</v>
      </c>
      <c r="B4" s="109" t="s">
        <v>167</v>
      </c>
      <c r="C4" s="109" t="s">
        <v>568</v>
      </c>
      <c r="D4" s="109" t="s">
        <v>569</v>
      </c>
      <c r="E4" s="110">
        <v>24</v>
      </c>
      <c r="F4" s="110" t="s">
        <v>9</v>
      </c>
      <c r="G4" s="111">
        <f>+H4/E4</f>
        <v>144.22333333333333</v>
      </c>
      <c r="H4" s="111">
        <v>3461.36</v>
      </c>
      <c r="I4" s="111">
        <f>+J4/E4</f>
        <v>148.54999999999998</v>
      </c>
      <c r="J4" s="111">
        <v>3565.2</v>
      </c>
      <c r="K4" s="111">
        <v>153</v>
      </c>
      <c r="L4" s="108">
        <v>4808887010022</v>
      </c>
      <c r="M4" s="112">
        <v>14808887010029</v>
      </c>
      <c r="N4" s="113" t="s">
        <v>204</v>
      </c>
      <c r="O4" s="100"/>
      <c r="P4" s="100"/>
    </row>
    <row r="5" spans="1:16" ht="15" x14ac:dyDescent="0.25">
      <c r="A5" s="108">
        <v>5011200363342</v>
      </c>
      <c r="B5" s="109" t="s">
        <v>155</v>
      </c>
      <c r="C5" s="109" t="s">
        <v>568</v>
      </c>
      <c r="D5" s="109" t="s">
        <v>569</v>
      </c>
      <c r="E5" s="110">
        <v>48</v>
      </c>
      <c r="F5" s="110" t="s">
        <v>7</v>
      </c>
      <c r="G5" s="111">
        <f>+H5/E5</f>
        <v>35.968541666666667</v>
      </c>
      <c r="H5" s="111">
        <v>1726.49</v>
      </c>
      <c r="I5" s="111">
        <f>+J5/E5</f>
        <v>37.047708333333333</v>
      </c>
      <c r="J5" s="111">
        <v>1778.29</v>
      </c>
      <c r="K5" s="111">
        <v>38.159999999999997</v>
      </c>
      <c r="L5" s="108">
        <v>4808887011296</v>
      </c>
      <c r="M5" s="112">
        <v>14808887011293</v>
      </c>
      <c r="N5" s="113" t="s">
        <v>204</v>
      </c>
      <c r="O5" s="100"/>
      <c r="P5" s="100"/>
    </row>
    <row r="6" spans="1:16" ht="15" x14ac:dyDescent="0.25">
      <c r="A6" s="108">
        <v>5011200364161</v>
      </c>
      <c r="B6" s="109" t="s">
        <v>156</v>
      </c>
      <c r="C6" s="109" t="s">
        <v>568</v>
      </c>
      <c r="D6" s="109" t="s">
        <v>569</v>
      </c>
      <c r="E6" s="110">
        <v>48</v>
      </c>
      <c r="F6" s="110" t="s">
        <v>11</v>
      </c>
      <c r="G6" s="111">
        <f>+H6/E6</f>
        <v>44.805833333333332</v>
      </c>
      <c r="H6" s="111">
        <v>2150.6799999999998</v>
      </c>
      <c r="I6" s="111">
        <f>+J6/E6</f>
        <v>46.15</v>
      </c>
      <c r="J6" s="111">
        <v>2215.1999999999998</v>
      </c>
      <c r="K6" s="111">
        <v>47.53</v>
      </c>
      <c r="L6" s="108">
        <v>4808887011494</v>
      </c>
      <c r="M6" s="112">
        <v>14808887011491</v>
      </c>
      <c r="N6" s="113" t="s">
        <v>204</v>
      </c>
      <c r="O6" s="100"/>
      <c r="P6" s="100"/>
    </row>
    <row r="7" spans="1:16" ht="15" x14ac:dyDescent="0.25">
      <c r="A7" s="108">
        <v>5011200364012</v>
      </c>
      <c r="B7" s="109" t="s">
        <v>162</v>
      </c>
      <c r="C7" s="109" t="s">
        <v>568</v>
      </c>
      <c r="D7" s="109" t="s">
        <v>569</v>
      </c>
      <c r="E7" s="110">
        <v>24</v>
      </c>
      <c r="F7" s="110" t="s">
        <v>12</v>
      </c>
      <c r="G7" s="111">
        <f>+H7/E7</f>
        <v>77.184583333333336</v>
      </c>
      <c r="H7" s="111">
        <v>1852.43</v>
      </c>
      <c r="I7" s="111">
        <f>+J7/E7</f>
        <v>79.5</v>
      </c>
      <c r="J7" s="111">
        <v>1908</v>
      </c>
      <c r="K7" s="111">
        <v>81.88</v>
      </c>
      <c r="L7" s="108">
        <v>4808887020106</v>
      </c>
      <c r="M7" s="112">
        <v>14808887020103</v>
      </c>
      <c r="N7" s="113" t="s">
        <v>204</v>
      </c>
      <c r="O7" s="100"/>
      <c r="P7" s="100"/>
    </row>
    <row r="8" spans="1:16" ht="15" x14ac:dyDescent="0.25">
      <c r="A8" s="108">
        <v>5011200363204</v>
      </c>
      <c r="B8" s="109" t="s">
        <v>154</v>
      </c>
      <c r="C8" s="109" t="s">
        <v>568</v>
      </c>
      <c r="D8" s="109" t="s">
        <v>569</v>
      </c>
      <c r="E8" s="110">
        <v>48</v>
      </c>
      <c r="F8" s="110" t="s">
        <v>8</v>
      </c>
      <c r="G8" s="111">
        <f>+H8/E8</f>
        <v>82.281458333333333</v>
      </c>
      <c r="H8" s="111">
        <v>3949.51</v>
      </c>
      <c r="I8" s="111">
        <f>+J8/E8</f>
        <v>84.75</v>
      </c>
      <c r="J8" s="111">
        <v>4068</v>
      </c>
      <c r="K8" s="111">
        <v>87.29</v>
      </c>
      <c r="L8" s="108">
        <v>4808887011647</v>
      </c>
      <c r="M8" s="112">
        <v>14808887011637</v>
      </c>
      <c r="N8" s="113" t="s">
        <v>204</v>
      </c>
      <c r="O8" s="100"/>
      <c r="P8" s="100"/>
    </row>
    <row r="9" spans="1:16" ht="15" x14ac:dyDescent="0.25">
      <c r="A9" s="108">
        <v>5011200363319</v>
      </c>
      <c r="B9" s="109" t="s">
        <v>153</v>
      </c>
      <c r="C9" s="109" t="s">
        <v>568</v>
      </c>
      <c r="D9" s="109" t="s">
        <v>569</v>
      </c>
      <c r="E9" s="110">
        <v>48</v>
      </c>
      <c r="F9" s="110" t="s">
        <v>8</v>
      </c>
      <c r="G9" s="111">
        <f>+H9/E9</f>
        <v>82.281458333333333</v>
      </c>
      <c r="H9" s="111">
        <v>3949.51</v>
      </c>
      <c r="I9" s="111">
        <f>+J9/E9</f>
        <v>84.75</v>
      </c>
      <c r="J9" s="111">
        <v>4068</v>
      </c>
      <c r="K9" s="111">
        <v>87.29</v>
      </c>
      <c r="L9" s="108">
        <v>4808887011630</v>
      </c>
      <c r="M9" s="112">
        <v>14808887011644</v>
      </c>
      <c r="N9" s="113" t="s">
        <v>204</v>
      </c>
      <c r="O9" s="100"/>
      <c r="P9" s="100"/>
    </row>
    <row r="10" spans="1:16" ht="15" x14ac:dyDescent="0.25">
      <c r="A10" s="108">
        <v>5011200364162</v>
      </c>
      <c r="B10" s="114" t="s">
        <v>149</v>
      </c>
      <c r="C10" s="109" t="s">
        <v>568</v>
      </c>
      <c r="D10" s="109" t="s">
        <v>569</v>
      </c>
      <c r="E10" s="110">
        <v>48</v>
      </c>
      <c r="F10" s="110" t="s">
        <v>7</v>
      </c>
      <c r="G10" s="111">
        <f>+H10/E10</f>
        <v>24.95</v>
      </c>
      <c r="H10" s="111">
        <v>1197.5999999999999</v>
      </c>
      <c r="I10" s="111">
        <v>25.7</v>
      </c>
      <c r="J10" s="111">
        <f>+I10*E10</f>
        <v>1233.5999999999999</v>
      </c>
      <c r="K10" s="111">
        <v>26.5</v>
      </c>
      <c r="L10" s="108">
        <v>4808887011852</v>
      </c>
      <c r="M10" s="112">
        <v>14808887011859</v>
      </c>
      <c r="N10" s="113" t="s">
        <v>204</v>
      </c>
      <c r="O10" s="100"/>
      <c r="P10" s="100"/>
    </row>
    <row r="11" spans="1:16" ht="15" x14ac:dyDescent="0.25">
      <c r="A11" s="108">
        <v>5011200363322</v>
      </c>
      <c r="B11" s="109" t="s">
        <v>150</v>
      </c>
      <c r="C11" s="109" t="s">
        <v>568</v>
      </c>
      <c r="D11" s="109" t="s">
        <v>569</v>
      </c>
      <c r="E11" s="110">
        <v>48</v>
      </c>
      <c r="F11" s="110" t="s">
        <v>10</v>
      </c>
      <c r="G11" s="111">
        <f>+H11/E11</f>
        <v>30.485416666666666</v>
      </c>
      <c r="H11" s="111">
        <v>1463.3</v>
      </c>
      <c r="I11" s="111">
        <v>31.4</v>
      </c>
      <c r="J11" s="111">
        <f>+I11*E11</f>
        <v>1507.1999999999998</v>
      </c>
      <c r="K11" s="111">
        <v>32.35</v>
      </c>
      <c r="L11" s="108">
        <v>4808887011678</v>
      </c>
      <c r="M11" s="112">
        <v>14808887011675</v>
      </c>
      <c r="N11" s="113" t="s">
        <v>204</v>
      </c>
      <c r="O11" s="100"/>
      <c r="P11" s="100"/>
    </row>
    <row r="12" spans="1:16" ht="15" x14ac:dyDescent="0.25">
      <c r="A12" s="108">
        <v>5011200363332</v>
      </c>
      <c r="B12" s="109" t="s">
        <v>157</v>
      </c>
      <c r="C12" s="109" t="s">
        <v>568</v>
      </c>
      <c r="D12" s="109" t="s">
        <v>569</v>
      </c>
      <c r="E12" s="110">
        <v>48</v>
      </c>
      <c r="F12" s="110" t="s">
        <v>54</v>
      </c>
      <c r="G12" s="111">
        <f>+H12/E12</f>
        <v>44.368958333333332</v>
      </c>
      <c r="H12" s="111">
        <v>2129.71</v>
      </c>
      <c r="I12" s="111">
        <v>45.7</v>
      </c>
      <c r="J12" s="111">
        <f>+I12*E12</f>
        <v>2193.6000000000004</v>
      </c>
      <c r="K12" s="111">
        <v>47.07</v>
      </c>
      <c r="L12" s="108">
        <v>4808887011685</v>
      </c>
      <c r="M12" s="112">
        <v>14808887011682</v>
      </c>
      <c r="N12" s="113" t="s">
        <v>204</v>
      </c>
      <c r="O12" s="100"/>
      <c r="P12" s="100"/>
    </row>
    <row r="13" spans="1:16" ht="15" x14ac:dyDescent="0.25">
      <c r="A13" s="108">
        <v>5011200363205</v>
      </c>
      <c r="B13" s="114" t="s">
        <v>160</v>
      </c>
      <c r="C13" s="109" t="s">
        <v>568</v>
      </c>
      <c r="D13" s="109" t="s">
        <v>569</v>
      </c>
      <c r="E13" s="110">
        <v>48</v>
      </c>
      <c r="F13" s="110" t="s">
        <v>13</v>
      </c>
      <c r="G13" s="111">
        <f>+H13/E13</f>
        <v>13.799981666666667</v>
      </c>
      <c r="H13" s="111">
        <v>662.39912000000004</v>
      </c>
      <c r="I13" s="111">
        <v>14.2</v>
      </c>
      <c r="J13" s="111">
        <f>+I13*E13</f>
        <v>681.59999999999991</v>
      </c>
      <c r="K13" s="111">
        <v>14.64</v>
      </c>
      <c r="L13" s="108">
        <v>4808887011845</v>
      </c>
      <c r="M13" s="112">
        <v>14808887011842</v>
      </c>
      <c r="N13" s="113" t="s">
        <v>204</v>
      </c>
      <c r="O13" s="100"/>
      <c r="P13" s="100"/>
    </row>
    <row r="14" spans="1:16" ht="15" x14ac:dyDescent="0.25">
      <c r="A14" s="108">
        <v>5011200363312</v>
      </c>
      <c r="B14" s="114" t="s">
        <v>161</v>
      </c>
      <c r="C14" s="109" t="s">
        <v>568</v>
      </c>
      <c r="D14" s="109" t="s">
        <v>569</v>
      </c>
      <c r="E14" s="110">
        <v>48</v>
      </c>
      <c r="F14" s="110" t="s">
        <v>7</v>
      </c>
      <c r="G14" s="111">
        <f>+H14/E14</f>
        <v>21.262083333333333</v>
      </c>
      <c r="H14" s="111">
        <v>1020.58</v>
      </c>
      <c r="I14" s="111">
        <v>21.9</v>
      </c>
      <c r="J14" s="111">
        <f>+I14*E14</f>
        <v>1051.1999999999998</v>
      </c>
      <c r="K14" s="111">
        <v>22.55</v>
      </c>
      <c r="L14" s="108">
        <v>4808887011760</v>
      </c>
      <c r="M14" s="112">
        <v>14808887011767</v>
      </c>
      <c r="N14" s="113" t="s">
        <v>204</v>
      </c>
      <c r="O14" s="100"/>
      <c r="P14" s="100"/>
    </row>
    <row r="15" spans="1:16" ht="15" x14ac:dyDescent="0.25">
      <c r="A15" s="108">
        <v>5011200374517</v>
      </c>
      <c r="B15" s="114" t="s">
        <v>164</v>
      </c>
      <c r="C15" s="109" t="s">
        <v>568</v>
      </c>
      <c r="D15" s="109" t="s">
        <v>569</v>
      </c>
      <c r="E15" s="110">
        <v>48</v>
      </c>
      <c r="F15" s="110" t="s">
        <v>7</v>
      </c>
      <c r="G15" s="111">
        <f>+H15/E15</f>
        <v>24.95</v>
      </c>
      <c r="H15" s="111">
        <v>1197.5999999999999</v>
      </c>
      <c r="I15" s="111">
        <v>25.7</v>
      </c>
      <c r="J15" s="111">
        <f>+I15*E15</f>
        <v>1233.5999999999999</v>
      </c>
      <c r="K15" s="111">
        <v>27</v>
      </c>
      <c r="L15" s="108">
        <v>4808887012002</v>
      </c>
      <c r="M15" s="112">
        <v>14808887012009</v>
      </c>
      <c r="N15" s="113" t="s">
        <v>204</v>
      </c>
      <c r="O15" s="100"/>
      <c r="P15" s="100"/>
    </row>
    <row r="16" spans="1:16" ht="15" x14ac:dyDescent="0.25">
      <c r="A16" s="108">
        <v>5011200374519</v>
      </c>
      <c r="B16" s="114" t="s">
        <v>166</v>
      </c>
      <c r="C16" s="109" t="s">
        <v>568</v>
      </c>
      <c r="D16" s="109" t="s">
        <v>569</v>
      </c>
      <c r="E16" s="110">
        <v>48</v>
      </c>
      <c r="F16" s="110" t="s">
        <v>10</v>
      </c>
      <c r="G16" s="111">
        <f>+H16/E16</f>
        <v>30.485416666666666</v>
      </c>
      <c r="H16" s="111">
        <v>1463.3</v>
      </c>
      <c r="I16" s="111">
        <v>31.4</v>
      </c>
      <c r="J16" s="111">
        <f>+I16*E16</f>
        <v>1507.1999999999998</v>
      </c>
      <c r="K16" s="111">
        <v>32.35</v>
      </c>
      <c r="L16" s="108">
        <v>4808887012026</v>
      </c>
      <c r="M16" s="112">
        <v>14808887012023</v>
      </c>
      <c r="N16" s="113" t="s">
        <v>204</v>
      </c>
      <c r="O16" s="100"/>
      <c r="P16" s="100"/>
    </row>
    <row r="17" spans="1:16" ht="15" x14ac:dyDescent="0.25">
      <c r="A17" s="108">
        <v>5011200374518</v>
      </c>
      <c r="B17" s="114" t="s">
        <v>165</v>
      </c>
      <c r="C17" s="109" t="s">
        <v>568</v>
      </c>
      <c r="D17" s="109" t="s">
        <v>569</v>
      </c>
      <c r="E17" s="110">
        <v>48</v>
      </c>
      <c r="F17" s="110" t="s">
        <v>54</v>
      </c>
      <c r="G17" s="111">
        <f>+H17/E17</f>
        <v>44.368958333333332</v>
      </c>
      <c r="H17" s="111">
        <v>2129.71</v>
      </c>
      <c r="I17" s="111">
        <v>45.7</v>
      </c>
      <c r="J17" s="111">
        <f>+I17*E17</f>
        <v>2193.6000000000004</v>
      </c>
      <c r="K17" s="111">
        <v>47.07</v>
      </c>
      <c r="L17" s="108">
        <v>4808887012019</v>
      </c>
      <c r="M17" s="112">
        <v>14808887012016</v>
      </c>
      <c r="N17" s="113" t="s">
        <v>204</v>
      </c>
      <c r="O17" s="100"/>
      <c r="P17" s="100"/>
    </row>
    <row r="18" spans="1:16" ht="15" x14ac:dyDescent="0.25">
      <c r="A18" s="108">
        <v>5011200364052</v>
      </c>
      <c r="B18" s="109" t="s">
        <v>163</v>
      </c>
      <c r="C18" s="109" t="s">
        <v>568</v>
      </c>
      <c r="D18" s="109" t="s">
        <v>569</v>
      </c>
      <c r="E18" s="110">
        <v>48</v>
      </c>
      <c r="F18" s="110" t="s">
        <v>67</v>
      </c>
      <c r="G18" s="111">
        <f>+H18/E18</f>
        <v>41.601875</v>
      </c>
      <c r="H18" s="111">
        <v>1996.89</v>
      </c>
      <c r="I18" s="111">
        <f>+J18/E18</f>
        <v>42.85</v>
      </c>
      <c r="J18" s="111">
        <v>2056.8000000000002</v>
      </c>
      <c r="K18" s="111">
        <v>44.14</v>
      </c>
      <c r="L18" s="108">
        <v>4808887000016</v>
      </c>
      <c r="M18" s="112">
        <v>14808887000013</v>
      </c>
      <c r="N18" s="113" t="s">
        <v>204</v>
      </c>
      <c r="O18" s="100"/>
      <c r="P18" s="100"/>
    </row>
    <row r="19" spans="1:16" ht="15" x14ac:dyDescent="0.25">
      <c r="A19" s="108">
        <v>5011200364032</v>
      </c>
      <c r="B19" s="109" t="s">
        <v>158</v>
      </c>
      <c r="C19" s="109" t="s">
        <v>568</v>
      </c>
      <c r="D19" s="109" t="s">
        <v>569</v>
      </c>
      <c r="E19" s="110">
        <v>48</v>
      </c>
      <c r="F19" s="110" t="s">
        <v>67</v>
      </c>
      <c r="G19" s="111">
        <f>+H19/E19</f>
        <v>41.601875</v>
      </c>
      <c r="H19" s="111">
        <v>1996.89</v>
      </c>
      <c r="I19" s="111">
        <f>+J19/E19</f>
        <v>42.85</v>
      </c>
      <c r="J19" s="111">
        <v>2056.8000000000002</v>
      </c>
      <c r="K19" s="111">
        <v>44.14</v>
      </c>
      <c r="L19" s="108">
        <v>4808887000252</v>
      </c>
      <c r="M19" s="112">
        <v>14808887000259</v>
      </c>
      <c r="N19" s="113" t="s">
        <v>204</v>
      </c>
      <c r="O19" s="100"/>
      <c r="P19" s="100"/>
    </row>
    <row r="20" spans="1:16" ht="15" x14ac:dyDescent="0.25">
      <c r="A20" s="108">
        <v>5011200308050</v>
      </c>
      <c r="B20" s="109" t="s">
        <v>33</v>
      </c>
      <c r="C20" s="109" t="s">
        <v>568</v>
      </c>
      <c r="D20" s="109" t="s">
        <v>569</v>
      </c>
      <c r="E20" s="110">
        <v>48</v>
      </c>
      <c r="F20" s="110" t="s">
        <v>13</v>
      </c>
      <c r="G20" s="111">
        <f>+H20/E20</f>
        <v>22.378541666666667</v>
      </c>
      <c r="H20" s="111">
        <v>1074.17</v>
      </c>
      <c r="I20" s="111">
        <f>+J20/E20</f>
        <v>23.05</v>
      </c>
      <c r="J20" s="111">
        <v>1106.4000000000001</v>
      </c>
      <c r="K20" s="111">
        <v>23.74</v>
      </c>
      <c r="L20" s="108">
        <v>4808887030389</v>
      </c>
      <c r="M20" s="112">
        <v>14808887030386</v>
      </c>
      <c r="N20" s="113" t="s">
        <v>204</v>
      </c>
      <c r="O20" s="100"/>
      <c r="P20" s="100"/>
    </row>
    <row r="21" spans="1:16" ht="15" x14ac:dyDescent="0.25">
      <c r="A21" s="108" t="s">
        <v>99</v>
      </c>
      <c r="B21" s="109" t="s">
        <v>34</v>
      </c>
      <c r="C21" s="109" t="s">
        <v>568</v>
      </c>
      <c r="D21" s="109" t="s">
        <v>569</v>
      </c>
      <c r="E21" s="110">
        <v>48</v>
      </c>
      <c r="F21" s="110" t="s">
        <v>15</v>
      </c>
      <c r="G21" s="111">
        <f>+H21/E21</f>
        <v>28.25</v>
      </c>
      <c r="H21" s="111">
        <v>1356</v>
      </c>
      <c r="I21" s="111">
        <v>29.1</v>
      </c>
      <c r="J21" s="111">
        <f>+I21*E21</f>
        <v>1396.8000000000002</v>
      </c>
      <c r="K21" s="111">
        <v>30</v>
      </c>
      <c r="L21" s="108">
        <v>4808887030204</v>
      </c>
      <c r="M21" s="112">
        <v>14808887030201</v>
      </c>
      <c r="N21" s="113" t="s">
        <v>204</v>
      </c>
      <c r="O21" s="100"/>
      <c r="P21" s="100"/>
    </row>
    <row r="22" spans="1:16" ht="15" x14ac:dyDescent="0.25">
      <c r="A22" s="108" t="s">
        <v>100</v>
      </c>
      <c r="B22" s="109" t="s">
        <v>35</v>
      </c>
      <c r="C22" s="109" t="s">
        <v>568</v>
      </c>
      <c r="D22" s="109" t="s">
        <v>569</v>
      </c>
      <c r="E22" s="110">
        <v>24</v>
      </c>
      <c r="F22" s="110" t="s">
        <v>12</v>
      </c>
      <c r="G22" s="111">
        <f>+H22/E22</f>
        <v>64.66</v>
      </c>
      <c r="H22" s="111">
        <v>1551.84</v>
      </c>
      <c r="I22" s="111">
        <f>+J22/E22</f>
        <v>66.600000000000009</v>
      </c>
      <c r="J22" s="111">
        <v>1598.4</v>
      </c>
      <c r="K22" s="111">
        <v>68.599999999999994</v>
      </c>
      <c r="L22" s="108">
        <v>4808887030037</v>
      </c>
      <c r="M22" s="112">
        <v>14808887030034</v>
      </c>
      <c r="N22" s="113" t="s">
        <v>204</v>
      </c>
      <c r="O22" s="100"/>
      <c r="P22" s="100"/>
    </row>
    <row r="23" spans="1:16" ht="15" x14ac:dyDescent="0.25">
      <c r="A23" s="108">
        <v>5011200363990</v>
      </c>
      <c r="B23" s="115" t="s">
        <v>168</v>
      </c>
      <c r="C23" s="109" t="s">
        <v>568</v>
      </c>
      <c r="D23" s="109" t="s">
        <v>569</v>
      </c>
      <c r="E23" s="110">
        <v>48</v>
      </c>
      <c r="F23" s="110" t="s">
        <v>66</v>
      </c>
      <c r="G23" s="111">
        <f>+H23/E23</f>
        <v>67</v>
      </c>
      <c r="H23" s="111">
        <v>3216</v>
      </c>
      <c r="I23" s="111">
        <f>+J23/E23</f>
        <v>69</v>
      </c>
      <c r="J23" s="111">
        <v>3312</v>
      </c>
      <c r="K23" s="111">
        <v>71.099999999999994</v>
      </c>
      <c r="L23" s="108">
        <v>4808887030013</v>
      </c>
      <c r="M23" s="112">
        <v>14808887030010</v>
      </c>
      <c r="N23" s="113" t="s">
        <v>204</v>
      </c>
      <c r="O23" s="100"/>
      <c r="P23" s="100"/>
    </row>
    <row r="24" spans="1:16" ht="15" x14ac:dyDescent="0.25">
      <c r="A24" s="108">
        <v>5011200351214</v>
      </c>
      <c r="B24" s="109" t="s">
        <v>146</v>
      </c>
      <c r="C24" s="109" t="s">
        <v>568</v>
      </c>
      <c r="D24" s="109" t="s">
        <v>569</v>
      </c>
      <c r="E24" s="110">
        <v>48</v>
      </c>
      <c r="F24" s="110" t="s">
        <v>7</v>
      </c>
      <c r="G24" s="111">
        <f>+H24/E24</f>
        <v>14.700000000000001</v>
      </c>
      <c r="H24" s="111">
        <v>705.6</v>
      </c>
      <c r="I24" s="111">
        <v>15.24</v>
      </c>
      <c r="J24" s="111">
        <f>+I24*E24</f>
        <v>731.52</v>
      </c>
      <c r="K24" s="111">
        <v>16</v>
      </c>
      <c r="L24" s="108">
        <v>4808887291780</v>
      </c>
      <c r="M24" s="112">
        <v>14808887291787</v>
      </c>
      <c r="N24" s="113" t="s">
        <v>204</v>
      </c>
      <c r="O24" s="100"/>
      <c r="P24" s="100"/>
    </row>
    <row r="25" spans="1:16" ht="15" x14ac:dyDescent="0.25">
      <c r="A25" s="108" t="s">
        <v>101</v>
      </c>
      <c r="B25" s="109" t="s">
        <v>37</v>
      </c>
      <c r="C25" s="109" t="s">
        <v>568</v>
      </c>
      <c r="D25" s="109" t="s">
        <v>569</v>
      </c>
      <c r="E25" s="110">
        <v>48</v>
      </c>
      <c r="F25" s="110" t="s">
        <v>18</v>
      </c>
      <c r="G25" s="111">
        <f>+H25/E25</f>
        <v>23</v>
      </c>
      <c r="H25" s="111">
        <v>1104</v>
      </c>
      <c r="I25" s="111">
        <v>23.7</v>
      </c>
      <c r="J25" s="111">
        <f>+I25*E25</f>
        <v>1137.5999999999999</v>
      </c>
      <c r="K25" s="111">
        <v>24.41</v>
      </c>
      <c r="L25" s="108">
        <v>4808887030075</v>
      </c>
      <c r="M25" s="112">
        <v>14808887030072</v>
      </c>
      <c r="N25" s="113" t="s">
        <v>204</v>
      </c>
      <c r="O25" s="100"/>
      <c r="P25" s="100"/>
    </row>
    <row r="26" spans="1:16" ht="15" x14ac:dyDescent="0.25">
      <c r="A26" s="108" t="s">
        <v>102</v>
      </c>
      <c r="B26" s="109" t="s">
        <v>38</v>
      </c>
      <c r="C26" s="109" t="s">
        <v>568</v>
      </c>
      <c r="D26" s="109" t="s">
        <v>569</v>
      </c>
      <c r="E26" s="110">
        <v>48</v>
      </c>
      <c r="F26" s="110" t="s">
        <v>7</v>
      </c>
      <c r="G26" s="111">
        <f>+H26/E26</f>
        <v>16.75</v>
      </c>
      <c r="H26" s="111">
        <v>804</v>
      </c>
      <c r="I26" s="111">
        <v>17.25</v>
      </c>
      <c r="J26" s="111">
        <f>+I26*E26</f>
        <v>828</v>
      </c>
      <c r="K26" s="111">
        <v>17.75</v>
      </c>
      <c r="L26" s="108">
        <v>4808887880014</v>
      </c>
      <c r="M26" s="112">
        <v>14808887030089</v>
      </c>
      <c r="N26" s="113" t="s">
        <v>204</v>
      </c>
      <c r="O26" s="100"/>
      <c r="P26" s="100"/>
    </row>
    <row r="27" spans="1:16" ht="15" x14ac:dyDescent="0.25">
      <c r="A27" s="108" t="s">
        <v>105</v>
      </c>
      <c r="B27" s="109" t="s">
        <v>61</v>
      </c>
      <c r="C27" s="109" t="s">
        <v>568</v>
      </c>
      <c r="D27" s="109" t="s">
        <v>569</v>
      </c>
      <c r="E27" s="110">
        <v>48</v>
      </c>
      <c r="F27" s="110" t="s">
        <v>52</v>
      </c>
      <c r="G27" s="111">
        <f>+H27/E27</f>
        <v>66.990208333333342</v>
      </c>
      <c r="H27" s="111">
        <v>3215.53</v>
      </c>
      <c r="I27" s="111">
        <f>+J27/E27</f>
        <v>69</v>
      </c>
      <c r="J27" s="111">
        <v>3312</v>
      </c>
      <c r="K27" s="111">
        <v>71.069999999999993</v>
      </c>
      <c r="L27" s="108">
        <v>4808887030914</v>
      </c>
      <c r="M27" s="112">
        <v>14808887030911</v>
      </c>
      <c r="N27" s="113" t="s">
        <v>204</v>
      </c>
      <c r="O27" s="100"/>
      <c r="P27" s="100"/>
    </row>
    <row r="28" spans="1:16" ht="15" x14ac:dyDescent="0.25">
      <c r="A28" s="108" t="s">
        <v>106</v>
      </c>
      <c r="B28" s="109" t="s">
        <v>62</v>
      </c>
      <c r="C28" s="109" t="s">
        <v>568</v>
      </c>
      <c r="D28" s="109" t="s">
        <v>569</v>
      </c>
      <c r="E28" s="110">
        <v>48</v>
      </c>
      <c r="F28" s="110" t="s">
        <v>52</v>
      </c>
      <c r="G28" s="111">
        <f>+H28/E28</f>
        <v>66.990208333333342</v>
      </c>
      <c r="H28" s="111">
        <v>3215.53</v>
      </c>
      <c r="I28" s="111">
        <f>+J28/E28</f>
        <v>69</v>
      </c>
      <c r="J28" s="111">
        <v>3312</v>
      </c>
      <c r="K28" s="111">
        <v>71.069999999999993</v>
      </c>
      <c r="L28" s="108">
        <v>4808887030921</v>
      </c>
      <c r="M28" s="112">
        <v>14808887030928</v>
      </c>
      <c r="N28" s="113" t="s">
        <v>204</v>
      </c>
      <c r="O28" s="100"/>
      <c r="P28" s="100"/>
    </row>
    <row r="29" spans="1:16" ht="15" x14ac:dyDescent="0.25">
      <c r="A29" s="108">
        <v>5011200362997</v>
      </c>
      <c r="B29" s="109" t="s">
        <v>169</v>
      </c>
      <c r="C29" s="109" t="s">
        <v>568</v>
      </c>
      <c r="D29" s="109" t="s">
        <v>569</v>
      </c>
      <c r="E29" s="110">
        <v>48</v>
      </c>
      <c r="F29" s="110" t="s">
        <v>7</v>
      </c>
      <c r="G29" s="111">
        <f>+H29/E29</f>
        <v>36.019375000000004</v>
      </c>
      <c r="H29" s="111">
        <v>1728.93</v>
      </c>
      <c r="I29" s="111">
        <v>37.1</v>
      </c>
      <c r="J29" s="111">
        <f>+I29*E29</f>
        <v>1780.8000000000002</v>
      </c>
      <c r="K29" s="111">
        <v>38.21</v>
      </c>
      <c r="L29" s="108">
        <v>4808887291179</v>
      </c>
      <c r="M29" s="112">
        <v>14808887291176</v>
      </c>
      <c r="N29" s="113" t="s">
        <v>204</v>
      </c>
      <c r="O29" s="100"/>
      <c r="P29" s="100"/>
    </row>
    <row r="30" spans="1:16" ht="15" x14ac:dyDescent="0.25">
      <c r="A30" s="108">
        <v>5011200362995</v>
      </c>
      <c r="B30" s="109" t="s">
        <v>171</v>
      </c>
      <c r="C30" s="109" t="s">
        <v>568</v>
      </c>
      <c r="D30" s="109" t="s">
        <v>569</v>
      </c>
      <c r="E30" s="110">
        <v>48</v>
      </c>
      <c r="F30" s="110" t="s">
        <v>7</v>
      </c>
      <c r="G30" s="111">
        <f>+H30/E30</f>
        <v>36.019375000000004</v>
      </c>
      <c r="H30" s="111">
        <v>1728.93</v>
      </c>
      <c r="I30" s="111">
        <v>37.1</v>
      </c>
      <c r="J30" s="111">
        <f>+I30*E30</f>
        <v>1780.8000000000002</v>
      </c>
      <c r="K30" s="111">
        <v>38.200000000000003</v>
      </c>
      <c r="L30" s="108">
        <v>4808887291162</v>
      </c>
      <c r="M30" s="112">
        <v>14808887291169</v>
      </c>
      <c r="N30" s="113" t="s">
        <v>204</v>
      </c>
      <c r="O30" s="100"/>
      <c r="P30" s="100"/>
    </row>
    <row r="31" spans="1:16" ht="15" x14ac:dyDescent="0.25">
      <c r="A31" s="108">
        <v>5011200362994</v>
      </c>
      <c r="B31" s="109" t="s">
        <v>173</v>
      </c>
      <c r="C31" s="109" t="s">
        <v>568</v>
      </c>
      <c r="D31" s="109" t="s">
        <v>569</v>
      </c>
      <c r="E31" s="110">
        <v>48</v>
      </c>
      <c r="F31" s="110" t="s">
        <v>7</v>
      </c>
      <c r="G31" s="111">
        <f>+H31/E31</f>
        <v>36.019375000000004</v>
      </c>
      <c r="H31" s="111">
        <v>1728.93</v>
      </c>
      <c r="I31" s="111">
        <v>37.1</v>
      </c>
      <c r="J31" s="111">
        <f>+I31*E31</f>
        <v>1780.8000000000002</v>
      </c>
      <c r="K31" s="111">
        <v>38.200000000000003</v>
      </c>
      <c r="L31" s="108">
        <v>4808887291155</v>
      </c>
      <c r="M31" s="112">
        <v>14808887291152</v>
      </c>
      <c r="N31" s="113" t="s">
        <v>204</v>
      </c>
      <c r="O31" s="100"/>
      <c r="P31" s="100"/>
    </row>
    <row r="32" spans="1:16" ht="15" x14ac:dyDescent="0.25">
      <c r="A32" s="108">
        <v>5011200362998</v>
      </c>
      <c r="B32" s="109" t="s">
        <v>170</v>
      </c>
      <c r="C32" s="109" t="s">
        <v>568</v>
      </c>
      <c r="D32" s="109" t="s">
        <v>569</v>
      </c>
      <c r="E32" s="110">
        <v>48</v>
      </c>
      <c r="F32" s="110" t="s">
        <v>23</v>
      </c>
      <c r="G32" s="111">
        <f>+H32/E32</f>
        <v>49.029166666666669</v>
      </c>
      <c r="H32" s="111">
        <v>2353.4</v>
      </c>
      <c r="I32" s="111">
        <v>50.5</v>
      </c>
      <c r="J32" s="111">
        <f>+I32*E32</f>
        <v>2424</v>
      </c>
      <c r="K32" s="111">
        <v>52</v>
      </c>
      <c r="L32" s="108">
        <v>4808887291667</v>
      </c>
      <c r="M32" s="112">
        <v>14808887291664</v>
      </c>
      <c r="N32" s="113" t="s">
        <v>204</v>
      </c>
      <c r="O32" s="100"/>
      <c r="P32" s="100"/>
    </row>
    <row r="33" spans="1:16" ht="15" x14ac:dyDescent="0.25">
      <c r="A33" s="108">
        <v>5011200362996</v>
      </c>
      <c r="B33" s="109" t="s">
        <v>172</v>
      </c>
      <c r="C33" s="109" t="s">
        <v>568</v>
      </c>
      <c r="D33" s="109" t="s">
        <v>569</v>
      </c>
      <c r="E33" s="110">
        <v>48</v>
      </c>
      <c r="F33" s="110" t="s">
        <v>23</v>
      </c>
      <c r="G33" s="111">
        <f>+H33/E33</f>
        <v>49.029166666666669</v>
      </c>
      <c r="H33" s="111">
        <v>2353.4</v>
      </c>
      <c r="I33" s="111">
        <v>50.5</v>
      </c>
      <c r="J33" s="111">
        <f>+I33*E33</f>
        <v>2424</v>
      </c>
      <c r="K33" s="111">
        <v>52</v>
      </c>
      <c r="L33" s="108">
        <v>4808887291674</v>
      </c>
      <c r="M33" s="112">
        <v>14808887291671</v>
      </c>
      <c r="N33" s="113" t="s">
        <v>204</v>
      </c>
      <c r="O33" s="100"/>
      <c r="P33" s="100"/>
    </row>
    <row r="34" spans="1:16" ht="15" x14ac:dyDescent="0.25">
      <c r="A34" s="108" t="s">
        <v>107</v>
      </c>
      <c r="B34" s="109" t="s">
        <v>40</v>
      </c>
      <c r="C34" s="109" t="s">
        <v>568</v>
      </c>
      <c r="D34" s="109" t="s">
        <v>569</v>
      </c>
      <c r="E34" s="110">
        <v>48</v>
      </c>
      <c r="F34" s="110" t="s">
        <v>20</v>
      </c>
      <c r="G34" s="111">
        <f>+H34/E34</f>
        <v>15.728125</v>
      </c>
      <c r="H34" s="111">
        <v>754.95</v>
      </c>
      <c r="I34" s="111">
        <v>16.2</v>
      </c>
      <c r="J34" s="111">
        <f>+I34*E34</f>
        <v>777.59999999999991</v>
      </c>
      <c r="K34" s="111">
        <v>16.68</v>
      </c>
      <c r="L34" s="108">
        <v>4808887291230</v>
      </c>
      <c r="M34" s="112">
        <v>14808887291237</v>
      </c>
      <c r="N34" s="113" t="s">
        <v>204</v>
      </c>
      <c r="O34" s="100"/>
      <c r="P34" s="100"/>
    </row>
    <row r="35" spans="1:16" ht="15" x14ac:dyDescent="0.25">
      <c r="A35" s="108" t="s">
        <v>108</v>
      </c>
      <c r="B35" s="109" t="s">
        <v>41</v>
      </c>
      <c r="C35" s="109" t="s">
        <v>568</v>
      </c>
      <c r="D35" s="109" t="s">
        <v>569</v>
      </c>
      <c r="E35" s="110">
        <v>48</v>
      </c>
      <c r="F35" s="110" t="s">
        <v>20</v>
      </c>
      <c r="G35" s="111">
        <f>+H35/E35</f>
        <v>15.728125</v>
      </c>
      <c r="H35" s="111">
        <v>754.95</v>
      </c>
      <c r="I35" s="111">
        <v>16.2</v>
      </c>
      <c r="J35" s="111">
        <f>+I35*E35</f>
        <v>777.59999999999991</v>
      </c>
      <c r="K35" s="111">
        <v>16.68</v>
      </c>
      <c r="L35" s="108">
        <v>4808887291247</v>
      </c>
      <c r="M35" s="112">
        <v>14808887291244</v>
      </c>
      <c r="N35" s="113" t="s">
        <v>204</v>
      </c>
      <c r="O35" s="100"/>
      <c r="P35" s="100"/>
    </row>
    <row r="36" spans="1:16" ht="15" x14ac:dyDescent="0.25">
      <c r="A36" s="108" t="s">
        <v>109</v>
      </c>
      <c r="B36" s="109" t="s">
        <v>42</v>
      </c>
      <c r="C36" s="109" t="s">
        <v>568</v>
      </c>
      <c r="D36" s="109" t="s">
        <v>569</v>
      </c>
      <c r="E36" s="110">
        <v>48</v>
      </c>
      <c r="F36" s="110" t="s">
        <v>20</v>
      </c>
      <c r="G36" s="111">
        <f>+H36/E36</f>
        <v>15.728125</v>
      </c>
      <c r="H36" s="111">
        <v>754.95</v>
      </c>
      <c r="I36" s="111">
        <v>16.2</v>
      </c>
      <c r="J36" s="111">
        <f>+I36*E36</f>
        <v>777.59999999999991</v>
      </c>
      <c r="K36" s="111">
        <v>16.68</v>
      </c>
      <c r="L36" s="108">
        <v>4808887291315</v>
      </c>
      <c r="M36" s="112">
        <v>14808887291312</v>
      </c>
      <c r="N36" s="113" t="s">
        <v>204</v>
      </c>
      <c r="O36" s="100"/>
      <c r="P36" s="100"/>
    </row>
    <row r="37" spans="1:16" ht="15" x14ac:dyDescent="0.25">
      <c r="A37" s="108" t="s">
        <v>110</v>
      </c>
      <c r="B37" s="109" t="s">
        <v>43</v>
      </c>
      <c r="C37" s="109" t="s">
        <v>568</v>
      </c>
      <c r="D37" s="109" t="s">
        <v>569</v>
      </c>
      <c r="E37" s="110">
        <v>48</v>
      </c>
      <c r="F37" s="110" t="s">
        <v>20</v>
      </c>
      <c r="G37" s="111">
        <f>+H37/E37</f>
        <v>15.728125</v>
      </c>
      <c r="H37" s="111">
        <v>754.95</v>
      </c>
      <c r="I37" s="111">
        <v>16.2</v>
      </c>
      <c r="J37" s="111">
        <f>+I37*E37</f>
        <v>777.59999999999991</v>
      </c>
      <c r="K37" s="111">
        <v>16.68</v>
      </c>
      <c r="L37" s="108">
        <v>4808887291322</v>
      </c>
      <c r="M37" s="112">
        <v>14808887291329</v>
      </c>
      <c r="N37" s="113" t="s">
        <v>204</v>
      </c>
      <c r="O37" s="100"/>
      <c r="P37" s="100"/>
    </row>
    <row r="38" spans="1:16" ht="15" x14ac:dyDescent="0.25">
      <c r="A38" s="108" t="s">
        <v>111</v>
      </c>
      <c r="B38" s="109" t="s">
        <v>44</v>
      </c>
      <c r="C38" s="109" t="s">
        <v>568</v>
      </c>
      <c r="D38" s="109" t="s">
        <v>569</v>
      </c>
      <c r="E38" s="110">
        <v>48</v>
      </c>
      <c r="F38" s="110" t="s">
        <v>20</v>
      </c>
      <c r="G38" s="111">
        <f>+H38/E38</f>
        <v>15.728125</v>
      </c>
      <c r="H38" s="111">
        <v>754.95</v>
      </c>
      <c r="I38" s="111">
        <v>16.2</v>
      </c>
      <c r="J38" s="111">
        <f>+I38*E38</f>
        <v>777.59999999999991</v>
      </c>
      <c r="K38" s="111">
        <v>16.68</v>
      </c>
      <c r="L38" s="108">
        <v>4808887291339</v>
      </c>
      <c r="M38" s="112">
        <v>14808887291336</v>
      </c>
      <c r="N38" s="113" t="s">
        <v>204</v>
      </c>
      <c r="O38" s="100"/>
      <c r="P38" s="100"/>
    </row>
    <row r="39" spans="1:16" ht="15" x14ac:dyDescent="0.25">
      <c r="A39" s="108">
        <v>5011200364022</v>
      </c>
      <c r="B39" s="109" t="s">
        <v>159</v>
      </c>
      <c r="C39" s="109" t="s">
        <v>568</v>
      </c>
      <c r="D39" s="109" t="s">
        <v>569</v>
      </c>
      <c r="E39" s="110">
        <v>48</v>
      </c>
      <c r="F39" s="110" t="s">
        <v>8</v>
      </c>
      <c r="G39" s="111">
        <f>+H39/E39</f>
        <v>113.30104166666666</v>
      </c>
      <c r="H39" s="111">
        <v>5438.45</v>
      </c>
      <c r="I39" s="111">
        <v>116.7</v>
      </c>
      <c r="J39" s="111">
        <f>+I39*E39</f>
        <v>5601.6</v>
      </c>
      <c r="K39" s="111">
        <v>120.2</v>
      </c>
      <c r="L39" s="108">
        <v>4808887070019</v>
      </c>
      <c r="M39" s="112">
        <v>14808887070016</v>
      </c>
      <c r="N39" s="113" t="s">
        <v>204</v>
      </c>
      <c r="O39" s="100"/>
      <c r="P39" s="100"/>
    </row>
    <row r="40" spans="1:16" ht="15" x14ac:dyDescent="0.25">
      <c r="A40" s="108" t="s">
        <v>112</v>
      </c>
      <c r="B40" s="109" t="s">
        <v>45</v>
      </c>
      <c r="C40" s="109" t="s">
        <v>568</v>
      </c>
      <c r="D40" s="109" t="s">
        <v>569</v>
      </c>
      <c r="E40" s="110">
        <v>48</v>
      </c>
      <c r="F40" s="110" t="s">
        <v>22</v>
      </c>
      <c r="G40" s="111">
        <f>+H40/E40</f>
        <v>24.271874999999998</v>
      </c>
      <c r="H40" s="111">
        <v>1165.05</v>
      </c>
      <c r="I40" s="111">
        <f>+J40/E40</f>
        <v>25</v>
      </c>
      <c r="J40" s="111">
        <v>1200</v>
      </c>
      <c r="K40" s="111">
        <v>25.75</v>
      </c>
      <c r="L40" s="108">
        <v>4808887040012</v>
      </c>
      <c r="M40" s="112">
        <v>14808887040019</v>
      </c>
      <c r="N40" s="113" t="s">
        <v>204</v>
      </c>
      <c r="O40" s="100"/>
      <c r="P40" s="100"/>
    </row>
    <row r="41" spans="1:16" ht="15" x14ac:dyDescent="0.25">
      <c r="A41" s="108">
        <v>5011200324056</v>
      </c>
      <c r="B41" s="109" t="s">
        <v>174</v>
      </c>
      <c r="C41" s="109" t="s">
        <v>568</v>
      </c>
      <c r="D41" s="109" t="s">
        <v>569</v>
      </c>
      <c r="E41" s="110">
        <v>24</v>
      </c>
      <c r="F41" s="110" t="s">
        <v>17</v>
      </c>
      <c r="G41" s="116">
        <f>+H41/E41</f>
        <v>58.252499999999998</v>
      </c>
      <c r="H41" s="116">
        <v>1398.06</v>
      </c>
      <c r="I41" s="117">
        <f>+J41/E41</f>
        <v>60</v>
      </c>
      <c r="J41" s="117">
        <v>1440</v>
      </c>
      <c r="K41" s="111">
        <v>61.8</v>
      </c>
      <c r="L41" s="108">
        <v>4808887060010</v>
      </c>
      <c r="M41" s="112">
        <v>14808887060017</v>
      </c>
      <c r="N41" s="113" t="s">
        <v>204</v>
      </c>
      <c r="O41" s="100"/>
      <c r="P41" s="100"/>
    </row>
    <row r="42" spans="1:16" ht="15" x14ac:dyDescent="0.25">
      <c r="A42" s="108" t="s">
        <v>113</v>
      </c>
      <c r="B42" s="115" t="s">
        <v>91</v>
      </c>
      <c r="C42" s="109" t="s">
        <v>568</v>
      </c>
      <c r="D42" s="109" t="s">
        <v>569</v>
      </c>
      <c r="E42" s="110">
        <v>48</v>
      </c>
      <c r="F42" s="110">
        <v>180</v>
      </c>
      <c r="G42" s="111">
        <f>+H42/E42</f>
        <v>32.300000000000004</v>
      </c>
      <c r="H42" s="111">
        <v>1550.4</v>
      </c>
      <c r="I42" s="118">
        <v>33.300000000000004</v>
      </c>
      <c r="J42" s="111">
        <f>+I42*E42</f>
        <v>1598.4</v>
      </c>
      <c r="K42" s="119">
        <v>34.71</v>
      </c>
      <c r="L42" s="120">
        <v>4808887291544</v>
      </c>
      <c r="M42" s="112"/>
      <c r="N42" s="113" t="s">
        <v>204</v>
      </c>
      <c r="O42" s="100"/>
      <c r="P42" s="100"/>
    </row>
    <row r="43" spans="1:16" ht="15" x14ac:dyDescent="0.25">
      <c r="A43" s="108" t="s">
        <v>114</v>
      </c>
      <c r="B43" s="115" t="s">
        <v>92</v>
      </c>
      <c r="C43" s="109" t="s">
        <v>568</v>
      </c>
      <c r="D43" s="109" t="s">
        <v>569</v>
      </c>
      <c r="E43" s="110">
        <v>48</v>
      </c>
      <c r="F43" s="110">
        <v>180</v>
      </c>
      <c r="G43" s="111">
        <f>+H43/E43</f>
        <v>32.300000000000004</v>
      </c>
      <c r="H43" s="111">
        <v>1550.4</v>
      </c>
      <c r="I43" s="118">
        <v>33.300000000000004</v>
      </c>
      <c r="J43" s="111">
        <f>+I43*E43</f>
        <v>1598.4</v>
      </c>
      <c r="K43" s="119">
        <v>34.71</v>
      </c>
      <c r="L43" s="120">
        <v>4808887291568</v>
      </c>
      <c r="M43" s="112"/>
      <c r="N43" s="113" t="s">
        <v>204</v>
      </c>
      <c r="O43" s="100"/>
      <c r="P43" s="100"/>
    </row>
    <row r="44" spans="1:16" ht="15" x14ac:dyDescent="0.25">
      <c r="A44" s="108" t="s">
        <v>115</v>
      </c>
      <c r="B44" s="115" t="s">
        <v>93</v>
      </c>
      <c r="C44" s="109" t="s">
        <v>568</v>
      </c>
      <c r="D44" s="109" t="s">
        <v>569</v>
      </c>
      <c r="E44" s="110">
        <v>48</v>
      </c>
      <c r="F44" s="110">
        <v>180</v>
      </c>
      <c r="G44" s="111">
        <f>+H44/E44</f>
        <v>43.449999999999996</v>
      </c>
      <c r="H44" s="111">
        <v>2085.6</v>
      </c>
      <c r="I44" s="118">
        <v>44.75</v>
      </c>
      <c r="J44" s="111">
        <f>+I44*E44</f>
        <v>2148</v>
      </c>
      <c r="K44" s="119">
        <v>46.09</v>
      </c>
      <c r="L44" s="120">
        <v>4808887291575</v>
      </c>
      <c r="M44" s="112"/>
      <c r="N44" s="113" t="s">
        <v>204</v>
      </c>
      <c r="O44" s="100"/>
      <c r="P44" s="100"/>
    </row>
    <row r="45" spans="1:16" ht="15" x14ac:dyDescent="0.25">
      <c r="A45" s="108" t="s">
        <v>116</v>
      </c>
      <c r="B45" s="115" t="s">
        <v>94</v>
      </c>
      <c r="C45" s="109" t="s">
        <v>568</v>
      </c>
      <c r="D45" s="109" t="s">
        <v>569</v>
      </c>
      <c r="E45" s="110">
        <v>48</v>
      </c>
      <c r="F45" s="110">
        <v>180</v>
      </c>
      <c r="G45" s="111">
        <f>+H45/E45</f>
        <v>43.449999999999996</v>
      </c>
      <c r="H45" s="111">
        <v>2085.6</v>
      </c>
      <c r="I45" s="118">
        <v>44.75</v>
      </c>
      <c r="J45" s="111">
        <f>+I45*E45</f>
        <v>2148</v>
      </c>
      <c r="K45" s="119">
        <v>46.09</v>
      </c>
      <c r="L45" s="120">
        <v>4808887291612</v>
      </c>
      <c r="M45" s="112"/>
      <c r="N45" s="113" t="s">
        <v>204</v>
      </c>
      <c r="O45" s="100"/>
      <c r="P45" s="100"/>
    </row>
    <row r="46" spans="1:16" ht="15" x14ac:dyDescent="0.25">
      <c r="A46" s="108">
        <v>5011200363514</v>
      </c>
      <c r="B46" s="115" t="s">
        <v>176</v>
      </c>
      <c r="C46" s="109" t="s">
        <v>568</v>
      </c>
      <c r="D46" s="109" t="s">
        <v>569</v>
      </c>
      <c r="E46" s="110">
        <v>48</v>
      </c>
      <c r="F46" s="110" t="s">
        <v>7</v>
      </c>
      <c r="G46" s="111">
        <v>24.45</v>
      </c>
      <c r="H46" s="111">
        <f>+G46*E46</f>
        <v>1173.5999999999999</v>
      </c>
      <c r="I46" s="118">
        <v>25.2</v>
      </c>
      <c r="J46" s="111">
        <f>+I46*E46</f>
        <v>1209.5999999999999</v>
      </c>
      <c r="K46" s="119">
        <v>26</v>
      </c>
      <c r="L46" s="120">
        <v>4808887291841</v>
      </c>
      <c r="M46" s="112">
        <v>14808887291848</v>
      </c>
      <c r="N46" s="113" t="s">
        <v>204</v>
      </c>
      <c r="O46" s="100"/>
      <c r="P46" s="100"/>
    </row>
    <row r="47" spans="1:16" ht="15" x14ac:dyDescent="0.25">
      <c r="A47" s="108">
        <v>5011200363516</v>
      </c>
      <c r="B47" s="115" t="s">
        <v>177</v>
      </c>
      <c r="C47" s="109" t="s">
        <v>568</v>
      </c>
      <c r="D47" s="109" t="s">
        <v>569</v>
      </c>
      <c r="E47" s="110">
        <v>48</v>
      </c>
      <c r="F47" s="110" t="s">
        <v>7</v>
      </c>
      <c r="G47" s="111">
        <v>24.45</v>
      </c>
      <c r="H47" s="111">
        <f>+G47*E47</f>
        <v>1173.5999999999999</v>
      </c>
      <c r="I47" s="118">
        <v>25.2</v>
      </c>
      <c r="J47" s="111">
        <f>+I47*E47</f>
        <v>1209.5999999999999</v>
      </c>
      <c r="K47" s="119">
        <v>26</v>
      </c>
      <c r="L47" s="120">
        <v>4808887291803</v>
      </c>
      <c r="M47" s="112">
        <v>14808887291800</v>
      </c>
      <c r="N47" s="113" t="s">
        <v>204</v>
      </c>
      <c r="O47" s="100"/>
      <c r="P47" s="100"/>
    </row>
    <row r="48" spans="1:16" ht="15" x14ac:dyDescent="0.25">
      <c r="A48" s="108">
        <v>5011200363518</v>
      </c>
      <c r="B48" s="115" t="s">
        <v>178</v>
      </c>
      <c r="C48" s="109" t="s">
        <v>568</v>
      </c>
      <c r="D48" s="109" t="s">
        <v>569</v>
      </c>
      <c r="E48" s="110">
        <v>48</v>
      </c>
      <c r="F48" s="110" t="s">
        <v>7</v>
      </c>
      <c r="G48" s="111">
        <v>24.45</v>
      </c>
      <c r="H48" s="111">
        <f>+G48*E48</f>
        <v>1173.5999999999999</v>
      </c>
      <c r="I48" s="118">
        <v>25.2</v>
      </c>
      <c r="J48" s="111">
        <f>+I48*E48</f>
        <v>1209.5999999999999</v>
      </c>
      <c r="K48" s="119">
        <v>26</v>
      </c>
      <c r="L48" s="120">
        <v>4808887291810</v>
      </c>
      <c r="M48" s="112">
        <v>14808887291817</v>
      </c>
      <c r="N48" s="113" t="s">
        <v>204</v>
      </c>
      <c r="O48" s="100"/>
      <c r="P48" s="100"/>
    </row>
    <row r="49" spans="1:16" ht="15" x14ac:dyDescent="0.25">
      <c r="A49" s="108">
        <v>5011200363519</v>
      </c>
      <c r="B49" s="115" t="s">
        <v>179</v>
      </c>
      <c r="C49" s="109" t="s">
        <v>568</v>
      </c>
      <c r="D49" s="109" t="s">
        <v>569</v>
      </c>
      <c r="E49" s="110">
        <v>48</v>
      </c>
      <c r="F49" s="110" t="s">
        <v>7</v>
      </c>
      <c r="G49" s="111">
        <v>24.45</v>
      </c>
      <c r="H49" s="111">
        <f>+G49*E49</f>
        <v>1173.5999999999999</v>
      </c>
      <c r="I49" s="118">
        <v>25.2</v>
      </c>
      <c r="J49" s="111">
        <f>+I49*E49</f>
        <v>1209.5999999999999</v>
      </c>
      <c r="K49" s="119">
        <v>26</v>
      </c>
      <c r="L49" s="120">
        <v>4808887291827</v>
      </c>
      <c r="M49" s="112">
        <v>14808887291824</v>
      </c>
      <c r="N49" s="113" t="s">
        <v>204</v>
      </c>
      <c r="O49" s="100"/>
      <c r="P49" s="100"/>
    </row>
    <row r="50" spans="1:16" s="101" customFormat="1" ht="15" x14ac:dyDescent="0.25">
      <c r="A50" s="121" t="s">
        <v>117</v>
      </c>
      <c r="B50" s="122" t="s">
        <v>87</v>
      </c>
      <c r="C50" s="122" t="s">
        <v>570</v>
      </c>
      <c r="D50" s="122" t="s">
        <v>571</v>
      </c>
      <c r="E50" s="123">
        <v>24</v>
      </c>
      <c r="F50" s="123" t="s">
        <v>88</v>
      </c>
      <c r="G50" s="124">
        <f>+H50/E50</f>
        <v>43.037500000000001</v>
      </c>
      <c r="H50" s="124">
        <v>1032.9000000000001</v>
      </c>
      <c r="I50" s="124">
        <f>+J50/E50</f>
        <v>46.5</v>
      </c>
      <c r="J50" s="124">
        <v>1116</v>
      </c>
      <c r="K50" s="124">
        <v>46.5</v>
      </c>
      <c r="L50" s="121"/>
      <c r="M50" s="125">
        <v>14806513741460</v>
      </c>
      <c r="N50" s="126" t="s">
        <v>95</v>
      </c>
    </row>
    <row r="51" spans="1:16" s="101" customFormat="1" ht="15" x14ac:dyDescent="0.25">
      <c r="A51" s="121">
        <v>5020170873545</v>
      </c>
      <c r="B51" s="122" t="s">
        <v>89</v>
      </c>
      <c r="C51" s="122" t="s">
        <v>570</v>
      </c>
      <c r="D51" s="122" t="s">
        <v>571</v>
      </c>
      <c r="E51" s="123">
        <v>8</v>
      </c>
      <c r="F51" s="123" t="s">
        <v>90</v>
      </c>
      <c r="G51" s="124">
        <f>+H51/E51</f>
        <v>129.11250000000001</v>
      </c>
      <c r="H51" s="124">
        <v>1032.9000000000001</v>
      </c>
      <c r="I51" s="124">
        <f>+J51/E51</f>
        <v>139.5</v>
      </c>
      <c r="J51" s="124">
        <v>1116</v>
      </c>
      <c r="K51" s="124">
        <v>143.81</v>
      </c>
      <c r="L51" s="121">
        <v>4806513740121</v>
      </c>
      <c r="M51" s="125">
        <v>14806513740128</v>
      </c>
      <c r="N51" s="126" t="s">
        <v>95</v>
      </c>
    </row>
    <row r="52" spans="1:16" s="101" customFormat="1" ht="15" x14ac:dyDescent="0.25">
      <c r="A52" s="121">
        <v>5020170911570</v>
      </c>
      <c r="B52" s="122" t="s">
        <v>182</v>
      </c>
      <c r="C52" s="122" t="s">
        <v>570</v>
      </c>
      <c r="D52" s="122" t="s">
        <v>571</v>
      </c>
      <c r="E52" s="123">
        <v>24</v>
      </c>
      <c r="F52" s="123" t="s">
        <v>183</v>
      </c>
      <c r="G52" s="124">
        <f>+H52/E52</f>
        <v>82.96</v>
      </c>
      <c r="H52" s="124">
        <v>1991.04</v>
      </c>
      <c r="I52" s="124">
        <f>+J52/E52</f>
        <v>85.44</v>
      </c>
      <c r="J52" s="124">
        <v>2050.56</v>
      </c>
      <c r="K52" s="124">
        <v>88</v>
      </c>
      <c r="L52" s="121">
        <v>8888240053718</v>
      </c>
      <c r="M52" s="125">
        <v>18888240053715</v>
      </c>
      <c r="N52" s="126" t="s">
        <v>95</v>
      </c>
    </row>
    <row r="53" spans="1:16" s="101" customFormat="1" ht="15" x14ac:dyDescent="0.25">
      <c r="A53" s="121">
        <v>5020170898785</v>
      </c>
      <c r="B53" s="122" t="s">
        <v>184</v>
      </c>
      <c r="C53" s="122" t="s">
        <v>570</v>
      </c>
      <c r="D53" s="122" t="s">
        <v>571</v>
      </c>
      <c r="E53" s="123">
        <v>48</v>
      </c>
      <c r="F53" s="123" t="s">
        <v>185</v>
      </c>
      <c r="G53" s="124">
        <f>+H53/E53</f>
        <v>32.300000000000004</v>
      </c>
      <c r="H53" s="124">
        <v>1550.4</v>
      </c>
      <c r="I53" s="124">
        <f>+J53/E53</f>
        <v>33.35</v>
      </c>
      <c r="J53" s="124">
        <v>1600.8</v>
      </c>
      <c r="K53" s="124">
        <v>34.35</v>
      </c>
      <c r="L53" s="121">
        <v>4806513742200</v>
      </c>
      <c r="M53" s="125">
        <v>14806513742207</v>
      </c>
      <c r="N53" s="126" t="s">
        <v>95</v>
      </c>
    </row>
    <row r="54" spans="1:16" s="101" customFormat="1" ht="15" x14ac:dyDescent="0.25">
      <c r="A54" s="121">
        <v>5020170893834</v>
      </c>
      <c r="B54" s="122" t="s">
        <v>139</v>
      </c>
      <c r="C54" s="122" t="s">
        <v>570</v>
      </c>
      <c r="D54" s="122" t="s">
        <v>571</v>
      </c>
      <c r="E54" s="123">
        <v>24</v>
      </c>
      <c r="F54" s="123" t="s">
        <v>140</v>
      </c>
      <c r="G54" s="124">
        <f>+H54/E54</f>
        <v>12</v>
      </c>
      <c r="H54" s="124">
        <v>288</v>
      </c>
      <c r="I54" s="124">
        <v>12.36</v>
      </c>
      <c r="J54" s="124">
        <v>296.64999999999998</v>
      </c>
      <c r="K54" s="124"/>
      <c r="L54" s="121">
        <v>4806513742095</v>
      </c>
      <c r="M54" s="125">
        <v>4806513742095</v>
      </c>
      <c r="N54" s="126" t="s">
        <v>95</v>
      </c>
    </row>
    <row r="55" spans="1:16" s="101" customFormat="1" ht="15" x14ac:dyDescent="0.25">
      <c r="A55" s="121">
        <v>5020170873540</v>
      </c>
      <c r="B55" s="122" t="s">
        <v>82</v>
      </c>
      <c r="C55" s="122" t="s">
        <v>570</v>
      </c>
      <c r="D55" s="122" t="s">
        <v>571</v>
      </c>
      <c r="E55" s="123">
        <v>30</v>
      </c>
      <c r="F55" s="123" t="s">
        <v>29</v>
      </c>
      <c r="G55" s="124">
        <v>49.5</v>
      </c>
      <c r="H55" s="124">
        <v>1486</v>
      </c>
      <c r="I55" s="124">
        <v>51</v>
      </c>
      <c r="J55" s="124">
        <v>1530.58</v>
      </c>
      <c r="K55" s="124">
        <v>52.58</v>
      </c>
      <c r="L55" s="121">
        <v>4806513740299</v>
      </c>
      <c r="M55" s="125">
        <v>14806513740296</v>
      </c>
      <c r="N55" s="126" t="s">
        <v>95</v>
      </c>
    </row>
    <row r="56" spans="1:16" s="101" customFormat="1" ht="15" x14ac:dyDescent="0.25">
      <c r="A56" s="121">
        <v>5020170873541</v>
      </c>
      <c r="B56" s="122" t="s">
        <v>75</v>
      </c>
      <c r="C56" s="122" t="s">
        <v>570</v>
      </c>
      <c r="D56" s="122" t="s">
        <v>571</v>
      </c>
      <c r="E56" s="123">
        <v>20</v>
      </c>
      <c r="F56" s="123" t="s">
        <v>30</v>
      </c>
      <c r="G56" s="124">
        <f>+H56/E56</f>
        <v>94.689499999999995</v>
      </c>
      <c r="H56" s="124">
        <v>1893.79</v>
      </c>
      <c r="I56" s="124">
        <f>+J56/E56</f>
        <v>97.53</v>
      </c>
      <c r="J56" s="124">
        <v>1950.6</v>
      </c>
      <c r="K56" s="124">
        <v>100.55</v>
      </c>
      <c r="L56" s="121">
        <v>4806513740855</v>
      </c>
      <c r="M56" s="125">
        <v>14806513740852</v>
      </c>
      <c r="N56" s="126" t="s">
        <v>95</v>
      </c>
    </row>
    <row r="57" spans="1:16" s="101" customFormat="1" ht="15" x14ac:dyDescent="0.25">
      <c r="A57" s="121">
        <v>5020170873544</v>
      </c>
      <c r="B57" s="122" t="s">
        <v>76</v>
      </c>
      <c r="C57" s="122" t="s">
        <v>570</v>
      </c>
      <c r="D57" s="122" t="s">
        <v>571</v>
      </c>
      <c r="E57" s="123">
        <v>30</v>
      </c>
      <c r="F57" s="123" t="s">
        <v>51</v>
      </c>
      <c r="G57" s="124">
        <v>47.9</v>
      </c>
      <c r="H57" s="124">
        <v>1437.56</v>
      </c>
      <c r="I57" s="124">
        <v>49.4</v>
      </c>
      <c r="J57" s="124">
        <v>1480.69</v>
      </c>
      <c r="K57" s="124">
        <v>50.93</v>
      </c>
      <c r="L57" s="121">
        <v>4806513741715</v>
      </c>
      <c r="M57" s="125">
        <v>14806513741644</v>
      </c>
      <c r="N57" s="126" t="s">
        <v>95</v>
      </c>
    </row>
    <row r="58" spans="1:16" s="101" customFormat="1" ht="15" x14ac:dyDescent="0.25">
      <c r="A58" s="121">
        <v>5020170873542</v>
      </c>
      <c r="B58" s="122" t="s">
        <v>83</v>
      </c>
      <c r="C58" s="122" t="s">
        <v>570</v>
      </c>
      <c r="D58" s="122" t="s">
        <v>571</v>
      </c>
      <c r="E58" s="123">
        <v>30</v>
      </c>
      <c r="F58" s="123" t="s">
        <v>29</v>
      </c>
      <c r="G58" s="124">
        <f>+H58/E58</f>
        <v>59.951333333333331</v>
      </c>
      <c r="H58" s="124">
        <v>1798.54</v>
      </c>
      <c r="I58" s="124">
        <v>61.75</v>
      </c>
      <c r="J58" s="124">
        <f>+I58*E58</f>
        <v>1852.5</v>
      </c>
      <c r="K58" s="124">
        <v>63.6</v>
      </c>
      <c r="L58" s="121">
        <v>4806513740275</v>
      </c>
      <c r="M58" s="125">
        <v>14806513740272</v>
      </c>
      <c r="N58" s="126" t="s">
        <v>95</v>
      </c>
    </row>
    <row r="59" spans="1:16" s="101" customFormat="1" ht="15" x14ac:dyDescent="0.25">
      <c r="A59" s="121">
        <v>5020170874321</v>
      </c>
      <c r="B59" s="122" t="s">
        <v>81</v>
      </c>
      <c r="C59" s="122" t="s">
        <v>570</v>
      </c>
      <c r="D59" s="122" t="s">
        <v>571</v>
      </c>
      <c r="E59" s="123">
        <v>30</v>
      </c>
      <c r="F59" s="123" t="s">
        <v>29</v>
      </c>
      <c r="G59" s="124">
        <f>+H59/E59</f>
        <v>59.951333333333331</v>
      </c>
      <c r="H59" s="124">
        <v>1798.54</v>
      </c>
      <c r="I59" s="124">
        <v>61.75</v>
      </c>
      <c r="J59" s="124">
        <f>+I59*E59</f>
        <v>1852.5</v>
      </c>
      <c r="K59" s="124">
        <v>63.6</v>
      </c>
      <c r="L59" s="121">
        <v>4806513740312</v>
      </c>
      <c r="M59" s="125">
        <v>14806513740319</v>
      </c>
      <c r="N59" s="126" t="s">
        <v>95</v>
      </c>
    </row>
    <row r="60" spans="1:16" s="101" customFormat="1" ht="15" x14ac:dyDescent="0.25">
      <c r="A60" s="121">
        <v>5020170893834</v>
      </c>
      <c r="B60" s="122" t="s">
        <v>139</v>
      </c>
      <c r="C60" s="122" t="s">
        <v>570</v>
      </c>
      <c r="D60" s="122" t="s">
        <v>571</v>
      </c>
      <c r="E60" s="123">
        <v>24</v>
      </c>
      <c r="F60" s="123" t="s">
        <v>148</v>
      </c>
      <c r="G60" s="124">
        <f>+H60/E60</f>
        <v>12</v>
      </c>
      <c r="H60" s="124">
        <v>288</v>
      </c>
      <c r="I60" s="124">
        <v>12.36</v>
      </c>
      <c r="J60" s="124">
        <f>+I60*E60</f>
        <v>296.64</v>
      </c>
      <c r="K60" s="124"/>
      <c r="L60" s="121">
        <v>4806513742095</v>
      </c>
      <c r="M60" s="125">
        <v>4806513742095</v>
      </c>
      <c r="N60" s="126" t="s">
        <v>95</v>
      </c>
    </row>
    <row r="61" spans="1:16" s="101" customFormat="1" ht="15" x14ac:dyDescent="0.25">
      <c r="A61" s="121">
        <v>5020170875441</v>
      </c>
      <c r="B61" s="122" t="s">
        <v>80</v>
      </c>
      <c r="C61" s="122" t="s">
        <v>570</v>
      </c>
      <c r="D61" s="122" t="s">
        <v>571</v>
      </c>
      <c r="E61" s="123">
        <v>24</v>
      </c>
      <c r="F61" s="123" t="s">
        <v>68</v>
      </c>
      <c r="G61" s="124">
        <v>51.9</v>
      </c>
      <c r="H61" s="124">
        <v>1246.79</v>
      </c>
      <c r="I61" s="124">
        <v>58.8</v>
      </c>
      <c r="J61" s="124">
        <v>1284.19</v>
      </c>
      <c r="K61" s="124">
        <v>60.55</v>
      </c>
      <c r="L61" s="121">
        <v>4806513741814</v>
      </c>
      <c r="M61" s="125">
        <v>14806513741699</v>
      </c>
      <c r="N61" s="126" t="s">
        <v>95</v>
      </c>
    </row>
    <row r="62" spans="1:16" s="101" customFormat="1" ht="15" x14ac:dyDescent="0.25">
      <c r="A62" s="121">
        <v>5020170893841</v>
      </c>
      <c r="B62" s="122" t="s">
        <v>180</v>
      </c>
      <c r="C62" s="122" t="s">
        <v>570</v>
      </c>
      <c r="D62" s="122" t="s">
        <v>571</v>
      </c>
      <c r="E62" s="123">
        <v>24</v>
      </c>
      <c r="F62" s="123" t="s">
        <v>181</v>
      </c>
      <c r="G62" s="124">
        <f>+H62/E62</f>
        <v>55.478333333333332</v>
      </c>
      <c r="H62" s="124">
        <v>1331.48</v>
      </c>
      <c r="I62" s="124">
        <v>57.1</v>
      </c>
      <c r="J62" s="124">
        <v>1371.43</v>
      </c>
      <c r="K62" s="124">
        <v>60</v>
      </c>
      <c r="L62" s="121">
        <v>4806513742194</v>
      </c>
      <c r="M62" s="125">
        <v>14806513742191</v>
      </c>
      <c r="N62" s="126" t="s">
        <v>95</v>
      </c>
    </row>
    <row r="63" spans="1:16" s="101" customFormat="1" ht="15" x14ac:dyDescent="0.25">
      <c r="A63" s="115" t="s">
        <v>575</v>
      </c>
      <c r="B63" s="109" t="s">
        <v>572</v>
      </c>
      <c r="C63" s="109" t="s">
        <v>568</v>
      </c>
      <c r="D63" s="109" t="s">
        <v>569</v>
      </c>
      <c r="E63" s="110">
        <v>6</v>
      </c>
      <c r="F63" s="110" t="s">
        <v>224</v>
      </c>
      <c r="G63" s="127">
        <v>421.6</v>
      </c>
      <c r="H63" s="128">
        <f t="shared" ref="H63:H65" si="0">+G63*E63</f>
        <v>2529.6000000000004</v>
      </c>
      <c r="I63" s="127">
        <v>434.2</v>
      </c>
      <c r="J63" s="127">
        <f t="shared" ref="J63:J65" si="1">+I63*E63</f>
        <v>2605.1999999999998</v>
      </c>
      <c r="K63" s="127">
        <v>456</v>
      </c>
      <c r="L63" s="120">
        <v>4805358501430</v>
      </c>
      <c r="M63" s="108">
        <v>14805358501437</v>
      </c>
      <c r="N63" s="129" t="s">
        <v>232</v>
      </c>
    </row>
    <row r="64" spans="1:16" s="101" customFormat="1" ht="15" x14ac:dyDescent="0.25">
      <c r="A64" s="115" t="s">
        <v>576</v>
      </c>
      <c r="B64" s="109" t="s">
        <v>573</v>
      </c>
      <c r="C64" s="109" t="s">
        <v>568</v>
      </c>
      <c r="D64" s="109" t="s">
        <v>569</v>
      </c>
      <c r="E64" s="110">
        <v>12</v>
      </c>
      <c r="F64" s="110" t="s">
        <v>225</v>
      </c>
      <c r="G64" s="127">
        <v>215.4</v>
      </c>
      <c r="H64" s="128">
        <f t="shared" si="0"/>
        <v>2584.8000000000002</v>
      </c>
      <c r="I64" s="127">
        <v>221.8</v>
      </c>
      <c r="J64" s="127">
        <f>+I64*E64</f>
        <v>2661.6000000000004</v>
      </c>
      <c r="K64" s="127">
        <v>233</v>
      </c>
      <c r="L64" s="120">
        <v>4805358501423</v>
      </c>
      <c r="M64" s="108">
        <v>14805358501420</v>
      </c>
      <c r="N64" s="129" t="s">
        <v>232</v>
      </c>
    </row>
    <row r="65" spans="1:14" s="101" customFormat="1" ht="15" x14ac:dyDescent="0.25">
      <c r="A65" s="115" t="s">
        <v>577</v>
      </c>
      <c r="B65" s="109" t="s">
        <v>574</v>
      </c>
      <c r="C65" s="109" t="s">
        <v>568</v>
      </c>
      <c r="D65" s="109" t="s">
        <v>569</v>
      </c>
      <c r="E65" s="110">
        <v>6</v>
      </c>
      <c r="F65" s="110" t="s">
        <v>226</v>
      </c>
      <c r="G65" s="127">
        <v>222</v>
      </c>
      <c r="H65" s="128">
        <f t="shared" si="0"/>
        <v>1332</v>
      </c>
      <c r="I65" s="127">
        <v>228.5</v>
      </c>
      <c r="J65" s="127">
        <f t="shared" si="1"/>
        <v>1371</v>
      </c>
      <c r="K65" s="127">
        <v>240</v>
      </c>
      <c r="L65" s="120">
        <v>4805358501621</v>
      </c>
      <c r="M65" s="108">
        <v>14805358501628</v>
      </c>
      <c r="N65" s="129" t="s">
        <v>232</v>
      </c>
    </row>
    <row r="66" spans="1:14" ht="15" x14ac:dyDescent="0.25">
      <c r="A66" s="115" t="s">
        <v>578</v>
      </c>
      <c r="B66" s="109" t="s">
        <v>205</v>
      </c>
      <c r="C66" s="109" t="s">
        <v>568</v>
      </c>
      <c r="D66" s="109" t="s">
        <v>569</v>
      </c>
      <c r="E66" s="110">
        <v>12</v>
      </c>
      <c r="F66" s="110" t="s">
        <v>222</v>
      </c>
      <c r="G66" s="111">
        <v>120.2</v>
      </c>
      <c r="H66" s="130">
        <f>E66*G66</f>
        <v>1442.4</v>
      </c>
      <c r="I66" s="111">
        <v>123.8</v>
      </c>
      <c r="J66" s="111">
        <f>+I66*E66</f>
        <v>1485.6</v>
      </c>
      <c r="K66" s="111">
        <v>127.5</v>
      </c>
      <c r="L66" s="120">
        <v>4805358501089</v>
      </c>
      <c r="M66" s="112">
        <v>14805358501086</v>
      </c>
      <c r="N66" s="129" t="s">
        <v>232</v>
      </c>
    </row>
    <row r="67" spans="1:14" ht="15" x14ac:dyDescent="0.25">
      <c r="A67" s="115" t="s">
        <v>579</v>
      </c>
      <c r="B67" s="109" t="s">
        <v>206</v>
      </c>
      <c r="C67" s="109" t="s">
        <v>568</v>
      </c>
      <c r="D67" s="109" t="s">
        <v>569</v>
      </c>
      <c r="E67" s="110">
        <v>12</v>
      </c>
      <c r="F67" s="110" t="s">
        <v>222</v>
      </c>
      <c r="G67" s="111">
        <v>113.7</v>
      </c>
      <c r="H67" s="130">
        <f>E67*G67</f>
        <v>1364.4</v>
      </c>
      <c r="I67" s="111">
        <v>117.1</v>
      </c>
      <c r="J67" s="111">
        <f>+I67*E67</f>
        <v>1405.1999999999998</v>
      </c>
      <c r="K67" s="111">
        <v>120.6</v>
      </c>
      <c r="L67" s="120">
        <v>4805358501614</v>
      </c>
      <c r="M67" s="112">
        <v>14805358501611</v>
      </c>
      <c r="N67" s="129" t="s">
        <v>232</v>
      </c>
    </row>
    <row r="68" spans="1:14" ht="15" x14ac:dyDescent="0.25">
      <c r="A68" s="115" t="s">
        <v>580</v>
      </c>
      <c r="B68" s="109" t="s">
        <v>207</v>
      </c>
      <c r="C68" s="109" t="s">
        <v>568</v>
      </c>
      <c r="D68" s="109" t="s">
        <v>569</v>
      </c>
      <c r="E68" s="110">
        <v>24</v>
      </c>
      <c r="F68" s="110" t="s">
        <v>223</v>
      </c>
      <c r="G68" s="111">
        <v>64.7</v>
      </c>
      <c r="H68" s="130">
        <f>E68*G68</f>
        <v>1552.8000000000002</v>
      </c>
      <c r="I68" s="111">
        <v>66.599999999999994</v>
      </c>
      <c r="J68" s="111">
        <f>+I68*E68</f>
        <v>1598.3999999999999</v>
      </c>
      <c r="K68" s="111">
        <v>68.599999999999994</v>
      </c>
      <c r="L68" s="120">
        <v>4805358501065</v>
      </c>
      <c r="M68" s="112">
        <v>14805358501062</v>
      </c>
      <c r="N68" s="129" t="s">
        <v>232</v>
      </c>
    </row>
    <row r="69" spans="1:14" ht="15" x14ac:dyDescent="0.25">
      <c r="A69" s="115" t="s">
        <v>581</v>
      </c>
      <c r="B69" s="109" t="s">
        <v>208</v>
      </c>
      <c r="C69" s="109" t="s">
        <v>568</v>
      </c>
      <c r="D69" s="109" t="s">
        <v>569</v>
      </c>
      <c r="E69" s="110">
        <v>6</v>
      </c>
      <c r="F69" s="110" t="s">
        <v>224</v>
      </c>
      <c r="G69" s="111">
        <v>353.7</v>
      </c>
      <c r="H69" s="130">
        <f>E69*G69</f>
        <v>2122.1999999999998</v>
      </c>
      <c r="I69" s="111">
        <v>364.3</v>
      </c>
      <c r="J69" s="111">
        <f>+I69*E69</f>
        <v>2185.8000000000002</v>
      </c>
      <c r="K69" s="111">
        <v>382.5</v>
      </c>
      <c r="L69" s="120">
        <v>4805358503434</v>
      </c>
      <c r="M69" s="112">
        <v>14805358503431</v>
      </c>
      <c r="N69" s="129" t="s">
        <v>232</v>
      </c>
    </row>
    <row r="70" spans="1:14" ht="15" x14ac:dyDescent="0.25">
      <c r="A70" s="115" t="s">
        <v>582</v>
      </c>
      <c r="B70" s="109" t="s">
        <v>209</v>
      </c>
      <c r="C70" s="109" t="s">
        <v>568</v>
      </c>
      <c r="D70" s="109" t="s">
        <v>569</v>
      </c>
      <c r="E70" s="110">
        <v>12</v>
      </c>
      <c r="F70" s="110" t="s">
        <v>225</v>
      </c>
      <c r="G70" s="111">
        <v>157.30000000000001</v>
      </c>
      <c r="H70" s="130">
        <f>E70*G70</f>
        <v>1887.6000000000001</v>
      </c>
      <c r="I70" s="111">
        <v>162</v>
      </c>
      <c r="J70" s="111">
        <f>+I70*E70</f>
        <v>1944</v>
      </c>
      <c r="K70" s="111">
        <v>170</v>
      </c>
      <c r="L70" s="120">
        <v>4805358503427</v>
      </c>
      <c r="M70" s="112">
        <v>14805358503424</v>
      </c>
      <c r="N70" s="129" t="s">
        <v>232</v>
      </c>
    </row>
    <row r="71" spans="1:14" ht="15" x14ac:dyDescent="0.25">
      <c r="A71" s="115" t="s">
        <v>583</v>
      </c>
      <c r="B71" s="109" t="s">
        <v>210</v>
      </c>
      <c r="C71" s="109" t="s">
        <v>568</v>
      </c>
      <c r="D71" s="109" t="s">
        <v>569</v>
      </c>
      <c r="E71" s="110">
        <v>6</v>
      </c>
      <c r="F71" s="110" t="s">
        <v>226</v>
      </c>
      <c r="G71" s="111">
        <v>165.05</v>
      </c>
      <c r="H71" s="130">
        <f>E71*G71</f>
        <v>990.30000000000007</v>
      </c>
      <c r="I71" s="111">
        <v>170</v>
      </c>
      <c r="J71" s="111">
        <f>+I71*E71</f>
        <v>1020</v>
      </c>
      <c r="K71" s="111">
        <v>178.5</v>
      </c>
      <c r="L71" s="120">
        <v>4805358503625</v>
      </c>
      <c r="M71" s="112">
        <v>14805358503622</v>
      </c>
      <c r="N71" s="129" t="s">
        <v>232</v>
      </c>
    </row>
    <row r="72" spans="1:14" ht="15" x14ac:dyDescent="0.25">
      <c r="A72" s="115" t="s">
        <v>584</v>
      </c>
      <c r="B72" s="109" t="s">
        <v>211</v>
      </c>
      <c r="C72" s="109" t="s">
        <v>568</v>
      </c>
      <c r="D72" s="109" t="s">
        <v>569</v>
      </c>
      <c r="E72" s="110">
        <v>12</v>
      </c>
      <c r="F72" s="110" t="s">
        <v>222</v>
      </c>
      <c r="G72" s="111">
        <v>87.4</v>
      </c>
      <c r="H72" s="130">
        <f>E72*G72</f>
        <v>1048.8000000000002</v>
      </c>
      <c r="I72" s="111">
        <v>90</v>
      </c>
      <c r="J72" s="111">
        <f>+I72*E72</f>
        <v>1080</v>
      </c>
      <c r="K72" s="111">
        <v>92.7</v>
      </c>
      <c r="L72" s="120">
        <v>4805358503083</v>
      </c>
      <c r="M72" s="112">
        <v>14805358503080</v>
      </c>
      <c r="N72" s="129" t="s">
        <v>232</v>
      </c>
    </row>
    <row r="73" spans="1:14" ht="15" x14ac:dyDescent="0.25">
      <c r="A73" s="115" t="s">
        <v>585</v>
      </c>
      <c r="B73" s="109" t="s">
        <v>212</v>
      </c>
      <c r="C73" s="109" t="s">
        <v>568</v>
      </c>
      <c r="D73" s="109" t="s">
        <v>569</v>
      </c>
      <c r="E73" s="110">
        <v>12</v>
      </c>
      <c r="F73" s="110" t="s">
        <v>222</v>
      </c>
      <c r="G73" s="111">
        <v>82.3</v>
      </c>
      <c r="H73" s="130">
        <f>E73*G73</f>
        <v>987.59999999999991</v>
      </c>
      <c r="I73" s="111">
        <v>84.75</v>
      </c>
      <c r="J73" s="111">
        <f>+I73*E73</f>
        <v>1017</v>
      </c>
      <c r="K73" s="111">
        <v>87.3</v>
      </c>
      <c r="L73" s="120">
        <v>4805358503618</v>
      </c>
      <c r="M73" s="112">
        <v>14805358503615</v>
      </c>
      <c r="N73" s="129" t="s">
        <v>232</v>
      </c>
    </row>
    <row r="74" spans="1:14" ht="15" x14ac:dyDescent="0.25">
      <c r="A74" s="115" t="s">
        <v>586</v>
      </c>
      <c r="B74" s="109" t="s">
        <v>213</v>
      </c>
      <c r="C74" s="109" t="s">
        <v>568</v>
      </c>
      <c r="D74" s="109" t="s">
        <v>569</v>
      </c>
      <c r="E74" s="110">
        <v>24</v>
      </c>
      <c r="F74" s="110" t="s">
        <v>223</v>
      </c>
      <c r="G74" s="111">
        <v>43</v>
      </c>
      <c r="H74" s="130">
        <f>E74*G74</f>
        <v>1032</v>
      </c>
      <c r="I74" s="111">
        <v>44.3</v>
      </c>
      <c r="J74" s="111">
        <f>+I74*E74</f>
        <v>1063.1999999999998</v>
      </c>
      <c r="K74" s="111">
        <v>45.63</v>
      </c>
      <c r="L74" s="120">
        <v>4805358503069</v>
      </c>
      <c r="M74" s="112">
        <v>14805358503066</v>
      </c>
      <c r="N74" s="129" t="s">
        <v>232</v>
      </c>
    </row>
    <row r="75" spans="1:14" ht="15" x14ac:dyDescent="0.25">
      <c r="A75" s="115" t="s">
        <v>587</v>
      </c>
      <c r="B75" s="109" t="s">
        <v>214</v>
      </c>
      <c r="C75" s="109" t="s">
        <v>568</v>
      </c>
      <c r="D75" s="109" t="s">
        <v>569</v>
      </c>
      <c r="E75" s="110">
        <v>25</v>
      </c>
      <c r="F75" s="110" t="s">
        <v>223</v>
      </c>
      <c r="G75" s="111">
        <v>41</v>
      </c>
      <c r="H75" s="130">
        <f>E75*G75</f>
        <v>1025</v>
      </c>
      <c r="I75" s="111">
        <v>43</v>
      </c>
      <c r="J75" s="111">
        <f>+I75*E75</f>
        <v>1075</v>
      </c>
      <c r="K75" s="111">
        <v>44.29</v>
      </c>
      <c r="L75" s="120">
        <v>4805358504523</v>
      </c>
      <c r="M75" s="112">
        <v>14805358504520</v>
      </c>
      <c r="N75" s="129" t="s">
        <v>232</v>
      </c>
    </row>
    <row r="76" spans="1:14" ht="15" x14ac:dyDescent="0.25">
      <c r="A76" s="115" t="s">
        <v>588</v>
      </c>
      <c r="B76" s="109" t="s">
        <v>215</v>
      </c>
      <c r="C76" s="109" t="s">
        <v>568</v>
      </c>
      <c r="D76" s="109" t="s">
        <v>569</v>
      </c>
      <c r="E76" s="110">
        <v>25</v>
      </c>
      <c r="F76" s="110" t="s">
        <v>227</v>
      </c>
      <c r="G76" s="111">
        <v>26.4</v>
      </c>
      <c r="H76" s="130">
        <f>E76*G76</f>
        <v>660</v>
      </c>
      <c r="I76" s="111">
        <v>27.2</v>
      </c>
      <c r="J76" s="111">
        <f>+I76*E76</f>
        <v>680</v>
      </c>
      <c r="K76" s="111">
        <v>28.05</v>
      </c>
      <c r="L76" s="120">
        <v>4805358504530</v>
      </c>
      <c r="M76" s="112">
        <v>14805358504537</v>
      </c>
      <c r="N76" s="129" t="s">
        <v>232</v>
      </c>
    </row>
    <row r="77" spans="1:14" ht="15" x14ac:dyDescent="0.25">
      <c r="A77" s="115" t="s">
        <v>589</v>
      </c>
      <c r="B77" s="109" t="s">
        <v>216</v>
      </c>
      <c r="C77" s="109" t="s">
        <v>568</v>
      </c>
      <c r="D77" s="109" t="s">
        <v>569</v>
      </c>
      <c r="E77" s="110">
        <v>12</v>
      </c>
      <c r="F77" s="110" t="s">
        <v>222</v>
      </c>
      <c r="G77" s="111">
        <v>79</v>
      </c>
      <c r="H77" s="130">
        <f>E77*G77</f>
        <v>948</v>
      </c>
      <c r="I77" s="111">
        <v>82</v>
      </c>
      <c r="J77" s="111">
        <f>+I77*E77</f>
        <v>984</v>
      </c>
      <c r="K77" s="111">
        <v>84.5</v>
      </c>
      <c r="L77" s="120">
        <v>4805358504615</v>
      </c>
      <c r="M77" s="112">
        <v>14805358504612</v>
      </c>
      <c r="N77" s="129" t="s">
        <v>232</v>
      </c>
    </row>
    <row r="78" spans="1:14" ht="15" x14ac:dyDescent="0.25">
      <c r="A78" s="115" t="s">
        <v>590</v>
      </c>
      <c r="B78" s="109" t="s">
        <v>217</v>
      </c>
      <c r="C78" s="109" t="s">
        <v>568</v>
      </c>
      <c r="D78" s="109" t="s">
        <v>569</v>
      </c>
      <c r="E78" s="110">
        <v>50</v>
      </c>
      <c r="F78" s="110" t="s">
        <v>228</v>
      </c>
      <c r="G78" s="111">
        <v>15.3</v>
      </c>
      <c r="H78" s="130">
        <f>E78*G78</f>
        <v>765</v>
      </c>
      <c r="I78" s="111">
        <v>15.8</v>
      </c>
      <c r="J78" s="111">
        <f>+I78*E78</f>
        <v>790</v>
      </c>
      <c r="K78" s="111">
        <v>16.5</v>
      </c>
      <c r="L78" s="120">
        <v>4805358501454</v>
      </c>
      <c r="M78" s="112">
        <v>14805358501451</v>
      </c>
      <c r="N78" s="129" t="s">
        <v>232</v>
      </c>
    </row>
    <row r="79" spans="1:14" ht="15" x14ac:dyDescent="0.25">
      <c r="A79" s="115" t="s">
        <v>591</v>
      </c>
      <c r="B79" s="108" t="s">
        <v>218</v>
      </c>
      <c r="C79" s="109" t="s">
        <v>568</v>
      </c>
      <c r="D79" s="109" t="s">
        <v>569</v>
      </c>
      <c r="E79" s="110">
        <v>20</v>
      </c>
      <c r="F79" s="110" t="s">
        <v>229</v>
      </c>
      <c r="G79" s="111">
        <v>42.4</v>
      </c>
      <c r="H79" s="130">
        <f>E79*G79</f>
        <v>848</v>
      </c>
      <c r="I79" s="111">
        <v>44</v>
      </c>
      <c r="J79" s="111">
        <f>+I79*E79</f>
        <v>880</v>
      </c>
      <c r="K79" s="111">
        <v>45.35</v>
      </c>
      <c r="L79" s="120">
        <v>4805358504790</v>
      </c>
      <c r="M79" s="112">
        <v>14805358503547</v>
      </c>
      <c r="N79" s="129" t="s">
        <v>232</v>
      </c>
    </row>
    <row r="80" spans="1:14" ht="15" x14ac:dyDescent="0.25">
      <c r="A80" s="115" t="s">
        <v>592</v>
      </c>
      <c r="B80" s="108" t="s">
        <v>219</v>
      </c>
      <c r="C80" s="109" t="s">
        <v>568</v>
      </c>
      <c r="D80" s="109" t="s">
        <v>569</v>
      </c>
      <c r="E80" s="110">
        <v>6</v>
      </c>
      <c r="F80" s="110" t="s">
        <v>230</v>
      </c>
      <c r="G80" s="111">
        <v>149</v>
      </c>
      <c r="H80" s="130">
        <f>E80*G80</f>
        <v>894</v>
      </c>
      <c r="I80" s="111">
        <v>154</v>
      </c>
      <c r="J80" s="111">
        <f>+I80*E80</f>
        <v>924</v>
      </c>
      <c r="K80" s="111">
        <v>158.65</v>
      </c>
      <c r="L80" s="120">
        <v>4805358504424</v>
      </c>
      <c r="M80" s="112">
        <v>14805358504421</v>
      </c>
      <c r="N80" s="129" t="s">
        <v>232</v>
      </c>
    </row>
    <row r="81" spans="1:14" ht="15" x14ac:dyDescent="0.25">
      <c r="A81" s="131" t="s">
        <v>593</v>
      </c>
      <c r="B81" s="109" t="s">
        <v>220</v>
      </c>
      <c r="C81" s="109" t="s">
        <v>568</v>
      </c>
      <c r="D81" s="109"/>
      <c r="E81" s="110"/>
      <c r="F81" s="110" t="s">
        <v>231</v>
      </c>
      <c r="G81" s="111">
        <v>2126.1999999999998</v>
      </c>
      <c r="H81" s="130">
        <f>E81*G81</f>
        <v>0</v>
      </c>
      <c r="I81" s="111">
        <v>2190</v>
      </c>
      <c r="J81" s="111"/>
      <c r="K81" s="111">
        <v>2296.3000000000002</v>
      </c>
      <c r="L81" s="120">
        <v>4805358501416</v>
      </c>
      <c r="M81" s="112"/>
      <c r="N81" s="129" t="s">
        <v>232</v>
      </c>
    </row>
    <row r="82" spans="1:14" ht="15" x14ac:dyDescent="0.25">
      <c r="A82" s="131" t="s">
        <v>594</v>
      </c>
      <c r="B82" s="109" t="s">
        <v>221</v>
      </c>
      <c r="C82" s="109" t="s">
        <v>568</v>
      </c>
      <c r="D82" s="109"/>
      <c r="E82" s="110"/>
      <c r="F82" s="110" t="s">
        <v>231</v>
      </c>
      <c r="G82" s="111">
        <v>1193.2</v>
      </c>
      <c r="H82" s="130">
        <f>E82*G82</f>
        <v>0</v>
      </c>
      <c r="I82" s="111">
        <v>1229</v>
      </c>
      <c r="J82" s="111"/>
      <c r="K82" s="111">
        <v>1288.6500000000001</v>
      </c>
      <c r="L82" s="120">
        <v>4805358503410</v>
      </c>
      <c r="M82" s="112"/>
      <c r="N82" s="129" t="s">
        <v>232</v>
      </c>
    </row>
    <row r="83" spans="1:14" s="101" customFormat="1" ht="15" x14ac:dyDescent="0.25">
      <c r="A83" s="132" t="s">
        <v>233</v>
      </c>
      <c r="B83" s="133" t="s">
        <v>302</v>
      </c>
      <c r="C83" s="134" t="s">
        <v>568</v>
      </c>
      <c r="D83" s="134" t="s">
        <v>569</v>
      </c>
      <c r="E83" s="135">
        <v>48</v>
      </c>
      <c r="F83" s="135" t="s">
        <v>394</v>
      </c>
      <c r="G83" s="124">
        <f>+H83/E83</f>
        <v>73.05</v>
      </c>
      <c r="H83" s="124">
        <v>3506.4</v>
      </c>
      <c r="I83" s="124">
        <f>+J83/E83</f>
        <v>75.25</v>
      </c>
      <c r="J83" s="124">
        <v>3612</v>
      </c>
      <c r="K83" s="124">
        <v>77.5</v>
      </c>
      <c r="L83" s="132">
        <v>4805358321038</v>
      </c>
      <c r="M83" s="136">
        <v>14805358321035</v>
      </c>
      <c r="N83" s="126" t="s">
        <v>429</v>
      </c>
    </row>
    <row r="84" spans="1:14" s="101" customFormat="1" ht="15" x14ac:dyDescent="0.25">
      <c r="A84" s="132" t="s">
        <v>234</v>
      </c>
      <c r="B84" s="133" t="s">
        <v>303</v>
      </c>
      <c r="C84" s="134" t="s">
        <v>568</v>
      </c>
      <c r="D84" s="134" t="s">
        <v>569</v>
      </c>
      <c r="E84" s="135">
        <v>48</v>
      </c>
      <c r="F84" s="135" t="s">
        <v>394</v>
      </c>
      <c r="G84" s="124">
        <f>+H84/E84</f>
        <v>67.5</v>
      </c>
      <c r="H84" s="124">
        <v>3240</v>
      </c>
      <c r="I84" s="124">
        <v>69.5</v>
      </c>
      <c r="J84" s="124">
        <f>+I84*E84</f>
        <v>3336</v>
      </c>
      <c r="K84" s="124">
        <v>71.58</v>
      </c>
      <c r="L84" s="132">
        <v>4805358323032</v>
      </c>
      <c r="M84" s="136">
        <v>14805358323039</v>
      </c>
      <c r="N84" s="126" t="s">
        <v>429</v>
      </c>
    </row>
    <row r="85" spans="1:14" s="101" customFormat="1" ht="15" x14ac:dyDescent="0.25">
      <c r="A85" s="132" t="s">
        <v>235</v>
      </c>
      <c r="B85" s="133" t="s">
        <v>304</v>
      </c>
      <c r="C85" s="134" t="s">
        <v>568</v>
      </c>
      <c r="D85" s="134" t="s">
        <v>569</v>
      </c>
      <c r="E85" s="135">
        <v>12</v>
      </c>
      <c r="F85" s="135" t="s">
        <v>395</v>
      </c>
      <c r="G85" s="124">
        <f>+H85/E85</f>
        <v>169.20000000000002</v>
      </c>
      <c r="H85" s="124">
        <v>2030.4</v>
      </c>
      <c r="I85" s="124">
        <v>174.3</v>
      </c>
      <c r="J85" s="124">
        <f>+I85*E85</f>
        <v>2091.6000000000004</v>
      </c>
      <c r="K85" s="124">
        <v>179.52</v>
      </c>
      <c r="L85" s="132">
        <v>4805358323063</v>
      </c>
      <c r="M85" s="136">
        <v>14805358323060</v>
      </c>
      <c r="N85" s="126" t="s">
        <v>429</v>
      </c>
    </row>
    <row r="86" spans="1:14" s="101" customFormat="1" ht="15" x14ac:dyDescent="0.25">
      <c r="A86" s="132" t="s">
        <v>236</v>
      </c>
      <c r="B86" s="133" t="s">
        <v>305</v>
      </c>
      <c r="C86" s="134" t="s">
        <v>568</v>
      </c>
      <c r="D86" s="134" t="s">
        <v>569</v>
      </c>
      <c r="E86" s="135">
        <v>6</v>
      </c>
      <c r="F86" s="135" t="s">
        <v>396</v>
      </c>
      <c r="G86" s="124">
        <f>+H86/E86</f>
        <v>580.69999999999993</v>
      </c>
      <c r="H86" s="124">
        <v>3484.2</v>
      </c>
      <c r="I86" s="124">
        <f>+J86/E86</f>
        <v>598.1</v>
      </c>
      <c r="J86" s="124">
        <v>3588.6</v>
      </c>
      <c r="K86" s="124">
        <v>616.04</v>
      </c>
      <c r="L86" s="132">
        <v>4805358323100</v>
      </c>
      <c r="M86" s="136">
        <v>14805358323107</v>
      </c>
      <c r="N86" s="126" t="s">
        <v>429</v>
      </c>
    </row>
    <row r="87" spans="1:14" s="101" customFormat="1" ht="15" x14ac:dyDescent="0.25">
      <c r="A87" s="132" t="s">
        <v>237</v>
      </c>
      <c r="B87" s="133" t="s">
        <v>306</v>
      </c>
      <c r="C87" s="134" t="s">
        <v>568</v>
      </c>
      <c r="D87" s="134" t="s">
        <v>569</v>
      </c>
      <c r="E87" s="135">
        <v>48</v>
      </c>
      <c r="F87" s="135" t="s">
        <v>397</v>
      </c>
      <c r="G87" s="124">
        <f>+H87/E87</f>
        <v>144.29999999999998</v>
      </c>
      <c r="H87" s="124">
        <v>6926.4</v>
      </c>
      <c r="I87" s="124">
        <v>148.6</v>
      </c>
      <c r="J87" s="124">
        <f>+I87*E87</f>
        <v>7132.7999999999993</v>
      </c>
      <c r="K87" s="124">
        <v>153.05000000000001</v>
      </c>
      <c r="L87" s="132">
        <v>4805358318045</v>
      </c>
      <c r="M87" s="136">
        <v>14805358318042</v>
      </c>
      <c r="N87" s="126" t="s">
        <v>429</v>
      </c>
    </row>
    <row r="88" spans="1:14" s="101" customFormat="1" ht="15" x14ac:dyDescent="0.25">
      <c r="A88" s="132" t="s">
        <v>238</v>
      </c>
      <c r="B88" s="133" t="s">
        <v>307</v>
      </c>
      <c r="C88" s="134" t="s">
        <v>568</v>
      </c>
      <c r="D88" s="134" t="s">
        <v>569</v>
      </c>
      <c r="E88" s="135">
        <v>12</v>
      </c>
      <c r="F88" s="135" t="s">
        <v>12</v>
      </c>
      <c r="G88" s="124">
        <f>+H88/E88</f>
        <v>189.54999999999998</v>
      </c>
      <c r="H88" s="124">
        <v>2274.6</v>
      </c>
      <c r="I88" s="124">
        <v>195.25</v>
      </c>
      <c r="J88" s="124">
        <f>+I88*E88</f>
        <v>2343</v>
      </c>
      <c r="K88" s="124">
        <v>201.05</v>
      </c>
      <c r="L88" s="132">
        <v>4805358320635</v>
      </c>
      <c r="M88" s="137">
        <v>14805358320632</v>
      </c>
      <c r="N88" s="126" t="s">
        <v>429</v>
      </c>
    </row>
    <row r="89" spans="1:14" s="101" customFormat="1" ht="15" x14ac:dyDescent="0.25">
      <c r="A89" s="132" t="s">
        <v>239</v>
      </c>
      <c r="B89" s="133" t="s">
        <v>308</v>
      </c>
      <c r="C89" s="134" t="s">
        <v>568</v>
      </c>
      <c r="D89" s="134" t="s">
        <v>569</v>
      </c>
      <c r="E89" s="135">
        <v>12</v>
      </c>
      <c r="F89" s="135" t="s">
        <v>398</v>
      </c>
      <c r="G89" s="124">
        <f>+H89/E89</f>
        <v>267.55</v>
      </c>
      <c r="H89" s="124">
        <v>3210.6</v>
      </c>
      <c r="I89" s="124">
        <v>275.25</v>
      </c>
      <c r="J89" s="124">
        <f>+I89*E89</f>
        <v>3303</v>
      </c>
      <c r="K89" s="124">
        <v>283.8</v>
      </c>
      <c r="L89" s="132">
        <v>4805358320062</v>
      </c>
      <c r="M89" s="137">
        <v>14805358320069</v>
      </c>
      <c r="N89" s="126" t="s">
        <v>429</v>
      </c>
    </row>
    <row r="90" spans="1:14" s="101" customFormat="1" ht="15" x14ac:dyDescent="0.25">
      <c r="A90" s="132" t="s">
        <v>240</v>
      </c>
      <c r="B90" s="133" t="s">
        <v>309</v>
      </c>
      <c r="C90" s="134" t="s">
        <v>568</v>
      </c>
      <c r="D90" s="134" t="s">
        <v>569</v>
      </c>
      <c r="E90" s="135">
        <v>12</v>
      </c>
      <c r="F90" s="135" t="s">
        <v>12</v>
      </c>
      <c r="G90" s="124">
        <f>+H90/E90</f>
        <v>282</v>
      </c>
      <c r="H90" s="124">
        <v>3384</v>
      </c>
      <c r="I90" s="124">
        <v>290.5</v>
      </c>
      <c r="J90" s="124">
        <f>+I90*E90</f>
        <v>3486</v>
      </c>
      <c r="K90" s="124">
        <v>299.10000000000002</v>
      </c>
      <c r="L90" s="132">
        <v>4805358371637</v>
      </c>
      <c r="M90" s="138">
        <v>14805358371634</v>
      </c>
      <c r="N90" s="126" t="s">
        <v>429</v>
      </c>
    </row>
    <row r="91" spans="1:14" s="101" customFormat="1" ht="15" x14ac:dyDescent="0.25">
      <c r="A91" s="132" t="s">
        <v>241</v>
      </c>
      <c r="B91" s="133" t="s">
        <v>310</v>
      </c>
      <c r="C91" s="134" t="s">
        <v>568</v>
      </c>
      <c r="D91" s="134" t="s">
        <v>569</v>
      </c>
      <c r="E91" s="135">
        <v>12</v>
      </c>
      <c r="F91" s="135" t="s">
        <v>398</v>
      </c>
      <c r="G91" s="124">
        <f>+H91/E91</f>
        <v>361.55</v>
      </c>
      <c r="H91" s="124">
        <v>4338.6000000000004</v>
      </c>
      <c r="I91" s="124">
        <v>372.38</v>
      </c>
      <c r="J91" s="124">
        <f>+I91*E91</f>
        <v>4468.5599999999995</v>
      </c>
      <c r="K91" s="124">
        <v>383.6</v>
      </c>
      <c r="L91" s="132">
        <v>4805358371064</v>
      </c>
      <c r="M91" s="137">
        <v>14805358371061</v>
      </c>
      <c r="N91" s="126" t="s">
        <v>429</v>
      </c>
    </row>
    <row r="92" spans="1:14" s="101" customFormat="1" ht="15" x14ac:dyDescent="0.25">
      <c r="A92" s="132" t="s">
        <v>242</v>
      </c>
      <c r="B92" s="133" t="s">
        <v>311</v>
      </c>
      <c r="C92" s="134" t="s">
        <v>568</v>
      </c>
      <c r="D92" s="134" t="s">
        <v>569</v>
      </c>
      <c r="E92" s="135">
        <v>48</v>
      </c>
      <c r="F92" s="135" t="s">
        <v>397</v>
      </c>
      <c r="G92" s="124">
        <f>+H92/48</f>
        <v>91.55</v>
      </c>
      <c r="H92" s="124">
        <v>4394.3999999999996</v>
      </c>
      <c r="I92" s="124">
        <v>94.3</v>
      </c>
      <c r="J92" s="124">
        <f>+I92*E92</f>
        <v>4526.3999999999996</v>
      </c>
      <c r="K92" s="124">
        <v>97.1</v>
      </c>
      <c r="L92" s="132">
        <v>4805358103047</v>
      </c>
      <c r="M92" s="136">
        <v>14805358103044</v>
      </c>
      <c r="N92" s="126" t="s">
        <v>429</v>
      </c>
    </row>
    <row r="93" spans="1:14" s="101" customFormat="1" ht="15" x14ac:dyDescent="0.25">
      <c r="A93" s="132" t="s">
        <v>243</v>
      </c>
      <c r="B93" s="133" t="s">
        <v>312</v>
      </c>
      <c r="C93" s="134" t="s">
        <v>568</v>
      </c>
      <c r="D93" s="134" t="s">
        <v>569</v>
      </c>
      <c r="E93" s="135">
        <v>48</v>
      </c>
      <c r="F93" s="135" t="s">
        <v>397</v>
      </c>
      <c r="G93" s="124">
        <f>+H93/48</f>
        <v>91.55</v>
      </c>
      <c r="H93" s="124">
        <v>4394.3999999999996</v>
      </c>
      <c r="I93" s="124">
        <v>94.3</v>
      </c>
      <c r="J93" s="124">
        <f>+I93*E93</f>
        <v>4526.3999999999996</v>
      </c>
      <c r="K93" s="124">
        <v>97.1</v>
      </c>
      <c r="L93" s="132">
        <v>4805358104044</v>
      </c>
      <c r="M93" s="136">
        <v>14805358104041</v>
      </c>
      <c r="N93" s="126" t="s">
        <v>429</v>
      </c>
    </row>
    <row r="94" spans="1:14" s="101" customFormat="1" ht="15" x14ac:dyDescent="0.25">
      <c r="A94" s="132" t="s">
        <v>244</v>
      </c>
      <c r="B94" s="133" t="s">
        <v>313</v>
      </c>
      <c r="C94" s="134" t="s">
        <v>568</v>
      </c>
      <c r="D94" s="134" t="s">
        <v>569</v>
      </c>
      <c r="E94" s="135">
        <v>48</v>
      </c>
      <c r="F94" s="135" t="s">
        <v>397</v>
      </c>
      <c r="G94" s="124">
        <f>+H94/E94</f>
        <v>47.550000000000004</v>
      </c>
      <c r="H94" s="124">
        <v>2282.4</v>
      </c>
      <c r="I94" s="139">
        <v>49</v>
      </c>
      <c r="J94" s="124">
        <f>+I94*E94</f>
        <v>2352</v>
      </c>
      <c r="K94" s="124">
        <v>50.5</v>
      </c>
      <c r="L94" s="132">
        <v>4805358246041</v>
      </c>
      <c r="M94" s="136">
        <v>14805358246048</v>
      </c>
      <c r="N94" s="126" t="s">
        <v>429</v>
      </c>
    </row>
    <row r="95" spans="1:14" s="101" customFormat="1" ht="15" x14ac:dyDescent="0.25">
      <c r="A95" s="132">
        <v>5015151407053</v>
      </c>
      <c r="B95" s="133" t="s">
        <v>314</v>
      </c>
      <c r="C95" s="134" t="s">
        <v>568</v>
      </c>
      <c r="D95" s="134" t="s">
        <v>569</v>
      </c>
      <c r="E95" s="135">
        <v>48</v>
      </c>
      <c r="F95" s="135" t="s">
        <v>13</v>
      </c>
      <c r="G95" s="124">
        <f>+H95/E95</f>
        <v>25.25</v>
      </c>
      <c r="H95" s="124">
        <v>1212</v>
      </c>
      <c r="I95" s="139">
        <v>26</v>
      </c>
      <c r="J95" s="124">
        <f>+I95*E95</f>
        <v>1248</v>
      </c>
      <c r="K95" s="124">
        <v>27</v>
      </c>
      <c r="L95" s="132">
        <v>4805358246010</v>
      </c>
      <c r="M95" s="138">
        <v>24805358246014</v>
      </c>
      <c r="N95" s="126" t="s">
        <v>429</v>
      </c>
    </row>
    <row r="96" spans="1:14" s="101" customFormat="1" ht="15" x14ac:dyDescent="0.25">
      <c r="A96" s="132" t="s">
        <v>245</v>
      </c>
      <c r="B96" s="133" t="s">
        <v>315</v>
      </c>
      <c r="C96" s="134" t="s">
        <v>568</v>
      </c>
      <c r="D96" s="134" t="s">
        <v>569</v>
      </c>
      <c r="E96" s="135">
        <v>48</v>
      </c>
      <c r="F96" s="135" t="s">
        <v>397</v>
      </c>
      <c r="G96" s="124">
        <f>+H96/E96</f>
        <v>47.550000000000004</v>
      </c>
      <c r="H96" s="124">
        <v>2282.4</v>
      </c>
      <c r="I96" s="139">
        <v>49</v>
      </c>
      <c r="J96" s="124">
        <f>+I96*E96</f>
        <v>2352</v>
      </c>
      <c r="K96" s="124">
        <v>50.5</v>
      </c>
      <c r="L96" s="132">
        <v>4805358247048</v>
      </c>
      <c r="M96" s="136">
        <v>14805358247045</v>
      </c>
      <c r="N96" s="126" t="s">
        <v>429</v>
      </c>
    </row>
    <row r="97" spans="1:14" s="101" customFormat="1" ht="15" x14ac:dyDescent="0.25">
      <c r="A97" s="132">
        <v>5015151407052</v>
      </c>
      <c r="B97" s="133" t="s">
        <v>316</v>
      </c>
      <c r="C97" s="134" t="s">
        <v>568</v>
      </c>
      <c r="D97" s="134" t="s">
        <v>569</v>
      </c>
      <c r="E97" s="135">
        <v>48</v>
      </c>
      <c r="F97" s="135" t="s">
        <v>13</v>
      </c>
      <c r="G97" s="124">
        <f>+H97/E97</f>
        <v>25.25</v>
      </c>
      <c r="H97" s="124">
        <v>1212</v>
      </c>
      <c r="I97" s="139">
        <v>26</v>
      </c>
      <c r="J97" s="124">
        <f>+I97*E97</f>
        <v>1248</v>
      </c>
      <c r="K97" s="124">
        <v>27</v>
      </c>
      <c r="L97" s="132">
        <v>4805358247017</v>
      </c>
      <c r="M97" s="138">
        <v>24805358247011</v>
      </c>
      <c r="N97" s="126" t="s">
        <v>429</v>
      </c>
    </row>
    <row r="98" spans="1:14" s="101" customFormat="1" ht="15" x14ac:dyDescent="0.25">
      <c r="A98" s="132">
        <v>5015151412116</v>
      </c>
      <c r="B98" s="133" t="s">
        <v>317</v>
      </c>
      <c r="C98" s="134" t="s">
        <v>568</v>
      </c>
      <c r="D98" s="134" t="s">
        <v>569</v>
      </c>
      <c r="E98" s="135">
        <v>24</v>
      </c>
      <c r="F98" s="135" t="s">
        <v>18</v>
      </c>
      <c r="G98" s="124">
        <f>+H98/E98</f>
        <v>69.899999999999991</v>
      </c>
      <c r="H98" s="124">
        <v>1677.6</v>
      </c>
      <c r="I98" s="124">
        <v>72</v>
      </c>
      <c r="J98" s="124">
        <f>+I98*E98</f>
        <v>1728</v>
      </c>
      <c r="K98" s="124">
        <v>74.16</v>
      </c>
      <c r="L98" s="132">
        <v>4805358211056</v>
      </c>
      <c r="M98" s="136">
        <v>14805358211053</v>
      </c>
      <c r="N98" s="126" t="s">
        <v>429</v>
      </c>
    </row>
    <row r="99" spans="1:14" s="101" customFormat="1" ht="15" x14ac:dyDescent="0.25">
      <c r="A99" s="132" t="s">
        <v>246</v>
      </c>
      <c r="B99" s="133" t="s">
        <v>318</v>
      </c>
      <c r="C99" s="134" t="s">
        <v>568</v>
      </c>
      <c r="D99" s="134" t="s">
        <v>569</v>
      </c>
      <c r="E99" s="135">
        <v>48</v>
      </c>
      <c r="F99" s="135" t="s">
        <v>397</v>
      </c>
      <c r="G99" s="124">
        <f>+H99/E99</f>
        <v>34.949999999999996</v>
      </c>
      <c r="H99" s="124">
        <v>1677.6</v>
      </c>
      <c r="I99" s="124">
        <v>36.049999999999997</v>
      </c>
      <c r="J99" s="124">
        <f>+I99*E99</f>
        <v>1730.3999999999999</v>
      </c>
      <c r="K99" s="124">
        <v>37.130000000000003</v>
      </c>
      <c r="L99" s="132">
        <v>4805358206045</v>
      </c>
      <c r="M99" s="136">
        <v>14805358206042</v>
      </c>
      <c r="N99" s="126" t="s">
        <v>429</v>
      </c>
    </row>
    <row r="100" spans="1:14" s="101" customFormat="1" ht="15" x14ac:dyDescent="0.25">
      <c r="A100" s="132" t="s">
        <v>247</v>
      </c>
      <c r="B100" s="133" t="s">
        <v>319</v>
      </c>
      <c r="C100" s="134" t="s">
        <v>568</v>
      </c>
      <c r="D100" s="134" t="s">
        <v>569</v>
      </c>
      <c r="E100" s="135">
        <v>48</v>
      </c>
      <c r="F100" s="135" t="s">
        <v>397</v>
      </c>
      <c r="G100" s="124">
        <f>+H100/E100</f>
        <v>38.85</v>
      </c>
      <c r="H100" s="124">
        <v>1864.8</v>
      </c>
      <c r="I100" s="124">
        <v>40</v>
      </c>
      <c r="J100" s="124">
        <v>1920</v>
      </c>
      <c r="K100" s="124">
        <v>41.2</v>
      </c>
      <c r="L100" s="132">
        <v>4805358207042</v>
      </c>
      <c r="M100" s="136">
        <v>14805358207049</v>
      </c>
      <c r="N100" s="126" t="s">
        <v>429</v>
      </c>
    </row>
    <row r="101" spans="1:14" s="101" customFormat="1" ht="15" x14ac:dyDescent="0.25">
      <c r="A101" s="132">
        <v>5013180208620</v>
      </c>
      <c r="B101" s="133" t="s">
        <v>320</v>
      </c>
      <c r="C101" s="134" t="s">
        <v>568</v>
      </c>
      <c r="D101" s="134" t="s">
        <v>569</v>
      </c>
      <c r="E101" s="135">
        <v>48</v>
      </c>
      <c r="F101" s="135" t="s">
        <v>399</v>
      </c>
      <c r="G101" s="124">
        <f>+H101/E101</f>
        <v>31.45</v>
      </c>
      <c r="H101" s="124">
        <v>1509.6</v>
      </c>
      <c r="I101" s="124">
        <v>32.4</v>
      </c>
      <c r="J101" s="124">
        <f>+I101*E101</f>
        <v>1555.1999999999998</v>
      </c>
      <c r="K101" s="124">
        <v>33.4</v>
      </c>
      <c r="L101" s="132">
        <v>4805358373037</v>
      </c>
      <c r="M101" s="137">
        <v>14805358373034</v>
      </c>
      <c r="N101" s="126" t="s">
        <v>429</v>
      </c>
    </row>
    <row r="102" spans="1:14" s="101" customFormat="1" ht="15" x14ac:dyDescent="0.25">
      <c r="A102" s="132">
        <v>5013180209479</v>
      </c>
      <c r="B102" s="133" t="s">
        <v>321</v>
      </c>
      <c r="C102" s="134" t="s">
        <v>568</v>
      </c>
      <c r="D102" s="134" t="s">
        <v>569</v>
      </c>
      <c r="E102" s="135">
        <v>48</v>
      </c>
      <c r="F102" s="135" t="s">
        <v>394</v>
      </c>
      <c r="G102" s="124">
        <f>+H102/E102</f>
        <v>37.9</v>
      </c>
      <c r="H102" s="124">
        <v>1819.2</v>
      </c>
      <c r="I102" s="124">
        <v>39.049999999999997</v>
      </c>
      <c r="J102" s="124">
        <f>+I102*E102</f>
        <v>1874.3999999999999</v>
      </c>
      <c r="K102" s="124">
        <v>40.22</v>
      </c>
      <c r="L102" s="132">
        <v>4805358317031</v>
      </c>
      <c r="M102" s="137">
        <v>14805358317038</v>
      </c>
      <c r="N102" s="126" t="s">
        <v>429</v>
      </c>
    </row>
    <row r="103" spans="1:14" s="101" customFormat="1" ht="15" x14ac:dyDescent="0.25">
      <c r="A103" s="132" t="s">
        <v>248</v>
      </c>
      <c r="B103" s="133" t="s">
        <v>322</v>
      </c>
      <c r="C103" s="134" t="s">
        <v>568</v>
      </c>
      <c r="D103" s="134" t="s">
        <v>569</v>
      </c>
      <c r="E103" s="135">
        <v>12</v>
      </c>
      <c r="F103" s="135" t="s">
        <v>395</v>
      </c>
      <c r="G103" s="124">
        <f>+H103/E103</f>
        <v>109.14999999999999</v>
      </c>
      <c r="H103" s="124">
        <v>1309.8</v>
      </c>
      <c r="I103" s="124">
        <v>112.4</v>
      </c>
      <c r="J103" s="124">
        <f>+I103*E103</f>
        <v>1348.8000000000002</v>
      </c>
      <c r="K103" s="124">
        <v>115.8</v>
      </c>
      <c r="L103" s="132">
        <v>4805358317062</v>
      </c>
      <c r="M103" s="137">
        <v>14805358317069</v>
      </c>
      <c r="N103" s="126" t="s">
        <v>429</v>
      </c>
    </row>
    <row r="104" spans="1:14" s="101" customFormat="1" ht="15" x14ac:dyDescent="0.25">
      <c r="A104" s="132" t="s">
        <v>249</v>
      </c>
      <c r="B104" s="133" t="s">
        <v>323</v>
      </c>
      <c r="C104" s="134" t="s">
        <v>568</v>
      </c>
      <c r="D104" s="134" t="s">
        <v>569</v>
      </c>
      <c r="E104" s="135">
        <v>6</v>
      </c>
      <c r="F104" s="135" t="s">
        <v>400</v>
      </c>
      <c r="G104" s="124">
        <f>+H104/E104</f>
        <v>218.25</v>
      </c>
      <c r="H104" s="124">
        <v>1309.5</v>
      </c>
      <c r="I104" s="124">
        <v>224.8</v>
      </c>
      <c r="J104" s="124">
        <f>+I104*E104</f>
        <v>1348.8000000000002</v>
      </c>
      <c r="K104" s="124">
        <v>231.54</v>
      </c>
      <c r="L104" s="132">
        <v>4805358317086</v>
      </c>
      <c r="M104" s="137">
        <v>14805358317083</v>
      </c>
      <c r="N104" s="126" t="s">
        <v>429</v>
      </c>
    </row>
    <row r="105" spans="1:14" s="101" customFormat="1" ht="15" x14ac:dyDescent="0.25">
      <c r="A105" s="132" t="s">
        <v>250</v>
      </c>
      <c r="B105" s="133" t="s">
        <v>324</v>
      </c>
      <c r="C105" s="134" t="s">
        <v>568</v>
      </c>
      <c r="D105" s="134" t="s">
        <v>569</v>
      </c>
      <c r="E105" s="135">
        <v>120</v>
      </c>
      <c r="F105" s="135" t="s">
        <v>401</v>
      </c>
      <c r="G105" s="124">
        <f>+H105/E105</f>
        <v>4.5999999999999996</v>
      </c>
      <c r="H105" s="124">
        <v>552</v>
      </c>
      <c r="I105" s="124">
        <v>4.75</v>
      </c>
      <c r="J105" s="124">
        <f>+I105*E105</f>
        <v>570</v>
      </c>
      <c r="K105" s="124">
        <v>5</v>
      </c>
      <c r="L105" s="132">
        <v>4805358324138</v>
      </c>
      <c r="M105" s="137">
        <v>24805358324132</v>
      </c>
      <c r="N105" s="126" t="s">
        <v>429</v>
      </c>
    </row>
    <row r="106" spans="1:14" s="101" customFormat="1" ht="15" x14ac:dyDescent="0.25">
      <c r="A106" s="132" t="s">
        <v>251</v>
      </c>
      <c r="B106" s="133" t="s">
        <v>325</v>
      </c>
      <c r="C106" s="134" t="s">
        <v>568</v>
      </c>
      <c r="D106" s="134" t="s">
        <v>569</v>
      </c>
      <c r="E106" s="135">
        <v>24</v>
      </c>
      <c r="F106" s="135" t="s">
        <v>402</v>
      </c>
      <c r="G106" s="124">
        <f>+H106/E106</f>
        <v>41.6</v>
      </c>
      <c r="H106" s="124">
        <v>998.4</v>
      </c>
      <c r="I106" s="124">
        <v>42.85</v>
      </c>
      <c r="J106" s="124">
        <f>+I106*E106</f>
        <v>1028.4000000000001</v>
      </c>
      <c r="K106" s="124">
        <v>44.18</v>
      </c>
      <c r="L106" s="132">
        <v>4805358324022</v>
      </c>
      <c r="M106" s="137">
        <v>14805358324029</v>
      </c>
      <c r="N106" s="126" t="s">
        <v>429</v>
      </c>
    </row>
    <row r="107" spans="1:14" s="101" customFormat="1" ht="15" x14ac:dyDescent="0.25">
      <c r="A107" s="132" t="s">
        <v>252</v>
      </c>
      <c r="B107" s="133" t="s">
        <v>326</v>
      </c>
      <c r="C107" s="134" t="s">
        <v>568</v>
      </c>
      <c r="D107" s="134" t="s">
        <v>569</v>
      </c>
      <c r="E107" s="135">
        <v>24</v>
      </c>
      <c r="F107" s="135" t="s">
        <v>403</v>
      </c>
      <c r="G107" s="124">
        <f>+H107/E107</f>
        <v>67.5</v>
      </c>
      <c r="H107" s="124">
        <v>1620</v>
      </c>
      <c r="I107" s="124">
        <v>69.5</v>
      </c>
      <c r="J107" s="124">
        <f>+I107*E107</f>
        <v>1668</v>
      </c>
      <c r="K107" s="124">
        <v>71.599999999999994</v>
      </c>
      <c r="L107" s="132">
        <v>4805358324053</v>
      </c>
      <c r="M107" s="137">
        <v>14805358324050</v>
      </c>
      <c r="N107" s="126" t="s">
        <v>429</v>
      </c>
    </row>
    <row r="108" spans="1:14" s="101" customFormat="1" ht="15" x14ac:dyDescent="0.25">
      <c r="A108" s="132" t="s">
        <v>253</v>
      </c>
      <c r="B108" s="133" t="s">
        <v>327</v>
      </c>
      <c r="C108" s="134" t="s">
        <v>568</v>
      </c>
      <c r="D108" s="134" t="s">
        <v>569</v>
      </c>
      <c r="E108" s="135">
        <v>12</v>
      </c>
      <c r="F108" s="135" t="s">
        <v>404</v>
      </c>
      <c r="G108" s="124">
        <f>+H108/E108</f>
        <v>133.15</v>
      </c>
      <c r="H108" s="124">
        <v>1597.8</v>
      </c>
      <c r="I108" s="124">
        <v>137.15</v>
      </c>
      <c r="J108" s="124">
        <f>+I108*E108</f>
        <v>1645.8000000000002</v>
      </c>
      <c r="K108" s="124">
        <v>141.25</v>
      </c>
      <c r="L108" s="132">
        <v>4805358324060</v>
      </c>
      <c r="M108" s="137">
        <v>14805358324067</v>
      </c>
      <c r="N108" s="126" t="s">
        <v>429</v>
      </c>
    </row>
    <row r="109" spans="1:14" s="101" customFormat="1" ht="15" x14ac:dyDescent="0.25">
      <c r="A109" s="132" t="s">
        <v>254</v>
      </c>
      <c r="B109" s="140" t="s">
        <v>328</v>
      </c>
      <c r="C109" s="134" t="s">
        <v>568</v>
      </c>
      <c r="D109" s="134" t="s">
        <v>569</v>
      </c>
      <c r="E109" s="135">
        <v>120</v>
      </c>
      <c r="F109" s="135" t="s">
        <v>401</v>
      </c>
      <c r="G109" s="124">
        <f>+H109/E109</f>
        <v>4.5999999999999996</v>
      </c>
      <c r="H109" s="124">
        <v>552</v>
      </c>
      <c r="I109" s="124">
        <v>4.75</v>
      </c>
      <c r="J109" s="124">
        <f>+I109*E109</f>
        <v>570</v>
      </c>
      <c r="K109" s="124">
        <v>5</v>
      </c>
      <c r="L109" s="141">
        <v>4805358327139</v>
      </c>
      <c r="M109" s="137">
        <v>14805358327136</v>
      </c>
      <c r="N109" s="126" t="s">
        <v>429</v>
      </c>
    </row>
    <row r="110" spans="1:14" s="101" customFormat="1" ht="15" x14ac:dyDescent="0.25">
      <c r="A110" s="132" t="s">
        <v>255</v>
      </c>
      <c r="B110" s="133" t="s">
        <v>329</v>
      </c>
      <c r="C110" s="134" t="s">
        <v>568</v>
      </c>
      <c r="D110" s="134" t="s">
        <v>569</v>
      </c>
      <c r="E110" s="135">
        <v>24</v>
      </c>
      <c r="F110" s="135" t="s">
        <v>402</v>
      </c>
      <c r="G110" s="124">
        <f>+H110/E110</f>
        <v>43.449999999999996</v>
      </c>
      <c r="H110" s="124">
        <v>1042.8</v>
      </c>
      <c r="I110" s="124">
        <v>44.75</v>
      </c>
      <c r="J110" s="124">
        <f>+I110*E110</f>
        <v>1074</v>
      </c>
      <c r="K110" s="124">
        <v>46.13</v>
      </c>
      <c r="L110" s="132">
        <v>4805358327023</v>
      </c>
      <c r="M110" s="137">
        <v>14805358327020</v>
      </c>
      <c r="N110" s="126" t="s">
        <v>429</v>
      </c>
    </row>
    <row r="111" spans="1:14" s="101" customFormat="1" ht="15" x14ac:dyDescent="0.25">
      <c r="A111" s="132" t="s">
        <v>256</v>
      </c>
      <c r="B111" s="133" t="s">
        <v>330</v>
      </c>
      <c r="C111" s="134" t="s">
        <v>568</v>
      </c>
      <c r="D111" s="134" t="s">
        <v>569</v>
      </c>
      <c r="E111" s="135">
        <v>24</v>
      </c>
      <c r="F111" s="135" t="s">
        <v>403</v>
      </c>
      <c r="G111" s="124">
        <f>+H111/E111</f>
        <v>70.3</v>
      </c>
      <c r="H111" s="124">
        <v>1687.2</v>
      </c>
      <c r="I111" s="124">
        <v>72.400000000000006</v>
      </c>
      <c r="J111" s="124">
        <f>+I111*E111</f>
        <v>1737.6000000000001</v>
      </c>
      <c r="K111" s="124">
        <v>74.569999999999993</v>
      </c>
      <c r="L111" s="132">
        <v>4805358327054</v>
      </c>
      <c r="M111" s="137">
        <v>14805358327051</v>
      </c>
      <c r="N111" s="126" t="s">
        <v>429</v>
      </c>
    </row>
    <row r="112" spans="1:14" s="101" customFormat="1" ht="15" x14ac:dyDescent="0.25">
      <c r="A112" s="132" t="s">
        <v>257</v>
      </c>
      <c r="B112" s="133" t="s">
        <v>331</v>
      </c>
      <c r="C112" s="134" t="s">
        <v>568</v>
      </c>
      <c r="D112" s="134" t="s">
        <v>569</v>
      </c>
      <c r="E112" s="135">
        <v>12</v>
      </c>
      <c r="F112" s="135" t="s">
        <v>404</v>
      </c>
      <c r="G112" s="124">
        <f>+H112/E112</f>
        <v>134.1</v>
      </c>
      <c r="H112" s="124">
        <v>1609.2</v>
      </c>
      <c r="I112" s="124">
        <v>138.1</v>
      </c>
      <c r="J112" s="124">
        <f>+I112*E112</f>
        <v>1657.1999999999998</v>
      </c>
      <c r="K112" s="124">
        <v>142.25</v>
      </c>
      <c r="L112" s="132">
        <v>4805358327061</v>
      </c>
      <c r="M112" s="137">
        <v>14805358327068</v>
      </c>
      <c r="N112" s="126" t="s">
        <v>429</v>
      </c>
    </row>
    <row r="113" spans="1:14" s="101" customFormat="1" ht="15" x14ac:dyDescent="0.25">
      <c r="A113" s="132" t="s">
        <v>258</v>
      </c>
      <c r="B113" s="133" t="s">
        <v>332</v>
      </c>
      <c r="C113" s="134" t="s">
        <v>568</v>
      </c>
      <c r="D113" s="134" t="s">
        <v>569</v>
      </c>
      <c r="E113" s="135">
        <v>24</v>
      </c>
      <c r="F113" s="135" t="s">
        <v>403</v>
      </c>
      <c r="G113" s="124">
        <f>+H113/E113</f>
        <v>61</v>
      </c>
      <c r="H113" s="124">
        <v>1464</v>
      </c>
      <c r="I113" s="124">
        <v>62.85</v>
      </c>
      <c r="J113" s="124">
        <f>+I113*E113</f>
        <v>1508.4</v>
      </c>
      <c r="K113" s="124">
        <v>64.75</v>
      </c>
      <c r="L113" s="132">
        <v>4805358324664</v>
      </c>
      <c r="M113" s="137">
        <v>14805358324661</v>
      </c>
      <c r="N113" s="126" t="s">
        <v>429</v>
      </c>
    </row>
    <row r="114" spans="1:14" s="101" customFormat="1" ht="15" x14ac:dyDescent="0.25">
      <c r="A114" s="132" t="s">
        <v>259</v>
      </c>
      <c r="B114" s="133" t="s">
        <v>333</v>
      </c>
      <c r="C114" s="134" t="s">
        <v>568</v>
      </c>
      <c r="D114" s="134" t="s">
        <v>569</v>
      </c>
      <c r="E114" s="135">
        <v>24</v>
      </c>
      <c r="F114" s="135" t="s">
        <v>402</v>
      </c>
      <c r="G114" s="124">
        <f>+H114/E114</f>
        <v>33.300000000000004</v>
      </c>
      <c r="H114" s="124">
        <v>799.2</v>
      </c>
      <c r="I114" s="124">
        <v>34.299999999999997</v>
      </c>
      <c r="J114" s="124">
        <f>+I114*E114</f>
        <v>823.19999999999993</v>
      </c>
      <c r="K114" s="124">
        <v>36.200000000000003</v>
      </c>
      <c r="L114" s="132">
        <v>4805358324671</v>
      </c>
      <c r="M114" s="137">
        <v>14805358324678</v>
      </c>
      <c r="N114" s="126" t="s">
        <v>429</v>
      </c>
    </row>
    <row r="115" spans="1:14" s="101" customFormat="1" ht="15" x14ac:dyDescent="0.25">
      <c r="A115" s="132" t="s">
        <v>260</v>
      </c>
      <c r="B115" s="133" t="s">
        <v>334</v>
      </c>
      <c r="C115" s="134" t="s">
        <v>568</v>
      </c>
      <c r="D115" s="134" t="s">
        <v>569</v>
      </c>
      <c r="E115" s="135">
        <v>24</v>
      </c>
      <c r="F115" s="135" t="s">
        <v>403</v>
      </c>
      <c r="G115" s="124">
        <f>+H115/E115</f>
        <v>63.800000000000004</v>
      </c>
      <c r="H115" s="124">
        <v>1531.2</v>
      </c>
      <c r="I115" s="124">
        <v>65.7</v>
      </c>
      <c r="J115" s="124">
        <f>+I115*E115</f>
        <v>1576.8000000000002</v>
      </c>
      <c r="K115" s="124">
        <v>67.67</v>
      </c>
      <c r="L115" s="132">
        <v>4805358327665</v>
      </c>
      <c r="M115" s="137">
        <v>14805358327662</v>
      </c>
      <c r="N115" s="126" t="s">
        <v>429</v>
      </c>
    </row>
    <row r="116" spans="1:14" s="101" customFormat="1" ht="15" x14ac:dyDescent="0.25">
      <c r="A116" s="132" t="s">
        <v>261</v>
      </c>
      <c r="B116" s="133" t="s">
        <v>335</v>
      </c>
      <c r="C116" s="134" t="s">
        <v>568</v>
      </c>
      <c r="D116" s="134" t="s">
        <v>569</v>
      </c>
      <c r="E116" s="135">
        <v>24</v>
      </c>
      <c r="F116" s="135" t="s">
        <v>402</v>
      </c>
      <c r="G116" s="124">
        <f>+H116/E116</f>
        <v>35.15</v>
      </c>
      <c r="H116" s="124">
        <v>843.6</v>
      </c>
      <c r="I116" s="124">
        <v>36.200000000000003</v>
      </c>
      <c r="J116" s="124">
        <f>+I116*E116</f>
        <v>868.80000000000007</v>
      </c>
      <c r="K116" s="124">
        <v>37.299999999999997</v>
      </c>
      <c r="L116" s="132">
        <v>4805358327672</v>
      </c>
      <c r="M116" s="137">
        <v>14805358327679</v>
      </c>
      <c r="N116" s="126" t="s">
        <v>429</v>
      </c>
    </row>
    <row r="117" spans="1:14" s="101" customFormat="1" ht="15" x14ac:dyDescent="0.25">
      <c r="A117" s="132" t="s">
        <v>262</v>
      </c>
      <c r="B117" s="133" t="s">
        <v>336</v>
      </c>
      <c r="C117" s="134" t="s">
        <v>568</v>
      </c>
      <c r="D117" s="134" t="s">
        <v>569</v>
      </c>
      <c r="E117" s="135">
        <v>24</v>
      </c>
      <c r="F117" s="135" t="s">
        <v>405</v>
      </c>
      <c r="G117" s="124">
        <f>+H117/E117</f>
        <v>117.45</v>
      </c>
      <c r="H117" s="124">
        <v>2818.8</v>
      </c>
      <c r="I117" s="124">
        <v>120.95</v>
      </c>
      <c r="J117" s="124">
        <f>+I117*E117</f>
        <v>2902.8</v>
      </c>
      <c r="K117" s="124">
        <v>124.6</v>
      </c>
      <c r="L117" s="132">
        <v>4805358319059</v>
      </c>
      <c r="M117" s="137">
        <v>14805358319056</v>
      </c>
      <c r="N117" s="126" t="s">
        <v>429</v>
      </c>
    </row>
    <row r="118" spans="1:14" s="101" customFormat="1" ht="15" x14ac:dyDescent="0.25">
      <c r="A118" s="132" t="s">
        <v>263</v>
      </c>
      <c r="B118" s="133" t="s">
        <v>337</v>
      </c>
      <c r="C118" s="134" t="s">
        <v>568</v>
      </c>
      <c r="D118" s="134" t="s">
        <v>569</v>
      </c>
      <c r="E118" s="135">
        <v>120</v>
      </c>
      <c r="F118" s="135" t="s">
        <v>401</v>
      </c>
      <c r="G118" s="124">
        <f>+H118/E118</f>
        <v>5.0999999999999996</v>
      </c>
      <c r="H118" s="124">
        <v>612</v>
      </c>
      <c r="I118" s="124">
        <v>5.25</v>
      </c>
      <c r="J118" s="124">
        <f>+I118*E118</f>
        <v>630</v>
      </c>
      <c r="K118" s="124">
        <v>5.41</v>
      </c>
      <c r="L118" s="132">
        <v>4805358245136</v>
      </c>
      <c r="M118" s="137">
        <v>24805358245130</v>
      </c>
      <c r="N118" s="126" t="s">
        <v>429</v>
      </c>
    </row>
    <row r="119" spans="1:14" s="101" customFormat="1" ht="15" x14ac:dyDescent="0.25">
      <c r="A119" s="132" t="s">
        <v>264</v>
      </c>
      <c r="B119" s="133" t="s">
        <v>338</v>
      </c>
      <c r="C119" s="134" t="s">
        <v>568</v>
      </c>
      <c r="D119" s="134" t="s">
        <v>569</v>
      </c>
      <c r="E119" s="135">
        <v>144</v>
      </c>
      <c r="F119" s="135" t="s">
        <v>13</v>
      </c>
      <c r="G119" s="124">
        <f>+H119/E119</f>
        <v>27.299999999999997</v>
      </c>
      <c r="H119" s="124">
        <v>3931.2</v>
      </c>
      <c r="I119" s="124">
        <v>28.1</v>
      </c>
      <c r="J119" s="124">
        <f>+I119*E119</f>
        <v>4046.4</v>
      </c>
      <c r="K119" s="124">
        <v>29</v>
      </c>
      <c r="L119" s="132">
        <v>48036214</v>
      </c>
      <c r="M119" s="137">
        <v>14805358245010</v>
      </c>
      <c r="N119" s="126" t="s">
        <v>429</v>
      </c>
    </row>
    <row r="120" spans="1:14" s="101" customFormat="1" ht="15" x14ac:dyDescent="0.25">
      <c r="A120" s="132" t="s">
        <v>265</v>
      </c>
      <c r="B120" s="133" t="s">
        <v>339</v>
      </c>
      <c r="C120" s="134" t="s">
        <v>568</v>
      </c>
      <c r="D120" s="134" t="s">
        <v>569</v>
      </c>
      <c r="E120" s="135">
        <v>72</v>
      </c>
      <c r="F120" s="135" t="s">
        <v>23</v>
      </c>
      <c r="G120" s="124">
        <f>+H120/E120</f>
        <v>61.25</v>
      </c>
      <c r="H120" s="124">
        <v>4410</v>
      </c>
      <c r="I120" s="124">
        <v>63.1</v>
      </c>
      <c r="J120" s="124">
        <f>+I120*E120</f>
        <v>4543.2</v>
      </c>
      <c r="K120" s="124">
        <v>65</v>
      </c>
      <c r="L120" s="132">
        <v>4805358245051</v>
      </c>
      <c r="M120" s="137">
        <v>14805358245058</v>
      </c>
      <c r="N120" s="126" t="s">
        <v>429</v>
      </c>
    </row>
    <row r="121" spans="1:14" s="101" customFormat="1" ht="15" x14ac:dyDescent="0.25">
      <c r="A121" s="132" t="s">
        <v>266</v>
      </c>
      <c r="B121" s="133" t="s">
        <v>340</v>
      </c>
      <c r="C121" s="134" t="s">
        <v>568</v>
      </c>
      <c r="D121" s="134" t="s">
        <v>569</v>
      </c>
      <c r="E121" s="135">
        <v>12</v>
      </c>
      <c r="F121" s="135" t="s">
        <v>406</v>
      </c>
      <c r="G121" s="124">
        <f>+H121/E121</f>
        <v>208.95000000000002</v>
      </c>
      <c r="H121" s="124">
        <v>2507.4</v>
      </c>
      <c r="I121" s="124">
        <v>215.25</v>
      </c>
      <c r="J121" s="124">
        <f>+I121*E121</f>
        <v>2583</v>
      </c>
      <c r="K121" s="124">
        <v>222.7</v>
      </c>
      <c r="L121" s="132">
        <v>4805358245082</v>
      </c>
      <c r="M121" s="137">
        <v>14805358245089</v>
      </c>
      <c r="N121" s="126" t="s">
        <v>429</v>
      </c>
    </row>
    <row r="122" spans="1:14" s="101" customFormat="1" ht="15" x14ac:dyDescent="0.25">
      <c r="A122" s="132" t="s">
        <v>267</v>
      </c>
      <c r="B122" s="133" t="s">
        <v>341</v>
      </c>
      <c r="C122" s="134" t="s">
        <v>568</v>
      </c>
      <c r="D122" s="134" t="s">
        <v>569</v>
      </c>
      <c r="E122" s="135">
        <v>8</v>
      </c>
      <c r="F122" s="135" t="s">
        <v>407</v>
      </c>
      <c r="G122" s="124">
        <f>+H122/E122</f>
        <v>383.75</v>
      </c>
      <c r="H122" s="124">
        <v>3070</v>
      </c>
      <c r="I122" s="124">
        <v>395.25</v>
      </c>
      <c r="J122" s="124">
        <f>+I122*E122</f>
        <v>3162</v>
      </c>
      <c r="K122" s="124">
        <v>407.1</v>
      </c>
      <c r="L122" s="132">
        <v>4805358245105</v>
      </c>
      <c r="M122" s="137">
        <v>14805358245102</v>
      </c>
      <c r="N122" s="126" t="s">
        <v>429</v>
      </c>
    </row>
    <row r="123" spans="1:14" s="101" customFormat="1" ht="15" x14ac:dyDescent="0.25">
      <c r="A123" s="132" t="s">
        <v>268</v>
      </c>
      <c r="B123" s="133" t="s">
        <v>342</v>
      </c>
      <c r="C123" s="134" t="s">
        <v>568</v>
      </c>
      <c r="D123" s="134" t="s">
        <v>569</v>
      </c>
      <c r="E123" s="135">
        <v>120</v>
      </c>
      <c r="F123" s="135" t="s">
        <v>401</v>
      </c>
      <c r="G123" s="124">
        <f>+H123/E123</f>
        <v>5.0999999999999996</v>
      </c>
      <c r="H123" s="124">
        <v>612</v>
      </c>
      <c r="I123" s="124">
        <v>5.25</v>
      </c>
      <c r="J123" s="124">
        <f>+I123*E123</f>
        <v>630</v>
      </c>
      <c r="K123" s="124">
        <v>5.41</v>
      </c>
      <c r="L123" s="132">
        <v>4805358279131</v>
      </c>
      <c r="M123" s="137">
        <v>24805358279135</v>
      </c>
      <c r="N123" s="126" t="s">
        <v>429</v>
      </c>
    </row>
    <row r="124" spans="1:14" s="101" customFormat="1" ht="15" x14ac:dyDescent="0.25">
      <c r="A124" s="132" t="s">
        <v>269</v>
      </c>
      <c r="B124" s="133" t="s">
        <v>343</v>
      </c>
      <c r="C124" s="134" t="s">
        <v>568</v>
      </c>
      <c r="D124" s="134" t="s">
        <v>569</v>
      </c>
      <c r="E124" s="135">
        <v>96</v>
      </c>
      <c r="F124" s="135" t="s">
        <v>13</v>
      </c>
      <c r="G124" s="124">
        <f>+H124/E124</f>
        <v>27.3</v>
      </c>
      <c r="H124" s="124">
        <v>2620.8000000000002</v>
      </c>
      <c r="I124" s="124">
        <v>28.1</v>
      </c>
      <c r="J124" s="124">
        <f>+I124*E124</f>
        <v>2697.6000000000004</v>
      </c>
      <c r="K124" s="124">
        <v>29</v>
      </c>
      <c r="L124" s="132">
        <v>48037433</v>
      </c>
      <c r="M124" s="137">
        <v>14805358279015</v>
      </c>
      <c r="N124" s="126" t="s">
        <v>429</v>
      </c>
    </row>
    <row r="125" spans="1:14" s="101" customFormat="1" ht="15" x14ac:dyDescent="0.25">
      <c r="A125" s="132" t="s">
        <v>270</v>
      </c>
      <c r="B125" s="133" t="s">
        <v>344</v>
      </c>
      <c r="C125" s="134" t="s">
        <v>568</v>
      </c>
      <c r="D125" s="134" t="s">
        <v>569</v>
      </c>
      <c r="E125" s="135">
        <v>48</v>
      </c>
      <c r="F125" s="135" t="s">
        <v>23</v>
      </c>
      <c r="G125" s="124">
        <f>+H125/E125</f>
        <v>61.25</v>
      </c>
      <c r="H125" s="124">
        <v>2940</v>
      </c>
      <c r="I125" s="124">
        <v>63.1</v>
      </c>
      <c r="J125" s="124">
        <f>+I125*E125</f>
        <v>3028.8</v>
      </c>
      <c r="K125" s="124">
        <v>65</v>
      </c>
      <c r="L125" s="132">
        <v>4805358279056</v>
      </c>
      <c r="M125" s="137">
        <v>14805358279053</v>
      </c>
      <c r="N125" s="126" t="s">
        <v>429</v>
      </c>
    </row>
    <row r="126" spans="1:14" s="101" customFormat="1" ht="15" x14ac:dyDescent="0.25">
      <c r="A126" s="132" t="s">
        <v>271</v>
      </c>
      <c r="B126" s="133" t="s">
        <v>345</v>
      </c>
      <c r="C126" s="134" t="s">
        <v>568</v>
      </c>
      <c r="D126" s="134" t="s">
        <v>569</v>
      </c>
      <c r="E126" s="135">
        <v>96</v>
      </c>
      <c r="F126" s="135" t="s">
        <v>13</v>
      </c>
      <c r="G126" s="124">
        <f>+H126/E126</f>
        <v>27.3</v>
      </c>
      <c r="H126" s="124">
        <v>2620.8000000000002</v>
      </c>
      <c r="I126" s="124">
        <v>28.1</v>
      </c>
      <c r="J126" s="124">
        <f>+I126*E126</f>
        <v>2697.6000000000004</v>
      </c>
      <c r="K126" s="124">
        <v>29</v>
      </c>
      <c r="L126" s="132">
        <v>4805358201019</v>
      </c>
      <c r="M126" s="137">
        <v>14805358201016</v>
      </c>
      <c r="N126" s="126" t="s">
        <v>429</v>
      </c>
    </row>
    <row r="127" spans="1:14" s="101" customFormat="1" ht="15" x14ac:dyDescent="0.25">
      <c r="A127" s="132" t="s">
        <v>272</v>
      </c>
      <c r="B127" s="133" t="s">
        <v>346</v>
      </c>
      <c r="C127" s="134" t="s">
        <v>568</v>
      </c>
      <c r="D127" s="134" t="s">
        <v>569</v>
      </c>
      <c r="E127" s="135">
        <v>120</v>
      </c>
      <c r="F127" s="135" t="s">
        <v>401</v>
      </c>
      <c r="G127" s="124">
        <f>+H127/E127</f>
        <v>5.0999999999999996</v>
      </c>
      <c r="H127" s="124">
        <v>612</v>
      </c>
      <c r="I127" s="124">
        <v>5.25</v>
      </c>
      <c r="J127" s="124">
        <f>+I127*E127</f>
        <v>630</v>
      </c>
      <c r="K127" s="124">
        <v>5.41</v>
      </c>
      <c r="L127" s="132">
        <v>4805358203136</v>
      </c>
      <c r="M127" s="137">
        <v>14805358203133</v>
      </c>
      <c r="N127" s="126" t="s">
        <v>429</v>
      </c>
    </row>
    <row r="128" spans="1:14" s="101" customFormat="1" ht="15" x14ac:dyDescent="0.25">
      <c r="A128" s="132" t="s">
        <v>273</v>
      </c>
      <c r="B128" s="133" t="s">
        <v>347</v>
      </c>
      <c r="C128" s="134" t="s">
        <v>568</v>
      </c>
      <c r="D128" s="134" t="s">
        <v>569</v>
      </c>
      <c r="E128" s="135">
        <v>96</v>
      </c>
      <c r="F128" s="135" t="s">
        <v>13</v>
      </c>
      <c r="G128" s="124">
        <f>+H128/E128</f>
        <v>27.3</v>
      </c>
      <c r="H128" s="124">
        <v>2620.8000000000002</v>
      </c>
      <c r="I128" s="124">
        <v>28.1</v>
      </c>
      <c r="J128" s="124">
        <f>+I128*E128</f>
        <v>2697.6000000000004</v>
      </c>
      <c r="K128" s="124">
        <v>29</v>
      </c>
      <c r="L128" s="132">
        <v>4805358203013</v>
      </c>
      <c r="M128" s="137">
        <v>14805358203010</v>
      </c>
      <c r="N128" s="126" t="s">
        <v>429</v>
      </c>
    </row>
    <row r="129" spans="1:14" s="101" customFormat="1" ht="15" x14ac:dyDescent="0.25">
      <c r="A129" s="132" t="s">
        <v>274</v>
      </c>
      <c r="B129" s="133" t="s">
        <v>348</v>
      </c>
      <c r="C129" s="134" t="s">
        <v>568</v>
      </c>
      <c r="D129" s="134" t="s">
        <v>569</v>
      </c>
      <c r="E129" s="135">
        <v>120</v>
      </c>
      <c r="F129" s="135" t="s">
        <v>401</v>
      </c>
      <c r="G129" s="124">
        <f>+H129/E129</f>
        <v>5.0999999999999996</v>
      </c>
      <c r="H129" s="124">
        <v>612</v>
      </c>
      <c r="I129" s="124">
        <v>5.25</v>
      </c>
      <c r="J129" s="124">
        <f>+I129*E129</f>
        <v>630</v>
      </c>
      <c r="K129" s="124">
        <v>5.41</v>
      </c>
      <c r="L129" s="132">
        <v>4805358202139</v>
      </c>
      <c r="M129" s="137">
        <v>14805358202136</v>
      </c>
      <c r="N129" s="126" t="s">
        <v>429</v>
      </c>
    </row>
    <row r="130" spans="1:14" s="101" customFormat="1" ht="15" x14ac:dyDescent="0.25">
      <c r="A130" s="132" t="s">
        <v>275</v>
      </c>
      <c r="B130" s="133" t="s">
        <v>349</v>
      </c>
      <c r="C130" s="134" t="s">
        <v>568</v>
      </c>
      <c r="D130" s="134" t="s">
        <v>569</v>
      </c>
      <c r="E130" s="135">
        <v>96</v>
      </c>
      <c r="F130" s="135" t="s">
        <v>13</v>
      </c>
      <c r="G130" s="124">
        <f>+H130/E130</f>
        <v>27.3</v>
      </c>
      <c r="H130" s="124">
        <v>2620.8000000000002</v>
      </c>
      <c r="I130" s="124">
        <v>28.1</v>
      </c>
      <c r="J130" s="124">
        <f>+I130*E130</f>
        <v>2697.6000000000004</v>
      </c>
      <c r="K130" s="124">
        <v>29</v>
      </c>
      <c r="L130" s="132">
        <v>4805358202016</v>
      </c>
      <c r="M130" s="137">
        <v>14805358202013</v>
      </c>
      <c r="N130" s="126" t="s">
        <v>429</v>
      </c>
    </row>
    <row r="131" spans="1:14" s="101" customFormat="1" ht="15" x14ac:dyDescent="0.25">
      <c r="A131" s="132" t="s">
        <v>276</v>
      </c>
      <c r="B131" s="133" t="s">
        <v>350</v>
      </c>
      <c r="C131" s="134" t="s">
        <v>568</v>
      </c>
      <c r="D131" s="134" t="s">
        <v>569</v>
      </c>
      <c r="E131" s="135">
        <v>48</v>
      </c>
      <c r="F131" s="135" t="s">
        <v>23</v>
      </c>
      <c r="G131" s="124">
        <f>+H131/E131</f>
        <v>61.25</v>
      </c>
      <c r="H131" s="124">
        <v>2940</v>
      </c>
      <c r="I131" s="124">
        <v>63.1</v>
      </c>
      <c r="J131" s="124">
        <f>+I131*E131</f>
        <v>3028.8</v>
      </c>
      <c r="K131" s="124">
        <v>65</v>
      </c>
      <c r="L131" s="132">
        <v>4805358202054</v>
      </c>
      <c r="M131" s="137">
        <v>14805358202051</v>
      </c>
      <c r="N131" s="126" t="s">
        <v>429</v>
      </c>
    </row>
    <row r="132" spans="1:14" s="101" customFormat="1" ht="15" x14ac:dyDescent="0.25">
      <c r="A132" s="132">
        <v>5015151473413</v>
      </c>
      <c r="B132" s="133" t="s">
        <v>351</v>
      </c>
      <c r="C132" s="134" t="s">
        <v>568</v>
      </c>
      <c r="D132" s="134" t="s">
        <v>569</v>
      </c>
      <c r="E132" s="135">
        <v>96</v>
      </c>
      <c r="F132" s="135" t="s">
        <v>408</v>
      </c>
      <c r="G132" s="124">
        <f>+H132/E132</f>
        <v>27.3</v>
      </c>
      <c r="H132" s="124">
        <v>2620.8000000000002</v>
      </c>
      <c r="I132" s="124">
        <v>28.1</v>
      </c>
      <c r="J132" s="124">
        <f>+I132*E132</f>
        <v>2697.6000000000004</v>
      </c>
      <c r="K132" s="124">
        <v>29</v>
      </c>
      <c r="L132" s="132">
        <v>4805358200012</v>
      </c>
      <c r="M132" s="137">
        <v>14805358200019</v>
      </c>
      <c r="N132" s="126" t="s">
        <v>429</v>
      </c>
    </row>
    <row r="133" spans="1:14" s="101" customFormat="1" ht="15" x14ac:dyDescent="0.25">
      <c r="A133" s="132" t="s">
        <v>277</v>
      </c>
      <c r="B133" s="134" t="s">
        <v>352</v>
      </c>
      <c r="C133" s="134" t="s">
        <v>568</v>
      </c>
      <c r="D133" s="134" t="s">
        <v>569</v>
      </c>
      <c r="E133" s="135">
        <v>6</v>
      </c>
      <c r="F133" s="142" t="s">
        <v>409</v>
      </c>
      <c r="G133" s="143">
        <f>+H133/E133</f>
        <v>332.84999999999997</v>
      </c>
      <c r="H133" s="143">
        <v>1997.1</v>
      </c>
      <c r="I133" s="143">
        <v>342.85</v>
      </c>
      <c r="J133" s="143">
        <f>+I133*E133</f>
        <v>2057.1000000000004</v>
      </c>
      <c r="K133" s="143">
        <v>353.1</v>
      </c>
      <c r="L133" s="132"/>
      <c r="M133" s="137">
        <v>14805358801681</v>
      </c>
      <c r="N133" s="126" t="s">
        <v>429</v>
      </c>
    </row>
    <row r="134" spans="1:14" s="101" customFormat="1" ht="15" x14ac:dyDescent="0.25">
      <c r="A134" s="132" t="s">
        <v>278</v>
      </c>
      <c r="B134" s="134" t="s">
        <v>353</v>
      </c>
      <c r="C134" s="134" t="s">
        <v>568</v>
      </c>
      <c r="D134" s="134" t="s">
        <v>569</v>
      </c>
      <c r="E134" s="135">
        <v>4</v>
      </c>
      <c r="F134" s="142" t="s">
        <v>410</v>
      </c>
      <c r="G134" s="143">
        <f>+H134/E134</f>
        <v>605.65</v>
      </c>
      <c r="H134" s="143">
        <v>2422.6</v>
      </c>
      <c r="I134" s="143">
        <v>623.79999999999995</v>
      </c>
      <c r="J134" s="143">
        <f>+I134*E134</f>
        <v>2495.1999999999998</v>
      </c>
      <c r="K134" s="143">
        <v>642.51</v>
      </c>
      <c r="L134" s="132">
        <v>4805358801486</v>
      </c>
      <c r="M134" s="137">
        <v>14805358801483</v>
      </c>
      <c r="N134" s="126" t="s">
        <v>429</v>
      </c>
    </row>
    <row r="135" spans="1:14" s="101" customFormat="1" ht="15" x14ac:dyDescent="0.25">
      <c r="A135" s="132" t="s">
        <v>279</v>
      </c>
      <c r="B135" s="133" t="s">
        <v>354</v>
      </c>
      <c r="C135" s="134" t="s">
        <v>568</v>
      </c>
      <c r="D135" s="134" t="s">
        <v>569</v>
      </c>
      <c r="E135" s="135">
        <v>4</v>
      </c>
      <c r="F135" s="135" t="s">
        <v>411</v>
      </c>
      <c r="G135" s="124">
        <f>+H135/E135</f>
        <v>429.05</v>
      </c>
      <c r="H135" s="124">
        <v>1716.2</v>
      </c>
      <c r="I135" s="124">
        <v>441.9</v>
      </c>
      <c r="J135" s="124">
        <f>+I135*E135</f>
        <v>1767.6</v>
      </c>
      <c r="K135" s="124">
        <v>455</v>
      </c>
      <c r="L135" s="132">
        <v>4805358803480</v>
      </c>
      <c r="M135" s="137">
        <v>14805358803487</v>
      </c>
      <c r="N135" s="126" t="s">
        <v>429</v>
      </c>
    </row>
    <row r="136" spans="1:14" s="101" customFormat="1" ht="15" x14ac:dyDescent="0.25">
      <c r="A136" s="132" t="s">
        <v>280</v>
      </c>
      <c r="B136" s="133" t="s">
        <v>355</v>
      </c>
      <c r="C136" s="134" t="s">
        <v>568</v>
      </c>
      <c r="D136" s="134" t="s">
        <v>569</v>
      </c>
      <c r="E136" s="135">
        <v>6</v>
      </c>
      <c r="F136" s="135" t="s">
        <v>409</v>
      </c>
      <c r="G136" s="124">
        <f>+H136/E136</f>
        <v>245.04999999999998</v>
      </c>
      <c r="H136" s="124">
        <v>1470.3</v>
      </c>
      <c r="I136" s="124">
        <v>252.4</v>
      </c>
      <c r="J136" s="124">
        <f>+I136*E136</f>
        <v>1514.4</v>
      </c>
      <c r="K136" s="124">
        <v>259.97000000000003</v>
      </c>
      <c r="L136" s="132">
        <v>4805358803688</v>
      </c>
      <c r="M136" s="137">
        <v>14805358803685</v>
      </c>
      <c r="N136" s="126" t="s">
        <v>429</v>
      </c>
    </row>
    <row r="137" spans="1:14" s="101" customFormat="1" ht="15" x14ac:dyDescent="0.25">
      <c r="A137" s="132" t="s">
        <v>281</v>
      </c>
      <c r="B137" s="133" t="s">
        <v>356</v>
      </c>
      <c r="C137" s="134" t="s">
        <v>568</v>
      </c>
      <c r="D137" s="134" t="s">
        <v>569</v>
      </c>
      <c r="E137" s="135">
        <v>4</v>
      </c>
      <c r="F137" s="135" t="s">
        <v>411</v>
      </c>
      <c r="G137" s="124">
        <f>+H137/E137</f>
        <v>360</v>
      </c>
      <c r="H137" s="124">
        <v>1440</v>
      </c>
      <c r="I137" s="124">
        <v>370.88</v>
      </c>
      <c r="J137" s="124">
        <f>+I137*E137</f>
        <v>1483.52</v>
      </c>
      <c r="K137" s="124">
        <v>382</v>
      </c>
      <c r="L137" s="132">
        <v>4805358804487</v>
      </c>
      <c r="M137" s="137">
        <v>14805358804484</v>
      </c>
      <c r="N137" s="126" t="s">
        <v>429</v>
      </c>
    </row>
    <row r="138" spans="1:14" s="101" customFormat="1" ht="15" x14ac:dyDescent="0.25">
      <c r="A138" s="132" t="s">
        <v>282</v>
      </c>
      <c r="B138" s="133" t="s">
        <v>357</v>
      </c>
      <c r="C138" s="134" t="s">
        <v>568</v>
      </c>
      <c r="D138" s="134" t="s">
        <v>569</v>
      </c>
      <c r="E138" s="135">
        <v>6</v>
      </c>
      <c r="F138" s="135" t="s">
        <v>409</v>
      </c>
      <c r="G138" s="124">
        <f>+H138/E138</f>
        <v>237.6</v>
      </c>
      <c r="H138" s="124">
        <v>1425.6</v>
      </c>
      <c r="I138" s="124">
        <v>244.75</v>
      </c>
      <c r="J138" s="124">
        <f>+I138*E138</f>
        <v>1468.5</v>
      </c>
      <c r="K138" s="124">
        <v>252.09</v>
      </c>
      <c r="L138" s="132">
        <v>4805358804685</v>
      </c>
      <c r="M138" s="137">
        <v>14805358804682</v>
      </c>
      <c r="N138" s="126" t="s">
        <v>429</v>
      </c>
    </row>
    <row r="139" spans="1:14" s="101" customFormat="1" ht="15" x14ac:dyDescent="0.25">
      <c r="A139" s="132" t="s">
        <v>283</v>
      </c>
      <c r="B139" s="132" t="s">
        <v>358</v>
      </c>
      <c r="C139" s="134" t="s">
        <v>568</v>
      </c>
      <c r="D139" s="134" t="s">
        <v>569</v>
      </c>
      <c r="E139" s="135">
        <v>24</v>
      </c>
      <c r="F139" s="135" t="s">
        <v>412</v>
      </c>
      <c r="G139" s="124">
        <f>+H139/E139</f>
        <v>28.650000000000002</v>
      </c>
      <c r="H139" s="124">
        <v>687.6</v>
      </c>
      <c r="I139" s="124">
        <v>29.5</v>
      </c>
      <c r="J139" s="124">
        <f>+I139*E139</f>
        <v>708</v>
      </c>
      <c r="K139" s="124">
        <v>30.38</v>
      </c>
      <c r="L139" s="132">
        <v>4805358601055</v>
      </c>
      <c r="M139" s="137">
        <v>14805358601052</v>
      </c>
      <c r="N139" s="126" t="s">
        <v>429</v>
      </c>
    </row>
    <row r="140" spans="1:14" s="101" customFormat="1" ht="15" x14ac:dyDescent="0.25">
      <c r="A140" s="132" t="s">
        <v>284</v>
      </c>
      <c r="B140" s="132" t="s">
        <v>359</v>
      </c>
      <c r="C140" s="134" t="s">
        <v>568</v>
      </c>
      <c r="D140" s="134" t="s">
        <v>569</v>
      </c>
      <c r="E140" s="135">
        <v>12</v>
      </c>
      <c r="F140" s="135" t="s">
        <v>413</v>
      </c>
      <c r="G140" s="124">
        <f>+H140/E140</f>
        <v>73.05</v>
      </c>
      <c r="H140" s="124">
        <v>876.6</v>
      </c>
      <c r="I140" s="124">
        <v>75.349999999999994</v>
      </c>
      <c r="J140" s="124">
        <f>+I140*E140</f>
        <v>904.19999999999993</v>
      </c>
      <c r="K140" s="124">
        <v>77.55</v>
      </c>
      <c r="L140" s="132">
        <v>4805358601086</v>
      </c>
      <c r="M140" s="137">
        <v>14805358601083</v>
      </c>
      <c r="N140" s="126" t="s">
        <v>429</v>
      </c>
    </row>
    <row r="141" spans="1:14" s="101" customFormat="1" ht="15" x14ac:dyDescent="0.25">
      <c r="A141" s="132" t="s">
        <v>285</v>
      </c>
      <c r="B141" s="132" t="s">
        <v>360</v>
      </c>
      <c r="C141" s="134" t="s">
        <v>568</v>
      </c>
      <c r="D141" s="134" t="s">
        <v>569</v>
      </c>
      <c r="E141" s="135">
        <v>24</v>
      </c>
      <c r="F141" s="135" t="s">
        <v>412</v>
      </c>
      <c r="G141" s="124">
        <f>+H141/E141</f>
        <v>29.05</v>
      </c>
      <c r="H141" s="124">
        <v>697.2</v>
      </c>
      <c r="I141" s="124">
        <v>29.9</v>
      </c>
      <c r="J141" s="124">
        <f>+I141*E141</f>
        <v>717.59999999999991</v>
      </c>
      <c r="K141" s="124">
        <v>30.9</v>
      </c>
      <c r="L141" s="132">
        <v>4805358602052</v>
      </c>
      <c r="M141" s="137">
        <v>14805358602059</v>
      </c>
      <c r="N141" s="126" t="s">
        <v>429</v>
      </c>
    </row>
    <row r="142" spans="1:14" s="101" customFormat="1" ht="15" x14ac:dyDescent="0.25">
      <c r="A142" s="132" t="s">
        <v>286</v>
      </c>
      <c r="B142" s="132" t="s">
        <v>361</v>
      </c>
      <c r="C142" s="134" t="s">
        <v>568</v>
      </c>
      <c r="D142" s="134" t="s">
        <v>569</v>
      </c>
      <c r="E142" s="135">
        <v>12</v>
      </c>
      <c r="F142" s="135" t="s">
        <v>413</v>
      </c>
      <c r="G142" s="124">
        <f>+H142/E142</f>
        <v>73.05</v>
      </c>
      <c r="H142" s="124">
        <v>876.6</v>
      </c>
      <c r="I142" s="124">
        <v>75.349999999999994</v>
      </c>
      <c r="J142" s="124">
        <f>+I142*E142</f>
        <v>904.19999999999993</v>
      </c>
      <c r="K142" s="124">
        <v>77.55</v>
      </c>
      <c r="L142" s="132">
        <v>4805358602083</v>
      </c>
      <c r="M142" s="137">
        <v>14805358602080</v>
      </c>
      <c r="N142" s="126" t="s">
        <v>429</v>
      </c>
    </row>
    <row r="143" spans="1:14" s="101" customFormat="1" ht="15" x14ac:dyDescent="0.25">
      <c r="A143" s="132" t="s">
        <v>287</v>
      </c>
      <c r="B143" s="132" t="s">
        <v>362</v>
      </c>
      <c r="C143" s="134" t="s">
        <v>568</v>
      </c>
      <c r="D143" s="134" t="s">
        <v>569</v>
      </c>
      <c r="E143" s="135">
        <v>12</v>
      </c>
      <c r="F143" s="135" t="s">
        <v>413</v>
      </c>
      <c r="G143" s="124">
        <f>+H143/E143</f>
        <v>69.350000000000009</v>
      </c>
      <c r="H143" s="124">
        <v>832.2</v>
      </c>
      <c r="I143" s="124">
        <v>71.45</v>
      </c>
      <c r="J143" s="124">
        <f>+I143*E143</f>
        <v>857.40000000000009</v>
      </c>
      <c r="K143" s="124">
        <v>73.599999999999994</v>
      </c>
      <c r="L143" s="132">
        <v>4805358606081</v>
      </c>
      <c r="M143" s="137">
        <v>14805358606088</v>
      </c>
      <c r="N143" s="126" t="s">
        <v>429</v>
      </c>
    </row>
    <row r="144" spans="1:14" s="101" customFormat="1" ht="15" x14ac:dyDescent="0.25">
      <c r="A144" s="132" t="s">
        <v>288</v>
      </c>
      <c r="B144" s="132" t="s">
        <v>363</v>
      </c>
      <c r="C144" s="134" t="s">
        <v>568</v>
      </c>
      <c r="D144" s="134" t="s">
        <v>569</v>
      </c>
      <c r="E144" s="135">
        <v>36</v>
      </c>
      <c r="F144" s="135" t="s">
        <v>414</v>
      </c>
      <c r="G144" s="124">
        <f>+H144/E144</f>
        <v>20.85</v>
      </c>
      <c r="H144" s="124">
        <v>750.6</v>
      </c>
      <c r="I144" s="124">
        <v>21.5</v>
      </c>
      <c r="J144" s="124">
        <f>+I144*E144</f>
        <v>774</v>
      </c>
      <c r="K144" s="124">
        <v>22.15</v>
      </c>
      <c r="L144" s="132">
        <v>4805358606036</v>
      </c>
      <c r="M144" s="137">
        <v>14805358606033</v>
      </c>
      <c r="N144" s="126" t="s">
        <v>429</v>
      </c>
    </row>
    <row r="145" spans="1:14" s="101" customFormat="1" ht="15" x14ac:dyDescent="0.25">
      <c r="A145" s="132">
        <v>5020230751990</v>
      </c>
      <c r="B145" s="144" t="s">
        <v>364</v>
      </c>
      <c r="C145" s="134" t="s">
        <v>568</v>
      </c>
      <c r="D145" s="134" t="s">
        <v>569</v>
      </c>
      <c r="E145" s="135">
        <v>36</v>
      </c>
      <c r="F145" s="135" t="s">
        <v>415</v>
      </c>
      <c r="G145" s="124">
        <f>+H145/E145</f>
        <v>9.9499999999999993</v>
      </c>
      <c r="H145" s="124">
        <v>358.2</v>
      </c>
      <c r="I145" s="124">
        <v>10.25</v>
      </c>
      <c r="J145" s="124">
        <f>+I145*E145</f>
        <v>369</v>
      </c>
      <c r="K145" s="124">
        <v>10.55</v>
      </c>
      <c r="L145" s="132">
        <v>4805358603028</v>
      </c>
      <c r="M145" s="137">
        <v>14805358603025</v>
      </c>
      <c r="N145" s="126" t="s">
        <v>429</v>
      </c>
    </row>
    <row r="146" spans="1:14" s="101" customFormat="1" ht="15" x14ac:dyDescent="0.25">
      <c r="A146" s="132">
        <v>5020230751992</v>
      </c>
      <c r="B146" s="144" t="s">
        <v>365</v>
      </c>
      <c r="C146" s="134" t="s">
        <v>568</v>
      </c>
      <c r="D146" s="134" t="s">
        <v>569</v>
      </c>
      <c r="E146" s="135">
        <v>24</v>
      </c>
      <c r="F146" s="135" t="s">
        <v>412</v>
      </c>
      <c r="G146" s="124">
        <f>+H146/E146</f>
        <v>19.45</v>
      </c>
      <c r="H146" s="124">
        <v>466.8</v>
      </c>
      <c r="I146" s="124">
        <v>20.05</v>
      </c>
      <c r="J146" s="124">
        <f>+I146*E146</f>
        <v>481.20000000000005</v>
      </c>
      <c r="K146" s="124">
        <v>21.2</v>
      </c>
      <c r="L146" s="132">
        <v>4805358603059</v>
      </c>
      <c r="M146" s="137">
        <v>14805358603056</v>
      </c>
      <c r="N146" s="126" t="s">
        <v>429</v>
      </c>
    </row>
    <row r="147" spans="1:14" s="101" customFormat="1" ht="15" x14ac:dyDescent="0.25">
      <c r="A147" s="132">
        <v>5020230751993</v>
      </c>
      <c r="B147" s="144" t="s">
        <v>366</v>
      </c>
      <c r="C147" s="134" t="s">
        <v>568</v>
      </c>
      <c r="D147" s="134" t="s">
        <v>569</v>
      </c>
      <c r="E147" s="135">
        <v>12</v>
      </c>
      <c r="F147" s="135" t="s">
        <v>416</v>
      </c>
      <c r="G147" s="124">
        <f>+H147/E147</f>
        <v>72.600000000000009</v>
      </c>
      <c r="H147" s="124">
        <v>871.2</v>
      </c>
      <c r="I147" s="124">
        <v>74.75</v>
      </c>
      <c r="J147" s="124">
        <f>+I147*E147</f>
        <v>897</v>
      </c>
      <c r="K147" s="124">
        <v>77</v>
      </c>
      <c r="L147" s="132">
        <v>4805358603080</v>
      </c>
      <c r="M147" s="137">
        <v>14805358603087</v>
      </c>
      <c r="N147" s="126" t="s">
        <v>429</v>
      </c>
    </row>
    <row r="148" spans="1:14" s="101" customFormat="1" ht="15" x14ac:dyDescent="0.25">
      <c r="A148" s="132" t="s">
        <v>289</v>
      </c>
      <c r="B148" s="132" t="s">
        <v>367</v>
      </c>
      <c r="C148" s="134" t="s">
        <v>568</v>
      </c>
      <c r="D148" s="134" t="s">
        <v>569</v>
      </c>
      <c r="E148" s="135">
        <v>24</v>
      </c>
      <c r="F148" s="135" t="s">
        <v>412</v>
      </c>
      <c r="G148" s="142">
        <f>+H148/E148</f>
        <v>41.6</v>
      </c>
      <c r="H148" s="124">
        <v>998.4</v>
      </c>
      <c r="I148" s="142">
        <v>42.9</v>
      </c>
      <c r="J148" s="142">
        <f>+I148*E148</f>
        <v>1029.5999999999999</v>
      </c>
      <c r="K148" s="142">
        <v>44.2</v>
      </c>
      <c r="L148" s="145">
        <v>4805358651050</v>
      </c>
      <c r="M148" s="137">
        <v>14805358651057</v>
      </c>
      <c r="N148" s="126" t="s">
        <v>429</v>
      </c>
    </row>
    <row r="149" spans="1:14" s="101" customFormat="1" ht="15" x14ac:dyDescent="0.25">
      <c r="A149" s="132">
        <v>5019230136277</v>
      </c>
      <c r="B149" s="132" t="s">
        <v>368</v>
      </c>
      <c r="C149" s="134" t="s">
        <v>568</v>
      </c>
      <c r="D149" s="134" t="s">
        <v>569</v>
      </c>
      <c r="E149" s="135">
        <v>30</v>
      </c>
      <c r="F149" s="135" t="s">
        <v>417</v>
      </c>
      <c r="G149" s="124">
        <f>+H149/E149</f>
        <v>13.95</v>
      </c>
      <c r="H149" s="124">
        <v>418.5</v>
      </c>
      <c r="I149" s="124">
        <v>14.3</v>
      </c>
      <c r="J149" s="124">
        <f>+I149*E149</f>
        <v>429</v>
      </c>
      <c r="K149" s="124">
        <v>14.73</v>
      </c>
      <c r="L149" s="132">
        <v>4800588091300</v>
      </c>
      <c r="M149" s="137">
        <v>14800588091307</v>
      </c>
      <c r="N149" s="126" t="s">
        <v>429</v>
      </c>
    </row>
    <row r="150" spans="1:14" s="101" customFormat="1" ht="15" x14ac:dyDescent="0.25">
      <c r="A150" s="132">
        <v>5019230136177</v>
      </c>
      <c r="B150" s="132" t="s">
        <v>369</v>
      </c>
      <c r="C150" s="134" t="s">
        <v>568</v>
      </c>
      <c r="D150" s="134" t="s">
        <v>569</v>
      </c>
      <c r="E150" s="135">
        <v>20</v>
      </c>
      <c r="F150" s="135" t="s">
        <v>418</v>
      </c>
      <c r="G150" s="124">
        <f>+H150/E150</f>
        <v>20.8</v>
      </c>
      <c r="H150" s="124">
        <v>416</v>
      </c>
      <c r="I150" s="124">
        <v>21.45</v>
      </c>
      <c r="J150" s="124">
        <f>+I150*E150</f>
        <v>429</v>
      </c>
      <c r="K150" s="124">
        <v>22.1</v>
      </c>
      <c r="L150" s="132">
        <v>4800588091409</v>
      </c>
      <c r="M150" s="137">
        <v>14800588091406</v>
      </c>
      <c r="N150" s="126" t="s">
        <v>429</v>
      </c>
    </row>
    <row r="151" spans="1:14" s="101" customFormat="1" ht="15" x14ac:dyDescent="0.25">
      <c r="A151" s="132">
        <v>5019230136077</v>
      </c>
      <c r="B151" s="132" t="s">
        <v>370</v>
      </c>
      <c r="C151" s="134" t="s">
        <v>568</v>
      </c>
      <c r="D151" s="134" t="s">
        <v>569</v>
      </c>
      <c r="E151" s="135">
        <v>8</v>
      </c>
      <c r="F151" s="135" t="s">
        <v>419</v>
      </c>
      <c r="G151" s="124">
        <f>+H151/E151</f>
        <v>53.45</v>
      </c>
      <c r="H151" s="124">
        <v>427.6</v>
      </c>
      <c r="I151" s="124">
        <v>55</v>
      </c>
      <c r="J151" s="124">
        <f>+I151*E151</f>
        <v>440</v>
      </c>
      <c r="K151" s="124">
        <v>56.65</v>
      </c>
      <c r="L151" s="132">
        <v>4800588092109</v>
      </c>
      <c r="M151" s="137">
        <v>14800588092106</v>
      </c>
      <c r="N151" s="126" t="s">
        <v>429</v>
      </c>
    </row>
    <row r="152" spans="1:14" s="101" customFormat="1" ht="15" x14ac:dyDescent="0.25">
      <c r="A152" s="132" t="s">
        <v>290</v>
      </c>
      <c r="B152" s="132" t="s">
        <v>371</v>
      </c>
      <c r="C152" s="134" t="s">
        <v>568</v>
      </c>
      <c r="D152" s="134" t="s">
        <v>569</v>
      </c>
      <c r="E152" s="135">
        <v>1</v>
      </c>
      <c r="F152" s="135" t="s">
        <v>420</v>
      </c>
      <c r="G152" s="124">
        <f>+H152/E152</f>
        <v>416.1</v>
      </c>
      <c r="H152" s="124">
        <v>416.1</v>
      </c>
      <c r="I152" s="124">
        <v>428.55</v>
      </c>
      <c r="J152" s="124">
        <f>+I152*E152</f>
        <v>428.55</v>
      </c>
      <c r="K152" s="124"/>
      <c r="L152" s="132">
        <v>4800588092901</v>
      </c>
      <c r="M152" s="137" t="e">
        <v>#N/A</v>
      </c>
      <c r="N152" s="126" t="s">
        <v>429</v>
      </c>
    </row>
    <row r="153" spans="1:14" s="101" customFormat="1" ht="15" x14ac:dyDescent="0.25">
      <c r="A153" s="132">
        <v>5019230136377</v>
      </c>
      <c r="B153" s="132" t="s">
        <v>372</v>
      </c>
      <c r="C153" s="134" t="s">
        <v>568</v>
      </c>
      <c r="D153" s="134" t="s">
        <v>569</v>
      </c>
      <c r="E153" s="135">
        <v>30</v>
      </c>
      <c r="F153" s="135" t="s">
        <v>421</v>
      </c>
      <c r="G153" s="124">
        <f>+H153/E153</f>
        <v>12.55</v>
      </c>
      <c r="H153" s="124">
        <v>376.5</v>
      </c>
      <c r="I153" s="124">
        <v>12.95</v>
      </c>
      <c r="J153" s="124">
        <f>+I153*E153</f>
        <v>388.5</v>
      </c>
      <c r="K153" s="124">
        <v>13.34</v>
      </c>
      <c r="L153" s="132">
        <v>4800588090303</v>
      </c>
      <c r="M153" s="137">
        <v>14800588090300</v>
      </c>
      <c r="N153" s="126" t="s">
        <v>429</v>
      </c>
    </row>
    <row r="154" spans="1:14" s="101" customFormat="1" ht="15" x14ac:dyDescent="0.25">
      <c r="A154" s="132">
        <v>5019230137541</v>
      </c>
      <c r="B154" s="132" t="s">
        <v>373</v>
      </c>
      <c r="C154" s="134" t="s">
        <v>568</v>
      </c>
      <c r="D154" s="134" t="s">
        <v>569</v>
      </c>
      <c r="E154" s="135">
        <v>8</v>
      </c>
      <c r="F154" s="135">
        <v>50</v>
      </c>
      <c r="G154" s="124">
        <f>+H154/E154</f>
        <v>47.6</v>
      </c>
      <c r="H154" s="124">
        <v>380.8</v>
      </c>
      <c r="I154" s="124">
        <v>49.05</v>
      </c>
      <c r="J154" s="124">
        <f>+I154*E154</f>
        <v>392.4</v>
      </c>
      <c r="K154" s="124">
        <v>51.5</v>
      </c>
      <c r="L154" s="132">
        <v>4800588090402</v>
      </c>
      <c r="M154" s="137">
        <v>14800588090409</v>
      </c>
      <c r="N154" s="126" t="s">
        <v>429</v>
      </c>
    </row>
    <row r="155" spans="1:14" s="101" customFormat="1" ht="15" x14ac:dyDescent="0.25">
      <c r="A155" s="132">
        <v>5019230136477</v>
      </c>
      <c r="B155" s="132" t="s">
        <v>374</v>
      </c>
      <c r="C155" s="134" t="s">
        <v>568</v>
      </c>
      <c r="D155" s="134" t="s">
        <v>569</v>
      </c>
      <c r="E155" s="135">
        <v>8</v>
      </c>
      <c r="F155" s="135">
        <v>75</v>
      </c>
      <c r="G155" s="124">
        <f>+H155/E155</f>
        <v>57.15</v>
      </c>
      <c r="H155" s="124">
        <v>457.2</v>
      </c>
      <c r="I155" s="124">
        <f>+J155/E155</f>
        <v>58.85</v>
      </c>
      <c r="J155" s="124">
        <v>470.8</v>
      </c>
      <c r="K155" s="124">
        <v>60.62</v>
      </c>
      <c r="L155" s="132">
        <v>4800588092505</v>
      </c>
      <c r="M155" s="137">
        <v>14800588092502</v>
      </c>
      <c r="N155" s="126" t="s">
        <v>429</v>
      </c>
    </row>
    <row r="156" spans="1:14" s="101" customFormat="1" ht="15" x14ac:dyDescent="0.25">
      <c r="A156" s="132" t="s">
        <v>291</v>
      </c>
      <c r="B156" s="132" t="s">
        <v>375</v>
      </c>
      <c r="C156" s="134" t="s">
        <v>568</v>
      </c>
      <c r="D156" s="134" t="s">
        <v>569</v>
      </c>
      <c r="E156" s="135">
        <v>10</v>
      </c>
      <c r="F156" s="135" t="s">
        <v>422</v>
      </c>
      <c r="G156" s="124">
        <f>+H156/E156</f>
        <v>9.25</v>
      </c>
      <c r="H156" s="124">
        <v>92.5</v>
      </c>
      <c r="I156" s="124">
        <v>9.5</v>
      </c>
      <c r="J156" s="124">
        <f>+I156*E156</f>
        <v>95</v>
      </c>
      <c r="K156" s="124">
        <v>9.8000000000000007</v>
      </c>
      <c r="L156" s="132">
        <v>4800588060504</v>
      </c>
      <c r="M156" s="137">
        <v>14800588060501</v>
      </c>
      <c r="N156" s="126" t="s">
        <v>429</v>
      </c>
    </row>
    <row r="157" spans="1:14" s="101" customFormat="1" ht="15" x14ac:dyDescent="0.25">
      <c r="A157" s="132" t="s">
        <v>292</v>
      </c>
      <c r="B157" s="132" t="s">
        <v>376</v>
      </c>
      <c r="C157" s="134" t="s">
        <v>568</v>
      </c>
      <c r="D157" s="134" t="s">
        <v>569</v>
      </c>
      <c r="E157" s="135">
        <v>10</v>
      </c>
      <c r="F157" s="135" t="s">
        <v>422</v>
      </c>
      <c r="G157" s="124">
        <f>+H157/E157</f>
        <v>9.25</v>
      </c>
      <c r="H157" s="124">
        <v>92.5</v>
      </c>
      <c r="I157" s="124">
        <v>9.5</v>
      </c>
      <c r="J157" s="124">
        <f>+I157*E157</f>
        <v>95</v>
      </c>
      <c r="K157" s="124">
        <v>9.8000000000000007</v>
      </c>
      <c r="L157" s="132">
        <v>4800588060306</v>
      </c>
      <c r="M157" s="137">
        <v>14800588060303</v>
      </c>
      <c r="N157" s="126" t="s">
        <v>429</v>
      </c>
    </row>
    <row r="158" spans="1:14" s="101" customFormat="1" ht="15" x14ac:dyDescent="0.25">
      <c r="A158" s="132" t="s">
        <v>293</v>
      </c>
      <c r="B158" s="132" t="s">
        <v>377</v>
      </c>
      <c r="C158" s="134" t="s">
        <v>568</v>
      </c>
      <c r="D158" s="134" t="s">
        <v>569</v>
      </c>
      <c r="E158" s="135">
        <v>10</v>
      </c>
      <c r="F158" s="135" t="s">
        <v>422</v>
      </c>
      <c r="G158" s="124">
        <f>+H158/E158</f>
        <v>9.25</v>
      </c>
      <c r="H158" s="124">
        <v>92.5</v>
      </c>
      <c r="I158" s="124">
        <v>9.5</v>
      </c>
      <c r="J158" s="124">
        <f>+I158*E158</f>
        <v>95</v>
      </c>
      <c r="K158" s="124">
        <v>9.8000000000000007</v>
      </c>
      <c r="L158" s="132">
        <v>4800588060405</v>
      </c>
      <c r="M158" s="137">
        <v>14800588060402</v>
      </c>
      <c r="N158" s="126" t="s">
        <v>429</v>
      </c>
    </row>
    <row r="159" spans="1:14" s="101" customFormat="1" ht="15" x14ac:dyDescent="0.25">
      <c r="A159" s="132">
        <v>5019230182197</v>
      </c>
      <c r="B159" s="132" t="s">
        <v>378</v>
      </c>
      <c r="C159" s="134" t="s">
        <v>568</v>
      </c>
      <c r="D159" s="134" t="s">
        <v>569</v>
      </c>
      <c r="E159" s="135">
        <v>10</v>
      </c>
      <c r="F159" s="135" t="s">
        <v>422</v>
      </c>
      <c r="G159" s="124">
        <f>+H159/E159</f>
        <v>9.25</v>
      </c>
      <c r="H159" s="124">
        <v>92.5</v>
      </c>
      <c r="I159" s="124">
        <v>9.5500000000000007</v>
      </c>
      <c r="J159" s="124">
        <f>+I159*E159</f>
        <v>95.5</v>
      </c>
      <c r="K159" s="124">
        <v>9.85</v>
      </c>
      <c r="L159" s="132">
        <v>4800588060603</v>
      </c>
      <c r="M159" s="137">
        <v>14800588060600</v>
      </c>
      <c r="N159" s="126" t="s">
        <v>429</v>
      </c>
    </row>
    <row r="160" spans="1:14" s="101" customFormat="1" ht="15" x14ac:dyDescent="0.25">
      <c r="A160" s="132">
        <v>5019230182198</v>
      </c>
      <c r="B160" s="132" t="s">
        <v>379</v>
      </c>
      <c r="C160" s="134" t="s">
        <v>568</v>
      </c>
      <c r="D160" s="134" t="s">
        <v>569</v>
      </c>
      <c r="E160" s="135">
        <v>10</v>
      </c>
      <c r="F160" s="135" t="s">
        <v>422</v>
      </c>
      <c r="G160" s="124">
        <f>+H160/E160</f>
        <v>9.25</v>
      </c>
      <c r="H160" s="124">
        <v>92.5</v>
      </c>
      <c r="I160" s="124">
        <v>9.5500000000000007</v>
      </c>
      <c r="J160" s="124">
        <f>+I160*E160</f>
        <v>95.5</v>
      </c>
      <c r="K160" s="124">
        <v>9.85</v>
      </c>
      <c r="L160" s="132">
        <v>4800588060702</v>
      </c>
      <c r="M160" s="137">
        <v>14800588060709</v>
      </c>
      <c r="N160" s="126" t="s">
        <v>429</v>
      </c>
    </row>
    <row r="161" spans="1:14" s="101" customFormat="1" ht="15" x14ac:dyDescent="0.25">
      <c r="A161" s="132" t="s">
        <v>294</v>
      </c>
      <c r="B161" s="140" t="s">
        <v>380</v>
      </c>
      <c r="C161" s="134" t="s">
        <v>568</v>
      </c>
      <c r="D161" s="134" t="s">
        <v>569</v>
      </c>
      <c r="E161" s="145">
        <v>48</v>
      </c>
      <c r="F161" s="135" t="s">
        <v>18</v>
      </c>
      <c r="G161" s="146">
        <f>+H161/E161</f>
        <v>30</v>
      </c>
      <c r="H161" s="124">
        <v>1440</v>
      </c>
      <c r="I161" s="146">
        <f>+J161/E161</f>
        <v>30.900000000000002</v>
      </c>
      <c r="J161" s="146">
        <v>1483.2</v>
      </c>
      <c r="K161" s="146">
        <v>31.83</v>
      </c>
      <c r="L161" s="141">
        <v>4806512230357</v>
      </c>
      <c r="M161" s="147">
        <v>14806512230354</v>
      </c>
      <c r="N161" s="126" t="s">
        <v>429</v>
      </c>
    </row>
    <row r="162" spans="1:14" s="101" customFormat="1" ht="15" x14ac:dyDescent="0.25">
      <c r="A162" s="132" t="s">
        <v>295</v>
      </c>
      <c r="B162" s="140" t="s">
        <v>381</v>
      </c>
      <c r="C162" s="134" t="s">
        <v>568</v>
      </c>
      <c r="D162" s="134" t="s">
        <v>569</v>
      </c>
      <c r="E162" s="145">
        <v>48</v>
      </c>
      <c r="F162" s="135" t="s">
        <v>18</v>
      </c>
      <c r="G162" s="146">
        <f>+H162/E162</f>
        <v>30</v>
      </c>
      <c r="H162" s="124">
        <v>1440</v>
      </c>
      <c r="I162" s="146">
        <f>+J162/E162</f>
        <v>30.900000000000002</v>
      </c>
      <c r="J162" s="146">
        <v>1483.2</v>
      </c>
      <c r="K162" s="146">
        <v>31.83</v>
      </c>
      <c r="L162" s="141">
        <v>4806512230364</v>
      </c>
      <c r="M162" s="147">
        <v>14806512230361</v>
      </c>
      <c r="N162" s="126" t="s">
        <v>429</v>
      </c>
    </row>
    <row r="163" spans="1:14" s="101" customFormat="1" ht="15" x14ac:dyDescent="0.25">
      <c r="A163" s="132" t="s">
        <v>296</v>
      </c>
      <c r="B163" s="140" t="s">
        <v>382</v>
      </c>
      <c r="C163" s="134" t="s">
        <v>568</v>
      </c>
      <c r="D163" s="134" t="s">
        <v>569</v>
      </c>
      <c r="E163" s="145">
        <v>48</v>
      </c>
      <c r="F163" s="135" t="s">
        <v>18</v>
      </c>
      <c r="G163" s="146">
        <f>+H163/E163</f>
        <v>30</v>
      </c>
      <c r="H163" s="124">
        <v>1440</v>
      </c>
      <c r="I163" s="146">
        <f>+J163/E163</f>
        <v>30.900000000000002</v>
      </c>
      <c r="J163" s="146">
        <v>1483.2</v>
      </c>
      <c r="K163" s="146">
        <v>31.83</v>
      </c>
      <c r="L163" s="141">
        <v>4806512230371</v>
      </c>
      <c r="M163" s="147">
        <v>14806512230378</v>
      </c>
      <c r="N163" s="126" t="s">
        <v>429</v>
      </c>
    </row>
    <row r="164" spans="1:14" s="101" customFormat="1" ht="15" x14ac:dyDescent="0.25">
      <c r="A164" s="132" t="s">
        <v>297</v>
      </c>
      <c r="B164" s="140" t="s">
        <v>383</v>
      </c>
      <c r="C164" s="134" t="s">
        <v>568</v>
      </c>
      <c r="D164" s="134" t="s">
        <v>569</v>
      </c>
      <c r="E164" s="145">
        <v>24</v>
      </c>
      <c r="F164" s="135" t="s">
        <v>404</v>
      </c>
      <c r="G164" s="146">
        <f>+H164/E164</f>
        <v>64</v>
      </c>
      <c r="H164" s="124">
        <v>1536</v>
      </c>
      <c r="I164" s="146">
        <f>+J164/E164</f>
        <v>65.899999999999991</v>
      </c>
      <c r="J164" s="146">
        <v>1581.6</v>
      </c>
      <c r="K164" s="146">
        <v>67.900000000000006</v>
      </c>
      <c r="L164" s="141">
        <v>4806512230777</v>
      </c>
      <c r="M164" s="147">
        <v>14806512230774</v>
      </c>
      <c r="N164" s="126" t="s">
        <v>429</v>
      </c>
    </row>
    <row r="165" spans="1:14" s="101" customFormat="1" ht="15" x14ac:dyDescent="0.25">
      <c r="A165" s="132" t="s">
        <v>298</v>
      </c>
      <c r="B165" s="140" t="s">
        <v>384</v>
      </c>
      <c r="C165" s="134" t="s">
        <v>568</v>
      </c>
      <c r="D165" s="134" t="s">
        <v>569</v>
      </c>
      <c r="E165" s="145">
        <v>48</v>
      </c>
      <c r="F165" s="135" t="s">
        <v>399</v>
      </c>
      <c r="G165" s="146">
        <f>+H165/E165</f>
        <v>23</v>
      </c>
      <c r="H165" s="124">
        <v>1104</v>
      </c>
      <c r="I165" s="146">
        <f>+J165/E165</f>
        <v>23.7</v>
      </c>
      <c r="J165" s="146">
        <v>1137.5999999999999</v>
      </c>
      <c r="K165" s="146">
        <v>24.41</v>
      </c>
      <c r="L165" s="141">
        <v>4806512230418</v>
      </c>
      <c r="M165" s="147">
        <v>14806512230415</v>
      </c>
      <c r="N165" s="126" t="s">
        <v>429</v>
      </c>
    </row>
    <row r="166" spans="1:14" s="101" customFormat="1" ht="15" x14ac:dyDescent="0.25">
      <c r="A166" s="132" t="s">
        <v>299</v>
      </c>
      <c r="B166" s="140" t="s">
        <v>385</v>
      </c>
      <c r="C166" s="134" t="s">
        <v>568</v>
      </c>
      <c r="D166" s="134" t="s">
        <v>569</v>
      </c>
      <c r="E166" s="145">
        <v>24</v>
      </c>
      <c r="F166" s="135" t="s">
        <v>423</v>
      </c>
      <c r="G166" s="146">
        <f>+H166/E166</f>
        <v>47</v>
      </c>
      <c r="H166" s="124">
        <v>1128</v>
      </c>
      <c r="I166" s="146">
        <f>+J166/E166</f>
        <v>48.41</v>
      </c>
      <c r="J166" s="146">
        <v>1161.8399999999999</v>
      </c>
      <c r="K166" s="146">
        <v>51.8</v>
      </c>
      <c r="L166" s="141">
        <v>4806512230425</v>
      </c>
      <c r="M166" s="147">
        <v>14806512230422</v>
      </c>
      <c r="N166" s="126" t="s">
        <v>429</v>
      </c>
    </row>
    <row r="167" spans="1:14" s="101" customFormat="1" ht="15" x14ac:dyDescent="0.25">
      <c r="A167" s="132" t="s">
        <v>300</v>
      </c>
      <c r="B167" s="140" t="s">
        <v>386</v>
      </c>
      <c r="C167" s="134" t="s">
        <v>568</v>
      </c>
      <c r="D167" s="134" t="s">
        <v>569</v>
      </c>
      <c r="E167" s="135">
        <v>30</v>
      </c>
      <c r="F167" s="135" t="s">
        <v>423</v>
      </c>
      <c r="G167" s="143">
        <v>36</v>
      </c>
      <c r="H167" s="143">
        <f>+G167*E167</f>
        <v>1080</v>
      </c>
      <c r="I167" s="143">
        <v>37.1</v>
      </c>
      <c r="J167" s="143">
        <f>+I167*E167</f>
        <v>1113</v>
      </c>
      <c r="K167" s="143">
        <v>38.21</v>
      </c>
      <c r="L167" s="141">
        <v>4806512230593</v>
      </c>
      <c r="M167" s="147">
        <v>14806512230590</v>
      </c>
      <c r="N167" s="126" t="s">
        <v>429</v>
      </c>
    </row>
    <row r="168" spans="1:14" s="101" customFormat="1" ht="15" x14ac:dyDescent="0.25">
      <c r="A168" s="132" t="s">
        <v>301</v>
      </c>
      <c r="B168" s="140" t="s">
        <v>387</v>
      </c>
      <c r="C168" s="134" t="s">
        <v>568</v>
      </c>
      <c r="D168" s="134" t="s">
        <v>569</v>
      </c>
      <c r="E168" s="135">
        <v>14</v>
      </c>
      <c r="F168" s="135" t="s">
        <v>424</v>
      </c>
      <c r="G168" s="143">
        <v>70</v>
      </c>
      <c r="H168" s="143">
        <f>+G168*E168</f>
        <v>980</v>
      </c>
      <c r="I168" s="143">
        <v>72.099999999999994</v>
      </c>
      <c r="J168" s="143">
        <f>+I168*E168</f>
        <v>1009.3999999999999</v>
      </c>
      <c r="K168" s="143">
        <v>74.260000000000005</v>
      </c>
      <c r="L168" s="141">
        <v>4806512230586</v>
      </c>
      <c r="M168" s="147">
        <v>14806512230583</v>
      </c>
      <c r="N168" s="126" t="s">
        <v>429</v>
      </c>
    </row>
    <row r="169" spans="1:14" s="101" customFormat="1" ht="15" x14ac:dyDescent="0.25">
      <c r="A169" s="132">
        <v>5017183074210</v>
      </c>
      <c r="B169" s="134" t="s">
        <v>388</v>
      </c>
      <c r="C169" s="134" t="s">
        <v>568</v>
      </c>
      <c r="D169" s="134" t="s">
        <v>569</v>
      </c>
      <c r="E169" s="135">
        <v>48</v>
      </c>
      <c r="F169" s="135" t="s">
        <v>425</v>
      </c>
      <c r="G169" s="124">
        <f>+H169/E169</f>
        <v>8.737916666666667</v>
      </c>
      <c r="H169" s="124">
        <v>419.42</v>
      </c>
      <c r="I169" s="124">
        <f>+J169/E169</f>
        <v>9</v>
      </c>
      <c r="J169" s="124">
        <v>432</v>
      </c>
      <c r="K169" s="124">
        <v>9</v>
      </c>
      <c r="L169" s="141">
        <v>4805358599048</v>
      </c>
      <c r="M169" s="137">
        <v>14805358599045</v>
      </c>
      <c r="N169" s="126" t="s">
        <v>429</v>
      </c>
    </row>
    <row r="170" spans="1:14" s="101" customFormat="1" ht="15" x14ac:dyDescent="0.25">
      <c r="A170" s="132">
        <v>5017183074211</v>
      </c>
      <c r="B170" s="134" t="s">
        <v>389</v>
      </c>
      <c r="C170" s="134" t="s">
        <v>568</v>
      </c>
      <c r="D170" s="134" t="s">
        <v>569</v>
      </c>
      <c r="E170" s="135">
        <v>48</v>
      </c>
      <c r="F170" s="135" t="s">
        <v>426</v>
      </c>
      <c r="G170" s="124">
        <f>+H170/E170</f>
        <v>8.737916666666667</v>
      </c>
      <c r="H170" s="124">
        <v>419.42</v>
      </c>
      <c r="I170" s="124">
        <f>+J170/E170</f>
        <v>9</v>
      </c>
      <c r="J170" s="124">
        <v>432</v>
      </c>
      <c r="K170" s="124">
        <v>9</v>
      </c>
      <c r="L170" s="141">
        <v>4805358599031</v>
      </c>
      <c r="M170" s="137">
        <v>14805358599038</v>
      </c>
      <c r="N170" s="126" t="s">
        <v>429</v>
      </c>
    </row>
    <row r="171" spans="1:14" s="101" customFormat="1" ht="15" x14ac:dyDescent="0.25">
      <c r="A171" s="132">
        <v>5017183074212</v>
      </c>
      <c r="B171" s="134" t="s">
        <v>390</v>
      </c>
      <c r="C171" s="134" t="s">
        <v>568</v>
      </c>
      <c r="D171" s="134" t="s">
        <v>569</v>
      </c>
      <c r="E171" s="135">
        <v>48</v>
      </c>
      <c r="F171" s="135" t="s">
        <v>425</v>
      </c>
      <c r="G171" s="124">
        <f>+H171/E171</f>
        <v>8.737916666666667</v>
      </c>
      <c r="H171" s="124">
        <v>419.42</v>
      </c>
      <c r="I171" s="124">
        <f>+J171/E171</f>
        <v>9</v>
      </c>
      <c r="J171" s="124">
        <v>432</v>
      </c>
      <c r="K171" s="124">
        <v>9</v>
      </c>
      <c r="L171" s="141">
        <v>4805358599024</v>
      </c>
      <c r="M171" s="137">
        <v>14805358599021</v>
      </c>
      <c r="N171" s="126" t="s">
        <v>429</v>
      </c>
    </row>
    <row r="172" spans="1:14" s="101" customFormat="1" ht="15" x14ac:dyDescent="0.25">
      <c r="A172" s="132">
        <v>5017183074213</v>
      </c>
      <c r="B172" s="134" t="s">
        <v>391</v>
      </c>
      <c r="C172" s="134" t="s">
        <v>568</v>
      </c>
      <c r="D172" s="134" t="s">
        <v>569</v>
      </c>
      <c r="E172" s="135">
        <v>48</v>
      </c>
      <c r="F172" s="135" t="s">
        <v>427</v>
      </c>
      <c r="G172" s="124">
        <f>+H172/E172</f>
        <v>8.737916666666667</v>
      </c>
      <c r="H172" s="124">
        <v>419.42</v>
      </c>
      <c r="I172" s="124">
        <f>+J172/E172</f>
        <v>9</v>
      </c>
      <c r="J172" s="124">
        <v>432</v>
      </c>
      <c r="K172" s="124">
        <v>9</v>
      </c>
      <c r="L172" s="141">
        <v>4805358599000</v>
      </c>
      <c r="M172" s="137">
        <v>14805358599007</v>
      </c>
      <c r="N172" s="126" t="s">
        <v>429</v>
      </c>
    </row>
    <row r="173" spans="1:14" s="101" customFormat="1" ht="15" x14ac:dyDescent="0.25">
      <c r="A173" s="132">
        <v>5017183074214</v>
      </c>
      <c r="B173" s="134" t="s">
        <v>392</v>
      </c>
      <c r="C173" s="134" t="s">
        <v>568</v>
      </c>
      <c r="D173" s="134" t="s">
        <v>569</v>
      </c>
      <c r="E173" s="135">
        <v>48</v>
      </c>
      <c r="F173" s="135" t="s">
        <v>428</v>
      </c>
      <c r="G173" s="124">
        <f>+H173/E173</f>
        <v>8.737916666666667</v>
      </c>
      <c r="H173" s="124">
        <v>419.42</v>
      </c>
      <c r="I173" s="124">
        <f>+J173/E173</f>
        <v>9</v>
      </c>
      <c r="J173" s="124">
        <v>432</v>
      </c>
      <c r="K173" s="124">
        <v>9</v>
      </c>
      <c r="L173" s="141">
        <v>4805358599017</v>
      </c>
      <c r="M173" s="137">
        <v>14805358599014</v>
      </c>
      <c r="N173" s="126" t="s">
        <v>429</v>
      </c>
    </row>
    <row r="174" spans="1:14" s="101" customFormat="1" ht="15" x14ac:dyDescent="0.25">
      <c r="A174" s="121">
        <v>5017183094892</v>
      </c>
      <c r="B174" s="126" t="s">
        <v>393</v>
      </c>
      <c r="C174" s="134" t="s">
        <v>568</v>
      </c>
      <c r="D174" s="134" t="s">
        <v>569</v>
      </c>
      <c r="E174" s="123" t="s">
        <v>140</v>
      </c>
      <c r="F174" s="123">
        <v>6</v>
      </c>
      <c r="G174" s="124">
        <f>+H174/F174</f>
        <v>69.903333333333336</v>
      </c>
      <c r="H174" s="124">
        <v>419.42</v>
      </c>
      <c r="I174" s="148">
        <f>+J174/F174</f>
        <v>72</v>
      </c>
      <c r="J174" s="148">
        <v>432</v>
      </c>
      <c r="K174" s="124">
        <v>74.150000000000006</v>
      </c>
      <c r="L174" s="149"/>
      <c r="M174" s="150">
        <v>2411250169781</v>
      </c>
      <c r="N174" s="126" t="s">
        <v>429</v>
      </c>
    </row>
    <row r="175" spans="1:14" ht="15" x14ac:dyDescent="0.25">
      <c r="A175" s="151">
        <v>5018190519512</v>
      </c>
      <c r="B175" s="152" t="s">
        <v>430</v>
      </c>
      <c r="C175" s="152" t="s">
        <v>568</v>
      </c>
      <c r="D175" s="152" t="s">
        <v>569</v>
      </c>
      <c r="E175" s="153">
        <v>50</v>
      </c>
      <c r="F175" s="153" t="s">
        <v>450</v>
      </c>
      <c r="G175" s="111">
        <f>+H175/E175</f>
        <v>26.990200000000002</v>
      </c>
      <c r="H175" s="111">
        <v>1349.51</v>
      </c>
      <c r="I175" s="154">
        <f>+J175/E175</f>
        <v>27.8</v>
      </c>
      <c r="J175" s="154">
        <v>1390</v>
      </c>
      <c r="K175" s="111">
        <v>27.8</v>
      </c>
      <c r="L175" s="155">
        <v>4800070100404</v>
      </c>
      <c r="M175" s="156">
        <v>14800070100401</v>
      </c>
      <c r="N175" s="129" t="s">
        <v>459</v>
      </c>
    </row>
    <row r="176" spans="1:14" ht="15" x14ac:dyDescent="0.25">
      <c r="A176" s="151">
        <v>5018190519511</v>
      </c>
      <c r="B176" s="152" t="s">
        <v>431</v>
      </c>
      <c r="C176" s="152" t="s">
        <v>568</v>
      </c>
      <c r="D176" s="152" t="s">
        <v>569</v>
      </c>
      <c r="E176" s="153">
        <v>90</v>
      </c>
      <c r="F176" s="153" t="s">
        <v>451</v>
      </c>
      <c r="G176" s="111">
        <f>+H176/E176</f>
        <v>14.517777777777777</v>
      </c>
      <c r="H176" s="111">
        <v>1306.5999999999999</v>
      </c>
      <c r="I176" s="154">
        <f>+J176/E176</f>
        <v>14.953222222222221</v>
      </c>
      <c r="J176" s="154">
        <v>1345.79</v>
      </c>
      <c r="K176" s="111">
        <v>14.95</v>
      </c>
      <c r="L176" s="155">
        <v>4800070100459</v>
      </c>
      <c r="M176" s="156">
        <v>14800070100555</v>
      </c>
      <c r="N176" s="129" t="s">
        <v>459</v>
      </c>
    </row>
    <row r="177" spans="1:14" ht="15" x14ac:dyDescent="0.25">
      <c r="A177" s="151">
        <v>5018190519514</v>
      </c>
      <c r="B177" s="152" t="s">
        <v>432</v>
      </c>
      <c r="C177" s="152" t="s">
        <v>568</v>
      </c>
      <c r="D177" s="152" t="s">
        <v>569</v>
      </c>
      <c r="E177" s="153">
        <v>30</v>
      </c>
      <c r="F177" s="153" t="s">
        <v>23</v>
      </c>
      <c r="G177" s="111">
        <f>+H177/E177</f>
        <v>47.18266666666667</v>
      </c>
      <c r="H177" s="111">
        <v>1415.48</v>
      </c>
      <c r="I177" s="154">
        <f>+J177/E177</f>
        <v>48.597999999999999</v>
      </c>
      <c r="J177" s="154">
        <v>1457.94</v>
      </c>
      <c r="K177" s="111">
        <v>48.6</v>
      </c>
      <c r="L177" s="155">
        <v>4800070100602</v>
      </c>
      <c r="M177" s="156">
        <v>14800070100609</v>
      </c>
      <c r="N177" s="129" t="s">
        <v>459</v>
      </c>
    </row>
    <row r="178" spans="1:14" ht="15" x14ac:dyDescent="0.25">
      <c r="A178" s="151">
        <v>5018190547513</v>
      </c>
      <c r="B178" s="152" t="s">
        <v>433</v>
      </c>
      <c r="C178" s="152" t="s">
        <v>568</v>
      </c>
      <c r="D178" s="152" t="s">
        <v>569</v>
      </c>
      <c r="E178" s="153">
        <v>24</v>
      </c>
      <c r="F178" s="153" t="s">
        <v>405</v>
      </c>
      <c r="G178" s="111">
        <v>27.45</v>
      </c>
      <c r="H178" s="111">
        <v>608.4</v>
      </c>
      <c r="I178" s="154">
        <v>28.27</v>
      </c>
      <c r="J178" s="154">
        <v>627.6</v>
      </c>
      <c r="K178" s="111">
        <v>28.47</v>
      </c>
      <c r="L178" s="155"/>
      <c r="M178" s="156"/>
      <c r="N178" s="129" t="s">
        <v>459</v>
      </c>
    </row>
    <row r="179" spans="1:14" ht="15" x14ac:dyDescent="0.25">
      <c r="A179" s="151">
        <v>5018190527512</v>
      </c>
      <c r="B179" s="152" t="s">
        <v>434</v>
      </c>
      <c r="C179" s="152" t="s">
        <v>568</v>
      </c>
      <c r="D179" s="152" t="s">
        <v>569</v>
      </c>
      <c r="E179" s="153">
        <v>24</v>
      </c>
      <c r="F179" s="153" t="s">
        <v>452</v>
      </c>
      <c r="G179" s="111">
        <f>+H179/E179</f>
        <v>35.613750000000003</v>
      </c>
      <c r="H179" s="111">
        <v>854.73</v>
      </c>
      <c r="I179" s="154">
        <f>+J179/E179</f>
        <v>36.682083333333331</v>
      </c>
      <c r="J179" s="154">
        <v>880.37</v>
      </c>
      <c r="K179" s="111">
        <v>36.68</v>
      </c>
      <c r="L179" s="155">
        <v>4800070103153</v>
      </c>
      <c r="M179" s="156">
        <v>14800070103150</v>
      </c>
      <c r="N179" s="129" t="s">
        <v>459</v>
      </c>
    </row>
    <row r="180" spans="1:14" ht="15" x14ac:dyDescent="0.25">
      <c r="A180" s="151">
        <v>5018190550511</v>
      </c>
      <c r="B180" s="152" t="s">
        <v>435</v>
      </c>
      <c r="C180" s="152" t="s">
        <v>568</v>
      </c>
      <c r="D180" s="152" t="s">
        <v>569</v>
      </c>
      <c r="E180" s="153">
        <v>24</v>
      </c>
      <c r="F180" s="153" t="s">
        <v>13</v>
      </c>
      <c r="G180" s="111">
        <f>+H180/E180</f>
        <v>29.035416666666666</v>
      </c>
      <c r="H180" s="111">
        <v>696.85</v>
      </c>
      <c r="I180" s="154">
        <f>+J180/E180</f>
        <v>29.906666666666666</v>
      </c>
      <c r="J180" s="154">
        <v>717.76</v>
      </c>
      <c r="K180" s="111">
        <v>29.91</v>
      </c>
      <c r="L180" s="155">
        <v>4800070102958</v>
      </c>
      <c r="M180" s="156">
        <v>14800070102955</v>
      </c>
      <c r="N180" s="129" t="s">
        <v>459</v>
      </c>
    </row>
    <row r="181" spans="1:14" ht="15" x14ac:dyDescent="0.25">
      <c r="A181" s="151">
        <v>5018190563512</v>
      </c>
      <c r="B181" s="152" t="s">
        <v>436</v>
      </c>
      <c r="C181" s="152" t="s">
        <v>568</v>
      </c>
      <c r="D181" s="152" t="s">
        <v>569</v>
      </c>
      <c r="E181" s="153">
        <v>96</v>
      </c>
      <c r="F181" s="153" t="s">
        <v>453</v>
      </c>
      <c r="G181" s="111">
        <f>+H181/E181</f>
        <v>7.2621359223300965</v>
      </c>
      <c r="H181" s="111">
        <v>697.1650485436893</v>
      </c>
      <c r="I181" s="154">
        <f>+J181/E181</f>
        <v>7.48</v>
      </c>
      <c r="J181" s="154">
        <v>718.08</v>
      </c>
      <c r="K181" s="111">
        <v>7.48</v>
      </c>
      <c r="L181" s="155">
        <v>4800070100954</v>
      </c>
      <c r="M181" s="156">
        <v>14800070100944</v>
      </c>
      <c r="N181" s="129" t="s">
        <v>459</v>
      </c>
    </row>
    <row r="182" spans="1:14" ht="15" x14ac:dyDescent="0.25">
      <c r="A182" s="151">
        <v>5018190562516</v>
      </c>
      <c r="B182" s="152" t="s">
        <v>437</v>
      </c>
      <c r="C182" s="152" t="s">
        <v>568</v>
      </c>
      <c r="D182" s="152" t="s">
        <v>569</v>
      </c>
      <c r="E182" s="153">
        <v>48</v>
      </c>
      <c r="F182" s="153" t="s">
        <v>454</v>
      </c>
      <c r="G182" s="111">
        <f>+H182/E182</f>
        <v>16.33009708737864</v>
      </c>
      <c r="H182" s="111">
        <v>783.84466019417471</v>
      </c>
      <c r="I182" s="154">
        <f>+J182/E182</f>
        <v>16.82</v>
      </c>
      <c r="J182" s="154">
        <v>807.36</v>
      </c>
      <c r="K182" s="111">
        <v>16.82</v>
      </c>
      <c r="L182" s="155">
        <v>4800070101005</v>
      </c>
      <c r="M182" s="156">
        <v>14800070100999</v>
      </c>
      <c r="N182" s="129" t="s">
        <v>459</v>
      </c>
    </row>
    <row r="183" spans="1:14" ht="15" x14ac:dyDescent="0.25">
      <c r="A183" s="151">
        <v>5018190562515</v>
      </c>
      <c r="B183" s="152" t="s">
        <v>438</v>
      </c>
      <c r="C183" s="152" t="s">
        <v>568</v>
      </c>
      <c r="D183" s="152" t="s">
        <v>569</v>
      </c>
      <c r="E183" s="153">
        <v>24</v>
      </c>
      <c r="F183" s="153" t="s">
        <v>452</v>
      </c>
      <c r="G183" s="111">
        <f>+H183/E183</f>
        <v>40.834951456310684</v>
      </c>
      <c r="H183" s="111">
        <v>980.03883495145635</v>
      </c>
      <c r="I183" s="154">
        <f>+J183/E183</f>
        <v>42.06</v>
      </c>
      <c r="J183" s="154">
        <v>1009.44</v>
      </c>
      <c r="K183" s="111">
        <v>42.06</v>
      </c>
      <c r="L183" s="155">
        <v>4800070101159</v>
      </c>
      <c r="M183" s="156">
        <v>14800070101590</v>
      </c>
      <c r="N183" s="129" t="s">
        <v>459</v>
      </c>
    </row>
    <row r="184" spans="1:14" ht="15" x14ac:dyDescent="0.25">
      <c r="A184" s="151">
        <v>5018190563511</v>
      </c>
      <c r="B184" s="152" t="s">
        <v>439</v>
      </c>
      <c r="C184" s="152" t="s">
        <v>568</v>
      </c>
      <c r="D184" s="152" t="s">
        <v>569</v>
      </c>
      <c r="E184" s="153">
        <v>48</v>
      </c>
      <c r="F184" s="153" t="s">
        <v>23</v>
      </c>
      <c r="G184" s="111">
        <f>+H184/E184</f>
        <v>42.650485436893199</v>
      </c>
      <c r="H184" s="111">
        <v>2047.2233009708737</v>
      </c>
      <c r="I184" s="154">
        <f>+J184/E184</f>
        <v>43.93</v>
      </c>
      <c r="J184" s="154">
        <v>2108.64</v>
      </c>
      <c r="K184" s="111">
        <v>43.93</v>
      </c>
      <c r="L184" s="155">
        <v>4800070101258</v>
      </c>
      <c r="M184" s="156">
        <v>14800070101361</v>
      </c>
      <c r="N184" s="129" t="s">
        <v>459</v>
      </c>
    </row>
    <row r="185" spans="1:14" ht="15" x14ac:dyDescent="0.25">
      <c r="A185" s="151">
        <v>5018190563517</v>
      </c>
      <c r="B185" s="152" t="s">
        <v>440</v>
      </c>
      <c r="C185" s="152" t="s">
        <v>568</v>
      </c>
      <c r="D185" s="152" t="s">
        <v>569</v>
      </c>
      <c r="E185" s="153">
        <v>36</v>
      </c>
      <c r="F185" s="153" t="s">
        <v>18</v>
      </c>
      <c r="G185" s="111">
        <f>+H185/E185</f>
        <v>39.923888888888889</v>
      </c>
      <c r="H185" s="111">
        <v>1437.26</v>
      </c>
      <c r="I185" s="154">
        <f>+J185/E185</f>
        <v>41.121388888888887</v>
      </c>
      <c r="J185" s="154">
        <v>1480.37</v>
      </c>
      <c r="K185" s="111">
        <v>41.12</v>
      </c>
      <c r="L185" s="155">
        <v>4800070101463</v>
      </c>
      <c r="M185" s="156">
        <v>14800070101460</v>
      </c>
      <c r="N185" s="129" t="s">
        <v>459</v>
      </c>
    </row>
    <row r="186" spans="1:14" ht="15" x14ac:dyDescent="0.25">
      <c r="A186" s="151">
        <v>5018190563519</v>
      </c>
      <c r="B186" s="152" t="s">
        <v>441</v>
      </c>
      <c r="C186" s="152" t="s">
        <v>568</v>
      </c>
      <c r="D186" s="152" t="s">
        <v>569</v>
      </c>
      <c r="E186" s="153">
        <v>48</v>
      </c>
      <c r="F186" s="153" t="s">
        <v>13</v>
      </c>
      <c r="G186" s="111">
        <f>+H186/E186</f>
        <v>19.961974110032362</v>
      </c>
      <c r="H186" s="111">
        <f t="shared" ref="H186:H187" si="2">+J186/1.03</f>
        <v>958.1747572815533</v>
      </c>
      <c r="I186" s="154">
        <f>+J186/E186</f>
        <v>20.560833333333331</v>
      </c>
      <c r="J186" s="154">
        <v>986.92</v>
      </c>
      <c r="K186" s="111">
        <v>20.56</v>
      </c>
      <c r="L186" s="155">
        <v>4800070101517</v>
      </c>
      <c r="M186" s="156">
        <v>14800070101514</v>
      </c>
      <c r="N186" s="129" t="s">
        <v>459</v>
      </c>
    </row>
    <row r="187" spans="1:14" ht="15" x14ac:dyDescent="0.25">
      <c r="A187" s="151">
        <v>5018190563515</v>
      </c>
      <c r="B187" s="152" t="s">
        <v>442</v>
      </c>
      <c r="C187" s="152" t="s">
        <v>568</v>
      </c>
      <c r="D187" s="152" t="s">
        <v>569</v>
      </c>
      <c r="E187" s="153">
        <v>48</v>
      </c>
      <c r="F187" s="153" t="s">
        <v>455</v>
      </c>
      <c r="G187" s="111">
        <f>+H187/E187</f>
        <v>40.83110841423948</v>
      </c>
      <c r="H187" s="111">
        <f t="shared" si="2"/>
        <v>1959.8932038834951</v>
      </c>
      <c r="I187" s="154">
        <f>+J187/E187</f>
        <v>42.056041666666665</v>
      </c>
      <c r="J187" s="154">
        <v>2018.69</v>
      </c>
      <c r="K187" s="111">
        <v>42.06</v>
      </c>
      <c r="L187" s="155">
        <v>4800070101609</v>
      </c>
      <c r="M187" s="156">
        <v>14800070101705</v>
      </c>
      <c r="N187" s="129" t="s">
        <v>459</v>
      </c>
    </row>
    <row r="188" spans="1:14" ht="15" x14ac:dyDescent="0.25">
      <c r="A188" s="151">
        <v>5018190320060</v>
      </c>
      <c r="B188" s="152" t="s">
        <v>443</v>
      </c>
      <c r="C188" s="152" t="s">
        <v>568</v>
      </c>
      <c r="D188" s="152" t="s">
        <v>569</v>
      </c>
      <c r="E188" s="153">
        <v>36</v>
      </c>
      <c r="F188" s="153" t="s">
        <v>18</v>
      </c>
      <c r="G188" s="111">
        <f>+H188/E188</f>
        <v>22.457222222222224</v>
      </c>
      <c r="H188" s="111">
        <v>808.46</v>
      </c>
      <c r="I188" s="154">
        <f>+J188/E188</f>
        <v>23.130833333333335</v>
      </c>
      <c r="J188" s="154">
        <v>832.71</v>
      </c>
      <c r="K188" s="111">
        <v>23.13</v>
      </c>
      <c r="L188" s="155">
        <v>4800070102057</v>
      </c>
      <c r="M188" s="156">
        <v>14800070102054</v>
      </c>
      <c r="N188" s="129" t="s">
        <v>459</v>
      </c>
    </row>
    <row r="189" spans="1:14" ht="15" x14ac:dyDescent="0.25">
      <c r="A189" s="151">
        <v>5018190320059</v>
      </c>
      <c r="B189" s="152" t="s">
        <v>444</v>
      </c>
      <c r="C189" s="152" t="s">
        <v>568</v>
      </c>
      <c r="D189" s="152" t="s">
        <v>569</v>
      </c>
      <c r="E189" s="153">
        <v>30</v>
      </c>
      <c r="F189" s="153" t="s">
        <v>456</v>
      </c>
      <c r="G189" s="111">
        <f>+H189/E189</f>
        <v>31.984333333333332</v>
      </c>
      <c r="H189" s="111">
        <v>959.53</v>
      </c>
      <c r="I189" s="154">
        <f>+J189/E189</f>
        <v>32.944000000000003</v>
      </c>
      <c r="J189" s="154">
        <v>988.32</v>
      </c>
      <c r="K189" s="111">
        <v>32.94</v>
      </c>
      <c r="L189" s="155">
        <v>4800070102101</v>
      </c>
      <c r="M189" s="156">
        <v>14800070102108</v>
      </c>
      <c r="N189" s="129" t="s">
        <v>459</v>
      </c>
    </row>
    <row r="190" spans="1:14" ht="15" x14ac:dyDescent="0.25">
      <c r="A190" s="151">
        <v>5018190510511</v>
      </c>
      <c r="B190" s="152" t="s">
        <v>445</v>
      </c>
      <c r="C190" s="152" t="s">
        <v>568</v>
      </c>
      <c r="D190" s="152" t="s">
        <v>569</v>
      </c>
      <c r="E190" s="153">
        <v>12</v>
      </c>
      <c r="F190" s="153" t="s">
        <v>398</v>
      </c>
      <c r="G190" s="111">
        <f>+H190/E190</f>
        <v>123.17416666666666</v>
      </c>
      <c r="H190" s="111">
        <v>1478.09</v>
      </c>
      <c r="I190" s="154">
        <f>+J190/E190</f>
        <v>126.86916666666667</v>
      </c>
      <c r="J190" s="154">
        <v>1522.43</v>
      </c>
      <c r="K190" s="111">
        <v>126.87</v>
      </c>
      <c r="L190" s="155">
        <v>4800070102651</v>
      </c>
      <c r="M190" s="156">
        <v>14800070102658</v>
      </c>
      <c r="N190" s="129" t="s">
        <v>459</v>
      </c>
    </row>
    <row r="191" spans="1:14" ht="15" x14ac:dyDescent="0.25">
      <c r="A191" s="151">
        <v>5018190531319</v>
      </c>
      <c r="B191" s="152" t="s">
        <v>446</v>
      </c>
      <c r="C191" s="152" t="s">
        <v>568</v>
      </c>
      <c r="D191" s="152" t="s">
        <v>569</v>
      </c>
      <c r="E191" s="153">
        <v>1</v>
      </c>
      <c r="F191" s="153" t="s">
        <v>457</v>
      </c>
      <c r="G191" s="111">
        <f>+H191/E191</f>
        <v>337.25</v>
      </c>
      <c r="H191" s="111">
        <v>337.25</v>
      </c>
      <c r="I191" s="154">
        <f>+J191/E191</f>
        <v>347.7</v>
      </c>
      <c r="J191" s="154">
        <v>347.7</v>
      </c>
      <c r="K191" s="111">
        <v>347.7</v>
      </c>
      <c r="L191" s="155">
        <v>4800070103054</v>
      </c>
      <c r="M191" s="156"/>
      <c r="N191" s="129" t="s">
        <v>459</v>
      </c>
    </row>
    <row r="192" spans="1:14" ht="15" x14ac:dyDescent="0.25">
      <c r="A192" s="151">
        <v>5018190550513</v>
      </c>
      <c r="B192" s="152" t="s">
        <v>447</v>
      </c>
      <c r="C192" s="152" t="s">
        <v>568</v>
      </c>
      <c r="D192" s="152" t="s">
        <v>569</v>
      </c>
      <c r="E192" s="153">
        <v>12</v>
      </c>
      <c r="F192" s="153" t="s">
        <v>23</v>
      </c>
      <c r="G192" s="111">
        <f>+H192/E192</f>
        <v>123.17416666666666</v>
      </c>
      <c r="H192" s="111">
        <v>1478.09</v>
      </c>
      <c r="I192" s="154">
        <f>+J192/E192</f>
        <v>126.86916666666667</v>
      </c>
      <c r="J192" s="154">
        <v>1522.43</v>
      </c>
      <c r="K192" s="111">
        <v>126.87</v>
      </c>
      <c r="L192" s="155">
        <v>4800070102453</v>
      </c>
      <c r="M192" s="156">
        <v>14800070102450</v>
      </c>
      <c r="N192" s="129" t="s">
        <v>459</v>
      </c>
    </row>
    <row r="193" spans="1:14" ht="15" x14ac:dyDescent="0.25">
      <c r="A193" s="151">
        <v>5018190322123</v>
      </c>
      <c r="B193" s="152" t="s">
        <v>448</v>
      </c>
      <c r="C193" s="152" t="s">
        <v>568</v>
      </c>
      <c r="D193" s="152" t="s">
        <v>569</v>
      </c>
      <c r="E193" s="153">
        <v>12</v>
      </c>
      <c r="F193" s="153" t="s">
        <v>458</v>
      </c>
      <c r="G193" s="111">
        <f>+H193/E193</f>
        <v>122.72000000000001</v>
      </c>
      <c r="H193" s="111">
        <v>1472.64</v>
      </c>
      <c r="I193" s="154">
        <f>+J193/E193</f>
        <v>126.40166666666666</v>
      </c>
      <c r="J193" s="154">
        <v>1516.82</v>
      </c>
      <c r="K193" s="111">
        <v>126.4</v>
      </c>
      <c r="L193" s="155">
        <v>4800070102606</v>
      </c>
      <c r="M193" s="156">
        <v>14800070102603</v>
      </c>
      <c r="N193" s="129" t="s">
        <v>459</v>
      </c>
    </row>
    <row r="194" spans="1:14" ht="15" x14ac:dyDescent="0.25">
      <c r="A194" s="151">
        <v>5018190507516</v>
      </c>
      <c r="B194" s="152" t="s">
        <v>449</v>
      </c>
      <c r="C194" s="152" t="s">
        <v>568</v>
      </c>
      <c r="D194" s="152" t="s">
        <v>569</v>
      </c>
      <c r="E194" s="153">
        <v>12</v>
      </c>
      <c r="F194" s="153" t="s">
        <v>398</v>
      </c>
      <c r="G194" s="111">
        <f>+H194/E194</f>
        <v>131.5675</v>
      </c>
      <c r="H194" s="111">
        <v>1578.81</v>
      </c>
      <c r="I194" s="154">
        <f>+J194/E194</f>
        <v>135.51416666666668</v>
      </c>
      <c r="J194" s="154">
        <v>1626.17</v>
      </c>
      <c r="K194" s="111">
        <v>135.51</v>
      </c>
      <c r="L194" s="155">
        <v>4800071120104</v>
      </c>
      <c r="M194" s="157">
        <v>14800071190104</v>
      </c>
      <c r="N194" s="129" t="s">
        <v>459</v>
      </c>
    </row>
    <row r="195" spans="1:14" s="101" customFormat="1" ht="15" x14ac:dyDescent="0.25">
      <c r="A195" s="121" t="s">
        <v>460</v>
      </c>
      <c r="B195" s="122" t="s">
        <v>496</v>
      </c>
      <c r="C195" s="122" t="s">
        <v>568</v>
      </c>
      <c r="D195" s="122"/>
      <c r="E195" s="123"/>
      <c r="F195" s="123" t="s">
        <v>66</v>
      </c>
      <c r="G195" s="124">
        <v>55.85</v>
      </c>
      <c r="H195" s="126"/>
      <c r="I195" s="124">
        <v>58.65</v>
      </c>
      <c r="J195" s="126"/>
      <c r="K195" s="124">
        <v>61.6</v>
      </c>
      <c r="L195" s="121">
        <v>4808887301731</v>
      </c>
      <c r="M195" s="158"/>
      <c r="N195" s="126" t="s">
        <v>565</v>
      </c>
    </row>
    <row r="196" spans="1:14" s="101" customFormat="1" ht="15" x14ac:dyDescent="0.25">
      <c r="A196" s="121" t="s">
        <v>461</v>
      </c>
      <c r="B196" s="122" t="s">
        <v>497</v>
      </c>
      <c r="C196" s="122" t="s">
        <v>568</v>
      </c>
      <c r="D196" s="122"/>
      <c r="E196" s="123"/>
      <c r="F196" s="123" t="s">
        <v>398</v>
      </c>
      <c r="G196" s="124">
        <v>113.65</v>
      </c>
      <c r="H196" s="126"/>
      <c r="I196" s="124">
        <v>115.9</v>
      </c>
      <c r="J196" s="126"/>
      <c r="K196" s="124">
        <v>125.3</v>
      </c>
      <c r="L196" s="121">
        <v>4808887301724</v>
      </c>
      <c r="M196" s="158"/>
      <c r="N196" s="126" t="s">
        <v>565</v>
      </c>
    </row>
    <row r="197" spans="1:14" s="101" customFormat="1" ht="15" x14ac:dyDescent="0.25">
      <c r="A197" s="121">
        <v>5011200299478</v>
      </c>
      <c r="B197" s="122" t="s">
        <v>498</v>
      </c>
      <c r="C197" s="122" t="s">
        <v>568</v>
      </c>
      <c r="D197" s="122"/>
      <c r="E197" s="123"/>
      <c r="F197" s="123" t="s">
        <v>406</v>
      </c>
      <c r="G197" s="142">
        <v>164.2</v>
      </c>
      <c r="H197" s="126"/>
      <c r="I197" s="124">
        <v>172.4</v>
      </c>
      <c r="J197" s="126"/>
      <c r="K197" s="124">
        <v>181</v>
      </c>
      <c r="L197" s="121"/>
      <c r="M197" s="158"/>
      <c r="N197" s="126" t="s">
        <v>565</v>
      </c>
    </row>
    <row r="198" spans="1:14" s="101" customFormat="1" ht="15" x14ac:dyDescent="0.25">
      <c r="A198" s="121" t="s">
        <v>462</v>
      </c>
      <c r="B198" s="122" t="s">
        <v>499</v>
      </c>
      <c r="C198" s="122" t="s">
        <v>568</v>
      </c>
      <c r="D198" s="122"/>
      <c r="E198" s="123"/>
      <c r="F198" s="123" t="s">
        <v>66</v>
      </c>
      <c r="G198" s="142">
        <v>40.700000000000003</v>
      </c>
      <c r="H198" s="126"/>
      <c r="I198" s="124">
        <v>42.75</v>
      </c>
      <c r="J198" s="126"/>
      <c r="K198" s="124">
        <v>45</v>
      </c>
      <c r="L198" s="121"/>
      <c r="M198" s="158"/>
      <c r="N198" s="126" t="s">
        <v>565</v>
      </c>
    </row>
    <row r="199" spans="1:14" s="101" customFormat="1" ht="15" x14ac:dyDescent="0.25">
      <c r="A199" s="121" t="s">
        <v>463</v>
      </c>
      <c r="B199" s="122" t="s">
        <v>500</v>
      </c>
      <c r="C199" s="122" t="s">
        <v>568</v>
      </c>
      <c r="D199" s="122"/>
      <c r="E199" s="123"/>
      <c r="F199" s="123" t="s">
        <v>398</v>
      </c>
      <c r="G199" s="142">
        <v>113.65</v>
      </c>
      <c r="H199" s="126"/>
      <c r="I199" s="124">
        <v>119.35</v>
      </c>
      <c r="J199" s="126"/>
      <c r="K199" s="124">
        <v>125.3</v>
      </c>
      <c r="L199" s="121">
        <v>4808887300093</v>
      </c>
      <c r="M199" s="158"/>
      <c r="N199" s="126" t="s">
        <v>565</v>
      </c>
    </row>
    <row r="200" spans="1:14" s="101" customFormat="1" ht="15" x14ac:dyDescent="0.25">
      <c r="A200" s="121" t="s">
        <v>464</v>
      </c>
      <c r="B200" s="121" t="s">
        <v>501</v>
      </c>
      <c r="C200" s="122" t="s">
        <v>568</v>
      </c>
      <c r="D200" s="121"/>
      <c r="E200" s="123"/>
      <c r="F200" s="123" t="s">
        <v>398</v>
      </c>
      <c r="G200" s="143">
        <v>110.4</v>
      </c>
      <c r="H200" s="126"/>
      <c r="I200" s="124">
        <v>115.9</v>
      </c>
      <c r="J200" s="126"/>
      <c r="K200" s="124">
        <v>122</v>
      </c>
      <c r="L200" s="121"/>
      <c r="M200" s="158"/>
      <c r="N200" s="126" t="s">
        <v>565</v>
      </c>
    </row>
    <row r="201" spans="1:14" s="101" customFormat="1" ht="15" x14ac:dyDescent="0.25">
      <c r="A201" s="121" t="s">
        <v>465</v>
      </c>
      <c r="B201" s="121" t="s">
        <v>502</v>
      </c>
      <c r="C201" s="122" t="s">
        <v>568</v>
      </c>
      <c r="D201" s="121"/>
      <c r="E201" s="123"/>
      <c r="F201" s="123" t="s">
        <v>398</v>
      </c>
      <c r="G201" s="143">
        <v>110.4</v>
      </c>
      <c r="H201" s="126"/>
      <c r="I201" s="124">
        <v>115.9</v>
      </c>
      <c r="J201" s="126"/>
      <c r="K201" s="124">
        <v>122</v>
      </c>
      <c r="L201" s="121"/>
      <c r="M201" s="158"/>
      <c r="N201" s="126" t="s">
        <v>565</v>
      </c>
    </row>
    <row r="202" spans="1:14" s="101" customFormat="1" ht="15" x14ac:dyDescent="0.25">
      <c r="A202" s="121" t="s">
        <v>466</v>
      </c>
      <c r="B202" s="121" t="s">
        <v>503</v>
      </c>
      <c r="C202" s="122" t="s">
        <v>568</v>
      </c>
      <c r="D202" s="121"/>
      <c r="E202" s="123"/>
      <c r="F202" s="123" t="s">
        <v>398</v>
      </c>
      <c r="G202" s="143">
        <v>110.4</v>
      </c>
      <c r="H202" s="126"/>
      <c r="I202" s="124">
        <v>115.9</v>
      </c>
      <c r="J202" s="126"/>
      <c r="K202" s="124">
        <v>122</v>
      </c>
      <c r="L202" s="121"/>
      <c r="M202" s="158"/>
      <c r="N202" s="126" t="s">
        <v>565</v>
      </c>
    </row>
    <row r="203" spans="1:14" s="101" customFormat="1" ht="15" x14ac:dyDescent="0.25">
      <c r="A203" s="121" t="s">
        <v>467</v>
      </c>
      <c r="B203" s="122" t="s">
        <v>504</v>
      </c>
      <c r="C203" s="122" t="s">
        <v>568</v>
      </c>
      <c r="D203" s="122"/>
      <c r="E203" s="123"/>
      <c r="F203" s="123" t="s">
        <v>406</v>
      </c>
      <c r="G203" s="143">
        <v>160.55000000000001</v>
      </c>
      <c r="H203" s="126"/>
      <c r="I203" s="124">
        <v>168.6</v>
      </c>
      <c r="J203" s="126"/>
      <c r="K203" s="124">
        <v>177</v>
      </c>
      <c r="L203" s="121"/>
      <c r="M203" s="158"/>
      <c r="N203" s="126" t="s">
        <v>565</v>
      </c>
    </row>
    <row r="204" spans="1:14" s="101" customFormat="1" ht="15" x14ac:dyDescent="0.25">
      <c r="A204" s="121" t="s">
        <v>468</v>
      </c>
      <c r="B204" s="122" t="s">
        <v>505</v>
      </c>
      <c r="C204" s="122" t="s">
        <v>568</v>
      </c>
      <c r="D204" s="122"/>
      <c r="E204" s="123"/>
      <c r="F204" s="123" t="s">
        <v>406</v>
      </c>
      <c r="G204" s="143">
        <v>160.55000000000001</v>
      </c>
      <c r="H204" s="126"/>
      <c r="I204" s="124">
        <v>168.6</v>
      </c>
      <c r="J204" s="126"/>
      <c r="K204" s="124">
        <v>177</v>
      </c>
      <c r="L204" s="121"/>
      <c r="M204" s="158"/>
      <c r="N204" s="126" t="s">
        <v>565</v>
      </c>
    </row>
    <row r="205" spans="1:14" s="101" customFormat="1" ht="15" x14ac:dyDescent="0.25">
      <c r="A205" s="121" t="s">
        <v>469</v>
      </c>
      <c r="B205" s="122" t="s">
        <v>506</v>
      </c>
      <c r="C205" s="122" t="s">
        <v>568</v>
      </c>
      <c r="D205" s="122"/>
      <c r="E205" s="123"/>
      <c r="F205" s="123" t="s">
        <v>406</v>
      </c>
      <c r="G205" s="143">
        <v>160.55000000000001</v>
      </c>
      <c r="H205" s="126"/>
      <c r="I205" s="124">
        <v>168.6</v>
      </c>
      <c r="J205" s="126"/>
      <c r="K205" s="124">
        <v>177</v>
      </c>
      <c r="L205" s="121"/>
      <c r="M205" s="158"/>
      <c r="N205" s="126" t="s">
        <v>565</v>
      </c>
    </row>
    <row r="206" spans="1:14" s="101" customFormat="1" ht="15" x14ac:dyDescent="0.25">
      <c r="A206" s="121" t="s">
        <v>470</v>
      </c>
      <c r="B206" s="122" t="s">
        <v>507</v>
      </c>
      <c r="C206" s="122" t="s">
        <v>568</v>
      </c>
      <c r="D206" s="122"/>
      <c r="E206" s="123"/>
      <c r="F206" s="123" t="s">
        <v>406</v>
      </c>
      <c r="G206" s="143">
        <v>164.2</v>
      </c>
      <c r="H206" s="126"/>
      <c r="I206" s="124">
        <v>172.4</v>
      </c>
      <c r="J206" s="126"/>
      <c r="K206" s="124">
        <v>181</v>
      </c>
      <c r="L206" s="121"/>
      <c r="M206" s="158"/>
      <c r="N206" s="126" t="s">
        <v>565</v>
      </c>
    </row>
    <row r="207" spans="1:14" s="101" customFormat="1" ht="15" x14ac:dyDescent="0.25">
      <c r="A207" s="121" t="s">
        <v>471</v>
      </c>
      <c r="B207" s="122" t="s">
        <v>508</v>
      </c>
      <c r="C207" s="122" t="s">
        <v>568</v>
      </c>
      <c r="D207" s="122"/>
      <c r="E207" s="123"/>
      <c r="F207" s="123" t="s">
        <v>406</v>
      </c>
      <c r="G207" s="143">
        <v>164.2</v>
      </c>
      <c r="H207" s="126"/>
      <c r="I207" s="124">
        <v>172.4</v>
      </c>
      <c r="J207" s="126"/>
      <c r="K207" s="124">
        <v>181</v>
      </c>
      <c r="L207" s="121"/>
      <c r="M207" s="158"/>
      <c r="N207" s="126" t="s">
        <v>565</v>
      </c>
    </row>
    <row r="208" spans="1:14" s="101" customFormat="1" ht="15" x14ac:dyDescent="0.25">
      <c r="A208" s="121" t="s">
        <v>472</v>
      </c>
      <c r="B208" s="122" t="s">
        <v>509</v>
      </c>
      <c r="C208" s="122" t="s">
        <v>568</v>
      </c>
      <c r="D208" s="122"/>
      <c r="E208" s="123"/>
      <c r="F208" s="123" t="s">
        <v>23</v>
      </c>
      <c r="G208" s="142">
        <v>56.03</v>
      </c>
      <c r="H208" s="126"/>
      <c r="I208" s="124">
        <v>58.85</v>
      </c>
      <c r="J208" s="126"/>
      <c r="K208" s="124">
        <v>61.8</v>
      </c>
      <c r="L208" s="121">
        <v>4808887300055</v>
      </c>
      <c r="M208" s="158"/>
      <c r="N208" s="126" t="s">
        <v>565</v>
      </c>
    </row>
    <row r="209" spans="1:14" s="101" customFormat="1" ht="15" x14ac:dyDescent="0.25">
      <c r="A209" s="121" t="s">
        <v>473</v>
      </c>
      <c r="B209" s="122" t="s">
        <v>510</v>
      </c>
      <c r="C209" s="122" t="s">
        <v>568</v>
      </c>
      <c r="D209" s="122"/>
      <c r="E209" s="123"/>
      <c r="F209" s="123" t="s">
        <v>398</v>
      </c>
      <c r="G209" s="142">
        <v>116.75</v>
      </c>
      <c r="H209" s="126"/>
      <c r="I209" s="124">
        <v>122.6</v>
      </c>
      <c r="J209" s="126"/>
      <c r="K209" s="124">
        <v>128.75</v>
      </c>
      <c r="L209" s="121">
        <v>4808887300116</v>
      </c>
      <c r="M209" s="158"/>
      <c r="N209" s="126" t="s">
        <v>565</v>
      </c>
    </row>
    <row r="210" spans="1:14" s="101" customFormat="1" ht="15" x14ac:dyDescent="0.25">
      <c r="A210" s="121">
        <v>5011200207532</v>
      </c>
      <c r="B210" s="122" t="s">
        <v>511</v>
      </c>
      <c r="C210" s="122" t="s">
        <v>568</v>
      </c>
      <c r="D210" s="122"/>
      <c r="E210" s="123"/>
      <c r="F210" s="123" t="s">
        <v>406</v>
      </c>
      <c r="G210" s="142">
        <v>162.4</v>
      </c>
      <c r="H210" s="126"/>
      <c r="I210" s="159">
        <v>170.5</v>
      </c>
      <c r="J210" s="126"/>
      <c r="K210" s="124">
        <v>179</v>
      </c>
      <c r="L210" s="121">
        <v>4808887303926</v>
      </c>
      <c r="M210" s="158"/>
      <c r="N210" s="126" t="s">
        <v>565</v>
      </c>
    </row>
    <row r="211" spans="1:14" s="101" customFormat="1" ht="15" x14ac:dyDescent="0.25">
      <c r="A211" s="121">
        <v>5011200276057</v>
      </c>
      <c r="B211" s="122" t="s">
        <v>512</v>
      </c>
      <c r="C211" s="122" t="s">
        <v>568</v>
      </c>
      <c r="D211" s="122"/>
      <c r="E211" s="123"/>
      <c r="F211" s="123" t="s">
        <v>66</v>
      </c>
      <c r="G211" s="142">
        <v>336.36</v>
      </c>
      <c r="H211" s="126"/>
      <c r="I211" s="159">
        <v>353.18</v>
      </c>
      <c r="J211" s="126"/>
      <c r="K211" s="124">
        <v>370</v>
      </c>
      <c r="L211" s="121"/>
      <c r="M211" s="158"/>
      <c r="N211" s="126" t="s">
        <v>565</v>
      </c>
    </row>
    <row r="212" spans="1:14" s="101" customFormat="1" ht="15" x14ac:dyDescent="0.25">
      <c r="A212" s="121">
        <v>5011200277425</v>
      </c>
      <c r="B212" s="122" t="s">
        <v>513</v>
      </c>
      <c r="C212" s="122" t="s">
        <v>568</v>
      </c>
      <c r="D212" s="122"/>
      <c r="E212" s="123"/>
      <c r="F212" s="123" t="s">
        <v>66</v>
      </c>
      <c r="G212" s="142">
        <v>363.64</v>
      </c>
      <c r="H212" s="126"/>
      <c r="I212" s="159">
        <v>381.82</v>
      </c>
      <c r="J212" s="126"/>
      <c r="K212" s="124">
        <v>400</v>
      </c>
      <c r="L212" s="121"/>
      <c r="M212" s="158"/>
      <c r="N212" s="126" t="s">
        <v>565</v>
      </c>
    </row>
    <row r="213" spans="1:14" s="101" customFormat="1" ht="15" x14ac:dyDescent="0.25">
      <c r="A213" s="121">
        <v>5011200277891</v>
      </c>
      <c r="B213" s="122" t="s">
        <v>514</v>
      </c>
      <c r="C213" s="122" t="s">
        <v>568</v>
      </c>
      <c r="D213" s="122"/>
      <c r="E213" s="123"/>
      <c r="F213" s="123" t="s">
        <v>555</v>
      </c>
      <c r="G213" s="160">
        <v>436.36</v>
      </c>
      <c r="H213" s="126"/>
      <c r="I213" s="124">
        <v>457.14</v>
      </c>
      <c r="J213" s="126"/>
      <c r="K213" s="124">
        <v>480</v>
      </c>
      <c r="L213" s="121"/>
      <c r="M213" s="158"/>
      <c r="N213" s="126" t="s">
        <v>565</v>
      </c>
    </row>
    <row r="214" spans="1:14" s="101" customFormat="1" ht="15" x14ac:dyDescent="0.25">
      <c r="A214" s="121" t="s">
        <v>474</v>
      </c>
      <c r="B214" s="122" t="s">
        <v>515</v>
      </c>
      <c r="C214" s="122" t="s">
        <v>568</v>
      </c>
      <c r="D214" s="122"/>
      <c r="E214" s="123"/>
      <c r="F214" s="123" t="s">
        <v>406</v>
      </c>
      <c r="G214" s="160">
        <v>136</v>
      </c>
      <c r="H214" s="126"/>
      <c r="I214" s="161">
        <v>142.9</v>
      </c>
      <c r="J214" s="126"/>
      <c r="K214" s="161">
        <v>150</v>
      </c>
      <c r="L214" s="121">
        <v>4808887302776</v>
      </c>
      <c r="M214" s="158"/>
      <c r="N214" s="126" t="s">
        <v>565</v>
      </c>
    </row>
    <row r="215" spans="1:14" s="101" customFormat="1" ht="15" x14ac:dyDescent="0.25">
      <c r="A215" s="121" t="s">
        <v>475</v>
      </c>
      <c r="B215" s="122" t="s">
        <v>516</v>
      </c>
      <c r="C215" s="122" t="s">
        <v>568</v>
      </c>
      <c r="D215" s="122"/>
      <c r="E215" s="123"/>
      <c r="F215" s="123" t="s">
        <v>406</v>
      </c>
      <c r="G215" s="160">
        <v>131.4</v>
      </c>
      <c r="H215" s="126"/>
      <c r="I215" s="161">
        <v>138</v>
      </c>
      <c r="J215" s="126"/>
      <c r="K215" s="161">
        <v>145</v>
      </c>
      <c r="L215" s="121">
        <v>4808887300826</v>
      </c>
      <c r="M215" s="158"/>
      <c r="N215" s="126" t="s">
        <v>565</v>
      </c>
    </row>
    <row r="216" spans="1:14" s="101" customFormat="1" ht="15" x14ac:dyDescent="0.25">
      <c r="A216" s="121" t="s">
        <v>476</v>
      </c>
      <c r="B216" s="122" t="s">
        <v>517</v>
      </c>
      <c r="C216" s="122" t="s">
        <v>568</v>
      </c>
      <c r="D216" s="122"/>
      <c r="E216" s="123"/>
      <c r="F216" s="123" t="s">
        <v>406</v>
      </c>
      <c r="G216" s="160">
        <v>131.4</v>
      </c>
      <c r="H216" s="126"/>
      <c r="I216" s="161">
        <v>138</v>
      </c>
      <c r="J216" s="126"/>
      <c r="K216" s="161">
        <v>145</v>
      </c>
      <c r="L216" s="121">
        <v>4808887300895</v>
      </c>
      <c r="M216" s="158"/>
      <c r="N216" s="126" t="s">
        <v>565</v>
      </c>
    </row>
    <row r="217" spans="1:14" s="101" customFormat="1" ht="15" x14ac:dyDescent="0.25">
      <c r="A217" s="121" t="s">
        <v>477</v>
      </c>
      <c r="B217" s="122" t="s">
        <v>518</v>
      </c>
      <c r="C217" s="122" t="s">
        <v>568</v>
      </c>
      <c r="D217" s="122"/>
      <c r="E217" s="123"/>
      <c r="F217" s="123" t="s">
        <v>23</v>
      </c>
      <c r="G217" s="124">
        <v>29</v>
      </c>
      <c r="H217" s="126"/>
      <c r="I217" s="124">
        <v>30.45</v>
      </c>
      <c r="J217" s="126"/>
      <c r="K217" s="124">
        <v>32</v>
      </c>
      <c r="L217" s="121">
        <v>4808887303551</v>
      </c>
      <c r="M217" s="158"/>
      <c r="N217" s="126" t="s">
        <v>565</v>
      </c>
    </row>
    <row r="218" spans="1:14" s="101" customFormat="1" ht="15" x14ac:dyDescent="0.25">
      <c r="A218" s="121" t="s">
        <v>478</v>
      </c>
      <c r="B218" s="122" t="s">
        <v>519</v>
      </c>
      <c r="C218" s="122" t="s">
        <v>568</v>
      </c>
      <c r="D218" s="122"/>
      <c r="E218" s="123"/>
      <c r="F218" s="123" t="s">
        <v>406</v>
      </c>
      <c r="G218" s="160">
        <v>104.3</v>
      </c>
      <c r="H218" s="126"/>
      <c r="I218" s="124">
        <v>109.52</v>
      </c>
      <c r="J218" s="126"/>
      <c r="K218" s="124">
        <v>115</v>
      </c>
      <c r="L218" s="121">
        <v>4808887303476</v>
      </c>
      <c r="M218" s="158"/>
      <c r="N218" s="126" t="s">
        <v>565</v>
      </c>
    </row>
    <row r="219" spans="1:14" s="101" customFormat="1" ht="15" x14ac:dyDescent="0.25">
      <c r="A219" s="121" t="s">
        <v>479</v>
      </c>
      <c r="B219" s="122" t="s">
        <v>520</v>
      </c>
      <c r="C219" s="122" t="s">
        <v>568</v>
      </c>
      <c r="D219" s="122"/>
      <c r="E219" s="123"/>
      <c r="F219" s="123" t="s">
        <v>406</v>
      </c>
      <c r="G219" s="160">
        <v>104.3</v>
      </c>
      <c r="H219" s="126"/>
      <c r="I219" s="124">
        <v>109.52</v>
      </c>
      <c r="J219" s="126"/>
      <c r="K219" s="124">
        <v>115</v>
      </c>
      <c r="L219" s="121">
        <v>4808887303483</v>
      </c>
      <c r="M219" s="158"/>
      <c r="N219" s="126" t="s">
        <v>565</v>
      </c>
    </row>
    <row r="220" spans="1:14" s="101" customFormat="1" ht="15" x14ac:dyDescent="0.25">
      <c r="A220" s="121" t="s">
        <v>480</v>
      </c>
      <c r="B220" s="122" t="s">
        <v>521</v>
      </c>
      <c r="C220" s="122" t="s">
        <v>568</v>
      </c>
      <c r="D220" s="122"/>
      <c r="E220" s="123"/>
      <c r="F220" s="123" t="s">
        <v>406</v>
      </c>
      <c r="G220" s="160">
        <v>108.85</v>
      </c>
      <c r="H220" s="126"/>
      <c r="I220" s="124">
        <v>114.3</v>
      </c>
      <c r="J220" s="126"/>
      <c r="K220" s="124">
        <v>120</v>
      </c>
      <c r="L220" s="121"/>
      <c r="M220" s="158"/>
      <c r="N220" s="126" t="s">
        <v>565</v>
      </c>
    </row>
    <row r="221" spans="1:14" s="101" customFormat="1" ht="15" x14ac:dyDescent="0.25">
      <c r="A221" s="121" t="s">
        <v>481</v>
      </c>
      <c r="B221" s="122" t="s">
        <v>522</v>
      </c>
      <c r="C221" s="122" t="s">
        <v>568</v>
      </c>
      <c r="D221" s="122"/>
      <c r="E221" s="123"/>
      <c r="F221" s="123" t="s">
        <v>23</v>
      </c>
      <c r="G221" s="124">
        <v>30.8</v>
      </c>
      <c r="H221" s="126"/>
      <c r="I221" s="124">
        <v>32.35</v>
      </c>
      <c r="J221" s="126"/>
      <c r="K221" s="124">
        <v>34</v>
      </c>
      <c r="L221" s="121"/>
      <c r="M221" s="158"/>
      <c r="N221" s="126" t="s">
        <v>565</v>
      </c>
    </row>
    <row r="222" spans="1:14" s="101" customFormat="1" ht="15" x14ac:dyDescent="0.25">
      <c r="A222" s="121">
        <v>5011200273201</v>
      </c>
      <c r="B222" s="122" t="s">
        <v>523</v>
      </c>
      <c r="C222" s="122" t="s">
        <v>568</v>
      </c>
      <c r="D222" s="122"/>
      <c r="E222" s="123"/>
      <c r="F222" s="123" t="s">
        <v>406</v>
      </c>
      <c r="G222" s="160">
        <v>108.85</v>
      </c>
      <c r="H222" s="126"/>
      <c r="I222" s="124">
        <v>114.3</v>
      </c>
      <c r="J222" s="126"/>
      <c r="K222" s="124">
        <v>120</v>
      </c>
      <c r="L222" s="121">
        <v>4808887303988</v>
      </c>
      <c r="M222" s="158"/>
      <c r="N222" s="126" t="s">
        <v>565</v>
      </c>
    </row>
    <row r="223" spans="1:14" s="101" customFormat="1" ht="15" x14ac:dyDescent="0.25">
      <c r="A223" s="121" t="s">
        <v>482</v>
      </c>
      <c r="B223" s="122" t="s">
        <v>524</v>
      </c>
      <c r="C223" s="122" t="s">
        <v>568</v>
      </c>
      <c r="D223" s="122"/>
      <c r="E223" s="123"/>
      <c r="F223" s="123" t="s">
        <v>406</v>
      </c>
      <c r="G223" s="124">
        <v>108.55</v>
      </c>
      <c r="H223" s="126"/>
      <c r="I223" s="124">
        <v>114</v>
      </c>
      <c r="J223" s="126"/>
      <c r="K223" s="124">
        <v>120</v>
      </c>
      <c r="L223" s="121">
        <v>4808887303704</v>
      </c>
      <c r="M223" s="158"/>
      <c r="N223" s="126" t="s">
        <v>565</v>
      </c>
    </row>
    <row r="224" spans="1:14" s="101" customFormat="1" ht="15" x14ac:dyDescent="0.25">
      <c r="A224" s="121">
        <v>5011200275883</v>
      </c>
      <c r="B224" s="122" t="s">
        <v>525</v>
      </c>
      <c r="C224" s="122" t="s">
        <v>568</v>
      </c>
      <c r="D224" s="122"/>
      <c r="E224" s="123"/>
      <c r="F224" s="123" t="s">
        <v>556</v>
      </c>
      <c r="G224" s="142">
        <v>108.85</v>
      </c>
      <c r="H224" s="126"/>
      <c r="I224" s="124">
        <v>114.3</v>
      </c>
      <c r="J224" s="126"/>
      <c r="K224" s="124">
        <v>120</v>
      </c>
      <c r="L224" s="121"/>
      <c r="M224" s="158"/>
      <c r="N224" s="126" t="s">
        <v>565</v>
      </c>
    </row>
    <row r="225" spans="1:14" s="101" customFormat="1" ht="15" x14ac:dyDescent="0.25">
      <c r="A225" s="121">
        <v>5011200263572</v>
      </c>
      <c r="B225" s="121" t="s">
        <v>526</v>
      </c>
      <c r="C225" s="122" t="s">
        <v>568</v>
      </c>
      <c r="D225" s="121"/>
      <c r="E225" s="123"/>
      <c r="F225" s="123" t="s">
        <v>557</v>
      </c>
      <c r="G225" s="160">
        <v>90.45</v>
      </c>
      <c r="H225" s="126"/>
      <c r="I225" s="124">
        <v>95</v>
      </c>
      <c r="J225" s="126"/>
      <c r="K225" s="162">
        <v>100</v>
      </c>
      <c r="L225" s="121"/>
      <c r="M225" s="158"/>
      <c r="N225" s="126" t="s">
        <v>565</v>
      </c>
    </row>
    <row r="226" spans="1:14" s="101" customFormat="1" ht="15" x14ac:dyDescent="0.25">
      <c r="A226" s="121">
        <v>5011200274218</v>
      </c>
      <c r="B226" s="121" t="s">
        <v>527</v>
      </c>
      <c r="C226" s="122" t="s">
        <v>568</v>
      </c>
      <c r="D226" s="121"/>
      <c r="E226" s="123"/>
      <c r="F226" s="123" t="s">
        <v>8</v>
      </c>
      <c r="G226" s="160">
        <v>22.65</v>
      </c>
      <c r="H226" s="126"/>
      <c r="I226" s="124">
        <v>23.8</v>
      </c>
      <c r="J226" s="126"/>
      <c r="K226" s="162">
        <v>25</v>
      </c>
      <c r="L226" s="121"/>
      <c r="M226" s="158"/>
      <c r="N226" s="126" t="s">
        <v>565</v>
      </c>
    </row>
    <row r="227" spans="1:14" s="101" customFormat="1" ht="15" x14ac:dyDescent="0.25">
      <c r="A227" s="121">
        <v>5011200265227</v>
      </c>
      <c r="B227" s="121" t="s">
        <v>528</v>
      </c>
      <c r="C227" s="122" t="s">
        <v>568</v>
      </c>
      <c r="D227" s="121"/>
      <c r="E227" s="123"/>
      <c r="F227" s="123" t="s">
        <v>558</v>
      </c>
      <c r="G227" s="160">
        <v>99.75</v>
      </c>
      <c r="H227" s="126"/>
      <c r="I227" s="124">
        <v>104.75</v>
      </c>
      <c r="J227" s="126"/>
      <c r="K227" s="162">
        <v>110</v>
      </c>
      <c r="L227" s="121"/>
      <c r="M227" s="158"/>
      <c r="N227" s="126" t="s">
        <v>565</v>
      </c>
    </row>
    <row r="228" spans="1:14" s="101" customFormat="1" ht="15" x14ac:dyDescent="0.25">
      <c r="A228" s="121">
        <v>5011200265226</v>
      </c>
      <c r="B228" s="121" t="s">
        <v>529</v>
      </c>
      <c r="C228" s="122" t="s">
        <v>568</v>
      </c>
      <c r="D228" s="121"/>
      <c r="E228" s="123"/>
      <c r="F228" s="123" t="s">
        <v>559</v>
      </c>
      <c r="G228" s="160">
        <v>104.3</v>
      </c>
      <c r="H228" s="126"/>
      <c r="I228" s="124">
        <v>109.5</v>
      </c>
      <c r="J228" s="126"/>
      <c r="K228" s="162">
        <v>115</v>
      </c>
      <c r="L228" s="121"/>
      <c r="M228" s="158"/>
      <c r="N228" s="126" t="s">
        <v>565</v>
      </c>
    </row>
    <row r="229" spans="1:14" s="101" customFormat="1" ht="15" x14ac:dyDescent="0.25">
      <c r="A229" s="121">
        <v>5011200265228</v>
      </c>
      <c r="B229" s="121" t="s">
        <v>530</v>
      </c>
      <c r="C229" s="122" t="s">
        <v>568</v>
      </c>
      <c r="D229" s="121"/>
      <c r="E229" s="123"/>
      <c r="F229" s="123" t="s">
        <v>406</v>
      </c>
      <c r="G229" s="160">
        <v>107.05</v>
      </c>
      <c r="H229" s="126"/>
      <c r="I229" s="124">
        <v>112.4</v>
      </c>
      <c r="J229" s="126"/>
      <c r="K229" s="162">
        <v>118</v>
      </c>
      <c r="L229" s="121"/>
      <c r="M229" s="158"/>
      <c r="N229" s="126" t="s">
        <v>565</v>
      </c>
    </row>
    <row r="230" spans="1:14" s="101" customFormat="1" ht="15" x14ac:dyDescent="0.25">
      <c r="A230" s="121">
        <v>5011200286211</v>
      </c>
      <c r="B230" s="122" t="s">
        <v>531</v>
      </c>
      <c r="C230" s="122" t="s">
        <v>568</v>
      </c>
      <c r="D230" s="122"/>
      <c r="E230" s="123"/>
      <c r="F230" s="123" t="s">
        <v>406</v>
      </c>
      <c r="G230" s="160">
        <v>76.150000000000006</v>
      </c>
      <c r="H230" s="126"/>
      <c r="I230" s="124">
        <v>80</v>
      </c>
      <c r="J230" s="126"/>
      <c r="K230" s="162">
        <v>84</v>
      </c>
      <c r="L230" s="121">
        <v>4808887810165</v>
      </c>
      <c r="M230" s="158"/>
      <c r="N230" s="126" t="s">
        <v>565</v>
      </c>
    </row>
    <row r="231" spans="1:14" s="101" customFormat="1" ht="15" x14ac:dyDescent="0.25">
      <c r="A231" s="121">
        <v>5011200286212</v>
      </c>
      <c r="B231" s="122" t="s">
        <v>532</v>
      </c>
      <c r="C231" s="122" t="s">
        <v>568</v>
      </c>
      <c r="D231" s="122"/>
      <c r="E231" s="123"/>
      <c r="F231" s="123" t="s">
        <v>406</v>
      </c>
      <c r="G231" s="160">
        <v>76.150000000000006</v>
      </c>
      <c r="H231" s="126"/>
      <c r="I231" s="124">
        <v>80</v>
      </c>
      <c r="J231" s="126"/>
      <c r="K231" s="162">
        <v>84</v>
      </c>
      <c r="L231" s="121">
        <v>4808887810172</v>
      </c>
      <c r="M231" s="158"/>
      <c r="N231" s="126" t="s">
        <v>565</v>
      </c>
    </row>
    <row r="232" spans="1:14" s="101" customFormat="1" ht="15" x14ac:dyDescent="0.25">
      <c r="A232" s="121">
        <v>5011200286213</v>
      </c>
      <c r="B232" s="122" t="s">
        <v>533</v>
      </c>
      <c r="C232" s="122" t="s">
        <v>568</v>
      </c>
      <c r="D232" s="122"/>
      <c r="E232" s="123"/>
      <c r="F232" s="123" t="s">
        <v>457</v>
      </c>
      <c r="G232" s="160">
        <v>186.1</v>
      </c>
      <c r="H232" s="126"/>
      <c r="I232" s="124">
        <v>195.5</v>
      </c>
      <c r="J232" s="126"/>
      <c r="K232" s="162">
        <v>205</v>
      </c>
      <c r="L232" s="121">
        <v>4808887500219</v>
      </c>
      <c r="M232" s="158"/>
      <c r="N232" s="126" t="s">
        <v>565</v>
      </c>
    </row>
    <row r="233" spans="1:14" s="101" customFormat="1" ht="15" x14ac:dyDescent="0.25">
      <c r="A233" s="121">
        <v>5011200286215</v>
      </c>
      <c r="B233" s="122" t="s">
        <v>534</v>
      </c>
      <c r="C233" s="122" t="s">
        <v>568</v>
      </c>
      <c r="D233" s="122"/>
      <c r="E233" s="123"/>
      <c r="F233" s="123" t="s">
        <v>23</v>
      </c>
      <c r="G233" s="160">
        <v>22.65</v>
      </c>
      <c r="H233" s="126"/>
      <c r="I233" s="124">
        <v>23.8</v>
      </c>
      <c r="J233" s="126"/>
      <c r="K233" s="162">
        <v>25</v>
      </c>
      <c r="L233" s="121">
        <v>4808887810394</v>
      </c>
      <c r="M233" s="158"/>
      <c r="N233" s="126" t="s">
        <v>565</v>
      </c>
    </row>
    <row r="234" spans="1:14" s="101" customFormat="1" ht="15" x14ac:dyDescent="0.25">
      <c r="A234" s="121">
        <v>5011200286216</v>
      </c>
      <c r="B234" s="122" t="s">
        <v>535</v>
      </c>
      <c r="C234" s="122" t="s">
        <v>568</v>
      </c>
      <c r="D234" s="122"/>
      <c r="E234" s="123"/>
      <c r="F234" s="123" t="s">
        <v>23</v>
      </c>
      <c r="G234" s="160">
        <v>22.65</v>
      </c>
      <c r="H234" s="126"/>
      <c r="I234" s="124">
        <v>23.8</v>
      </c>
      <c r="J234" s="126"/>
      <c r="K234" s="162">
        <v>25</v>
      </c>
      <c r="L234" s="121">
        <v>4808887810578</v>
      </c>
      <c r="M234" s="158"/>
      <c r="N234" s="126" t="s">
        <v>565</v>
      </c>
    </row>
    <row r="235" spans="1:14" s="101" customFormat="1" ht="15" x14ac:dyDescent="0.25">
      <c r="A235" s="121">
        <v>5011200287532</v>
      </c>
      <c r="B235" s="122" t="s">
        <v>536</v>
      </c>
      <c r="C235" s="122" t="s">
        <v>568</v>
      </c>
      <c r="D235" s="122"/>
      <c r="E235" s="123"/>
      <c r="F235" s="123" t="s">
        <v>398</v>
      </c>
      <c r="G235" s="160">
        <v>45.25</v>
      </c>
      <c r="H235" s="126"/>
      <c r="I235" s="124">
        <v>47.5</v>
      </c>
      <c r="J235" s="126"/>
      <c r="K235" s="162">
        <v>50</v>
      </c>
      <c r="L235" s="121"/>
      <c r="M235" s="158"/>
      <c r="N235" s="126" t="s">
        <v>565</v>
      </c>
    </row>
    <row r="236" spans="1:14" s="101" customFormat="1" ht="15" x14ac:dyDescent="0.25">
      <c r="A236" s="121" t="s">
        <v>483</v>
      </c>
      <c r="B236" s="122" t="s">
        <v>537</v>
      </c>
      <c r="C236" s="122" t="s">
        <v>568</v>
      </c>
      <c r="D236" s="122"/>
      <c r="E236" s="123"/>
      <c r="F236" s="123" t="s">
        <v>23</v>
      </c>
      <c r="G236" s="160">
        <v>52.55</v>
      </c>
      <c r="H236" s="126"/>
      <c r="I236" s="124">
        <v>55.2</v>
      </c>
      <c r="J236" s="126"/>
      <c r="K236" s="124">
        <v>58</v>
      </c>
      <c r="L236" s="121">
        <v>4808887820027</v>
      </c>
      <c r="M236" s="158"/>
      <c r="N236" s="126" t="s">
        <v>565</v>
      </c>
    </row>
    <row r="237" spans="1:14" s="101" customFormat="1" ht="15" x14ac:dyDescent="0.25">
      <c r="A237" s="121" t="s">
        <v>484</v>
      </c>
      <c r="B237" s="122" t="s">
        <v>538</v>
      </c>
      <c r="C237" s="122" t="s">
        <v>568</v>
      </c>
      <c r="D237" s="122"/>
      <c r="E237" s="123"/>
      <c r="F237" s="123" t="s">
        <v>18</v>
      </c>
      <c r="G237" s="160">
        <v>107</v>
      </c>
      <c r="H237" s="126"/>
      <c r="I237" s="124">
        <v>112.35</v>
      </c>
      <c r="J237" s="126"/>
      <c r="K237" s="124">
        <v>117.95</v>
      </c>
      <c r="L237" s="121"/>
      <c r="M237" s="158"/>
      <c r="N237" s="126" t="s">
        <v>565</v>
      </c>
    </row>
    <row r="238" spans="1:14" s="101" customFormat="1" ht="15" x14ac:dyDescent="0.25">
      <c r="A238" s="163" t="s">
        <v>485</v>
      </c>
      <c r="B238" s="164" t="s">
        <v>539</v>
      </c>
      <c r="C238" s="122" t="s">
        <v>568</v>
      </c>
      <c r="D238" s="164"/>
      <c r="E238" s="123"/>
      <c r="F238" s="123" t="s">
        <v>23</v>
      </c>
      <c r="G238" s="160">
        <v>34.5</v>
      </c>
      <c r="H238" s="126"/>
      <c r="I238" s="124">
        <v>36.200000000000003</v>
      </c>
      <c r="J238" s="126"/>
      <c r="K238" s="162">
        <v>38</v>
      </c>
      <c r="L238" s="121">
        <v>4808887320022</v>
      </c>
      <c r="M238" s="158"/>
      <c r="N238" s="126" t="s">
        <v>565</v>
      </c>
    </row>
    <row r="239" spans="1:14" s="101" customFormat="1" ht="15" x14ac:dyDescent="0.25">
      <c r="A239" s="121" t="s">
        <v>486</v>
      </c>
      <c r="B239" s="122" t="s">
        <v>540</v>
      </c>
      <c r="C239" s="122" t="s">
        <v>568</v>
      </c>
      <c r="D239" s="122"/>
      <c r="E239" s="123"/>
      <c r="F239" s="123" t="s">
        <v>23</v>
      </c>
      <c r="G239" s="160">
        <v>43.5</v>
      </c>
      <c r="H239" s="126"/>
      <c r="I239" s="124">
        <v>45.7</v>
      </c>
      <c r="J239" s="126"/>
      <c r="K239" s="124">
        <v>48</v>
      </c>
      <c r="L239" s="121">
        <v>4808887320381</v>
      </c>
      <c r="M239" s="158"/>
      <c r="N239" s="126" t="s">
        <v>565</v>
      </c>
    </row>
    <row r="240" spans="1:14" s="101" customFormat="1" ht="15" x14ac:dyDescent="0.25">
      <c r="A240" s="121" t="s">
        <v>487</v>
      </c>
      <c r="B240" s="122" t="s">
        <v>541</v>
      </c>
      <c r="C240" s="122" t="s">
        <v>568</v>
      </c>
      <c r="D240" s="122"/>
      <c r="E240" s="123"/>
      <c r="F240" s="123" t="s">
        <v>18</v>
      </c>
      <c r="G240" s="160">
        <v>68</v>
      </c>
      <c r="H240" s="126"/>
      <c r="I240" s="124">
        <v>71.400000000000006</v>
      </c>
      <c r="J240" s="126"/>
      <c r="K240" s="124">
        <v>75</v>
      </c>
      <c r="L240" s="121">
        <v>4808887950885</v>
      </c>
      <c r="M240" s="158"/>
      <c r="N240" s="126" t="s">
        <v>565</v>
      </c>
    </row>
    <row r="241" spans="1:14" s="101" customFormat="1" ht="15" x14ac:dyDescent="0.25">
      <c r="A241" s="121" t="s">
        <v>488</v>
      </c>
      <c r="B241" s="122" t="s">
        <v>542</v>
      </c>
      <c r="C241" s="122" t="s">
        <v>568</v>
      </c>
      <c r="D241" s="122"/>
      <c r="E241" s="123"/>
      <c r="F241" s="123" t="s">
        <v>18</v>
      </c>
      <c r="G241" s="160">
        <v>68</v>
      </c>
      <c r="H241" s="126"/>
      <c r="I241" s="124">
        <v>71.400000000000006</v>
      </c>
      <c r="J241" s="126"/>
      <c r="K241" s="124">
        <v>75</v>
      </c>
      <c r="L241" s="121">
        <v>4808887941449</v>
      </c>
      <c r="M241" s="158"/>
      <c r="N241" s="126" t="s">
        <v>565</v>
      </c>
    </row>
    <row r="242" spans="1:14" s="101" customFormat="1" ht="15" x14ac:dyDescent="0.25">
      <c r="A242" s="121" t="s">
        <v>489</v>
      </c>
      <c r="B242" s="122" t="s">
        <v>543</v>
      </c>
      <c r="C242" s="122" t="s">
        <v>568</v>
      </c>
      <c r="D242" s="122"/>
      <c r="E242" s="123"/>
      <c r="F242" s="123" t="s">
        <v>18</v>
      </c>
      <c r="G242" s="160">
        <v>68</v>
      </c>
      <c r="H242" s="126"/>
      <c r="I242" s="124">
        <v>71.400000000000006</v>
      </c>
      <c r="J242" s="126"/>
      <c r="K242" s="124">
        <v>75</v>
      </c>
      <c r="L242" s="121">
        <v>4808887941456</v>
      </c>
      <c r="M242" s="158"/>
      <c r="N242" s="126" t="s">
        <v>565</v>
      </c>
    </row>
    <row r="243" spans="1:14" s="101" customFormat="1" ht="15" x14ac:dyDescent="0.25">
      <c r="A243" s="121" t="s">
        <v>490</v>
      </c>
      <c r="B243" s="122" t="s">
        <v>544</v>
      </c>
      <c r="C243" s="122" t="s">
        <v>568</v>
      </c>
      <c r="D243" s="122"/>
      <c r="E243" s="123"/>
      <c r="F243" s="123" t="s">
        <v>560</v>
      </c>
      <c r="G243" s="160">
        <v>33.549999999999997</v>
      </c>
      <c r="H243" s="126"/>
      <c r="I243" s="124">
        <v>35.25</v>
      </c>
      <c r="J243" s="126"/>
      <c r="K243" s="124">
        <v>37</v>
      </c>
      <c r="L243" s="121">
        <v>4808887941616</v>
      </c>
      <c r="M243" s="158"/>
      <c r="N243" s="126" t="s">
        <v>565</v>
      </c>
    </row>
    <row r="244" spans="1:14" s="101" customFormat="1" ht="15" x14ac:dyDescent="0.25">
      <c r="A244" s="121" t="s">
        <v>491</v>
      </c>
      <c r="B244" s="122" t="s">
        <v>545</v>
      </c>
      <c r="C244" s="122" t="s">
        <v>568</v>
      </c>
      <c r="D244" s="122"/>
      <c r="E244" s="123"/>
      <c r="F244" s="123" t="s">
        <v>561</v>
      </c>
      <c r="G244" s="160">
        <v>69.8</v>
      </c>
      <c r="H244" s="126"/>
      <c r="I244" s="124">
        <v>73.3</v>
      </c>
      <c r="J244" s="126"/>
      <c r="K244" s="124">
        <v>77</v>
      </c>
      <c r="L244" s="121">
        <v>4808887360943</v>
      </c>
      <c r="M244" s="158"/>
      <c r="N244" s="126" t="s">
        <v>565</v>
      </c>
    </row>
    <row r="245" spans="1:14" s="101" customFormat="1" ht="15" x14ac:dyDescent="0.25">
      <c r="A245" s="121" t="s">
        <v>492</v>
      </c>
      <c r="B245" s="122" t="s">
        <v>546</v>
      </c>
      <c r="C245" s="122" t="s">
        <v>568</v>
      </c>
      <c r="D245" s="122"/>
      <c r="E245" s="123"/>
      <c r="F245" s="123" t="s">
        <v>18</v>
      </c>
      <c r="G245" s="160">
        <v>68</v>
      </c>
      <c r="H245" s="126"/>
      <c r="I245" s="124">
        <v>71.400000000000006</v>
      </c>
      <c r="J245" s="126"/>
      <c r="K245" s="124">
        <v>75</v>
      </c>
      <c r="L245" s="121">
        <v>4808887941814</v>
      </c>
      <c r="M245" s="158"/>
      <c r="N245" s="126" t="s">
        <v>565</v>
      </c>
    </row>
    <row r="246" spans="1:14" s="101" customFormat="1" ht="15" x14ac:dyDescent="0.25">
      <c r="A246" s="121" t="s">
        <v>493</v>
      </c>
      <c r="B246" s="122" t="s">
        <v>547</v>
      </c>
      <c r="C246" s="122" t="s">
        <v>568</v>
      </c>
      <c r="D246" s="122"/>
      <c r="E246" s="123"/>
      <c r="F246" s="123" t="s">
        <v>562</v>
      </c>
      <c r="G246" s="160">
        <v>26.3</v>
      </c>
      <c r="H246" s="126"/>
      <c r="I246" s="124">
        <v>27.6</v>
      </c>
      <c r="J246" s="126"/>
      <c r="K246" s="124">
        <v>29</v>
      </c>
      <c r="L246" s="121"/>
      <c r="M246" s="158"/>
      <c r="N246" s="126" t="s">
        <v>565</v>
      </c>
    </row>
    <row r="247" spans="1:14" s="101" customFormat="1" ht="15" x14ac:dyDescent="0.25">
      <c r="A247" s="121">
        <v>5011200220121</v>
      </c>
      <c r="B247" s="165" t="s">
        <v>548</v>
      </c>
      <c r="C247" s="122" t="s">
        <v>568</v>
      </c>
      <c r="D247" s="165"/>
      <c r="E247" s="123"/>
      <c r="F247" s="123" t="s">
        <v>18</v>
      </c>
      <c r="G247" s="160">
        <v>68</v>
      </c>
      <c r="H247" s="126"/>
      <c r="I247" s="124">
        <v>71.400000000000006</v>
      </c>
      <c r="J247" s="126"/>
      <c r="K247" s="124">
        <v>75</v>
      </c>
      <c r="L247" s="141">
        <v>4808887941890</v>
      </c>
      <c r="M247" s="158"/>
      <c r="N247" s="126" t="s">
        <v>565</v>
      </c>
    </row>
    <row r="248" spans="1:14" s="101" customFormat="1" ht="15" x14ac:dyDescent="0.25">
      <c r="A248" s="121" t="s">
        <v>494</v>
      </c>
      <c r="B248" s="122" t="s">
        <v>549</v>
      </c>
      <c r="C248" s="122" t="s">
        <v>568</v>
      </c>
      <c r="D248" s="122"/>
      <c r="E248" s="123"/>
      <c r="F248" s="123" t="s">
        <v>405</v>
      </c>
      <c r="G248" s="160">
        <v>38.176839999999999</v>
      </c>
      <c r="H248" s="126"/>
      <c r="I248" s="124">
        <v>40</v>
      </c>
      <c r="J248" s="126"/>
      <c r="K248" s="124">
        <v>42</v>
      </c>
      <c r="L248" s="121"/>
      <c r="M248" s="158"/>
      <c r="N248" s="126" t="s">
        <v>565</v>
      </c>
    </row>
    <row r="249" spans="1:14" s="101" customFormat="1" ht="15" x14ac:dyDescent="0.25">
      <c r="A249" s="121" t="s">
        <v>495</v>
      </c>
      <c r="B249" s="122" t="s">
        <v>550</v>
      </c>
      <c r="C249" s="122" t="s">
        <v>568</v>
      </c>
      <c r="D249" s="122"/>
      <c r="E249" s="123"/>
      <c r="F249" s="123" t="s">
        <v>405</v>
      </c>
      <c r="G249" s="160">
        <v>38.176839999999999</v>
      </c>
      <c r="H249" s="126"/>
      <c r="I249" s="124">
        <v>40</v>
      </c>
      <c r="J249" s="126"/>
      <c r="K249" s="124">
        <v>42</v>
      </c>
      <c r="L249" s="121"/>
      <c r="M249" s="158"/>
      <c r="N249" s="126" t="s">
        <v>565</v>
      </c>
    </row>
    <row r="250" spans="1:14" s="101" customFormat="1" ht="15" x14ac:dyDescent="0.25">
      <c r="A250" s="121">
        <v>5011200227909</v>
      </c>
      <c r="B250" s="149" t="s">
        <v>551</v>
      </c>
      <c r="C250" s="122" t="s">
        <v>568</v>
      </c>
      <c r="D250" s="149"/>
      <c r="E250" s="123"/>
      <c r="F250" s="123" t="s">
        <v>563</v>
      </c>
      <c r="G250" s="160">
        <v>238.1</v>
      </c>
      <c r="H250" s="126"/>
      <c r="I250" s="124">
        <v>250</v>
      </c>
      <c r="J250" s="126"/>
      <c r="K250" s="124">
        <v>250</v>
      </c>
      <c r="L250" s="121">
        <v>4808887330595</v>
      </c>
      <c r="M250" s="158"/>
      <c r="N250" s="126" t="s">
        <v>565</v>
      </c>
    </row>
    <row r="251" spans="1:14" s="101" customFormat="1" ht="15" x14ac:dyDescent="0.25">
      <c r="A251" s="121">
        <v>5011200228525</v>
      </c>
      <c r="B251" s="149" t="s">
        <v>552</v>
      </c>
      <c r="C251" s="122" t="s">
        <v>568</v>
      </c>
      <c r="D251" s="149"/>
      <c r="E251" s="123"/>
      <c r="F251" s="123" t="s">
        <v>424</v>
      </c>
      <c r="G251" s="160">
        <v>95</v>
      </c>
      <c r="H251" s="126"/>
      <c r="I251" s="124">
        <v>95</v>
      </c>
      <c r="J251" s="126"/>
      <c r="K251" s="124">
        <v>95</v>
      </c>
      <c r="L251" s="121">
        <v>4808887330403</v>
      </c>
      <c r="M251" s="158"/>
      <c r="N251" s="126" t="s">
        <v>565</v>
      </c>
    </row>
    <row r="252" spans="1:14" s="101" customFormat="1" ht="15" x14ac:dyDescent="0.25">
      <c r="A252" s="121">
        <v>5011200206360</v>
      </c>
      <c r="B252" s="149" t="s">
        <v>553</v>
      </c>
      <c r="C252" s="122" t="s">
        <v>568</v>
      </c>
      <c r="D252" s="149"/>
      <c r="E252" s="123"/>
      <c r="F252" s="123" t="s">
        <v>564</v>
      </c>
      <c r="G252" s="160">
        <v>67</v>
      </c>
      <c r="H252" s="126"/>
      <c r="I252" s="124">
        <v>67</v>
      </c>
      <c r="J252" s="126"/>
      <c r="K252" s="124">
        <v>67</v>
      </c>
      <c r="L252" s="121">
        <v>4808887301687</v>
      </c>
      <c r="M252" s="158"/>
      <c r="N252" s="126" t="s">
        <v>565</v>
      </c>
    </row>
    <row r="253" spans="1:14" s="101" customFormat="1" ht="15" x14ac:dyDescent="0.25">
      <c r="A253" s="121">
        <v>5011200299843</v>
      </c>
      <c r="B253" s="122" t="s">
        <v>554</v>
      </c>
      <c r="C253" s="122" t="s">
        <v>568</v>
      </c>
      <c r="D253" s="122"/>
      <c r="E253" s="123"/>
      <c r="F253" s="123" t="s">
        <v>560</v>
      </c>
      <c r="G253" s="160">
        <v>67.05</v>
      </c>
      <c r="H253" s="126"/>
      <c r="I253" s="124">
        <v>70.45</v>
      </c>
      <c r="J253" s="126"/>
      <c r="K253" s="124">
        <v>74</v>
      </c>
      <c r="L253" s="121"/>
      <c r="M253" s="158"/>
      <c r="N253" s="126" t="s">
        <v>565</v>
      </c>
    </row>
  </sheetData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7"/>
  <sheetViews>
    <sheetView topLeftCell="A43" workbookViewId="0">
      <selection activeCell="B2" sqref="B2"/>
    </sheetView>
  </sheetViews>
  <sheetFormatPr defaultColWidth="8.85546875" defaultRowHeight="12.75" x14ac:dyDescent="0.2"/>
  <cols>
    <col min="1" max="1" width="14.140625" style="88" customWidth="1"/>
    <col min="2" max="2" width="45.42578125" style="88" customWidth="1"/>
    <col min="3" max="3" width="16.7109375" style="88" customWidth="1"/>
    <col min="4" max="4" width="9.42578125" style="88" customWidth="1"/>
    <col min="5" max="5" width="24.140625" style="88" customWidth="1"/>
    <col min="6" max="6" width="26.28515625" style="88" customWidth="1"/>
    <col min="7" max="7" width="23" style="88" customWidth="1"/>
    <col min="8" max="8" width="25" style="88" customWidth="1"/>
    <col min="9" max="9" width="18.42578125" style="88" customWidth="1"/>
    <col min="10" max="10" width="15.28515625" style="88" customWidth="1"/>
    <col min="11" max="11" width="15.140625" style="88" customWidth="1"/>
    <col min="12" max="12" width="32.85546875" style="88" customWidth="1"/>
    <col min="13" max="13" width="12.140625" style="88" customWidth="1"/>
    <col min="14" max="16384" width="8.85546875" style="88"/>
  </cols>
  <sheetData>
    <row r="1" spans="1:14" ht="42.75" customHeight="1" x14ac:dyDescent="0.2">
      <c r="A1" s="87" t="s">
        <v>198</v>
      </c>
      <c r="B1" s="87" t="s">
        <v>186</v>
      </c>
      <c r="C1" s="87" t="s">
        <v>197</v>
      </c>
      <c r="D1" s="87" t="s">
        <v>187</v>
      </c>
      <c r="E1" s="87" t="s">
        <v>200</v>
      </c>
      <c r="F1" s="87" t="s">
        <v>201</v>
      </c>
      <c r="G1" s="87" t="s">
        <v>202</v>
      </c>
      <c r="H1" s="87" t="s">
        <v>203</v>
      </c>
      <c r="I1" s="87" t="s">
        <v>188</v>
      </c>
      <c r="J1" s="87" t="s">
        <v>189</v>
      </c>
      <c r="K1" s="87" t="s">
        <v>199</v>
      </c>
      <c r="L1" s="87" t="s">
        <v>190</v>
      </c>
    </row>
    <row r="2" spans="1:14" x14ac:dyDescent="0.2">
      <c r="A2" s="84">
        <v>5011200363201</v>
      </c>
      <c r="B2" s="85" t="s">
        <v>151</v>
      </c>
      <c r="C2" s="89">
        <v>48</v>
      </c>
      <c r="D2" s="89" t="s">
        <v>7</v>
      </c>
      <c r="E2" s="90">
        <f t="shared" ref="E2:E11" si="0">+F2/C2</f>
        <v>54.660208333333337</v>
      </c>
      <c r="F2" s="90">
        <v>2623.69</v>
      </c>
      <c r="G2" s="90">
        <v>56.3</v>
      </c>
      <c r="H2" s="90">
        <f t="shared" ref="H2:H3" si="1">+G2*C2</f>
        <v>2702.3999999999996</v>
      </c>
      <c r="I2" s="90">
        <v>59</v>
      </c>
      <c r="J2" s="84">
        <v>4808887010077</v>
      </c>
      <c r="K2" s="84">
        <v>14808887010074</v>
      </c>
      <c r="L2" s="88" t="s">
        <v>6</v>
      </c>
      <c r="M2" s="100"/>
      <c r="N2" s="100"/>
    </row>
    <row r="3" spans="1:14" x14ac:dyDescent="0.2">
      <c r="A3" s="84">
        <v>5011200363202</v>
      </c>
      <c r="B3" s="85" t="s">
        <v>152</v>
      </c>
      <c r="C3" s="89">
        <v>48</v>
      </c>
      <c r="D3" s="89" t="s">
        <v>8</v>
      </c>
      <c r="E3" s="90">
        <f t="shared" si="0"/>
        <v>76.844583333333333</v>
      </c>
      <c r="F3" s="90">
        <v>3688.54</v>
      </c>
      <c r="G3" s="90">
        <v>79.150000000000006</v>
      </c>
      <c r="H3" s="90">
        <f t="shared" si="1"/>
        <v>3799.2000000000003</v>
      </c>
      <c r="I3" s="90">
        <v>83</v>
      </c>
      <c r="J3" s="84">
        <v>4808887010015</v>
      </c>
      <c r="K3" s="84">
        <v>14808887010012</v>
      </c>
      <c r="L3" s="88" t="s">
        <v>6</v>
      </c>
      <c r="M3" s="100"/>
      <c r="N3" s="100"/>
    </row>
    <row r="4" spans="1:14" x14ac:dyDescent="0.2">
      <c r="A4" s="84" t="s">
        <v>96</v>
      </c>
      <c r="B4" s="85" t="s">
        <v>32</v>
      </c>
      <c r="C4" s="89">
        <v>24</v>
      </c>
      <c r="D4" s="89" t="s">
        <v>9</v>
      </c>
      <c r="E4" s="90">
        <f t="shared" si="0"/>
        <v>129.21875</v>
      </c>
      <c r="F4" s="90">
        <v>3101.25</v>
      </c>
      <c r="G4" s="90">
        <f>+H4/C4</f>
        <v>133.09541666666667</v>
      </c>
      <c r="H4" s="90">
        <v>3194.29</v>
      </c>
      <c r="I4" s="90">
        <v>139.75</v>
      </c>
      <c r="J4" s="84">
        <v>4808887010022</v>
      </c>
      <c r="K4" s="84">
        <v>14808887010029</v>
      </c>
      <c r="L4" s="88" t="s">
        <v>6</v>
      </c>
      <c r="M4" s="100"/>
      <c r="N4" s="100"/>
    </row>
    <row r="5" spans="1:14" x14ac:dyDescent="0.2">
      <c r="A5" s="84">
        <v>5011200361519</v>
      </c>
      <c r="B5" s="85" t="s">
        <v>167</v>
      </c>
      <c r="C5" s="89">
        <v>24</v>
      </c>
      <c r="D5" s="89" t="s">
        <v>9</v>
      </c>
      <c r="E5" s="90">
        <f t="shared" si="0"/>
        <v>134.07291666666666</v>
      </c>
      <c r="F5" s="90">
        <v>3217.75</v>
      </c>
      <c r="G5" s="90">
        <v>138.1</v>
      </c>
      <c r="H5" s="90">
        <v>3314.29</v>
      </c>
      <c r="I5" s="90">
        <v>145</v>
      </c>
      <c r="J5" s="84">
        <v>4808887010022</v>
      </c>
      <c r="K5" s="84">
        <v>14808887010029</v>
      </c>
      <c r="L5" s="88" t="s">
        <v>6</v>
      </c>
      <c r="M5" s="100"/>
      <c r="N5" s="100"/>
    </row>
    <row r="6" spans="1:14" x14ac:dyDescent="0.2">
      <c r="A6" s="84">
        <v>5011200310302</v>
      </c>
      <c r="B6" s="85" t="s">
        <v>147</v>
      </c>
      <c r="C6" s="89">
        <v>24</v>
      </c>
      <c r="D6" s="89" t="s">
        <v>136</v>
      </c>
      <c r="E6" s="90">
        <f t="shared" si="0"/>
        <v>143.35</v>
      </c>
      <c r="F6" s="90">
        <v>3440.4</v>
      </c>
      <c r="G6" s="90">
        <v>147.65</v>
      </c>
      <c r="H6" s="90">
        <f t="shared" ref="H6" si="2">+G6*C6</f>
        <v>3543.6000000000004</v>
      </c>
      <c r="I6" s="90">
        <v>155</v>
      </c>
      <c r="J6" s="84">
        <v>4808887011890</v>
      </c>
      <c r="K6" s="84">
        <v>14808887011897</v>
      </c>
      <c r="L6" s="88" t="s">
        <v>6</v>
      </c>
      <c r="M6" s="100"/>
      <c r="N6" s="100"/>
    </row>
    <row r="7" spans="1:14" x14ac:dyDescent="0.2">
      <c r="A7" s="84">
        <v>5011200363342</v>
      </c>
      <c r="B7" s="85" t="s">
        <v>155</v>
      </c>
      <c r="C7" s="89">
        <v>48</v>
      </c>
      <c r="D7" s="89" t="s">
        <v>7</v>
      </c>
      <c r="E7" s="90">
        <f t="shared" si="0"/>
        <v>35.968541666666667</v>
      </c>
      <c r="F7" s="90">
        <v>1726.49</v>
      </c>
      <c r="G7" s="90">
        <f>+H7/C7</f>
        <v>37.047708333333333</v>
      </c>
      <c r="H7" s="90">
        <v>1778.29</v>
      </c>
      <c r="I7" s="90">
        <v>38.9</v>
      </c>
      <c r="J7" s="84">
        <v>4808887011296</v>
      </c>
      <c r="K7" s="84">
        <v>14808887011293</v>
      </c>
      <c r="L7" s="88" t="s">
        <v>6</v>
      </c>
      <c r="M7" s="100"/>
      <c r="N7" s="100"/>
    </row>
    <row r="8" spans="1:14" x14ac:dyDescent="0.2">
      <c r="A8" s="84">
        <v>5011200364161</v>
      </c>
      <c r="B8" s="85" t="s">
        <v>156</v>
      </c>
      <c r="C8" s="89">
        <v>48</v>
      </c>
      <c r="D8" s="89" t="s">
        <v>11</v>
      </c>
      <c r="E8" s="90">
        <f t="shared" si="0"/>
        <v>44.805833333333332</v>
      </c>
      <c r="F8" s="90">
        <v>2150.6799999999998</v>
      </c>
      <c r="G8" s="90">
        <f>+H8/C8</f>
        <v>46.15</v>
      </c>
      <c r="H8" s="90">
        <v>2215.1999999999998</v>
      </c>
      <c r="I8" s="90">
        <v>48.5</v>
      </c>
      <c r="J8" s="84">
        <v>4808887011494</v>
      </c>
      <c r="K8" s="84">
        <v>14808887011491</v>
      </c>
      <c r="L8" s="88" t="s">
        <v>6</v>
      </c>
      <c r="M8" s="100"/>
      <c r="N8" s="100"/>
    </row>
    <row r="9" spans="1:14" x14ac:dyDescent="0.2">
      <c r="A9" s="84">
        <v>5011200364012</v>
      </c>
      <c r="B9" s="85" t="s">
        <v>162</v>
      </c>
      <c r="C9" s="89">
        <v>24</v>
      </c>
      <c r="D9" s="89" t="s">
        <v>12</v>
      </c>
      <c r="E9" s="90">
        <f t="shared" si="0"/>
        <v>77.184583333333336</v>
      </c>
      <c r="F9" s="90">
        <v>1852.43</v>
      </c>
      <c r="G9" s="90">
        <f>+H9/C9</f>
        <v>79.5</v>
      </c>
      <c r="H9" s="90">
        <v>1908</v>
      </c>
      <c r="I9" s="90">
        <v>83.5</v>
      </c>
      <c r="J9" s="84">
        <v>4808887020106</v>
      </c>
      <c r="K9" s="84">
        <v>14808887020103</v>
      </c>
      <c r="L9" s="88" t="s">
        <v>6</v>
      </c>
      <c r="M9" s="100"/>
      <c r="N9" s="100"/>
    </row>
    <row r="10" spans="1:14" x14ac:dyDescent="0.2">
      <c r="A10" s="84">
        <v>5011200363204</v>
      </c>
      <c r="B10" s="85" t="s">
        <v>154</v>
      </c>
      <c r="C10" s="89">
        <v>48</v>
      </c>
      <c r="D10" s="89" t="s">
        <v>8</v>
      </c>
      <c r="E10" s="90">
        <f t="shared" si="0"/>
        <v>76.844583333333333</v>
      </c>
      <c r="F10" s="90">
        <v>3688.54</v>
      </c>
      <c r="G10" s="90">
        <v>79.150000000000006</v>
      </c>
      <c r="H10" s="90">
        <f t="shared" ref="H10:H11" si="3">+G10*C10</f>
        <v>3799.2000000000003</v>
      </c>
      <c r="I10" s="90">
        <v>83</v>
      </c>
      <c r="J10" s="84">
        <v>4808887011647</v>
      </c>
      <c r="K10" s="84">
        <v>14808887011637</v>
      </c>
      <c r="L10" s="88" t="s">
        <v>6</v>
      </c>
      <c r="M10" s="100"/>
      <c r="N10" s="100"/>
    </row>
    <row r="11" spans="1:14" x14ac:dyDescent="0.2">
      <c r="A11" s="84">
        <v>5011200363319</v>
      </c>
      <c r="B11" s="85" t="s">
        <v>153</v>
      </c>
      <c r="C11" s="89">
        <v>48</v>
      </c>
      <c r="D11" s="89" t="s">
        <v>8</v>
      </c>
      <c r="E11" s="90">
        <f t="shared" si="0"/>
        <v>76.844583333333333</v>
      </c>
      <c r="F11" s="90">
        <v>3688.54</v>
      </c>
      <c r="G11" s="90">
        <v>79.150000000000006</v>
      </c>
      <c r="H11" s="90">
        <f t="shared" si="3"/>
        <v>3799.2000000000003</v>
      </c>
      <c r="I11" s="90">
        <v>83</v>
      </c>
      <c r="J11" s="84">
        <v>4808887011630</v>
      </c>
      <c r="K11" s="84">
        <v>14808887011644</v>
      </c>
      <c r="L11" s="88" t="s">
        <v>6</v>
      </c>
      <c r="M11" s="100"/>
      <c r="N11" s="100"/>
    </row>
    <row r="12" spans="1:14" x14ac:dyDescent="0.2">
      <c r="A12" s="84" t="s">
        <v>97</v>
      </c>
      <c r="B12" s="85" t="s">
        <v>64</v>
      </c>
      <c r="C12" s="89">
        <v>6</v>
      </c>
      <c r="D12" s="89" t="s">
        <v>65</v>
      </c>
      <c r="E12" s="90">
        <f>+F12/C12</f>
        <v>566.79666666666674</v>
      </c>
      <c r="F12" s="90">
        <v>3400.78</v>
      </c>
      <c r="G12" s="90">
        <v>583.79999999999995</v>
      </c>
      <c r="H12" s="90">
        <f>+G12*C12</f>
        <v>3502.7999999999997</v>
      </c>
      <c r="I12" s="90">
        <v>613</v>
      </c>
      <c r="J12" s="84">
        <v>4808887010176</v>
      </c>
      <c r="K12" s="84">
        <v>14808887010173</v>
      </c>
      <c r="L12" s="88" t="s">
        <v>6</v>
      </c>
      <c r="M12" s="100"/>
      <c r="N12" s="100"/>
    </row>
    <row r="13" spans="1:14" x14ac:dyDescent="0.2">
      <c r="A13" s="84">
        <v>5011200364162</v>
      </c>
      <c r="B13" s="91" t="s">
        <v>149</v>
      </c>
      <c r="C13" s="89">
        <v>48</v>
      </c>
      <c r="D13" s="89" t="s">
        <v>7</v>
      </c>
      <c r="E13" s="90">
        <f>+F13/C13</f>
        <v>24.95</v>
      </c>
      <c r="F13" s="90">
        <v>1197.5999999999999</v>
      </c>
      <c r="G13" s="90">
        <v>25.7</v>
      </c>
      <c r="H13" s="90">
        <f>+G13*C13</f>
        <v>1233.5999999999999</v>
      </c>
      <c r="I13" s="90">
        <v>27</v>
      </c>
      <c r="J13" s="84">
        <v>4808887011852</v>
      </c>
      <c r="K13" s="84">
        <v>14808887011859</v>
      </c>
      <c r="L13" s="88" t="s">
        <v>53</v>
      </c>
      <c r="M13" s="100"/>
      <c r="N13" s="100"/>
    </row>
    <row r="14" spans="1:14" x14ac:dyDescent="0.2">
      <c r="A14" s="84">
        <v>5011200363322</v>
      </c>
      <c r="B14" s="85" t="s">
        <v>150</v>
      </c>
      <c r="C14" s="89">
        <v>48</v>
      </c>
      <c r="D14" s="89" t="s">
        <v>10</v>
      </c>
      <c r="E14" s="90">
        <f t="shared" ref="E14:E15" si="4">+F14/C14</f>
        <v>30.485416666666666</v>
      </c>
      <c r="F14" s="90">
        <v>1463.3</v>
      </c>
      <c r="G14" s="90">
        <v>31.4</v>
      </c>
      <c r="H14" s="90">
        <f t="shared" ref="H14:H15" si="5">+G14*C14</f>
        <v>1507.1999999999998</v>
      </c>
      <c r="I14" s="90">
        <v>33</v>
      </c>
      <c r="J14" s="84">
        <v>4808887011678</v>
      </c>
      <c r="K14" s="84">
        <v>14808887011675</v>
      </c>
      <c r="L14" s="88" t="s">
        <v>53</v>
      </c>
      <c r="M14" s="100"/>
      <c r="N14" s="100"/>
    </row>
    <row r="15" spans="1:14" x14ac:dyDescent="0.2">
      <c r="A15" s="84">
        <v>5011200363332</v>
      </c>
      <c r="B15" s="85" t="s">
        <v>157</v>
      </c>
      <c r="C15" s="89">
        <v>48</v>
      </c>
      <c r="D15" s="89" t="s">
        <v>54</v>
      </c>
      <c r="E15" s="90">
        <f t="shared" si="4"/>
        <v>44.368958333333332</v>
      </c>
      <c r="F15" s="90">
        <v>2129.71</v>
      </c>
      <c r="G15" s="90">
        <v>45.7</v>
      </c>
      <c r="H15" s="90">
        <f t="shared" si="5"/>
        <v>2193.6000000000004</v>
      </c>
      <c r="I15" s="90">
        <v>48</v>
      </c>
      <c r="J15" s="84">
        <v>4808887011685</v>
      </c>
      <c r="K15" s="84">
        <v>14808887011682</v>
      </c>
      <c r="L15" s="88" t="s">
        <v>53</v>
      </c>
      <c r="M15" s="100"/>
      <c r="N15" s="100"/>
    </row>
    <row r="16" spans="1:14" x14ac:dyDescent="0.2">
      <c r="A16" s="84">
        <v>5011200363205</v>
      </c>
      <c r="B16" s="91" t="s">
        <v>160</v>
      </c>
      <c r="C16" s="89">
        <v>48</v>
      </c>
      <c r="D16" s="89" t="s">
        <v>13</v>
      </c>
      <c r="E16" s="90">
        <f>+F16/C16</f>
        <v>13.799981666666667</v>
      </c>
      <c r="F16" s="90">
        <v>662.39912000000004</v>
      </c>
      <c r="G16" s="90">
        <v>14.2</v>
      </c>
      <c r="H16" s="90">
        <f>+G16*C16</f>
        <v>681.59999999999991</v>
      </c>
      <c r="I16" s="90">
        <v>14.95</v>
      </c>
      <c r="J16" s="84">
        <v>4808887011845</v>
      </c>
      <c r="K16" s="84">
        <v>14808887011842</v>
      </c>
      <c r="L16" s="88" t="s">
        <v>53</v>
      </c>
      <c r="M16" s="100"/>
      <c r="N16" s="100"/>
    </row>
    <row r="17" spans="1:14" x14ac:dyDescent="0.2">
      <c r="A17" s="84">
        <v>5011200363312</v>
      </c>
      <c r="B17" s="91" t="s">
        <v>161</v>
      </c>
      <c r="C17" s="89">
        <v>48</v>
      </c>
      <c r="D17" s="89" t="s">
        <v>7</v>
      </c>
      <c r="E17" s="90">
        <f>+F17/C17</f>
        <v>21.262083333333333</v>
      </c>
      <c r="F17" s="90">
        <v>1020.58</v>
      </c>
      <c r="G17" s="90">
        <v>21.9</v>
      </c>
      <c r="H17" s="90">
        <f>+G17*C17</f>
        <v>1051.1999999999998</v>
      </c>
      <c r="I17" s="90">
        <v>22.95</v>
      </c>
      <c r="J17" s="84">
        <v>4808887011760</v>
      </c>
      <c r="K17" s="84">
        <v>14808887011767</v>
      </c>
      <c r="L17" s="88" t="s">
        <v>53</v>
      </c>
      <c r="M17" s="100"/>
      <c r="N17" s="100"/>
    </row>
    <row r="18" spans="1:14" x14ac:dyDescent="0.2">
      <c r="A18" s="84">
        <v>5011200374517</v>
      </c>
      <c r="B18" s="91" t="s">
        <v>164</v>
      </c>
      <c r="C18" s="89">
        <v>48</v>
      </c>
      <c r="D18" s="89" t="s">
        <v>7</v>
      </c>
      <c r="E18" s="90">
        <f t="shared" ref="E18:E50" si="6">+F18/C18</f>
        <v>24.95</v>
      </c>
      <c r="F18" s="90">
        <v>1197.5999999999999</v>
      </c>
      <c r="G18" s="90">
        <v>25.7</v>
      </c>
      <c r="H18" s="90">
        <f t="shared" ref="H18:H20" si="7">+G18*C18</f>
        <v>1233.5999999999999</v>
      </c>
      <c r="I18" s="90">
        <v>27</v>
      </c>
      <c r="J18" s="84">
        <v>4808887012002</v>
      </c>
      <c r="K18" s="84">
        <v>14808887012009</v>
      </c>
      <c r="L18" s="88" t="s">
        <v>53</v>
      </c>
      <c r="M18" s="100"/>
      <c r="N18" s="100"/>
    </row>
    <row r="19" spans="1:14" x14ac:dyDescent="0.2">
      <c r="A19" s="84">
        <v>5011200374519</v>
      </c>
      <c r="B19" s="91" t="s">
        <v>166</v>
      </c>
      <c r="C19" s="89">
        <v>48</v>
      </c>
      <c r="D19" s="89" t="s">
        <v>10</v>
      </c>
      <c r="E19" s="90">
        <f>+F19/C19</f>
        <v>30.485416666666666</v>
      </c>
      <c r="F19" s="90">
        <v>1463.3</v>
      </c>
      <c r="G19" s="90">
        <v>31.4</v>
      </c>
      <c r="H19" s="90">
        <f>+G19*C19</f>
        <v>1507.1999999999998</v>
      </c>
      <c r="I19" s="90">
        <v>33</v>
      </c>
      <c r="J19" s="84">
        <v>4808887012026</v>
      </c>
      <c r="K19" s="84">
        <v>14808887012023</v>
      </c>
      <c r="L19" s="88" t="s">
        <v>53</v>
      </c>
      <c r="M19" s="100"/>
      <c r="N19" s="100"/>
    </row>
    <row r="20" spans="1:14" x14ac:dyDescent="0.2">
      <c r="A20" s="84">
        <v>5011200374518</v>
      </c>
      <c r="B20" s="91" t="s">
        <v>165</v>
      </c>
      <c r="C20" s="89">
        <v>48</v>
      </c>
      <c r="D20" s="89" t="s">
        <v>54</v>
      </c>
      <c r="E20" s="90">
        <f t="shared" si="6"/>
        <v>44.368958333333332</v>
      </c>
      <c r="F20" s="90">
        <v>2129.71</v>
      </c>
      <c r="G20" s="90">
        <v>45.7</v>
      </c>
      <c r="H20" s="90">
        <f t="shared" si="7"/>
        <v>2193.6000000000004</v>
      </c>
      <c r="I20" s="90">
        <v>48</v>
      </c>
      <c r="J20" s="84">
        <v>4808887012019</v>
      </c>
      <c r="K20" s="84">
        <v>14808887012016</v>
      </c>
      <c r="L20" s="88" t="s">
        <v>53</v>
      </c>
      <c r="M20" s="100"/>
      <c r="N20" s="100"/>
    </row>
    <row r="21" spans="1:14" x14ac:dyDescent="0.2">
      <c r="A21" s="84">
        <v>5011200364052</v>
      </c>
      <c r="B21" s="85" t="s">
        <v>163</v>
      </c>
      <c r="C21" s="89">
        <v>48</v>
      </c>
      <c r="D21" s="89" t="s">
        <v>67</v>
      </c>
      <c r="E21" s="90">
        <f t="shared" si="6"/>
        <v>41.601875</v>
      </c>
      <c r="F21" s="90">
        <v>1996.89</v>
      </c>
      <c r="G21" s="90">
        <f>+H21/C21</f>
        <v>42.85</v>
      </c>
      <c r="H21" s="90">
        <v>2056.8000000000002</v>
      </c>
      <c r="I21" s="90">
        <v>45</v>
      </c>
      <c r="J21" s="84">
        <v>4808887000016</v>
      </c>
      <c r="K21" s="84">
        <v>14808887000013</v>
      </c>
      <c r="L21" s="88" t="s">
        <v>14</v>
      </c>
      <c r="M21" s="100"/>
      <c r="N21" s="100"/>
    </row>
    <row r="22" spans="1:14" x14ac:dyDescent="0.2">
      <c r="A22" s="84">
        <v>5011200364032</v>
      </c>
      <c r="B22" s="85" t="s">
        <v>158</v>
      </c>
      <c r="C22" s="89">
        <v>48</v>
      </c>
      <c r="D22" s="89" t="s">
        <v>67</v>
      </c>
      <c r="E22" s="90">
        <f t="shared" si="6"/>
        <v>41.601875</v>
      </c>
      <c r="F22" s="90">
        <v>1996.89</v>
      </c>
      <c r="G22" s="90">
        <f>+H22/C22</f>
        <v>42.85</v>
      </c>
      <c r="H22" s="90">
        <v>2056.8000000000002</v>
      </c>
      <c r="I22" s="90">
        <v>45</v>
      </c>
      <c r="J22" s="84">
        <v>4808887000252</v>
      </c>
      <c r="K22" s="84">
        <v>14808887000259</v>
      </c>
      <c r="L22" s="88" t="s">
        <v>14</v>
      </c>
      <c r="M22" s="100"/>
      <c r="N22" s="100"/>
    </row>
    <row r="23" spans="1:14" x14ac:dyDescent="0.2">
      <c r="A23" s="84" t="s">
        <v>98</v>
      </c>
      <c r="B23" s="85" t="s">
        <v>33</v>
      </c>
      <c r="C23" s="89">
        <v>48</v>
      </c>
      <c r="D23" s="89" t="s">
        <v>13</v>
      </c>
      <c r="E23" s="90">
        <f t="shared" si="6"/>
        <v>22.378541666666667</v>
      </c>
      <c r="F23" s="90">
        <v>1074.17</v>
      </c>
      <c r="G23" s="90">
        <f>+H23/C23</f>
        <v>23.05</v>
      </c>
      <c r="H23" s="90">
        <v>1106.4000000000001</v>
      </c>
      <c r="I23" s="90">
        <v>24.25</v>
      </c>
      <c r="J23" s="84">
        <v>4808887030389</v>
      </c>
      <c r="K23" s="84">
        <v>14808887030386</v>
      </c>
      <c r="L23" s="88" t="s">
        <v>16</v>
      </c>
      <c r="M23" s="100"/>
      <c r="N23" s="100"/>
    </row>
    <row r="24" spans="1:14" x14ac:dyDescent="0.2">
      <c r="A24" s="84" t="s">
        <v>99</v>
      </c>
      <c r="B24" s="85" t="s">
        <v>34</v>
      </c>
      <c r="C24" s="89">
        <v>48</v>
      </c>
      <c r="D24" s="89" t="s">
        <v>15</v>
      </c>
      <c r="E24" s="90">
        <f t="shared" si="6"/>
        <v>28.25</v>
      </c>
      <c r="F24" s="90">
        <v>1356</v>
      </c>
      <c r="G24" s="90">
        <v>29.1</v>
      </c>
      <c r="H24" s="90">
        <f t="shared" ref="H24" si="8">+G24*C24</f>
        <v>1396.8000000000002</v>
      </c>
      <c r="I24" s="90">
        <v>30.55</v>
      </c>
      <c r="J24" s="84">
        <v>4808887030204</v>
      </c>
      <c r="K24" s="84">
        <v>14808887030201</v>
      </c>
      <c r="L24" s="88" t="s">
        <v>16</v>
      </c>
      <c r="M24" s="100"/>
      <c r="N24" s="100"/>
    </row>
    <row r="25" spans="1:14" x14ac:dyDescent="0.2">
      <c r="A25" s="84" t="s">
        <v>100</v>
      </c>
      <c r="B25" s="85" t="s">
        <v>35</v>
      </c>
      <c r="C25" s="89">
        <v>24</v>
      </c>
      <c r="D25" s="89" t="s">
        <v>12</v>
      </c>
      <c r="E25" s="90">
        <f t="shared" si="6"/>
        <v>64.66</v>
      </c>
      <c r="F25" s="90">
        <v>1551.84</v>
      </c>
      <c r="G25" s="90">
        <f>+H25/C25</f>
        <v>66.600000000000009</v>
      </c>
      <c r="H25" s="90">
        <v>1598.4</v>
      </c>
      <c r="I25" s="90">
        <v>70</v>
      </c>
      <c r="J25" s="84">
        <v>4808887030037</v>
      </c>
      <c r="K25" s="84">
        <v>14808887030034</v>
      </c>
      <c r="L25" s="88" t="s">
        <v>16</v>
      </c>
      <c r="M25" s="100"/>
      <c r="N25" s="100"/>
    </row>
    <row r="26" spans="1:14" x14ac:dyDescent="0.2">
      <c r="A26" s="84">
        <v>5011200363990</v>
      </c>
      <c r="B26" s="92" t="s">
        <v>168</v>
      </c>
      <c r="C26" s="89">
        <v>48</v>
      </c>
      <c r="D26" s="89" t="s">
        <v>66</v>
      </c>
      <c r="E26" s="90">
        <f t="shared" si="6"/>
        <v>67</v>
      </c>
      <c r="F26" s="90">
        <v>3216</v>
      </c>
      <c r="G26" s="90">
        <f>+H26/C26</f>
        <v>69</v>
      </c>
      <c r="H26" s="90">
        <v>3312</v>
      </c>
      <c r="I26" s="90">
        <v>72.5</v>
      </c>
      <c r="J26" s="84">
        <v>4808887030013</v>
      </c>
      <c r="K26" s="84">
        <v>14808887030010</v>
      </c>
      <c r="L26" s="88" t="s">
        <v>16</v>
      </c>
      <c r="M26" s="100"/>
      <c r="N26" s="100"/>
    </row>
    <row r="27" spans="1:14" x14ac:dyDescent="0.2">
      <c r="A27" s="84">
        <v>5011200351214</v>
      </c>
      <c r="B27" s="85" t="s">
        <v>146</v>
      </c>
      <c r="C27" s="89">
        <v>48</v>
      </c>
      <c r="D27" s="89" t="s">
        <v>7</v>
      </c>
      <c r="E27" s="90">
        <f t="shared" si="6"/>
        <v>14.700000000000001</v>
      </c>
      <c r="F27" s="90">
        <v>705.6</v>
      </c>
      <c r="G27" s="90">
        <v>15.14</v>
      </c>
      <c r="H27" s="90">
        <f>+G27*C27</f>
        <v>726.72</v>
      </c>
      <c r="I27" s="90">
        <v>15.9</v>
      </c>
      <c r="J27" s="84">
        <v>4808887291780</v>
      </c>
      <c r="K27" s="84">
        <v>14808887291787</v>
      </c>
      <c r="L27" s="88" t="s">
        <v>16</v>
      </c>
      <c r="M27" s="100"/>
      <c r="N27" s="100"/>
    </row>
    <row r="28" spans="1:14" x14ac:dyDescent="0.2">
      <c r="A28" s="84" t="s">
        <v>101</v>
      </c>
      <c r="B28" s="85" t="s">
        <v>37</v>
      </c>
      <c r="C28" s="89">
        <v>48</v>
      </c>
      <c r="D28" s="89" t="s">
        <v>18</v>
      </c>
      <c r="E28" s="90">
        <f t="shared" si="6"/>
        <v>23</v>
      </c>
      <c r="F28" s="90">
        <v>1104</v>
      </c>
      <c r="G28" s="90">
        <v>23.7</v>
      </c>
      <c r="H28" s="90">
        <f t="shared" ref="H28:H31" si="9">+G28*C28</f>
        <v>1137.5999999999999</v>
      </c>
      <c r="I28" s="90">
        <v>24.9</v>
      </c>
      <c r="J28" s="84">
        <v>4808887030075</v>
      </c>
      <c r="K28" s="84">
        <v>14808887030072</v>
      </c>
      <c r="L28" s="88" t="s">
        <v>16</v>
      </c>
      <c r="M28" s="100"/>
      <c r="N28" s="100"/>
    </row>
    <row r="29" spans="1:14" x14ac:dyDescent="0.2">
      <c r="A29" s="84" t="s">
        <v>102</v>
      </c>
      <c r="B29" s="85" t="s">
        <v>38</v>
      </c>
      <c r="C29" s="89">
        <v>48</v>
      </c>
      <c r="D29" s="89" t="s">
        <v>7</v>
      </c>
      <c r="E29" s="90">
        <f t="shared" si="6"/>
        <v>16.75</v>
      </c>
      <c r="F29" s="90">
        <v>804</v>
      </c>
      <c r="G29" s="90">
        <v>17.25</v>
      </c>
      <c r="H29" s="90">
        <f t="shared" si="9"/>
        <v>828</v>
      </c>
      <c r="I29" s="90">
        <v>18.149999999999999</v>
      </c>
      <c r="J29" s="84">
        <v>4808887880014</v>
      </c>
      <c r="K29" s="84">
        <v>14808887030089</v>
      </c>
      <c r="L29" s="88" t="s">
        <v>16</v>
      </c>
      <c r="M29" s="100"/>
      <c r="N29" s="100"/>
    </row>
    <row r="30" spans="1:14" x14ac:dyDescent="0.2">
      <c r="A30" s="84" t="s">
        <v>103</v>
      </c>
      <c r="B30" s="85" t="s">
        <v>39</v>
      </c>
      <c r="C30" s="89">
        <v>48</v>
      </c>
      <c r="D30" s="89" t="s">
        <v>15</v>
      </c>
      <c r="E30" s="90">
        <f t="shared" si="6"/>
        <v>30.485416666666666</v>
      </c>
      <c r="F30" s="90">
        <v>1463.3</v>
      </c>
      <c r="G30" s="90">
        <v>31.4</v>
      </c>
      <c r="H30" s="90">
        <f t="shared" si="9"/>
        <v>1507.1999999999998</v>
      </c>
      <c r="I30" s="90">
        <v>33</v>
      </c>
      <c r="J30" s="84">
        <v>4808887290882</v>
      </c>
      <c r="K30" s="84">
        <v>14808887290889</v>
      </c>
      <c r="L30" s="88" t="s">
        <v>16</v>
      </c>
      <c r="M30" s="100"/>
      <c r="N30" s="100"/>
    </row>
    <row r="31" spans="1:14" x14ac:dyDescent="0.2">
      <c r="A31" s="84" t="s">
        <v>104</v>
      </c>
      <c r="B31" s="85" t="s">
        <v>36</v>
      </c>
      <c r="C31" s="89">
        <v>24</v>
      </c>
      <c r="D31" s="89" t="s">
        <v>17</v>
      </c>
      <c r="E31" s="90">
        <f t="shared" si="6"/>
        <v>57.281666666666666</v>
      </c>
      <c r="F31" s="90">
        <v>1374.76</v>
      </c>
      <c r="G31" s="90">
        <v>59</v>
      </c>
      <c r="H31" s="90">
        <f t="shared" si="9"/>
        <v>1416</v>
      </c>
      <c r="I31" s="90">
        <v>62</v>
      </c>
      <c r="J31" s="84">
        <v>4808887290899</v>
      </c>
      <c r="K31" s="84">
        <v>14808887290896</v>
      </c>
      <c r="L31" s="88" t="s">
        <v>16</v>
      </c>
      <c r="M31" s="100"/>
      <c r="N31" s="100"/>
    </row>
    <row r="32" spans="1:14" x14ac:dyDescent="0.2">
      <c r="A32" s="84" t="s">
        <v>105</v>
      </c>
      <c r="B32" s="85" t="s">
        <v>61</v>
      </c>
      <c r="C32" s="89">
        <v>48</v>
      </c>
      <c r="D32" s="89" t="s">
        <v>52</v>
      </c>
      <c r="E32" s="90">
        <f t="shared" si="6"/>
        <v>66.990208333333342</v>
      </c>
      <c r="F32" s="90">
        <v>3215.53</v>
      </c>
      <c r="G32" s="90">
        <f>+H32/C32</f>
        <v>69</v>
      </c>
      <c r="H32" s="90">
        <v>3312</v>
      </c>
      <c r="I32" s="90">
        <v>72.5</v>
      </c>
      <c r="J32" s="84">
        <v>4808887030914</v>
      </c>
      <c r="K32" s="84">
        <v>14808887030911</v>
      </c>
      <c r="L32" s="88" t="s">
        <v>16</v>
      </c>
      <c r="M32" s="100"/>
      <c r="N32" s="100"/>
    </row>
    <row r="33" spans="1:14" x14ac:dyDescent="0.2">
      <c r="A33" s="84" t="s">
        <v>106</v>
      </c>
      <c r="B33" s="85" t="s">
        <v>62</v>
      </c>
      <c r="C33" s="89">
        <v>48</v>
      </c>
      <c r="D33" s="89" t="s">
        <v>52</v>
      </c>
      <c r="E33" s="90">
        <f t="shared" si="6"/>
        <v>66.990208333333342</v>
      </c>
      <c r="F33" s="90">
        <v>3215.53</v>
      </c>
      <c r="G33" s="90">
        <f>+H33/C33</f>
        <v>69</v>
      </c>
      <c r="H33" s="90">
        <v>3312</v>
      </c>
      <c r="I33" s="90">
        <v>72.5</v>
      </c>
      <c r="J33" s="84">
        <v>4808887030921</v>
      </c>
      <c r="K33" s="84">
        <v>14808887030928</v>
      </c>
      <c r="L33" s="88" t="s">
        <v>16</v>
      </c>
      <c r="M33" s="100"/>
      <c r="N33" s="100"/>
    </row>
    <row r="34" spans="1:14" x14ac:dyDescent="0.2">
      <c r="A34" s="84">
        <v>5011200362997</v>
      </c>
      <c r="B34" s="85" t="s">
        <v>169</v>
      </c>
      <c r="C34" s="89">
        <v>48</v>
      </c>
      <c r="D34" s="89" t="s">
        <v>7</v>
      </c>
      <c r="E34" s="90">
        <f t="shared" si="6"/>
        <v>36.019375000000004</v>
      </c>
      <c r="F34" s="90">
        <v>1728.93</v>
      </c>
      <c r="G34" s="90">
        <v>37.1</v>
      </c>
      <c r="H34" s="90">
        <f t="shared" ref="H34:H43" si="10">+G34*C34</f>
        <v>1780.8000000000002</v>
      </c>
      <c r="I34" s="90">
        <v>39</v>
      </c>
      <c r="J34" s="84">
        <v>4808887291179</v>
      </c>
      <c r="K34" s="84">
        <v>14808887291176</v>
      </c>
      <c r="L34" s="88" t="s">
        <v>19</v>
      </c>
      <c r="M34" s="100"/>
      <c r="N34" s="100"/>
    </row>
    <row r="35" spans="1:14" x14ac:dyDescent="0.2">
      <c r="A35" s="84">
        <v>5011200362995</v>
      </c>
      <c r="B35" s="85" t="s">
        <v>171</v>
      </c>
      <c r="C35" s="89">
        <v>48</v>
      </c>
      <c r="D35" s="89" t="s">
        <v>7</v>
      </c>
      <c r="E35" s="90">
        <f>+F35/C35</f>
        <v>36.019375000000004</v>
      </c>
      <c r="F35" s="90">
        <v>1728.93</v>
      </c>
      <c r="G35" s="90">
        <v>37.1</v>
      </c>
      <c r="H35" s="90">
        <f t="shared" si="10"/>
        <v>1780.8000000000002</v>
      </c>
      <c r="I35" s="90">
        <v>39</v>
      </c>
      <c r="J35" s="84">
        <v>4808887291162</v>
      </c>
      <c r="K35" s="84">
        <v>14808887291169</v>
      </c>
      <c r="L35" s="88" t="s">
        <v>19</v>
      </c>
      <c r="M35" s="100"/>
      <c r="N35" s="100"/>
    </row>
    <row r="36" spans="1:14" x14ac:dyDescent="0.2">
      <c r="A36" s="84">
        <v>5011200362994</v>
      </c>
      <c r="B36" s="85" t="s">
        <v>173</v>
      </c>
      <c r="C36" s="89">
        <v>48</v>
      </c>
      <c r="D36" s="89" t="s">
        <v>7</v>
      </c>
      <c r="E36" s="90">
        <f>+F36/C36</f>
        <v>36.019375000000004</v>
      </c>
      <c r="F36" s="90">
        <v>1728.93</v>
      </c>
      <c r="G36" s="90">
        <v>37.1</v>
      </c>
      <c r="H36" s="90">
        <f t="shared" si="10"/>
        <v>1780.8000000000002</v>
      </c>
      <c r="I36" s="90">
        <v>39</v>
      </c>
      <c r="J36" s="84">
        <v>4808887291155</v>
      </c>
      <c r="K36" s="84">
        <v>14808887291152</v>
      </c>
      <c r="L36" s="88" t="s">
        <v>19</v>
      </c>
      <c r="M36" s="100"/>
      <c r="N36" s="100"/>
    </row>
    <row r="37" spans="1:14" x14ac:dyDescent="0.2">
      <c r="A37" s="84">
        <v>5011200362998</v>
      </c>
      <c r="B37" s="85" t="s">
        <v>170</v>
      </c>
      <c r="C37" s="89">
        <v>48</v>
      </c>
      <c r="D37" s="89" t="s">
        <v>23</v>
      </c>
      <c r="E37" s="90">
        <f t="shared" si="6"/>
        <v>49.029166666666669</v>
      </c>
      <c r="F37" s="90">
        <v>2353.4</v>
      </c>
      <c r="G37" s="90">
        <v>50.5</v>
      </c>
      <c r="H37" s="90">
        <f t="shared" si="10"/>
        <v>2424</v>
      </c>
      <c r="I37" s="90">
        <v>53</v>
      </c>
      <c r="J37" s="84">
        <v>4808887291667</v>
      </c>
      <c r="K37" s="84">
        <v>14808887291664</v>
      </c>
      <c r="L37" s="88" t="s">
        <v>19</v>
      </c>
      <c r="M37" s="100"/>
      <c r="N37" s="100"/>
    </row>
    <row r="38" spans="1:14" x14ac:dyDescent="0.2">
      <c r="A38" s="84">
        <v>5011200362996</v>
      </c>
      <c r="B38" s="85" t="s">
        <v>172</v>
      </c>
      <c r="C38" s="89">
        <v>48</v>
      </c>
      <c r="D38" s="89" t="s">
        <v>23</v>
      </c>
      <c r="E38" s="90">
        <f t="shared" si="6"/>
        <v>49.029166666666669</v>
      </c>
      <c r="F38" s="90">
        <v>2353.4</v>
      </c>
      <c r="G38" s="90">
        <v>50.5</v>
      </c>
      <c r="H38" s="90">
        <f t="shared" si="10"/>
        <v>2424</v>
      </c>
      <c r="I38" s="90">
        <v>53</v>
      </c>
      <c r="J38" s="84">
        <v>4808887291674</v>
      </c>
      <c r="K38" s="84">
        <v>14808887291671</v>
      </c>
      <c r="L38" s="88" t="s">
        <v>19</v>
      </c>
      <c r="M38" s="100"/>
      <c r="N38" s="100"/>
    </row>
    <row r="39" spans="1:14" x14ac:dyDescent="0.2">
      <c r="A39" s="84" t="s">
        <v>107</v>
      </c>
      <c r="B39" s="85" t="s">
        <v>40</v>
      </c>
      <c r="C39" s="89">
        <v>48</v>
      </c>
      <c r="D39" s="89" t="s">
        <v>20</v>
      </c>
      <c r="E39" s="90">
        <f t="shared" si="6"/>
        <v>15.728125</v>
      </c>
      <c r="F39" s="90">
        <v>754.95</v>
      </c>
      <c r="G39" s="90">
        <v>16.2</v>
      </c>
      <c r="H39" s="90">
        <f>+G39*C39</f>
        <v>777.59999999999991</v>
      </c>
      <c r="I39" s="90">
        <v>17</v>
      </c>
      <c r="J39" s="84">
        <v>4808887291230</v>
      </c>
      <c r="K39" s="84">
        <v>14808887291237</v>
      </c>
      <c r="L39" s="88" t="s">
        <v>19</v>
      </c>
      <c r="M39" s="100"/>
      <c r="N39" s="100"/>
    </row>
    <row r="40" spans="1:14" x14ac:dyDescent="0.2">
      <c r="A40" s="84" t="s">
        <v>108</v>
      </c>
      <c r="B40" s="85" t="s">
        <v>41</v>
      </c>
      <c r="C40" s="89">
        <v>48</v>
      </c>
      <c r="D40" s="89" t="s">
        <v>20</v>
      </c>
      <c r="E40" s="90">
        <f t="shared" si="6"/>
        <v>15.728125</v>
      </c>
      <c r="F40" s="90">
        <v>754.95</v>
      </c>
      <c r="G40" s="90">
        <v>16.2</v>
      </c>
      <c r="H40" s="90">
        <f>+G40*C40</f>
        <v>777.59999999999991</v>
      </c>
      <c r="I40" s="90">
        <v>17</v>
      </c>
      <c r="J40" s="84">
        <v>4808887291247</v>
      </c>
      <c r="K40" s="84">
        <v>14808887291244</v>
      </c>
      <c r="L40" s="88" t="s">
        <v>19</v>
      </c>
      <c r="M40" s="100"/>
      <c r="N40" s="100"/>
    </row>
    <row r="41" spans="1:14" x14ac:dyDescent="0.2">
      <c r="A41" s="84" t="s">
        <v>109</v>
      </c>
      <c r="B41" s="85" t="s">
        <v>42</v>
      </c>
      <c r="C41" s="89">
        <v>48</v>
      </c>
      <c r="D41" s="89" t="s">
        <v>20</v>
      </c>
      <c r="E41" s="90">
        <f t="shared" si="6"/>
        <v>15.728125</v>
      </c>
      <c r="F41" s="90">
        <v>754.95</v>
      </c>
      <c r="G41" s="90">
        <v>16.2</v>
      </c>
      <c r="H41" s="90">
        <f>+G41*C41</f>
        <v>777.59999999999991</v>
      </c>
      <c r="I41" s="90">
        <v>17</v>
      </c>
      <c r="J41" s="84">
        <v>4808887291315</v>
      </c>
      <c r="K41" s="84">
        <v>14808887291312</v>
      </c>
      <c r="L41" s="88" t="s">
        <v>19</v>
      </c>
      <c r="M41" s="100"/>
      <c r="N41" s="100"/>
    </row>
    <row r="42" spans="1:14" x14ac:dyDescent="0.2">
      <c r="A42" s="84" t="s">
        <v>110</v>
      </c>
      <c r="B42" s="85" t="s">
        <v>43</v>
      </c>
      <c r="C42" s="89">
        <v>48</v>
      </c>
      <c r="D42" s="89" t="s">
        <v>20</v>
      </c>
      <c r="E42" s="90">
        <f t="shared" si="6"/>
        <v>15.728125</v>
      </c>
      <c r="F42" s="90">
        <v>754.95</v>
      </c>
      <c r="G42" s="90">
        <v>16.2</v>
      </c>
      <c r="H42" s="90">
        <f>+G42*C42</f>
        <v>777.59999999999991</v>
      </c>
      <c r="I42" s="90">
        <v>17</v>
      </c>
      <c r="J42" s="84">
        <v>4808887291322</v>
      </c>
      <c r="K42" s="84">
        <v>14808887291329</v>
      </c>
      <c r="L42" s="88" t="s">
        <v>19</v>
      </c>
      <c r="M42" s="100"/>
      <c r="N42" s="100"/>
    </row>
    <row r="43" spans="1:14" x14ac:dyDescent="0.2">
      <c r="A43" s="84" t="s">
        <v>111</v>
      </c>
      <c r="B43" s="85" t="s">
        <v>44</v>
      </c>
      <c r="C43" s="89">
        <v>48</v>
      </c>
      <c r="D43" s="89" t="s">
        <v>20</v>
      </c>
      <c r="E43" s="90">
        <f t="shared" si="6"/>
        <v>15.728125</v>
      </c>
      <c r="F43" s="90">
        <v>754.95</v>
      </c>
      <c r="G43" s="90">
        <v>16.2</v>
      </c>
      <c r="H43" s="90">
        <f t="shared" si="10"/>
        <v>777.59999999999991</v>
      </c>
      <c r="I43" s="90">
        <v>17</v>
      </c>
      <c r="J43" s="84">
        <v>4808887291339</v>
      </c>
      <c r="K43" s="84">
        <v>14808887291336</v>
      </c>
      <c r="L43" s="88" t="s">
        <v>19</v>
      </c>
      <c r="M43" s="100"/>
      <c r="N43" s="100"/>
    </row>
    <row r="44" spans="1:14" x14ac:dyDescent="0.2">
      <c r="A44" s="84">
        <v>5011200364022</v>
      </c>
      <c r="B44" s="85" t="s">
        <v>159</v>
      </c>
      <c r="C44" s="89">
        <v>48</v>
      </c>
      <c r="D44" s="89" t="s">
        <v>8</v>
      </c>
      <c r="E44" s="90">
        <f t="shared" si="6"/>
        <v>113.30104166666666</v>
      </c>
      <c r="F44" s="90">
        <v>5438.45</v>
      </c>
      <c r="G44" s="90">
        <v>116.7</v>
      </c>
      <c r="H44" s="90">
        <f>+G44*C44</f>
        <v>5601.6</v>
      </c>
      <c r="I44" s="90">
        <v>123</v>
      </c>
      <c r="J44" s="84">
        <v>4808887070019</v>
      </c>
      <c r="K44" s="84">
        <v>14808887070016</v>
      </c>
      <c r="L44" s="88" t="s">
        <v>21</v>
      </c>
      <c r="M44" s="100"/>
      <c r="N44" s="100"/>
    </row>
    <row r="45" spans="1:14" x14ac:dyDescent="0.2">
      <c r="A45" s="84" t="s">
        <v>112</v>
      </c>
      <c r="B45" s="85" t="s">
        <v>45</v>
      </c>
      <c r="C45" s="89">
        <v>48</v>
      </c>
      <c r="D45" s="89" t="s">
        <v>22</v>
      </c>
      <c r="E45" s="90">
        <f t="shared" si="6"/>
        <v>24.271874999999998</v>
      </c>
      <c r="F45" s="90">
        <v>1165.05</v>
      </c>
      <c r="G45" s="90">
        <f>+H45/C45</f>
        <v>25</v>
      </c>
      <c r="H45" s="90">
        <v>1200</v>
      </c>
      <c r="I45" s="90">
        <v>26.25</v>
      </c>
      <c r="J45" s="84">
        <v>4808887040012</v>
      </c>
      <c r="K45" s="84">
        <v>14808887040019</v>
      </c>
      <c r="L45" s="88" t="s">
        <v>21</v>
      </c>
      <c r="M45" s="100"/>
      <c r="N45" s="100"/>
    </row>
    <row r="46" spans="1:14" x14ac:dyDescent="0.2">
      <c r="A46" s="84">
        <v>5011200324056</v>
      </c>
      <c r="B46" s="85" t="s">
        <v>174</v>
      </c>
      <c r="C46" s="89">
        <v>24</v>
      </c>
      <c r="D46" s="89" t="s">
        <v>17</v>
      </c>
      <c r="E46" s="93">
        <f t="shared" si="6"/>
        <v>58.252499999999998</v>
      </c>
      <c r="F46" s="93">
        <v>1398.06</v>
      </c>
      <c r="G46" s="94">
        <f>+H46/C46</f>
        <v>60</v>
      </c>
      <c r="H46" s="94">
        <v>1440</v>
      </c>
      <c r="I46" s="90">
        <v>63</v>
      </c>
      <c r="J46" s="84">
        <v>4808887060010</v>
      </c>
      <c r="K46" s="84">
        <v>14808887060017</v>
      </c>
      <c r="L46" s="88" t="s">
        <v>21</v>
      </c>
      <c r="M46" s="100"/>
      <c r="N46" s="100"/>
    </row>
    <row r="47" spans="1:14" x14ac:dyDescent="0.2">
      <c r="A47" s="84" t="s">
        <v>113</v>
      </c>
      <c r="B47" s="92" t="s">
        <v>91</v>
      </c>
      <c r="C47" s="89">
        <v>48</v>
      </c>
      <c r="D47" s="89">
        <v>180</v>
      </c>
      <c r="E47" s="90">
        <f t="shared" si="6"/>
        <v>32.300000000000004</v>
      </c>
      <c r="F47" s="90">
        <v>1550.4</v>
      </c>
      <c r="G47" s="95">
        <v>33.300000000000004</v>
      </c>
      <c r="H47" s="90">
        <f>+G47*C47</f>
        <v>1598.4</v>
      </c>
      <c r="I47" s="96">
        <v>35</v>
      </c>
      <c r="J47" s="97">
        <v>4808887291544</v>
      </c>
      <c r="K47" s="84"/>
      <c r="L47" s="88" t="s">
        <v>175</v>
      </c>
      <c r="M47" s="100"/>
      <c r="N47" s="100"/>
    </row>
    <row r="48" spans="1:14" x14ac:dyDescent="0.2">
      <c r="A48" s="84" t="s">
        <v>114</v>
      </c>
      <c r="B48" s="92" t="s">
        <v>92</v>
      </c>
      <c r="C48" s="89">
        <v>48</v>
      </c>
      <c r="D48" s="89">
        <v>180</v>
      </c>
      <c r="E48" s="90">
        <f t="shared" si="6"/>
        <v>32.300000000000004</v>
      </c>
      <c r="F48" s="90">
        <v>1550.4</v>
      </c>
      <c r="G48" s="95">
        <v>33.300000000000004</v>
      </c>
      <c r="H48" s="90">
        <f>+G48*C48</f>
        <v>1598.4</v>
      </c>
      <c r="I48" s="96">
        <v>35</v>
      </c>
      <c r="J48" s="97">
        <v>4808887291568</v>
      </c>
      <c r="K48" s="84"/>
      <c r="L48" s="88" t="s">
        <v>175</v>
      </c>
      <c r="M48" s="100"/>
      <c r="N48" s="100"/>
    </row>
    <row r="49" spans="1:14" x14ac:dyDescent="0.2">
      <c r="A49" s="84" t="s">
        <v>115</v>
      </c>
      <c r="B49" s="92" t="s">
        <v>93</v>
      </c>
      <c r="C49" s="89">
        <v>48</v>
      </c>
      <c r="D49" s="89">
        <v>180</v>
      </c>
      <c r="E49" s="90">
        <f t="shared" si="6"/>
        <v>43.449999999999996</v>
      </c>
      <c r="F49" s="90">
        <v>2085.6</v>
      </c>
      <c r="G49" s="95">
        <v>44.75</v>
      </c>
      <c r="H49" s="90">
        <f>+G49*C49</f>
        <v>2148</v>
      </c>
      <c r="I49" s="96">
        <v>47</v>
      </c>
      <c r="J49" s="97">
        <v>4808887291575</v>
      </c>
      <c r="K49" s="84"/>
      <c r="L49" s="88" t="s">
        <v>175</v>
      </c>
      <c r="M49" s="100"/>
      <c r="N49" s="100"/>
    </row>
    <row r="50" spans="1:14" x14ac:dyDescent="0.2">
      <c r="A50" s="84" t="s">
        <v>116</v>
      </c>
      <c r="B50" s="92" t="s">
        <v>94</v>
      </c>
      <c r="C50" s="89">
        <v>48</v>
      </c>
      <c r="D50" s="89">
        <v>180</v>
      </c>
      <c r="E50" s="90">
        <f t="shared" si="6"/>
        <v>43.449999999999996</v>
      </c>
      <c r="F50" s="90">
        <v>2085.6</v>
      </c>
      <c r="G50" s="95">
        <v>44.75</v>
      </c>
      <c r="H50" s="90">
        <f>+G50*C50</f>
        <v>2148</v>
      </c>
      <c r="I50" s="96">
        <v>47</v>
      </c>
      <c r="J50" s="97">
        <v>4808887291612</v>
      </c>
      <c r="K50" s="84"/>
      <c r="L50" s="88" t="s">
        <v>175</v>
      </c>
      <c r="M50" s="100"/>
      <c r="N50" s="100"/>
    </row>
    <row r="51" spans="1:14" x14ac:dyDescent="0.2">
      <c r="A51" s="84">
        <v>5011200363514</v>
      </c>
      <c r="B51" s="92" t="s">
        <v>176</v>
      </c>
      <c r="C51" s="89">
        <v>48</v>
      </c>
      <c r="D51" s="89" t="s">
        <v>7</v>
      </c>
      <c r="E51" s="90">
        <v>24.45</v>
      </c>
      <c r="F51" s="90">
        <f>+E51*C51</f>
        <v>1173.5999999999999</v>
      </c>
      <c r="G51" s="95">
        <v>25.7</v>
      </c>
      <c r="H51" s="90">
        <f t="shared" ref="H51:H54" si="11">+G51*C51</f>
        <v>1233.5999999999999</v>
      </c>
      <c r="I51" s="96">
        <v>27.5</v>
      </c>
      <c r="J51" s="97">
        <v>4808887291841</v>
      </c>
      <c r="K51" s="84">
        <v>14808887291848</v>
      </c>
      <c r="L51" s="88" t="s">
        <v>175</v>
      </c>
      <c r="M51" s="100"/>
      <c r="N51" s="100"/>
    </row>
    <row r="52" spans="1:14" x14ac:dyDescent="0.2">
      <c r="A52" s="84">
        <v>5011200363516</v>
      </c>
      <c r="B52" s="92" t="s">
        <v>177</v>
      </c>
      <c r="C52" s="89">
        <v>48</v>
      </c>
      <c r="D52" s="89" t="s">
        <v>7</v>
      </c>
      <c r="E52" s="90">
        <v>24.45</v>
      </c>
      <c r="F52" s="90">
        <f t="shared" ref="F52:F54" si="12">+E52*C52</f>
        <v>1173.5999999999999</v>
      </c>
      <c r="G52" s="95">
        <v>25.7</v>
      </c>
      <c r="H52" s="90">
        <f t="shared" si="11"/>
        <v>1233.5999999999999</v>
      </c>
      <c r="I52" s="96">
        <v>27.5</v>
      </c>
      <c r="J52" s="97">
        <v>4808887291803</v>
      </c>
      <c r="K52" s="84">
        <v>14808887291800</v>
      </c>
      <c r="L52" s="88" t="s">
        <v>175</v>
      </c>
      <c r="M52" s="100"/>
      <c r="N52" s="100"/>
    </row>
    <row r="53" spans="1:14" x14ac:dyDescent="0.2">
      <c r="A53" s="84">
        <v>5011200363518</v>
      </c>
      <c r="B53" s="92" t="s">
        <v>178</v>
      </c>
      <c r="C53" s="89">
        <v>48</v>
      </c>
      <c r="D53" s="89" t="s">
        <v>7</v>
      </c>
      <c r="E53" s="90">
        <v>24.45</v>
      </c>
      <c r="F53" s="90">
        <f t="shared" si="12"/>
        <v>1173.5999999999999</v>
      </c>
      <c r="G53" s="95">
        <v>25.7</v>
      </c>
      <c r="H53" s="90">
        <f t="shared" si="11"/>
        <v>1233.5999999999999</v>
      </c>
      <c r="I53" s="96">
        <v>27.5</v>
      </c>
      <c r="J53" s="97">
        <v>4808887291810</v>
      </c>
      <c r="K53" s="84">
        <v>14808887291817</v>
      </c>
      <c r="L53" s="88" t="s">
        <v>175</v>
      </c>
      <c r="M53" s="100"/>
      <c r="N53" s="100"/>
    </row>
    <row r="54" spans="1:14" x14ac:dyDescent="0.2">
      <c r="A54" s="84">
        <v>5011200363519</v>
      </c>
      <c r="B54" s="92" t="s">
        <v>179</v>
      </c>
      <c r="C54" s="89">
        <v>48</v>
      </c>
      <c r="D54" s="89" t="s">
        <v>7</v>
      </c>
      <c r="E54" s="90">
        <v>24.45</v>
      </c>
      <c r="F54" s="90">
        <f t="shared" si="12"/>
        <v>1173.5999999999999</v>
      </c>
      <c r="G54" s="95">
        <v>25.7</v>
      </c>
      <c r="H54" s="90">
        <f t="shared" si="11"/>
        <v>1233.5999999999999</v>
      </c>
      <c r="I54" s="96">
        <v>27.5</v>
      </c>
      <c r="J54" s="97">
        <v>4808887291827</v>
      </c>
      <c r="K54" s="84">
        <v>14808887291824</v>
      </c>
      <c r="L54" s="88" t="s">
        <v>175</v>
      </c>
      <c r="M54" s="100"/>
      <c r="N54" s="100"/>
    </row>
    <row r="55" spans="1:14" x14ac:dyDescent="0.2">
      <c r="A55" s="42" t="s">
        <v>117</v>
      </c>
      <c r="B55" s="83" t="s">
        <v>87</v>
      </c>
      <c r="C55" s="56">
        <v>24</v>
      </c>
      <c r="D55" s="56" t="s">
        <v>88</v>
      </c>
      <c r="E55" s="43">
        <f>+F55/C55</f>
        <v>43.037500000000001</v>
      </c>
      <c r="F55" s="43">
        <v>1032.9000000000001</v>
      </c>
      <c r="G55" s="98">
        <f>+H55/C55</f>
        <v>46.5</v>
      </c>
      <c r="H55" s="98">
        <v>1116</v>
      </c>
      <c r="I55" s="98">
        <f>+G55*1.05</f>
        <v>48.825000000000003</v>
      </c>
      <c r="J55" s="42"/>
      <c r="K55" s="83">
        <v>14806513741460</v>
      </c>
      <c r="L55" s="88" t="s">
        <v>191</v>
      </c>
      <c r="M55" s="100"/>
      <c r="N55" s="100"/>
    </row>
    <row r="56" spans="1:14" x14ac:dyDescent="0.2">
      <c r="A56" s="42">
        <v>5020170873545</v>
      </c>
      <c r="B56" s="83" t="s">
        <v>89</v>
      </c>
      <c r="C56" s="56">
        <v>8</v>
      </c>
      <c r="D56" s="99" t="s">
        <v>90</v>
      </c>
      <c r="E56" s="43">
        <f>+F56/C56</f>
        <v>129.11250000000001</v>
      </c>
      <c r="F56" s="43">
        <v>1032.9000000000001</v>
      </c>
      <c r="G56" s="98">
        <f>+H56/C56</f>
        <v>139.5</v>
      </c>
      <c r="H56" s="98">
        <v>1116</v>
      </c>
      <c r="I56" s="98">
        <f>+G56*1.05</f>
        <v>146.47499999999999</v>
      </c>
      <c r="J56" s="42">
        <v>4806513740121</v>
      </c>
      <c r="K56" s="83">
        <v>14806513740128</v>
      </c>
      <c r="L56" s="88" t="s">
        <v>191</v>
      </c>
      <c r="M56" s="100"/>
      <c r="N56" s="100"/>
    </row>
    <row r="57" spans="1:14" x14ac:dyDescent="0.2">
      <c r="A57" s="42">
        <v>5020170911570</v>
      </c>
      <c r="B57" s="83" t="s">
        <v>182</v>
      </c>
      <c r="C57" s="56">
        <v>24</v>
      </c>
      <c r="D57" s="99" t="s">
        <v>183</v>
      </c>
      <c r="E57" s="43">
        <f>+F57/C57</f>
        <v>82.96</v>
      </c>
      <c r="F57" s="43">
        <v>1991.04</v>
      </c>
      <c r="G57" s="98">
        <f>+H57/C57</f>
        <v>85.44</v>
      </c>
      <c r="H57" s="98">
        <v>2050.56</v>
      </c>
      <c r="I57" s="98">
        <v>88</v>
      </c>
      <c r="J57" s="42">
        <v>8888240053718</v>
      </c>
      <c r="K57" s="83">
        <v>18888240053715</v>
      </c>
      <c r="L57" s="88" t="s">
        <v>191</v>
      </c>
      <c r="M57" s="100"/>
      <c r="N57" s="100"/>
    </row>
    <row r="58" spans="1:14" x14ac:dyDescent="0.2">
      <c r="A58" s="42">
        <v>5020170898785</v>
      </c>
      <c r="B58" s="83" t="s">
        <v>184</v>
      </c>
      <c r="C58" s="99">
        <v>48</v>
      </c>
      <c r="D58" s="99" t="s">
        <v>185</v>
      </c>
      <c r="E58" s="43">
        <f>+F58/C58</f>
        <v>32.300000000000004</v>
      </c>
      <c r="F58" s="43">
        <v>1550.4</v>
      </c>
      <c r="G58" s="98">
        <f>+H58/C58</f>
        <v>33.35</v>
      </c>
      <c r="H58" s="98">
        <v>1600.8</v>
      </c>
      <c r="I58" s="98">
        <f>7*5</f>
        <v>35</v>
      </c>
      <c r="J58" s="42">
        <v>4806513742200</v>
      </c>
      <c r="K58" s="83">
        <v>14806513742207</v>
      </c>
      <c r="L58" s="88" t="s">
        <v>191</v>
      </c>
      <c r="M58" s="100"/>
      <c r="N58" s="100"/>
    </row>
    <row r="59" spans="1:14" x14ac:dyDescent="0.2">
      <c r="A59" s="86">
        <v>5020170893834</v>
      </c>
      <c r="B59" s="83" t="s">
        <v>139</v>
      </c>
      <c r="C59" s="56">
        <v>24</v>
      </c>
      <c r="D59" s="99" t="s">
        <v>140</v>
      </c>
      <c r="E59" s="43">
        <f>+F59/C59</f>
        <v>12</v>
      </c>
      <c r="F59" s="43">
        <v>288</v>
      </c>
      <c r="G59" s="43">
        <v>12.36</v>
      </c>
      <c r="H59" s="43">
        <v>296.64999999999998</v>
      </c>
      <c r="I59" s="43">
        <v>13</v>
      </c>
      <c r="J59" s="42">
        <v>4806513742095</v>
      </c>
      <c r="K59" s="83">
        <v>4806513742095</v>
      </c>
      <c r="L59" s="88" t="s">
        <v>192</v>
      </c>
      <c r="M59" s="100"/>
      <c r="N59" s="100"/>
    </row>
    <row r="60" spans="1:14" x14ac:dyDescent="0.2">
      <c r="A60" s="42">
        <v>5020170873540</v>
      </c>
      <c r="B60" s="83" t="s">
        <v>82</v>
      </c>
      <c r="C60" s="56">
        <v>30</v>
      </c>
      <c r="D60" s="56" t="s">
        <v>29</v>
      </c>
      <c r="E60" s="43">
        <v>49.5</v>
      </c>
      <c r="F60" s="43">
        <v>1486</v>
      </c>
      <c r="G60" s="43">
        <v>51</v>
      </c>
      <c r="H60" s="43">
        <v>1530.58</v>
      </c>
      <c r="I60" s="43">
        <v>53.6</v>
      </c>
      <c r="J60" s="42">
        <v>4806513740299</v>
      </c>
      <c r="K60" s="83">
        <v>14806513740296</v>
      </c>
      <c r="L60" s="88" t="s">
        <v>193</v>
      </c>
      <c r="M60" s="100"/>
      <c r="N60" s="100"/>
    </row>
    <row r="61" spans="1:14" x14ac:dyDescent="0.2">
      <c r="A61" s="42">
        <v>5020170873541</v>
      </c>
      <c r="B61" s="83" t="s">
        <v>75</v>
      </c>
      <c r="C61" s="56">
        <v>20</v>
      </c>
      <c r="D61" s="56" t="s">
        <v>30</v>
      </c>
      <c r="E61" s="43">
        <f>+F61/C61</f>
        <v>94.689499999999995</v>
      </c>
      <c r="F61" s="43">
        <v>1893.79</v>
      </c>
      <c r="G61" s="43">
        <f>+H61/C61</f>
        <v>97.53</v>
      </c>
      <c r="H61" s="43">
        <v>1950.6</v>
      </c>
      <c r="I61" s="43">
        <v>102.4</v>
      </c>
      <c r="J61" s="42">
        <v>4806513740855</v>
      </c>
      <c r="K61" s="83">
        <v>14806513740852</v>
      </c>
      <c r="L61" s="88" t="s">
        <v>193</v>
      </c>
      <c r="M61" s="100"/>
      <c r="N61" s="100"/>
    </row>
    <row r="62" spans="1:14" x14ac:dyDescent="0.2">
      <c r="A62" s="42">
        <v>5020170873544</v>
      </c>
      <c r="B62" s="83" t="s">
        <v>76</v>
      </c>
      <c r="C62" s="56">
        <v>30</v>
      </c>
      <c r="D62" s="56" t="s">
        <v>51</v>
      </c>
      <c r="E62" s="43">
        <v>47.9</v>
      </c>
      <c r="F62" s="43">
        <v>1437.56</v>
      </c>
      <c r="G62" s="43">
        <v>49.4</v>
      </c>
      <c r="H62" s="43">
        <v>1480.69</v>
      </c>
      <c r="I62" s="43">
        <v>51.8</v>
      </c>
      <c r="J62" s="42">
        <v>4806513741715</v>
      </c>
      <c r="K62" s="83">
        <v>14806513741644</v>
      </c>
      <c r="L62" s="88" t="s">
        <v>193</v>
      </c>
      <c r="M62" s="100"/>
      <c r="N62" s="100"/>
    </row>
    <row r="63" spans="1:14" x14ac:dyDescent="0.2">
      <c r="A63" s="42">
        <v>5020170873542</v>
      </c>
      <c r="B63" s="83" t="s">
        <v>83</v>
      </c>
      <c r="C63" s="56">
        <v>30</v>
      </c>
      <c r="D63" s="56" t="s">
        <v>29</v>
      </c>
      <c r="E63" s="43">
        <f>+F63/C63</f>
        <v>59.951333333333331</v>
      </c>
      <c r="F63" s="43">
        <v>1798.54</v>
      </c>
      <c r="G63" s="43">
        <v>61.75</v>
      </c>
      <c r="H63" s="43">
        <f>+G63*C63</f>
        <v>1852.5</v>
      </c>
      <c r="I63" s="43">
        <v>65</v>
      </c>
      <c r="J63" s="42">
        <v>4806513740275</v>
      </c>
      <c r="K63" s="83">
        <v>14806513740272</v>
      </c>
      <c r="L63" s="88" t="s">
        <v>194</v>
      </c>
      <c r="M63" s="100"/>
      <c r="N63" s="100"/>
    </row>
    <row r="64" spans="1:14" x14ac:dyDescent="0.2">
      <c r="A64" s="42">
        <v>5020170874321</v>
      </c>
      <c r="B64" s="83" t="s">
        <v>81</v>
      </c>
      <c r="C64" s="56">
        <v>30</v>
      </c>
      <c r="D64" s="99" t="s">
        <v>29</v>
      </c>
      <c r="E64" s="43">
        <f>+F64/C64</f>
        <v>59.951333333333331</v>
      </c>
      <c r="F64" s="43">
        <v>1798.54</v>
      </c>
      <c r="G64" s="43">
        <v>61.75</v>
      </c>
      <c r="H64" s="43">
        <f>+G64*C64</f>
        <v>1852.5</v>
      </c>
      <c r="I64" s="43">
        <v>65</v>
      </c>
      <c r="J64" s="42">
        <v>4806513740312</v>
      </c>
      <c r="K64" s="83">
        <v>14806513740319</v>
      </c>
      <c r="L64" s="88" t="s">
        <v>195</v>
      </c>
      <c r="M64" s="100"/>
      <c r="N64" s="100"/>
    </row>
    <row r="65" spans="1:14" x14ac:dyDescent="0.2">
      <c r="A65" s="42">
        <v>5020170893834</v>
      </c>
      <c r="B65" s="83" t="s">
        <v>139</v>
      </c>
      <c r="C65" s="56">
        <v>24</v>
      </c>
      <c r="D65" s="99" t="s">
        <v>148</v>
      </c>
      <c r="E65" s="43">
        <f>+F65/C65</f>
        <v>12</v>
      </c>
      <c r="F65" s="43">
        <v>288</v>
      </c>
      <c r="G65" s="43">
        <v>12.36</v>
      </c>
      <c r="H65" s="43">
        <f>+G65*C65</f>
        <v>296.64</v>
      </c>
      <c r="I65" s="43">
        <v>13</v>
      </c>
      <c r="J65" s="42">
        <v>4806513742095</v>
      </c>
      <c r="K65" s="83">
        <v>4806513742095</v>
      </c>
      <c r="L65" s="88" t="s">
        <v>196</v>
      </c>
      <c r="M65" s="100"/>
      <c r="N65" s="100"/>
    </row>
    <row r="66" spans="1:14" x14ac:dyDescent="0.2">
      <c r="A66" s="42">
        <v>5020170875441</v>
      </c>
      <c r="B66" s="83" t="s">
        <v>80</v>
      </c>
      <c r="C66" s="56">
        <v>24</v>
      </c>
      <c r="D66" s="99" t="s">
        <v>68</v>
      </c>
      <c r="E66" s="43">
        <v>51.9</v>
      </c>
      <c r="F66" s="43">
        <v>1246.79</v>
      </c>
      <c r="G66" s="43">
        <v>53.5</v>
      </c>
      <c r="H66" s="43">
        <v>1284.19</v>
      </c>
      <c r="I66" s="43">
        <v>56.2</v>
      </c>
      <c r="J66" s="42">
        <v>4806513741814</v>
      </c>
      <c r="K66" s="83">
        <v>14806513741699</v>
      </c>
      <c r="L66" s="88" t="s">
        <v>55</v>
      </c>
      <c r="M66" s="100"/>
      <c r="N66" s="100"/>
    </row>
    <row r="67" spans="1:14" x14ac:dyDescent="0.2">
      <c r="A67" s="42">
        <v>5020170893841</v>
      </c>
      <c r="B67" s="83" t="s">
        <v>180</v>
      </c>
      <c r="C67" s="56">
        <v>24</v>
      </c>
      <c r="D67" s="99" t="s">
        <v>181</v>
      </c>
      <c r="E67" s="43">
        <f>+F67/C67</f>
        <v>55.478333333333332</v>
      </c>
      <c r="F67" s="43">
        <v>1331.48</v>
      </c>
      <c r="G67" s="43">
        <f>+H67/C67</f>
        <v>57.142916666666672</v>
      </c>
      <c r="H67" s="43">
        <v>1371.43</v>
      </c>
      <c r="I67" s="43">
        <f>6*10</f>
        <v>60</v>
      </c>
      <c r="J67" s="42">
        <v>4806513742194</v>
      </c>
      <c r="K67" s="83">
        <v>14806513742191</v>
      </c>
      <c r="L67" s="88" t="s">
        <v>55</v>
      </c>
      <c r="M67" s="100"/>
      <c r="N67" s="10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smscci_coffee</vt:lpstr>
      <vt:lpstr>Sheet1</vt:lpstr>
      <vt:lpstr>Sheet1 (2)</vt:lpstr>
      <vt:lpstr>smscci_coffee!Print_Area</vt:lpstr>
      <vt:lpstr>smscci_coffee!Print_Titles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Johnny Alibuyog</cp:lastModifiedBy>
  <cp:lastPrinted>2016-06-24T04:12:16Z</cp:lastPrinted>
  <dcterms:created xsi:type="dcterms:W3CDTF">2009-07-01T07:17:37Z</dcterms:created>
  <dcterms:modified xsi:type="dcterms:W3CDTF">2017-08-19T07:56:44Z</dcterms:modified>
</cp:coreProperties>
</file>