
<file path=[Content_Types].xml><?xml version="1.0" encoding="utf-8"?>
<Types xmlns="http://schemas.openxmlformats.org/package/2006/content-types"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_repo\Narasoft\tinda\trunk\AmpedBiz\AmpedBiz.Service.Host\Data\Default\"/>
    </mc:Choice>
  </mc:AlternateContent>
  <bookViews>
    <workbookView xWindow="0" yWindow="0" windowWidth="28800" windowHeight="12300" firstSheet="1" activeTab="1"/>
  </bookViews>
  <sheets>
    <sheet name="smscci_coffee" sheetId="5" state="hidden" r:id="rId1"/>
    <sheet name="Sheet1" sheetId="12" r:id="rId2"/>
  </sheets>
  <definedNames>
    <definedName name="_xlnm._FilterDatabase" localSheetId="0" hidden="1">smscci_coffee!$B$10:$M$36</definedName>
    <definedName name="_xlnm.Print_Area" localSheetId="0">smscci_coffee!$A$2:$O$42</definedName>
    <definedName name="_xlnm.Print_Titles" localSheetId="0">smscci_coffee!$1:$8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7" i="12" l="1"/>
  <c r="G67" i="12"/>
  <c r="E67" i="12"/>
  <c r="H65" i="12"/>
  <c r="E65" i="12"/>
  <c r="H64" i="12"/>
  <c r="E64" i="12"/>
  <c r="H63" i="12"/>
  <c r="E63" i="12"/>
  <c r="G61" i="12"/>
  <c r="E61" i="12"/>
  <c r="E59" i="12"/>
  <c r="I58" i="12"/>
  <c r="G58" i="12"/>
  <c r="E58" i="12"/>
  <c r="G57" i="12"/>
  <c r="E57" i="12"/>
  <c r="G56" i="12"/>
  <c r="I56" i="12"/>
  <c r="E56" i="12"/>
  <c r="G55" i="12"/>
  <c r="I55" i="12"/>
  <c r="E55" i="12"/>
  <c r="H54" i="12"/>
  <c r="F54" i="12"/>
  <c r="H53" i="12"/>
  <c r="F53" i="12"/>
  <c r="H52" i="12"/>
  <c r="F52" i="12"/>
  <c r="H51" i="12"/>
  <c r="F51" i="12"/>
  <c r="H50" i="12"/>
  <c r="E50" i="12"/>
  <c r="H49" i="12"/>
  <c r="E49" i="12"/>
  <c r="H48" i="12"/>
  <c r="E48" i="12"/>
  <c r="H47" i="12"/>
  <c r="E47" i="12"/>
  <c r="G46" i="12"/>
  <c r="E46" i="12"/>
  <c r="G45" i="12"/>
  <c r="E45" i="12"/>
  <c r="H44" i="12"/>
  <c r="E44" i="12"/>
  <c r="H43" i="12"/>
  <c r="E43" i="12"/>
  <c r="H42" i="12"/>
  <c r="E42" i="12"/>
  <c r="H41" i="12"/>
  <c r="E41" i="12"/>
  <c r="H40" i="12"/>
  <c r="E40" i="12"/>
  <c r="H39" i="12"/>
  <c r="E39" i="12"/>
  <c r="H38" i="12"/>
  <c r="E38" i="12"/>
  <c r="H37" i="12"/>
  <c r="E37" i="12"/>
  <c r="H36" i="12"/>
  <c r="E36" i="12"/>
  <c r="H35" i="12"/>
  <c r="E35" i="12"/>
  <c r="H34" i="12"/>
  <c r="E34" i="12"/>
  <c r="G33" i="12"/>
  <c r="E33" i="12"/>
  <c r="G32" i="12"/>
  <c r="E32" i="12"/>
  <c r="H31" i="12"/>
  <c r="E31" i="12"/>
  <c r="H30" i="12"/>
  <c r="E30" i="12"/>
  <c r="H29" i="12"/>
  <c r="E29" i="12"/>
  <c r="H28" i="12"/>
  <c r="E28" i="12"/>
  <c r="H27" i="12"/>
  <c r="E27" i="12"/>
  <c r="G26" i="12"/>
  <c r="E26" i="12"/>
  <c r="G25" i="12"/>
  <c r="E25" i="12"/>
  <c r="H24" i="12"/>
  <c r="E24" i="12"/>
  <c r="G23" i="12"/>
  <c r="E23" i="12"/>
  <c r="G22" i="12"/>
  <c r="E22" i="12"/>
  <c r="G21" i="12"/>
  <c r="E21" i="12"/>
  <c r="H20" i="12"/>
  <c r="E20" i="12"/>
  <c r="H19" i="12"/>
  <c r="E19" i="12"/>
  <c r="H18" i="12"/>
  <c r="E18" i="12"/>
  <c r="H17" i="12"/>
  <c r="E17" i="12"/>
  <c r="H16" i="12"/>
  <c r="E16" i="12"/>
  <c r="H15" i="12"/>
  <c r="E15" i="12"/>
  <c r="H14" i="12"/>
  <c r="E14" i="12"/>
  <c r="H13" i="12"/>
  <c r="E13" i="12"/>
  <c r="H12" i="12"/>
  <c r="E12" i="12"/>
  <c r="H11" i="12"/>
  <c r="E11" i="12"/>
  <c r="H10" i="12"/>
  <c r="E10" i="12"/>
  <c r="G9" i="12"/>
  <c r="E9" i="12"/>
  <c r="G8" i="12"/>
  <c r="E8" i="12"/>
  <c r="G7" i="12"/>
  <c r="E7" i="12"/>
  <c r="H6" i="12"/>
  <c r="E6" i="12"/>
  <c r="E5" i="12"/>
  <c r="G4" i="12"/>
  <c r="E4" i="12"/>
  <c r="H3" i="12"/>
  <c r="E3" i="12"/>
  <c r="H2" i="12"/>
  <c r="E2" i="12"/>
  <c r="O39" i="5"/>
  <c r="N34" i="5"/>
  <c r="N33" i="5"/>
  <c r="N27" i="5"/>
  <c r="N25" i="5"/>
  <c r="N22" i="5"/>
  <c r="N21" i="5"/>
  <c r="N20" i="5"/>
  <c r="N17" i="5"/>
  <c r="N14" i="5"/>
  <c r="I12" i="5"/>
  <c r="N12" i="5"/>
  <c r="I11" i="5"/>
  <c r="N11" i="5"/>
  <c r="K39" i="5"/>
  <c r="K36" i="5"/>
  <c r="K35" i="5"/>
  <c r="K34" i="5"/>
  <c r="K33" i="5"/>
  <c r="I39" i="5"/>
  <c r="N39" i="5"/>
  <c r="K22" i="5"/>
  <c r="H22" i="5"/>
  <c r="F22" i="5"/>
  <c r="O22" i="5"/>
  <c r="K21" i="5"/>
  <c r="H21" i="5"/>
  <c r="H20" i="5"/>
  <c r="K42" i="5"/>
  <c r="I42" i="5"/>
  <c r="N42" i="5"/>
  <c r="F42" i="5"/>
  <c r="O42" i="5"/>
  <c r="K41" i="5"/>
  <c r="I41" i="5"/>
  <c r="N41" i="5"/>
  <c r="F41" i="5"/>
  <c r="O41" i="5"/>
  <c r="K38" i="5"/>
  <c r="I38" i="5"/>
  <c r="N38" i="5"/>
  <c r="F38" i="5"/>
  <c r="O38" i="5"/>
  <c r="K37" i="5"/>
  <c r="I37" i="5"/>
  <c r="N37" i="5"/>
  <c r="F37" i="5"/>
  <c r="O37" i="5"/>
  <c r="H17" i="5"/>
  <c r="F12" i="5"/>
  <c r="H12" i="5"/>
  <c r="J12" i="5"/>
  <c r="O12" i="5"/>
  <c r="K20" i="5"/>
  <c r="F20" i="5"/>
  <c r="O20" i="5"/>
  <c r="F17" i="5"/>
  <c r="O17" i="5"/>
  <c r="I36" i="5"/>
  <c r="N36" i="5"/>
  <c r="F36" i="5"/>
  <c r="O36" i="5"/>
  <c r="I35" i="5"/>
  <c r="N35" i="5"/>
  <c r="F35" i="5"/>
  <c r="O35" i="5"/>
  <c r="F34" i="5"/>
  <c r="O34" i="5"/>
  <c r="F33" i="5"/>
  <c r="O33" i="5"/>
  <c r="F27" i="5"/>
  <c r="O27" i="5"/>
  <c r="F14" i="5"/>
  <c r="O14" i="5"/>
  <c r="F11" i="5"/>
  <c r="H11" i="5"/>
  <c r="J11" i="5"/>
  <c r="O11" i="5"/>
  <c r="A3" i="5"/>
  <c r="F25" i="5"/>
  <c r="O25" i="5"/>
  <c r="F26" i="5"/>
  <c r="O26" i="5"/>
  <c r="I26" i="5"/>
  <c r="N26" i="5"/>
  <c r="F29" i="5"/>
  <c r="O29" i="5"/>
  <c r="I29" i="5"/>
  <c r="N29" i="5"/>
  <c r="F31" i="5"/>
  <c r="O31" i="5"/>
  <c r="I31" i="5"/>
  <c r="N31" i="5"/>
  <c r="K17" i="5"/>
  <c r="F21" i="5"/>
  <c r="O21" i="5"/>
</calcChain>
</file>

<file path=xl/comments1.xml><?xml version="1.0" encoding="utf-8"?>
<comments xmlns="http://schemas.openxmlformats.org/spreadsheetml/2006/main">
  <authors>
    <author>Emelyn F. Sigasig</author>
  </authors>
  <commentList>
    <comment ref="G17" authorId="0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rollback eff immediately TL dtd 9/22 email dtd 9/30/2014
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with price increase effective 11/01/2011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with price increase effective 05/7/2013 TL dtd 4/22 recvd 5/7/13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10/01/2014 TL dtd 9/18/2014 email dtd 9/30/2014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with price increase effective 11/01/2011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with price increase effective 11/01/2011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esigasig</author>
    <author>Emelyn F. Sigasig</author>
    <author>.</author>
    <author>bjopio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11/25/2016 TL dtd 10/20/2016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11/25/2016 TL dtd 10/20/2016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11/25/2016 TL dtd 10/20/2016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11/25/2016 TL dtd 10/20/2016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11/25/2016 TL dtd 10/20/2016</t>
        </r>
      </text>
    </comment>
    <comment ref="F12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effective 8/15/2014 TL dtd 7/30/2014</t>
        </r>
      </text>
    </comment>
    <comment ref="F1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F1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F17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available in GMA only effective June 6, 2011 booking.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price increase deffered emailed 7/13/2015</t>
        </r>
      </text>
    </comment>
    <comment ref="A2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5011200344215</t>
        </r>
      </text>
    </comment>
    <comment ref="F2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rollback eff 8/17/2016</t>
        </r>
      </text>
    </comment>
    <comment ref="B29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hold PI due to DTI concern email dtd 5/30/2014 c/o sir gel</t>
        </r>
      </text>
    </comment>
    <comment ref="F3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F31" authorId="1" shapeId="0">
      <text>
        <r>
          <rPr>
            <b/>
            <sz val="9"/>
            <color indexed="81"/>
            <rFont val="Tahoma"/>
            <family val="2"/>
          </rPr>
          <t>with price increase eff 6.2.14 TL dtd 5/16/2014</t>
        </r>
      </text>
    </comment>
    <comment ref="A3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5011200372055</t>
        </r>
      </text>
    </comment>
    <comment ref="F3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3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5011200372059</t>
        </r>
      </text>
    </comment>
    <comment ref="F3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3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5011200372110</t>
        </r>
      </text>
    </comment>
    <comment ref="F3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37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5011200310304</t>
        </r>
      </text>
    </comment>
    <comment ref="F37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38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5011200377969</t>
        </r>
      </text>
    </comment>
    <comment ref="F38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39" authorId="2" shape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eff 05/13/2010</t>
        </r>
      </text>
    </comment>
    <comment ref="F39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40" authorId="2" shape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eff 05/13/2010</t>
        </r>
      </text>
    </comment>
    <comment ref="F4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41" authorId="2" shape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eff 05/13/2010</t>
        </r>
      </text>
    </comment>
    <comment ref="F41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42" authorId="2" shape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eff 05/13/2010</t>
        </r>
      </text>
    </comment>
    <comment ref="F42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43" authorId="2" shape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eff 05/13/2010</t>
        </r>
      </text>
    </comment>
    <comment ref="F43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>temporary unavailable with trade letter dated july 8, 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11/25/2016 TL dtd 10/20/2016</t>
        </r>
      </text>
    </comment>
    <comment ref="B45" authorId="0" shapeId="0">
      <text>
        <r>
          <rPr>
            <b/>
            <sz val="9"/>
            <color indexed="81"/>
            <rFont val="Tahoma"/>
            <family val="2"/>
          </rPr>
          <t>temporary unavailable with trade letter dated july 8, 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5020170893837</t>
        </r>
      </text>
    </comment>
    <comment ref="A6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5020170872372</t>
        </r>
      </text>
    </comment>
    <comment ref="F6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H6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A61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5020170872184</t>
        </r>
      </text>
    </comment>
    <comment ref="F61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H61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A62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5020170872289</t>
        </r>
      </text>
    </comment>
    <comment ref="F62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H62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A63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5020170872362</t>
        </r>
      </text>
    </comment>
    <comment ref="F63" authorId="1" shapeId="0">
      <text>
        <r>
          <rPr>
            <b/>
            <sz val="9"/>
            <color indexed="81"/>
            <rFont val="Tahoma"/>
            <family val="2"/>
          </rPr>
          <t>with price increase effective 11/01/2011</t>
        </r>
      </text>
    </comment>
    <comment ref="A6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5020170872382</t>
        </r>
      </text>
    </comment>
    <comment ref="F64" authorId="1" shapeId="0">
      <text>
        <r>
          <rPr>
            <b/>
            <sz val="9"/>
            <color indexed="81"/>
            <rFont val="Tahoma"/>
            <family val="2"/>
          </rPr>
          <t>with price increase effective 11/01/2011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5020170872427</t>
        </r>
      </text>
    </comment>
    <comment ref="B66" authorId="3" shapeId="0">
      <text>
        <r>
          <rPr>
            <b/>
            <sz val="9"/>
            <color indexed="81"/>
            <rFont val="Tahoma"/>
            <family val="2"/>
          </rPr>
          <t>bjopio:</t>
        </r>
        <r>
          <rPr>
            <sz val="9"/>
            <color indexed="81"/>
            <rFont val="Tahoma"/>
            <family val="2"/>
          </rPr>
          <t xml:space="preserve">
new packaging Feb 2016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</commentList>
</comments>
</file>

<file path=xl/sharedStrings.xml><?xml version="1.0" encoding="utf-8"?>
<sst xmlns="http://schemas.openxmlformats.org/spreadsheetml/2006/main" count="325" uniqueCount="204">
  <si>
    <t>SAN MIGUEL INTEGRATED SALES</t>
  </si>
  <si>
    <t>OFFICIAL PRICE BULLETIN</t>
  </si>
  <si>
    <t>UNSPSC CODE</t>
  </si>
  <si>
    <t>PC</t>
  </si>
  <si>
    <t>SIZE</t>
  </si>
  <si>
    <t>PER CS</t>
  </si>
  <si>
    <t>CORNED BEEF</t>
  </si>
  <si>
    <t>150g</t>
  </si>
  <si>
    <t>210g</t>
  </si>
  <si>
    <t>380g</t>
  </si>
  <si>
    <t>175g</t>
  </si>
  <si>
    <t>190g</t>
  </si>
  <si>
    <t>350g</t>
  </si>
  <si>
    <t>100g</t>
  </si>
  <si>
    <t>CANNED SAUSAGES</t>
  </si>
  <si>
    <t>165g</t>
  </si>
  <si>
    <t>LUNCHEON MEAT</t>
  </si>
  <si>
    <t>360g</t>
  </si>
  <si>
    <t>200g</t>
  </si>
  <si>
    <t>CANNED VIANDS</t>
  </si>
  <si>
    <t>155g</t>
  </si>
  <si>
    <t>SPECIALTY PRODUCTS</t>
  </si>
  <si>
    <t>85g</t>
  </si>
  <si>
    <t>250g</t>
  </si>
  <si>
    <t>3 IN 1 - REGULAR</t>
  </si>
  <si>
    <t>ORIGINAL</t>
  </si>
  <si>
    <t>MILD</t>
  </si>
  <si>
    <t>STRONG</t>
  </si>
  <si>
    <t>3 IN 1 - SUGAR FREE</t>
  </si>
  <si>
    <t>10x7g</t>
  </si>
  <si>
    <t>20x7g</t>
  </si>
  <si>
    <t>x</t>
  </si>
  <si>
    <t>PF CORNED BEEF 380GX24.</t>
  </si>
  <si>
    <t>PF CHINESE LUNCHEON MEAT 100GX48</t>
  </si>
  <si>
    <t>PF CHINESE LUNCHEON MEAT 165GX48</t>
  </si>
  <si>
    <t>PF CHINESE LUNCHEON MEAT 350GX24</t>
  </si>
  <si>
    <t>PF CHICKEN LUNCHEON MEAT 360GX24</t>
  </si>
  <si>
    <t>PF BEEF LOAF 200GX48</t>
  </si>
  <si>
    <t>PF BEEF LOAF 150GX48</t>
  </si>
  <si>
    <t>PF CHICKEN LUNCHEON MEAT 165GX48</t>
  </si>
  <si>
    <t>ULAM KING ASADO 155G X 48</t>
  </si>
  <si>
    <t>ULAM KING CALDERETA 155G X 48</t>
  </si>
  <si>
    <t>PF ULAM KING MEATY MENUDO 155GX48</t>
  </si>
  <si>
    <t>PF ULAM KING MEATY MECHADO 155GX48</t>
  </si>
  <si>
    <t>PF ULAM KING MEATY LECHON PAKSIW 155GX48</t>
  </si>
  <si>
    <t>PF LIVER SPREAD 85GX48</t>
  </si>
  <si>
    <t>BUSINESS UNIT:</t>
  </si>
  <si>
    <t>PRICE TO DISTRIBUTOR</t>
  </si>
  <si>
    <t>INDIVIDUAL BARCODE</t>
  </si>
  <si>
    <t>CASE BARCODE</t>
  </si>
  <si>
    <t>RTG</t>
  </si>
  <si>
    <t>30x7g</t>
  </si>
  <si>
    <t>215g</t>
  </si>
  <si>
    <t>STAR CORNED BEEF</t>
  </si>
  <si>
    <t>260g</t>
  </si>
  <si>
    <t>SUPER PACKS</t>
  </si>
  <si>
    <t>10X20G</t>
  </si>
  <si>
    <t>10X25G</t>
  </si>
  <si>
    <t>PER STRIPS / BOX</t>
  </si>
  <si>
    <t>SRP SACHET</t>
  </si>
  <si>
    <t>SRP STRIPS/BOX</t>
  </si>
  <si>
    <t>PF LUNCHEON MEAT CHILI PEPPER</t>
  </si>
  <si>
    <t>PF LUNCHEON MEAT BBQ</t>
  </si>
  <si>
    <t>SAP MATERIAL DESCRIPTION</t>
  </si>
  <si>
    <t>PUREFOODS CORNED BEEF 1.8KG</t>
  </si>
  <si>
    <t>1.8kg</t>
  </si>
  <si>
    <t>230g</t>
  </si>
  <si>
    <t>230 g</t>
  </si>
  <si>
    <t>10X28G</t>
  </si>
  <si>
    <t>FASTBREAK COFFEE</t>
  </si>
  <si>
    <t>6X30g</t>
  </si>
  <si>
    <t>SALO SALO PACK</t>
  </si>
  <si>
    <t>6x23g</t>
  </si>
  <si>
    <t>SAN MIG COFFEE, FASTBREAK, 30GX6X40.</t>
  </si>
  <si>
    <t>SAN MIG COFFEE SALO SALO PACK 23GX6X40</t>
  </si>
  <si>
    <t>SM COFFEE 3IN1 SF ORIG POLY 7GX20X20</t>
  </si>
  <si>
    <t>SM COFFEE ORIG, SF, 7GX10X30, TIPID PACK</t>
  </si>
  <si>
    <t>SAN MIG COFFEE, SUPER, STRIPS, 20GX10X24</t>
  </si>
  <si>
    <t>SAN MIG COFFEE, BROWN, STRIPS, 25GX10X24</t>
  </si>
  <si>
    <t>SAN MIG COFFEE,CHOCOCINO, STRIPS ,25GX10</t>
  </si>
  <si>
    <t>SAN MIG COFFEE, WHITE, STRIPS ,28GX10X24</t>
  </si>
  <si>
    <t>SM COFFEE 3IN1 SF STRONG SUP10S 9GX10X30</t>
  </si>
  <si>
    <t>SM COFFEE 3IN1 SF ORIG SUP 10S 7GX10X30</t>
  </si>
  <si>
    <t>SM COFFEE 3IN1 SF MILD SUP 10S 7GX10X30</t>
  </si>
  <si>
    <t>SM COFFEE, CREMDENSADA, 20GX10X24.</t>
  </si>
  <si>
    <t>SM COFFEE, HONEYCINO, 20GX10X24.</t>
  </si>
  <si>
    <t>20gx10x24</t>
  </si>
  <si>
    <t>SM COFFEE, 3IN1, ORIG, STRIP, 20GX10X24.</t>
  </si>
  <si>
    <t>10x20g</t>
  </si>
  <si>
    <t>SM COFFEE, 3IN1, ORIG, POLY, 20GX30X8.</t>
  </si>
  <si>
    <t>30x20g</t>
  </si>
  <si>
    <t>PF SEXY CHIX ARRABIATA, 180G.</t>
  </si>
  <si>
    <t>PF SEXY CHIX ADOBO, 180G.</t>
  </si>
  <si>
    <t>PF SEXY CHIX GUILTLESS BROTH, 180G.</t>
  </si>
  <si>
    <t>PF SEXY CHIX HAINANESE-STYLE, 180G.</t>
  </si>
  <si>
    <t>COFFEE</t>
  </si>
  <si>
    <t>5011200308310</t>
  </si>
  <si>
    <t>5011200308321</t>
  </si>
  <si>
    <t>5011200308050</t>
  </si>
  <si>
    <t>5011200308125</t>
  </si>
  <si>
    <t>5011200308130</t>
  </si>
  <si>
    <t>5011200304075</t>
  </si>
  <si>
    <t>5011200304160</t>
  </si>
  <si>
    <t>5011200344070</t>
  </si>
  <si>
    <t>5011200308140</t>
  </si>
  <si>
    <t>5011200347163</t>
  </si>
  <si>
    <t>5011200347164</t>
  </si>
  <si>
    <t>5011200348081</t>
  </si>
  <si>
    <t>5011200348082</t>
  </si>
  <si>
    <t>5011200348093</t>
  </si>
  <si>
    <t>5011200348095</t>
  </si>
  <si>
    <t>5011200348097</t>
  </si>
  <si>
    <t>5011200344025</t>
  </si>
  <si>
    <t>5011200300253</t>
  </si>
  <si>
    <t>5011200308105</t>
  </si>
  <si>
    <t>5011200324059</t>
  </si>
  <si>
    <t>5011200347167</t>
  </si>
  <si>
    <t>5020170893831</t>
  </si>
  <si>
    <t>5020170893837</t>
  </si>
  <si>
    <t>5020170893887</t>
  </si>
  <si>
    <t>5020170898774</t>
  </si>
  <si>
    <t>5020170872372</t>
  </si>
  <si>
    <t>5020170872184</t>
  </si>
  <si>
    <t>5020170872289</t>
  </si>
  <si>
    <t>5020170872362</t>
  </si>
  <si>
    <t>5020170872382</t>
  </si>
  <si>
    <t>5020170872311</t>
  </si>
  <si>
    <t>5020170872313</t>
  </si>
  <si>
    <t>5020170872425</t>
  </si>
  <si>
    <t>5020170872427</t>
  </si>
  <si>
    <t>5020170889744</t>
  </si>
  <si>
    <t>5020170889746</t>
  </si>
  <si>
    <t>SUPER INSTI PACKS</t>
  </si>
  <si>
    <t>SM COFFEE SUPER, INSTIPACK 1KG</t>
  </si>
  <si>
    <t>SM COFFEE BROWN, INSTIPACK 1 KG</t>
  </si>
  <si>
    <t>1KG X 8</t>
  </si>
  <si>
    <t>340g</t>
  </si>
  <si>
    <t>SAN MIG COFFEE, SALO SALO PROMO PACK.</t>
  </si>
  <si>
    <t>SM COFFEE, SALO-SALO CUP, 23GX40, PROMO.</t>
  </si>
  <si>
    <t>SM COFFEE, 3IN1, ORIG, RTG, 20GX12X2.</t>
  </si>
  <si>
    <t>20G</t>
  </si>
  <si>
    <t>SAN MIG COFFEE, BROWN, POLYBAG, 10.</t>
  </si>
  <si>
    <t>10X25G/24</t>
  </si>
  <si>
    <t>SUPERMARKET / DOWNLINE PRICE</t>
  </si>
  <si>
    <t>SMKT PRICE/TP</t>
  </si>
  <si>
    <t>SRP/TP</t>
  </si>
  <si>
    <t>MEAT LOAF, STAR, 150GX48.</t>
  </si>
  <si>
    <t>PF PREMIUM CORNED BEEF 340G</t>
  </si>
  <si>
    <t>20GX12X2</t>
  </si>
  <si>
    <t>STAR CORNED BEEF 150G, EOE</t>
  </si>
  <si>
    <t>STAR CORNED BEEF 175G, EOE</t>
  </si>
  <si>
    <t>PF CORNED BEEF 150G, EOE</t>
  </si>
  <si>
    <t>PF CORNED BEEF 210G, EOE</t>
  </si>
  <si>
    <t>PF CORNED BEEF HASH 210G, EOE</t>
  </si>
  <si>
    <t>PF CORNED BEEF  CHILLI 210G, EOE</t>
  </si>
  <si>
    <t>PF CHUNKEE CORNED BEEF, 150G, EOE.</t>
  </si>
  <si>
    <t>PF CHUNKEE CORNED BEEF, 190G, EOE.</t>
  </si>
  <si>
    <t>STAR CORNED BEEF 260G, EOE</t>
  </si>
  <si>
    <t>PF CHICKEN VIENNA SAUSAGE, 230G, EOE.</t>
  </si>
  <si>
    <t>PF CHORIZO, 210G, EOE.</t>
  </si>
  <si>
    <t>STAR CARNE NORTE 100G, EOE</t>
  </si>
  <si>
    <t>STAR CARNE NORTE 150G, EOE</t>
  </si>
  <si>
    <t>PF CHUNKEE CORNED BEEF, 350G, EOE.</t>
  </si>
  <si>
    <t>PF VIENNA SAUSAGE, 230G, EOE.</t>
  </si>
  <si>
    <t>STAR CORNED BEEF CHUNKY CHEESE 150GX48</t>
  </si>
  <si>
    <t>STAR CORNED BEEF CHUNKY CHEESE 260GX48</t>
  </si>
  <si>
    <t>STAR CORNED BEEF CHUNKY CHEESE 175GX48</t>
  </si>
  <si>
    <t>PF CORNED BEEF 380G, EOE</t>
  </si>
  <si>
    <t>PUREFOODS LUNCHEON MEAT 230G</t>
  </si>
  <si>
    <t>PF SIZZLING DELIGHTS SISIG, 150GX48,EOE.</t>
  </si>
  <si>
    <t>PF SIZZLING DELIGHTS SISIG, 250G, EOE.</t>
  </si>
  <si>
    <t>PF SIZZLING DELIGHTS CKN SISIG,150G,EOE.</t>
  </si>
  <si>
    <t>PF SIZZLING DELIGHTS CKN SISIG,250G,EOE.</t>
  </si>
  <si>
    <t>PF SIZZLING DELIGHTS BOPIS, 150G, EOE.</t>
  </si>
  <si>
    <t>PF SPAGHETTI MEAT SAUCE 360G.</t>
  </si>
  <si>
    <t>PF CANNED CHICKEN</t>
  </si>
  <si>
    <t>PF CHICKEN HOMESTYLE CURRY 150G</t>
  </si>
  <si>
    <t>PF CHICKEN AFRITADA 150G</t>
  </si>
  <si>
    <t>PF CHICKEN HOT &amp; SPICY 150G</t>
  </si>
  <si>
    <t>PF CHICKEN IN BROTH 150G</t>
  </si>
  <si>
    <t>SM COFFEE, 3IN1, BARAKO, STRIP 17GX10X24</t>
  </si>
  <si>
    <t>10x17g</t>
  </si>
  <si>
    <t>SM COFFEE ESSENSO, 25GX8X24</t>
  </si>
  <si>
    <t>8x25g</t>
  </si>
  <si>
    <t>SM COFFEE, 3IN1, DOS, ORIG, 34GX5X48</t>
  </si>
  <si>
    <t>5x48</t>
  </si>
  <si>
    <t>Product Name</t>
  </si>
  <si>
    <t>Size</t>
  </si>
  <si>
    <t>Price to Distributor Per Piece</t>
  </si>
  <si>
    <t>Price to Downline Per Piece</t>
  </si>
  <si>
    <t>Suggested Retail Price</t>
  </si>
  <si>
    <t>Individual Barcode</t>
  </si>
  <si>
    <t>Price to Downline Per Package</t>
  </si>
  <si>
    <t>Price to Distributor Per Package</t>
  </si>
  <si>
    <t>Category</t>
  </si>
  <si>
    <t>3 IN 1 - REGULAR ORIGINAL</t>
  </si>
  <si>
    <t>3 IN 1 - REGULAR RTG</t>
  </si>
  <si>
    <t>3 IN 1 - SUGAR FREE ORIGINAL</t>
  </si>
  <si>
    <t>3 IN 1 - SUGAR FREE MILD</t>
  </si>
  <si>
    <t>3 IN 1 - SUGAR FREE STRONG</t>
  </si>
  <si>
    <t>3 IN 1 - SUGAR FREE RTG COFFEE</t>
  </si>
  <si>
    <t>Piece Per Package</t>
  </si>
  <si>
    <t>Product Id</t>
  </si>
  <si>
    <t>Packaging Barcode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</si>
</sst>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2"/>
      <color indexed="18"/>
      <name val="Arial"/>
      <family val="2"/>
    </font>
    <font>
      <sz val="12"/>
      <color indexed="18"/>
      <name val="Arial"/>
      <family val="2"/>
    </font>
    <font>
      <sz val="10"/>
      <name val="Arial"/>
      <family val="2"/>
    </font>
    <font>
      <sz val="10"/>
      <color indexed="18"/>
      <name val="Arial"/>
      <family val="2"/>
    </font>
    <font>
      <b/>
      <sz val="10"/>
      <color indexed="1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9"/>
      <name val="Arial"/>
      <family val="2"/>
    </font>
    <font>
      <b/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AAAFF"/>
        <bgColor rgb="FF000000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7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6">
    <xf numFmtId="0" fontId="0" fillId="0" borderId="0" xfId="0"/>
    <xf numFmtId="0" fontId="3" fillId="0" borderId="0" xfId="0" applyFont="1"/>
    <xf numFmtId="1" fontId="0" fillId="0" borderId="0" xfId="0" applyNumberFormat="1" applyBorder="1"/>
    <xf numFmtId="0" fontId="0" fillId="0" borderId="0" xfId="0" applyAlignment="1">
      <alignment horizontal="center"/>
    </xf>
    <xf numFmtId="43" fontId="1" fillId="0" borderId="0" xfId="1"/>
    <xf numFmtId="0" fontId="7" fillId="0" borderId="0" xfId="0" applyFont="1"/>
    <xf numFmtId="0" fontId="8" fillId="3" borderId="2" xfId="0" applyFont="1" applyFill="1" applyBorder="1"/>
    <xf numFmtId="0" fontId="3" fillId="3" borderId="3" xfId="0" applyFont="1" applyFill="1" applyBorder="1"/>
    <xf numFmtId="0" fontId="0" fillId="3" borderId="3" xfId="0" applyFill="1" applyBorder="1" applyAlignment="1">
      <alignment horizontal="center"/>
    </xf>
    <xf numFmtId="43" fontId="1" fillId="3" borderId="3" xfId="1" applyFill="1" applyBorder="1"/>
    <xf numFmtId="0" fontId="8" fillId="0" borderId="0" xfId="0" applyFont="1"/>
    <xf numFmtId="0" fontId="0" fillId="3" borderId="6" xfId="0" applyFill="1" applyBorder="1" applyAlignment="1">
      <alignment horizontal="center"/>
    </xf>
    <xf numFmtId="43" fontId="1" fillId="3" borderId="6" xfId="1" applyFill="1" applyBorder="1"/>
    <xf numFmtId="0" fontId="8" fillId="3" borderId="5" xfId="0" applyFont="1" applyFill="1" applyBorder="1"/>
    <xf numFmtId="0" fontId="3" fillId="3" borderId="6" xfId="0" applyFont="1" applyFill="1" applyBorder="1"/>
    <xf numFmtId="43" fontId="9" fillId="3" borderId="3" xfId="1" applyFont="1" applyFill="1" applyBorder="1"/>
    <xf numFmtId="0" fontId="6" fillId="3" borderId="5" xfId="0" applyFont="1" applyFill="1" applyBorder="1"/>
    <xf numFmtId="0" fontId="7" fillId="3" borderId="6" xfId="0" applyFont="1" applyFill="1" applyBorder="1" applyAlignment="1">
      <alignment horizontal="center"/>
    </xf>
    <xf numFmtId="43" fontId="7" fillId="3" borderId="6" xfId="1" applyFont="1" applyFill="1" applyBorder="1"/>
    <xf numFmtId="0" fontId="0" fillId="0" borderId="0" xfId="0" applyFill="1"/>
    <xf numFmtId="1" fontId="0" fillId="0" borderId="4" xfId="0" applyNumberFormat="1" applyFill="1" applyBorder="1"/>
    <xf numFmtId="0" fontId="0" fillId="0" borderId="8" xfId="0" applyFill="1" applyBorder="1" applyAlignment="1">
      <alignment horizontal="center"/>
    </xf>
    <xf numFmtId="43" fontId="1" fillId="0" borderId="8" xfId="1" applyFill="1" applyBorder="1"/>
    <xf numFmtId="0" fontId="8" fillId="0" borderId="0" xfId="0" applyFont="1" applyFill="1"/>
    <xf numFmtId="0" fontId="8" fillId="0" borderId="8" xfId="0" applyFont="1" applyFill="1" applyBorder="1"/>
    <xf numFmtId="0" fontId="8" fillId="0" borderId="8" xfId="0" applyFont="1" applyFill="1" applyBorder="1" applyAlignment="1">
      <alignment horizontal="center"/>
    </xf>
    <xf numFmtId="43" fontId="8" fillId="0" borderId="8" xfId="1" applyFont="1" applyFill="1" applyBorder="1"/>
    <xf numFmtId="1" fontId="0" fillId="0" borderId="0" xfId="0" applyNumberFormat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1" fontId="8" fillId="0" borderId="8" xfId="0" applyNumberFormat="1" applyFont="1" applyFill="1" applyBorder="1" applyAlignment="1">
      <alignment horizontal="left"/>
    </xf>
    <xf numFmtId="1" fontId="0" fillId="0" borderId="8" xfId="0" applyNumberFormat="1" applyFill="1" applyBorder="1" applyAlignment="1">
      <alignment horizontal="left"/>
    </xf>
    <xf numFmtId="0" fontId="8" fillId="0" borderId="5" xfId="0" applyFont="1" applyFill="1" applyBorder="1"/>
    <xf numFmtId="1" fontId="3" fillId="0" borderId="0" xfId="0" applyNumberFormat="1" applyFont="1" applyBorder="1" applyAlignment="1">
      <alignment horizontal="left"/>
    </xf>
    <xf numFmtId="1" fontId="0" fillId="0" borderId="8" xfId="0" applyNumberFormat="1" applyFill="1" applyBorder="1"/>
    <xf numFmtId="1" fontId="0" fillId="0" borderId="0" xfId="0" applyNumberFormat="1"/>
    <xf numFmtId="1" fontId="0" fillId="0" borderId="0" xfId="0" applyNumberFormat="1" applyAlignment="1">
      <alignment horizontal="left"/>
    </xf>
    <xf numFmtId="0" fontId="3" fillId="3" borderId="6" xfId="0" applyFont="1" applyFill="1" applyBorder="1" applyAlignment="1">
      <alignment horizontal="left"/>
    </xf>
    <xf numFmtId="0" fontId="0" fillId="0" borderId="6" xfId="0" applyFill="1" applyBorder="1" applyAlignment="1">
      <alignment horizontal="center"/>
    </xf>
    <xf numFmtId="43" fontId="1" fillId="0" borderId="6" xfId="1" applyFill="1" applyBorder="1"/>
    <xf numFmtId="43" fontId="1" fillId="3" borderId="4" xfId="1" applyFill="1" applyBorder="1" applyAlignment="1">
      <alignment horizontal="left"/>
    </xf>
    <xf numFmtId="43" fontId="1" fillId="3" borderId="7" xfId="1" applyFill="1" applyBorder="1" applyAlignment="1">
      <alignment horizontal="left"/>
    </xf>
    <xf numFmtId="1" fontId="7" fillId="3" borderId="6" xfId="0" applyNumberFormat="1" applyFon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43" fontId="1" fillId="0" borderId="0" xfId="1" applyFill="1" applyBorder="1"/>
    <xf numFmtId="0" fontId="0" fillId="0" borderId="8" xfId="0" applyFill="1" applyBorder="1" applyAlignment="1">
      <alignment horizontal="left"/>
    </xf>
    <xf numFmtId="1" fontId="3" fillId="0" borderId="0" xfId="0" applyNumberFormat="1" applyFont="1"/>
    <xf numFmtId="1" fontId="8" fillId="0" borderId="0" xfId="0" applyNumberFormat="1" applyFont="1" applyFill="1" applyBorder="1" applyAlignment="1">
      <alignment horizontal="left"/>
    </xf>
    <xf numFmtId="1" fontId="0" fillId="0" borderId="7" xfId="0" applyNumberFormat="1" applyFill="1" applyBorder="1"/>
    <xf numFmtId="1" fontId="8" fillId="3" borderId="0" xfId="0" applyNumberFormat="1" applyFont="1" applyFill="1" applyBorder="1" applyAlignment="1">
      <alignment horizontal="left"/>
    </xf>
    <xf numFmtId="0" fontId="7" fillId="3" borderId="0" xfId="0" applyFont="1" applyFill="1" applyBorder="1" applyAlignment="1">
      <alignment horizontal="center"/>
    </xf>
    <xf numFmtId="43" fontId="7" fillId="3" borderId="0" xfId="1" applyFont="1" applyFill="1" applyBorder="1"/>
    <xf numFmtId="0" fontId="0" fillId="0" borderId="0" xfId="0" applyAlignment="1">
      <alignment horizontal="center" vertical="center" wrapText="1"/>
    </xf>
    <xf numFmtId="43" fontId="9" fillId="0" borderId="8" xfId="1" applyFont="1" applyFill="1" applyBorder="1"/>
    <xf numFmtId="1" fontId="7" fillId="3" borderId="6" xfId="0" applyNumberFormat="1" applyFont="1" applyFill="1" applyBorder="1"/>
    <xf numFmtId="1" fontId="8" fillId="0" borderId="6" xfId="0" applyNumberFormat="1" applyFont="1" applyFill="1" applyBorder="1" applyAlignment="1">
      <alignment horizontal="left"/>
    </xf>
    <xf numFmtId="1" fontId="8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" fontId="0" fillId="0" borderId="0" xfId="0" applyNumberFormat="1" applyFill="1"/>
    <xf numFmtId="1" fontId="1" fillId="3" borderId="4" xfId="1" applyNumberFormat="1" applyFill="1" applyBorder="1"/>
    <xf numFmtId="1" fontId="1" fillId="3" borderId="7" xfId="1" applyNumberFormat="1" applyFill="1" applyBorder="1"/>
    <xf numFmtId="43" fontId="15" fillId="0" borderId="8" xfId="1" applyFont="1" applyFill="1" applyBorder="1"/>
    <xf numFmtId="43" fontId="9" fillId="3" borderId="6" xfId="1" applyFont="1" applyFill="1" applyBorder="1"/>
    <xf numFmtId="1" fontId="0" fillId="0" borderId="6" xfId="0" applyNumberFormat="1" applyFill="1" applyBorder="1"/>
    <xf numFmtId="1" fontId="0" fillId="0" borderId="7" xfId="0" applyNumberFormat="1" applyFill="1" applyBorder="1" applyAlignment="1">
      <alignment horizontal="left"/>
    </xf>
    <xf numFmtId="43" fontId="8" fillId="4" borderId="8" xfId="1" applyFont="1" applyFill="1" applyBorder="1"/>
    <xf numFmtId="43" fontId="16" fillId="0" borderId="8" xfId="1" applyFont="1" applyFill="1" applyBorder="1"/>
    <xf numFmtId="0" fontId="1" fillId="0" borderId="8" xfId="0" applyFont="1" applyFill="1" applyBorder="1" applyAlignment="1">
      <alignment horizontal="center"/>
    </xf>
    <xf numFmtId="0" fontId="6" fillId="3" borderId="1" xfId="0" applyFont="1" applyFill="1" applyBorder="1"/>
    <xf numFmtId="0" fontId="10" fillId="0" borderId="8" xfId="0" applyNumberFormat="1" applyFont="1" applyFill="1" applyBorder="1"/>
    <xf numFmtId="0" fontId="9" fillId="0" borderId="8" xfId="0" applyNumberFormat="1" applyFont="1" applyFill="1" applyBorder="1" applyAlignment="1">
      <alignment horizontal="center"/>
    </xf>
    <xf numFmtId="1" fontId="9" fillId="0" borderId="8" xfId="1" applyNumberFormat="1" applyFont="1" applyFill="1" applyBorder="1" applyAlignment="1">
      <alignment horizontal="center"/>
    </xf>
    <xf numFmtId="1" fontId="8" fillId="0" borderId="4" xfId="1" applyNumberFormat="1" applyFont="1" applyFill="1" applyBorder="1"/>
    <xf numFmtId="0" fontId="9" fillId="0" borderId="0" xfId="0" applyFont="1" applyFill="1"/>
    <xf numFmtId="43" fontId="0" fillId="0" borderId="0" xfId="0" applyNumberFormat="1" applyFill="1"/>
    <xf numFmtId="43" fontId="7" fillId="3" borderId="7" xfId="1" applyFont="1" applyFill="1" applyBorder="1" applyAlignment="1">
      <alignment horizontal="left"/>
    </xf>
    <xf numFmtId="1" fontId="7" fillId="3" borderId="7" xfId="1" applyNumberFormat="1" applyFont="1" applyFill="1" applyBorder="1"/>
    <xf numFmtId="0" fontId="3" fillId="2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43" fontId="18" fillId="5" borderId="9" xfId="1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1" fontId="0" fillId="0" borderId="0" xfId="0" applyNumberFormat="1" applyFill="1" applyBorder="1"/>
    <xf numFmtId="1" fontId="19" fillId="0" borderId="0" xfId="0" applyNumberFormat="1" applyFont="1" applyFill="1" applyBorder="1" applyAlignment="1">
      <alignment horizontal="left"/>
    </xf>
    <xf numFmtId="1" fontId="19" fillId="0" borderId="0" xfId="0" applyNumberFormat="1" applyFont="1" applyFill="1" applyBorder="1"/>
    <xf numFmtId="1" fontId="1" fillId="0" borderId="0" xfId="0" applyNumberFormat="1" applyFont="1" applyFill="1" applyBorder="1" applyAlignment="1">
      <alignment horizontal="left"/>
    </xf>
    <xf numFmtId="0" fontId="20" fillId="7" borderId="0" xfId="0" applyFont="1" applyFill="1" applyBorder="1" applyAlignment="1">
      <alignment horizontal="left" vertical="center" wrapText="1"/>
    </xf>
    <xf numFmtId="0" fontId="0" fillId="0" borderId="0" xfId="0" applyBorder="1"/>
    <xf numFmtId="0" fontId="19" fillId="0" borderId="0" xfId="0" applyFont="1" applyFill="1" applyBorder="1" applyAlignment="1">
      <alignment horizontal="center"/>
    </xf>
    <xf numFmtId="43" fontId="19" fillId="0" borderId="0" xfId="1" applyFont="1" applyFill="1" applyBorder="1"/>
    <xf numFmtId="0" fontId="19" fillId="0" borderId="0" xfId="0" applyFont="1" applyFill="1" applyBorder="1" applyAlignment="1">
      <alignment horizontal="left"/>
    </xf>
    <xf numFmtId="1" fontId="19" fillId="0" borderId="0" xfId="0" applyNumberFormat="1" applyFont="1" applyFill="1" applyBorder="1" applyAlignment="1"/>
    <xf numFmtId="39" fontId="19" fillId="0" borderId="0" xfId="1" applyNumberFormat="1" applyFont="1" applyFill="1" applyBorder="1"/>
    <xf numFmtId="43" fontId="19" fillId="0" borderId="0" xfId="1" applyNumberFormat="1" applyFont="1" applyFill="1" applyBorder="1"/>
    <xf numFmtId="43" fontId="19" fillId="0" borderId="0" xfId="5" applyFont="1" applyFill="1" applyBorder="1" applyAlignment="1"/>
    <xf numFmtId="43" fontId="19" fillId="0" borderId="0" xfId="5" applyFont="1" applyFill="1" applyBorder="1" applyAlignment="1">
      <alignment horizontal="center"/>
    </xf>
    <xf numFmtId="1" fontId="19" fillId="0" borderId="0" xfId="0" applyNumberFormat="1" applyFont="1" applyFill="1" applyBorder="1" applyAlignment="1">
      <alignment horizontal="center"/>
    </xf>
    <xf numFmtId="43" fontId="1" fillId="0" borderId="0" xfId="1" applyFont="1" applyFill="1" applyBorder="1"/>
    <xf numFmtId="0" fontId="1" fillId="0" borderId="0" xfId="0" applyFont="1" applyFill="1" applyBorder="1" applyAlignment="1">
      <alignment horizontal="center"/>
    </xf>
    <xf numFmtId="43" fontId="0" fillId="0" borderId="0" xfId="0" applyNumberFormat="1" applyBorder="1"/>
    <xf numFmtId="1" fontId="4" fillId="2" borderId="9" xfId="1" applyNumberFormat="1" applyFont="1" applyFill="1" applyBorder="1" applyAlignment="1">
      <alignment horizontal="center" vertical="center" wrapText="1"/>
    </xf>
    <xf numFmtId="1" fontId="4" fillId="2" borderId="9" xfId="0" applyNumberFormat="1" applyFont="1" applyFill="1" applyBorder="1" applyAlignment="1">
      <alignment horizontal="center" vertical="center" wrapText="1"/>
    </xf>
    <xf numFmtId="1" fontId="4" fillId="2" borderId="9" xfId="0" applyNumberFormat="1" applyFont="1" applyFill="1" applyBorder="1" applyAlignment="1">
      <alignment horizontal="center" vertical="center"/>
    </xf>
    <xf numFmtId="43" fontId="4" fillId="2" borderId="9" xfId="1" applyFont="1" applyFill="1" applyBorder="1" applyAlignment="1">
      <alignment horizontal="center" vertical="center" wrapText="1"/>
    </xf>
    <xf numFmtId="0" fontId="0" fillId="0" borderId="9" xfId="0" applyBorder="1"/>
  </cellXfs>
  <cellStyles count="7">
    <cellStyle name="Comma" xfId="1" builtinId="3"/>
    <cellStyle name="Comma 2" xfId="2"/>
    <cellStyle name="Comma 2 2" xfId="5"/>
    <cellStyle name="Comma 3" xfId="6"/>
    <cellStyle name="Normal" xfId="0" builtinId="0"/>
    <cellStyle name="Normal 2" xfId="3"/>
    <cellStyle name="Normal 3" xfId="4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</xdr:row>
      <xdr:rowOff>19050</xdr:rowOff>
    </xdr:from>
    <xdr:to>
      <xdr:col>11</xdr:col>
      <xdr:colOff>0</xdr:colOff>
      <xdr:row>4</xdr:row>
      <xdr:rowOff>47625</xdr:rowOff>
    </xdr:to>
    <xdr:pic>
      <xdr:nvPicPr>
        <xdr:cNvPr id="18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581900" y="19050"/>
          <a:ext cx="119062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28600"/>
    <xdr:pic>
      <xdr:nvPicPr>
        <xdr:cNvPr id="2" name="Picture 1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914400" cy="228600"/>
    <xdr:pic>
      <xdr:nvPicPr>
        <xdr:cNvPr id="3" name="Picture 2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0</xdr:col>
      <xdr:colOff>619125</xdr:colOff>
      <xdr:row>0</xdr:row>
      <xdr:rowOff>0</xdr:rowOff>
    </xdr:from>
    <xdr:ext cx="914400" cy="228600"/>
    <xdr:pic>
      <xdr:nvPicPr>
        <xdr:cNvPr id="4" name="Picture 3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indexed="45"/>
    <pageSetUpPr fitToPage="1"/>
  </sheetPr>
  <dimension ref="A1:O42"/>
  <sheetViews>
    <sheetView zoomScale="85" zoomScaleNormal="85" zoomScalePageLayoutView="85" workbookViewId="0">
      <pane ySplit="8" topLeftCell="A9" activePane="bottomLeft" state="frozen"/>
      <selection activeCell="C26" sqref="C26"/>
      <selection pane="bottomLeft" activeCell="Q34" sqref="Q34"/>
    </sheetView>
  </sheetViews>
  <sheetFormatPr defaultColWidth="8.85546875" defaultRowHeight="12.75" x14ac:dyDescent="0.2"/>
  <cols>
    <col min="1" max="1" width="2" style="10" customWidth="1"/>
    <col min="2" max="2" width="15.28515625" style="27" customWidth="1"/>
    <col min="3" max="3" width="45" style="2" bestFit="1" customWidth="1"/>
    <col min="4" max="4" width="4.85546875" style="3" customWidth="1"/>
    <col min="5" max="5" width="10.28515625" style="3" bestFit="1" customWidth="1"/>
    <col min="6" max="6" width="9.42578125" style="4" bestFit="1" customWidth="1"/>
    <col min="7" max="7" width="10.140625" style="4" customWidth="1"/>
    <col min="8" max="8" width="8.7109375" style="4" customWidth="1"/>
    <col min="9" max="9" width="10.42578125" style="4" customWidth="1"/>
    <col min="10" max="10" width="8.85546875" style="4" customWidth="1"/>
    <col min="11" max="11" width="8.42578125" style="4" hidden="1" customWidth="1"/>
    <col min="12" max="12" width="14.42578125" style="35" bestFit="1" customWidth="1"/>
    <col min="13" max="13" width="15.85546875" style="34" bestFit="1" customWidth="1"/>
    <col min="14" max="14" width="9.42578125" bestFit="1" customWidth="1"/>
  </cols>
  <sheetData>
    <row r="1" spans="1:15" hidden="1" x14ac:dyDescent="0.2">
      <c r="A1" s="1" t="s">
        <v>0</v>
      </c>
      <c r="B1" s="27" t="s">
        <v>31</v>
      </c>
      <c r="D1" s="3" t="s">
        <v>31</v>
      </c>
      <c r="E1" s="3" t="s">
        <v>31</v>
      </c>
      <c r="F1" s="4" t="s">
        <v>31</v>
      </c>
      <c r="G1" s="4" t="s">
        <v>31</v>
      </c>
      <c r="H1" s="4" t="s">
        <v>31</v>
      </c>
      <c r="I1" s="4" t="s">
        <v>31</v>
      </c>
      <c r="J1" s="4" t="s">
        <v>31</v>
      </c>
      <c r="K1" s="4" t="s">
        <v>31</v>
      </c>
    </row>
    <row r="2" spans="1:15" x14ac:dyDescent="0.2">
      <c r="A2" s="1" t="s">
        <v>1</v>
      </c>
    </row>
    <row r="3" spans="1:15" x14ac:dyDescent="0.2">
      <c r="A3" s="1" t="e">
        <f>#REF!</f>
        <v>#REF!</v>
      </c>
      <c r="B3" s="1"/>
    </row>
    <row r="5" spans="1:15" x14ac:dyDescent="0.2">
      <c r="A5" s="1"/>
      <c r="B5" s="45" t="s">
        <v>46</v>
      </c>
      <c r="C5" s="32" t="s">
        <v>95</v>
      </c>
    </row>
    <row r="6" spans="1:15" ht="13.5" thickBot="1" x14ac:dyDescent="0.25">
      <c r="A6" s="1"/>
    </row>
    <row r="7" spans="1:15" s="51" customFormat="1" ht="28.5" customHeight="1" thickBot="1" x14ac:dyDescent="0.25">
      <c r="A7" s="77"/>
      <c r="B7" s="102" t="s">
        <v>2</v>
      </c>
      <c r="C7" s="103" t="s">
        <v>63</v>
      </c>
      <c r="D7" s="78"/>
      <c r="E7" s="79"/>
      <c r="F7" s="104" t="s">
        <v>47</v>
      </c>
      <c r="G7" s="104"/>
      <c r="H7" s="104" t="s">
        <v>143</v>
      </c>
      <c r="I7" s="105"/>
      <c r="J7" s="105"/>
      <c r="K7" s="105"/>
      <c r="L7" s="101" t="s">
        <v>48</v>
      </c>
      <c r="M7" s="101" t="s">
        <v>49</v>
      </c>
    </row>
    <row r="8" spans="1:15" s="51" customFormat="1" ht="39" thickBot="1" x14ac:dyDescent="0.25">
      <c r="A8" s="77"/>
      <c r="B8" s="102"/>
      <c r="C8" s="103"/>
      <c r="D8" s="80" t="s">
        <v>3</v>
      </c>
      <c r="E8" s="80" t="s">
        <v>4</v>
      </c>
      <c r="F8" s="81" t="s">
        <v>58</v>
      </c>
      <c r="G8" s="81" t="s">
        <v>5</v>
      </c>
      <c r="H8" s="81" t="s">
        <v>58</v>
      </c>
      <c r="I8" s="81" t="s">
        <v>5</v>
      </c>
      <c r="J8" s="81" t="s">
        <v>60</v>
      </c>
      <c r="K8" s="81" t="s">
        <v>59</v>
      </c>
      <c r="L8" s="101"/>
      <c r="M8" s="101"/>
      <c r="N8" s="82" t="s">
        <v>144</v>
      </c>
      <c r="O8" s="82" t="s">
        <v>145</v>
      </c>
    </row>
    <row r="9" spans="1:15" s="5" customFormat="1" ht="15.75" x14ac:dyDescent="0.25">
      <c r="A9" s="16" t="s">
        <v>24</v>
      </c>
      <c r="B9" s="41"/>
      <c r="C9" s="53"/>
      <c r="D9" s="17"/>
      <c r="E9" s="17"/>
      <c r="F9" s="18"/>
      <c r="G9" s="18"/>
      <c r="H9" s="18"/>
      <c r="I9" s="18"/>
      <c r="J9" s="18"/>
      <c r="K9" s="18"/>
      <c r="L9" s="75"/>
      <c r="M9" s="76"/>
    </row>
    <row r="10" spans="1:15" x14ac:dyDescent="0.2">
      <c r="A10" s="6"/>
      <c r="B10" s="28" t="s">
        <v>25</v>
      </c>
      <c r="C10" s="7"/>
      <c r="D10" s="8"/>
      <c r="E10" s="8"/>
      <c r="F10" s="9"/>
      <c r="G10" s="9"/>
      <c r="H10" s="9"/>
      <c r="I10" s="9"/>
      <c r="J10" s="9"/>
      <c r="K10" s="9"/>
      <c r="L10" s="39"/>
      <c r="M10" s="59"/>
    </row>
    <row r="11" spans="1:15" s="19" customFormat="1" x14ac:dyDescent="0.2">
      <c r="A11" s="24"/>
      <c r="B11" s="30" t="s">
        <v>117</v>
      </c>
      <c r="C11" s="33" t="s">
        <v>87</v>
      </c>
      <c r="D11" s="21">
        <v>24</v>
      </c>
      <c r="E11" s="21" t="s">
        <v>88</v>
      </c>
      <c r="F11" s="22">
        <f>+G11/D11</f>
        <v>43.037500000000001</v>
      </c>
      <c r="G11" s="22">
        <v>1032.9000000000001</v>
      </c>
      <c r="H11" s="65">
        <f>+F11*1.03</f>
        <v>44.328625000000002</v>
      </c>
      <c r="I11" s="65">
        <f>+G11*1.03</f>
        <v>1063.8870000000002</v>
      </c>
      <c r="J11" s="65">
        <f>+H11*1.05</f>
        <v>46.545056250000002</v>
      </c>
      <c r="K11" s="52"/>
      <c r="L11" s="30"/>
      <c r="M11" s="33">
        <v>14806513741460</v>
      </c>
      <c r="N11" s="74">
        <f>+I11/G11</f>
        <v>1.03</v>
      </c>
      <c r="O11" s="74">
        <f>+J11/F11</f>
        <v>1.0814999999999999</v>
      </c>
    </row>
    <row r="12" spans="1:15" s="19" customFormat="1" x14ac:dyDescent="0.2">
      <c r="A12" s="24"/>
      <c r="B12" s="30" t="s">
        <v>118</v>
      </c>
      <c r="C12" s="33" t="s">
        <v>89</v>
      </c>
      <c r="D12" s="21">
        <v>8</v>
      </c>
      <c r="E12" s="25" t="s">
        <v>90</v>
      </c>
      <c r="F12" s="22">
        <f>+G12/D12</f>
        <v>129.11250000000001</v>
      </c>
      <c r="G12" s="22">
        <v>1032.9000000000001</v>
      </c>
      <c r="H12" s="65">
        <f>+F12*1.03</f>
        <v>132.98587500000002</v>
      </c>
      <c r="I12" s="65">
        <f>+G12*1.03</f>
        <v>1063.8870000000002</v>
      </c>
      <c r="J12" s="65">
        <f>+H12*1.05</f>
        <v>139.63516875000002</v>
      </c>
      <c r="K12" s="52"/>
      <c r="L12" s="30">
        <v>4806513740121</v>
      </c>
      <c r="M12" s="33">
        <v>14806513740128</v>
      </c>
      <c r="N12" s="74">
        <f t="shared" ref="N12" si="0">+I12/G12</f>
        <v>1.03</v>
      </c>
      <c r="O12" s="74">
        <f>+J12/F12</f>
        <v>1.0815000000000001</v>
      </c>
    </row>
    <row r="13" spans="1:15" x14ac:dyDescent="0.2">
      <c r="A13" s="13"/>
      <c r="B13" s="36" t="s">
        <v>50</v>
      </c>
      <c r="C13" s="14"/>
      <c r="D13" s="11"/>
      <c r="E13" s="11"/>
      <c r="F13" s="12"/>
      <c r="G13" s="12"/>
      <c r="H13" s="12"/>
      <c r="I13" s="12"/>
      <c r="J13" s="12"/>
      <c r="K13" s="62"/>
      <c r="L13" s="40"/>
      <c r="M13" s="60"/>
    </row>
    <row r="14" spans="1:15" s="19" customFormat="1" x14ac:dyDescent="0.2">
      <c r="A14" s="24"/>
      <c r="B14" s="29">
        <v>5020170893834</v>
      </c>
      <c r="C14" s="33" t="s">
        <v>139</v>
      </c>
      <c r="D14" s="21">
        <v>24</v>
      </c>
      <c r="E14" s="25" t="s">
        <v>140</v>
      </c>
      <c r="F14" s="22">
        <f>+G14/D14</f>
        <v>12</v>
      </c>
      <c r="G14" s="22">
        <v>288</v>
      </c>
      <c r="H14" s="22">
        <v>12.36</v>
      </c>
      <c r="I14" s="22">
        <v>296.64999999999998</v>
      </c>
      <c r="J14" s="22">
        <v>13</v>
      </c>
      <c r="K14" s="52"/>
      <c r="L14" s="30">
        <v>4806513742095</v>
      </c>
      <c r="M14" s="33">
        <v>4806513742095</v>
      </c>
      <c r="N14" s="74">
        <f>+I14/G14</f>
        <v>1.0300347222222221</v>
      </c>
      <c r="O14" s="74">
        <f>+J14/F14</f>
        <v>1.0833333333333333</v>
      </c>
    </row>
    <row r="15" spans="1:15" s="19" customFormat="1" x14ac:dyDescent="0.2">
      <c r="A15" s="31"/>
      <c r="B15" s="54"/>
      <c r="C15" s="63"/>
      <c r="D15" s="37"/>
      <c r="E15" s="37"/>
      <c r="F15" s="38"/>
      <c r="G15" s="38"/>
      <c r="H15" s="38"/>
      <c r="I15" s="38"/>
      <c r="J15" s="38"/>
      <c r="K15" s="62"/>
      <c r="L15" s="64"/>
      <c r="M15" s="47"/>
    </row>
    <row r="16" spans="1:15" s="5" customFormat="1" ht="15" customHeight="1" x14ac:dyDescent="0.25">
      <c r="A16" s="16" t="s">
        <v>69</v>
      </c>
      <c r="B16" s="48"/>
      <c r="C16" s="50"/>
      <c r="D16" s="49"/>
      <c r="E16" s="49"/>
      <c r="F16" s="50"/>
      <c r="G16" s="50"/>
      <c r="H16" s="50"/>
      <c r="I16" s="50"/>
      <c r="J16" s="50"/>
      <c r="K16" s="50"/>
      <c r="L16" s="50"/>
      <c r="M16" s="59"/>
    </row>
    <row r="17" spans="1:15" s="19" customFormat="1" x14ac:dyDescent="0.2">
      <c r="A17" s="24"/>
      <c r="B17" s="29" t="s">
        <v>119</v>
      </c>
      <c r="C17" s="33" t="s">
        <v>73</v>
      </c>
      <c r="D17" s="21">
        <v>40</v>
      </c>
      <c r="E17" s="25" t="s">
        <v>70</v>
      </c>
      <c r="F17" s="22">
        <f>+G17/D17</f>
        <v>30.24</v>
      </c>
      <c r="G17" s="22">
        <v>1209.5999999999999</v>
      </c>
      <c r="H17" s="22">
        <f>+I17/D17</f>
        <v>31.147250000000003</v>
      </c>
      <c r="I17" s="22">
        <v>1245.8900000000001</v>
      </c>
      <c r="J17" s="22">
        <v>32.75</v>
      </c>
      <c r="K17" s="22">
        <f>J17/6</f>
        <v>5.458333333333333</v>
      </c>
      <c r="L17" s="30">
        <v>4806513741906</v>
      </c>
      <c r="M17" s="33">
        <v>14806513741903</v>
      </c>
      <c r="N17" s="74">
        <f>+I17/G17</f>
        <v>1.0300016534391536</v>
      </c>
      <c r="O17" s="74">
        <f>+J17/F17</f>
        <v>1.0830026455026456</v>
      </c>
    </row>
    <row r="18" spans="1:15" s="19" customFormat="1" x14ac:dyDescent="0.2">
      <c r="A18" s="23"/>
      <c r="B18" s="46"/>
      <c r="C18" s="55"/>
      <c r="D18" s="56"/>
      <c r="E18" s="57"/>
      <c r="F18" s="43"/>
      <c r="G18" s="43"/>
      <c r="H18" s="43"/>
      <c r="I18" s="43"/>
      <c r="J18" s="43"/>
      <c r="K18" s="43"/>
      <c r="L18" s="42"/>
      <c r="M18" s="58"/>
    </row>
    <row r="19" spans="1:15" s="5" customFormat="1" ht="15" customHeight="1" x14ac:dyDescent="0.25">
      <c r="A19" s="16" t="s">
        <v>71</v>
      </c>
      <c r="B19" s="48"/>
      <c r="C19" s="50"/>
      <c r="D19" s="49"/>
      <c r="E19" s="49"/>
      <c r="F19" s="50"/>
      <c r="G19" s="50"/>
      <c r="H19" s="50"/>
      <c r="I19" s="50"/>
      <c r="J19" s="50"/>
      <c r="K19" s="50"/>
      <c r="L19" s="50"/>
      <c r="M19" s="59"/>
    </row>
    <row r="20" spans="1:15" s="73" customFormat="1" x14ac:dyDescent="0.2">
      <c r="A20" s="69"/>
      <c r="B20" s="29" t="s">
        <v>120</v>
      </c>
      <c r="C20" s="33" t="s">
        <v>74</v>
      </c>
      <c r="D20" s="70">
        <v>40</v>
      </c>
      <c r="E20" s="70" t="s">
        <v>72</v>
      </c>
      <c r="F20" s="52">
        <f>+G20/D20</f>
        <v>39.648000000000003</v>
      </c>
      <c r="G20" s="52">
        <v>1585.92</v>
      </c>
      <c r="H20" s="52">
        <f>+I20/D20</f>
        <v>40.837499999999999</v>
      </c>
      <c r="I20" s="52">
        <v>1633.5</v>
      </c>
      <c r="J20" s="52">
        <v>43</v>
      </c>
      <c r="K20" s="52">
        <f>J20/6</f>
        <v>7.166666666666667</v>
      </c>
      <c r="L20" s="71">
        <v>4806513741920</v>
      </c>
      <c r="M20" s="72">
        <v>14806513741927</v>
      </c>
      <c r="N20" s="74">
        <f t="shared" ref="N20:N22" si="1">+I20/G20</f>
        <v>1.0300015133171911</v>
      </c>
      <c r="O20" s="74">
        <f t="shared" ref="O20:O22" si="2">+J20/F20</f>
        <v>1.0845439870863598</v>
      </c>
    </row>
    <row r="21" spans="1:15" s="73" customFormat="1" x14ac:dyDescent="0.2">
      <c r="A21" s="69"/>
      <c r="B21" s="29">
        <v>5020170871198</v>
      </c>
      <c r="C21" s="33" t="s">
        <v>137</v>
      </c>
      <c r="D21" s="70">
        <v>24</v>
      </c>
      <c r="E21" s="70" t="s">
        <v>72</v>
      </c>
      <c r="F21" s="52">
        <f>+G21/D21</f>
        <v>66.08</v>
      </c>
      <c r="G21" s="52">
        <v>1585.92</v>
      </c>
      <c r="H21" s="52">
        <f>+I21/D21</f>
        <v>68.0625</v>
      </c>
      <c r="I21" s="52">
        <v>1633.5</v>
      </c>
      <c r="J21" s="52">
        <v>71.47</v>
      </c>
      <c r="K21" s="52">
        <f>J21/6</f>
        <v>11.911666666666667</v>
      </c>
      <c r="L21" s="71"/>
      <c r="M21" s="72">
        <v>14806513741989</v>
      </c>
      <c r="N21" s="74">
        <f t="shared" si="1"/>
        <v>1.0300015133171911</v>
      </c>
      <c r="O21" s="74">
        <f t="shared" si="2"/>
        <v>1.0815677966101696</v>
      </c>
    </row>
    <row r="22" spans="1:15" s="73" customFormat="1" x14ac:dyDescent="0.2">
      <c r="A22" s="69"/>
      <c r="B22" s="29">
        <v>5020170883912</v>
      </c>
      <c r="C22" s="33" t="s">
        <v>138</v>
      </c>
      <c r="D22" s="70">
        <v>40</v>
      </c>
      <c r="E22" s="70" t="s">
        <v>72</v>
      </c>
      <c r="F22" s="52">
        <f>+G22/D22</f>
        <v>39.648000000000003</v>
      </c>
      <c r="G22" s="52">
        <v>1585.92</v>
      </c>
      <c r="H22" s="52">
        <f>+I22/D22</f>
        <v>40.837499999999999</v>
      </c>
      <c r="I22" s="52">
        <v>1633.5</v>
      </c>
      <c r="J22" s="52">
        <v>42.88</v>
      </c>
      <c r="K22" s="52">
        <f>J22/6</f>
        <v>7.1466666666666674</v>
      </c>
      <c r="L22" s="71"/>
      <c r="M22" s="72">
        <v>14806513741996</v>
      </c>
      <c r="N22" s="74">
        <f t="shared" si="1"/>
        <v>1.0300015133171911</v>
      </c>
      <c r="O22" s="74">
        <f t="shared" si="2"/>
        <v>1.0815173527037933</v>
      </c>
    </row>
    <row r="23" spans="1:15" s="5" customFormat="1" ht="15.75" x14ac:dyDescent="0.25">
      <c r="A23" s="16" t="s">
        <v>28</v>
      </c>
      <c r="B23" s="41"/>
      <c r="C23" s="7"/>
      <c r="D23" s="17"/>
      <c r="E23" s="17"/>
      <c r="F23" s="18"/>
      <c r="G23" s="18"/>
      <c r="H23" s="18"/>
      <c r="I23" s="18"/>
      <c r="J23" s="18"/>
      <c r="K23" s="15"/>
      <c r="L23" s="39"/>
      <c r="M23" s="59"/>
    </row>
    <row r="24" spans="1:15" x14ac:dyDescent="0.2">
      <c r="A24" s="6"/>
      <c r="B24" s="28" t="s">
        <v>25</v>
      </c>
      <c r="C24" s="7"/>
      <c r="D24" s="8"/>
      <c r="E24" s="8"/>
      <c r="F24" s="9"/>
      <c r="G24" s="9"/>
      <c r="H24" s="9"/>
      <c r="I24" s="9"/>
      <c r="J24" s="9"/>
      <c r="K24" s="15"/>
      <c r="L24" s="39"/>
      <c r="M24" s="59"/>
    </row>
    <row r="25" spans="1:15" s="19" customFormat="1" x14ac:dyDescent="0.2">
      <c r="A25" s="24"/>
      <c r="B25" s="30" t="s">
        <v>121</v>
      </c>
      <c r="C25" s="33" t="s">
        <v>82</v>
      </c>
      <c r="D25" s="21">
        <v>30</v>
      </c>
      <c r="E25" s="21" t="s">
        <v>29</v>
      </c>
      <c r="F25" s="22">
        <f>+G25/D25</f>
        <v>48.325333333333333</v>
      </c>
      <c r="G25" s="22">
        <v>1449.76</v>
      </c>
      <c r="H25" s="22">
        <v>49.78</v>
      </c>
      <c r="I25" s="22">
        <v>1493.25</v>
      </c>
      <c r="J25" s="22">
        <v>52.5</v>
      </c>
      <c r="K25" s="52"/>
      <c r="L25" s="30">
        <v>4806513740299</v>
      </c>
      <c r="M25" s="33">
        <v>14806513740296</v>
      </c>
      <c r="N25" s="74">
        <f t="shared" ref="N25:N27" si="3">+I25/G25</f>
        <v>1.0299980686458448</v>
      </c>
      <c r="O25" s="74">
        <f t="shared" ref="O25:O27" si="4">+J25/F25</f>
        <v>1.0863867122834123</v>
      </c>
    </row>
    <row r="26" spans="1:15" s="19" customFormat="1" x14ac:dyDescent="0.2">
      <c r="A26" s="24"/>
      <c r="B26" s="30" t="s">
        <v>122</v>
      </c>
      <c r="C26" s="33" t="s">
        <v>75</v>
      </c>
      <c r="D26" s="21">
        <v>20</v>
      </c>
      <c r="E26" s="21" t="s">
        <v>30</v>
      </c>
      <c r="F26" s="22">
        <f>+G26/D26</f>
        <v>92.38</v>
      </c>
      <c r="G26" s="22">
        <v>1847.6</v>
      </c>
      <c r="H26" s="22">
        <v>95.23</v>
      </c>
      <c r="I26" s="22">
        <f>+H26*D26</f>
        <v>1904.6000000000001</v>
      </c>
      <c r="J26" s="22">
        <v>100</v>
      </c>
      <c r="K26" s="52"/>
      <c r="L26" s="30">
        <v>4806513740855</v>
      </c>
      <c r="M26" s="33">
        <v>14806513740852</v>
      </c>
      <c r="N26" s="74">
        <f t="shared" si="3"/>
        <v>1.0308508335137476</v>
      </c>
      <c r="O26" s="74">
        <f t="shared" si="4"/>
        <v>1.082485386447283</v>
      </c>
    </row>
    <row r="27" spans="1:15" s="19" customFormat="1" x14ac:dyDescent="0.2">
      <c r="A27" s="24"/>
      <c r="B27" s="30" t="s">
        <v>123</v>
      </c>
      <c r="C27" s="33" t="s">
        <v>76</v>
      </c>
      <c r="D27" s="21">
        <v>30</v>
      </c>
      <c r="E27" s="21" t="s">
        <v>51</v>
      </c>
      <c r="F27" s="22">
        <f>+G27/D27</f>
        <v>46.75</v>
      </c>
      <c r="G27" s="22">
        <v>1402.5</v>
      </c>
      <c r="H27" s="22">
        <v>48.15</v>
      </c>
      <c r="I27" s="22">
        <v>1444.58</v>
      </c>
      <c r="J27" s="22">
        <v>50.5</v>
      </c>
      <c r="K27" s="52"/>
      <c r="L27" s="30">
        <v>4806513741715</v>
      </c>
      <c r="M27" s="33">
        <v>14806513741644</v>
      </c>
      <c r="N27" s="74">
        <f t="shared" si="3"/>
        <v>1.0300035650623884</v>
      </c>
      <c r="O27" s="74">
        <f t="shared" si="4"/>
        <v>1.0802139037433156</v>
      </c>
    </row>
    <row r="28" spans="1:15" x14ac:dyDescent="0.2">
      <c r="A28" s="6"/>
      <c r="B28" s="28" t="s">
        <v>26</v>
      </c>
      <c r="C28" s="7"/>
      <c r="D28" s="8"/>
      <c r="E28" s="8"/>
      <c r="F28" s="9"/>
      <c r="G28" s="9"/>
      <c r="H28" s="9"/>
      <c r="I28" s="9"/>
      <c r="J28" s="9"/>
      <c r="K28" s="15"/>
      <c r="L28" s="39"/>
      <c r="M28" s="59"/>
    </row>
    <row r="29" spans="1:15" s="19" customFormat="1" x14ac:dyDescent="0.2">
      <c r="A29" s="24"/>
      <c r="B29" s="30" t="s">
        <v>124</v>
      </c>
      <c r="C29" s="33" t="s">
        <v>83</v>
      </c>
      <c r="D29" s="21">
        <v>30</v>
      </c>
      <c r="E29" s="21" t="s">
        <v>29</v>
      </c>
      <c r="F29" s="22">
        <f>+G29/D29</f>
        <v>59.951333333333331</v>
      </c>
      <c r="G29" s="22">
        <v>1798.54</v>
      </c>
      <c r="H29" s="22">
        <v>61.75</v>
      </c>
      <c r="I29" s="22">
        <f>+H29*D29</f>
        <v>1852.5</v>
      </c>
      <c r="J29" s="22">
        <v>65</v>
      </c>
      <c r="K29" s="52"/>
      <c r="L29" s="30">
        <v>4806513740275</v>
      </c>
      <c r="M29" s="33">
        <v>14806513740272</v>
      </c>
      <c r="N29" s="74">
        <f t="shared" ref="N29" si="5">+I29/G29</f>
        <v>1.0300021128248469</v>
      </c>
      <c r="O29" s="74">
        <f>+J29/F29</f>
        <v>1.0842127503419441</v>
      </c>
    </row>
    <row r="30" spans="1:15" x14ac:dyDescent="0.2">
      <c r="A30" s="6"/>
      <c r="B30" s="28" t="s">
        <v>27</v>
      </c>
      <c r="C30" s="7"/>
      <c r="D30" s="8"/>
      <c r="E30" s="8"/>
      <c r="F30" s="9"/>
      <c r="G30" s="9"/>
      <c r="H30" s="9"/>
      <c r="I30" s="9"/>
      <c r="J30" s="9"/>
      <c r="K30" s="15"/>
      <c r="L30" s="39"/>
      <c r="M30" s="59"/>
    </row>
    <row r="31" spans="1:15" s="19" customFormat="1" x14ac:dyDescent="0.2">
      <c r="A31" s="24"/>
      <c r="B31" s="30" t="s">
        <v>125</v>
      </c>
      <c r="C31" s="33" t="s">
        <v>81</v>
      </c>
      <c r="D31" s="21">
        <v>30</v>
      </c>
      <c r="E31" s="21" t="s">
        <v>29</v>
      </c>
      <c r="F31" s="22">
        <f>+G31/D31</f>
        <v>59.951333333333331</v>
      </c>
      <c r="G31" s="22">
        <v>1798.54</v>
      </c>
      <c r="H31" s="22">
        <v>61.75</v>
      </c>
      <c r="I31" s="22">
        <f>+H31*D31</f>
        <v>1852.5</v>
      </c>
      <c r="J31" s="22">
        <v>65</v>
      </c>
      <c r="K31" s="52"/>
      <c r="L31" s="30">
        <v>4806513740312</v>
      </c>
      <c r="M31" s="33">
        <v>14806513740319</v>
      </c>
      <c r="N31" s="74">
        <f t="shared" ref="N31" si="6">+I31/G31</f>
        <v>1.0300021128248469</v>
      </c>
      <c r="O31" s="74">
        <f>+J31/F31</f>
        <v>1.0842127503419441</v>
      </c>
    </row>
    <row r="32" spans="1:15" s="5" customFormat="1" ht="15.75" x14ac:dyDescent="0.25">
      <c r="A32" s="16" t="s">
        <v>55</v>
      </c>
      <c r="B32" s="16"/>
      <c r="C32" s="50"/>
      <c r="D32" s="49"/>
      <c r="E32" s="49"/>
      <c r="F32" s="50"/>
      <c r="G32" s="50"/>
      <c r="H32" s="50"/>
      <c r="I32" s="50"/>
      <c r="J32" s="50"/>
      <c r="K32" s="50"/>
      <c r="L32" s="50"/>
      <c r="M32" s="59"/>
    </row>
    <row r="33" spans="1:15" s="19" customFormat="1" x14ac:dyDescent="0.2">
      <c r="A33" s="24"/>
      <c r="B33" s="30" t="s">
        <v>126</v>
      </c>
      <c r="C33" s="33" t="s">
        <v>77</v>
      </c>
      <c r="D33" s="21">
        <v>24</v>
      </c>
      <c r="E33" s="25" t="s">
        <v>56</v>
      </c>
      <c r="F33" s="61">
        <f t="shared" ref="F33:F38" si="7">+G33/D33</f>
        <v>40.135833333333331</v>
      </c>
      <c r="G33" s="61">
        <v>963.26</v>
      </c>
      <c r="H33" s="61">
        <v>41.34</v>
      </c>
      <c r="I33" s="61">
        <v>992.16000000000008</v>
      </c>
      <c r="J33" s="61">
        <v>43.5</v>
      </c>
      <c r="K33" s="61">
        <f>+J33/10</f>
        <v>4.3499999999999996</v>
      </c>
      <c r="L33" s="30">
        <v>4806513741753</v>
      </c>
      <c r="M33" s="33">
        <v>14806513741651</v>
      </c>
      <c r="N33" s="74">
        <f t="shared" ref="N33:N39" si="8">+I33/G33</f>
        <v>1.030002283910886</v>
      </c>
      <c r="O33" s="74">
        <f t="shared" ref="O33:O39" si="9">+J33/F33</f>
        <v>1.0838195295143576</v>
      </c>
    </row>
    <row r="34" spans="1:15" s="19" customFormat="1" x14ac:dyDescent="0.2">
      <c r="A34" s="24"/>
      <c r="B34" s="30" t="s">
        <v>127</v>
      </c>
      <c r="C34" s="33" t="s">
        <v>78</v>
      </c>
      <c r="D34" s="21">
        <v>24</v>
      </c>
      <c r="E34" s="25" t="s">
        <v>57</v>
      </c>
      <c r="F34" s="61">
        <f t="shared" si="7"/>
        <v>49.475833333333334</v>
      </c>
      <c r="G34" s="61">
        <v>1187.42</v>
      </c>
      <c r="H34" s="26">
        <v>50.96</v>
      </c>
      <c r="I34" s="61">
        <v>1223.04</v>
      </c>
      <c r="J34" s="61">
        <v>53.75</v>
      </c>
      <c r="K34" s="61">
        <f t="shared" ref="K34:K36" si="10">+J34/10</f>
        <v>5.375</v>
      </c>
      <c r="L34" s="30">
        <v>4806513741777</v>
      </c>
      <c r="M34" s="33">
        <v>14806513741668</v>
      </c>
      <c r="N34" s="74">
        <f t="shared" si="8"/>
        <v>1.0299978103788043</v>
      </c>
      <c r="O34" s="74">
        <f t="shared" si="9"/>
        <v>1.0863889777837665</v>
      </c>
    </row>
    <row r="35" spans="1:15" s="19" customFormat="1" x14ac:dyDescent="0.2">
      <c r="A35" s="24"/>
      <c r="B35" s="30" t="s">
        <v>128</v>
      </c>
      <c r="C35" s="33" t="s">
        <v>79</v>
      </c>
      <c r="D35" s="21">
        <v>24</v>
      </c>
      <c r="E35" s="21" t="s">
        <v>57</v>
      </c>
      <c r="F35" s="22">
        <f t="shared" si="7"/>
        <v>49.475833333333334</v>
      </c>
      <c r="G35" s="22">
        <v>1187.42</v>
      </c>
      <c r="H35" s="22">
        <v>50.96</v>
      </c>
      <c r="I35" s="22">
        <f>+H35*D35</f>
        <v>1223.04</v>
      </c>
      <c r="J35" s="22">
        <v>53.75</v>
      </c>
      <c r="K35" s="61">
        <f t="shared" si="10"/>
        <v>5.375</v>
      </c>
      <c r="L35" s="30">
        <v>4806513741838</v>
      </c>
      <c r="M35" s="33">
        <v>14806513741712</v>
      </c>
      <c r="N35" s="74">
        <f t="shared" si="8"/>
        <v>1.0299978103788043</v>
      </c>
      <c r="O35" s="74">
        <f t="shared" si="9"/>
        <v>1.0863889777837665</v>
      </c>
    </row>
    <row r="36" spans="1:15" s="19" customFormat="1" ht="12" customHeight="1" x14ac:dyDescent="0.2">
      <c r="A36" s="24"/>
      <c r="B36" s="30" t="s">
        <v>129</v>
      </c>
      <c r="C36" s="33" t="s">
        <v>80</v>
      </c>
      <c r="D36" s="21">
        <v>24</v>
      </c>
      <c r="E36" s="25" t="s">
        <v>68</v>
      </c>
      <c r="F36" s="22">
        <f t="shared" si="7"/>
        <v>49.475833333333334</v>
      </c>
      <c r="G36" s="22">
        <v>1187.42</v>
      </c>
      <c r="H36" s="22">
        <v>50.96</v>
      </c>
      <c r="I36" s="22">
        <f>+H36*D36</f>
        <v>1223.04</v>
      </c>
      <c r="J36" s="22">
        <v>53.75</v>
      </c>
      <c r="K36" s="61">
        <f t="shared" si="10"/>
        <v>5.375</v>
      </c>
      <c r="L36" s="30">
        <v>4806513741814</v>
      </c>
      <c r="M36" s="33">
        <v>14806513741699</v>
      </c>
      <c r="N36" s="74">
        <f t="shared" si="8"/>
        <v>1.0299978103788043</v>
      </c>
      <c r="O36" s="74">
        <f t="shared" si="9"/>
        <v>1.0863889777837665</v>
      </c>
    </row>
    <row r="37" spans="1:15" s="19" customFormat="1" x14ac:dyDescent="0.2">
      <c r="A37" s="24"/>
      <c r="B37" s="30" t="s">
        <v>130</v>
      </c>
      <c r="C37" s="33" t="s">
        <v>84</v>
      </c>
      <c r="D37" s="21">
        <v>24</v>
      </c>
      <c r="E37" s="25" t="s">
        <v>86</v>
      </c>
      <c r="F37" s="66">
        <f t="shared" si="7"/>
        <v>49.475833333333334</v>
      </c>
      <c r="G37" s="66">
        <v>1187.42</v>
      </c>
      <c r="H37" s="66">
        <v>50.96</v>
      </c>
      <c r="I37" s="66">
        <f>+H37*D37</f>
        <v>1223.04</v>
      </c>
      <c r="J37" s="66">
        <v>53.75</v>
      </c>
      <c r="K37" s="66">
        <f>J37/10</f>
        <v>5.375</v>
      </c>
      <c r="L37" s="30">
        <v>4806513741883</v>
      </c>
      <c r="M37" s="33">
        <v>14806513741880</v>
      </c>
      <c r="N37" s="74">
        <f t="shared" si="8"/>
        <v>1.0299978103788043</v>
      </c>
      <c r="O37" s="74">
        <f t="shared" si="9"/>
        <v>1.0863889777837665</v>
      </c>
    </row>
    <row r="38" spans="1:15" s="19" customFormat="1" x14ac:dyDescent="0.2">
      <c r="A38" s="24"/>
      <c r="B38" s="30" t="s">
        <v>131</v>
      </c>
      <c r="C38" s="33" t="s">
        <v>85</v>
      </c>
      <c r="D38" s="21">
        <v>24</v>
      </c>
      <c r="E38" s="25" t="s">
        <v>86</v>
      </c>
      <c r="F38" s="66">
        <f t="shared" si="7"/>
        <v>49.475833333333334</v>
      </c>
      <c r="G38" s="66">
        <v>1187.42</v>
      </c>
      <c r="H38" s="66">
        <v>50.96</v>
      </c>
      <c r="I38" s="66">
        <f>+H38*D38</f>
        <v>1223.04</v>
      </c>
      <c r="J38" s="66">
        <v>53.75</v>
      </c>
      <c r="K38" s="66">
        <f>J38/10</f>
        <v>5.375</v>
      </c>
      <c r="L38" s="30">
        <v>4806513741890</v>
      </c>
      <c r="M38" s="33">
        <v>14806513741897</v>
      </c>
      <c r="N38" s="74">
        <f t="shared" si="8"/>
        <v>1.0299978103788043</v>
      </c>
      <c r="O38" s="74">
        <f t="shared" si="9"/>
        <v>1.0863889777837665</v>
      </c>
    </row>
    <row r="39" spans="1:15" s="19" customFormat="1" x14ac:dyDescent="0.2">
      <c r="A39" s="24"/>
      <c r="B39" s="30">
        <v>5020170897142</v>
      </c>
      <c r="C39" s="33" t="s">
        <v>141</v>
      </c>
      <c r="D39" s="21">
        <v>24</v>
      </c>
      <c r="E39" s="67" t="s">
        <v>142</v>
      </c>
      <c r="F39" s="66">
        <v>49.475833333333334</v>
      </c>
      <c r="G39" s="66">
        <v>1187.42</v>
      </c>
      <c r="H39" s="66">
        <v>50.96</v>
      </c>
      <c r="I39" s="66">
        <f>+H39*D39</f>
        <v>1223.04</v>
      </c>
      <c r="J39" s="66">
        <v>53.75</v>
      </c>
      <c r="K39" s="66">
        <f>J39/10</f>
        <v>5.375</v>
      </c>
      <c r="L39" s="30">
        <v>4806513741777</v>
      </c>
      <c r="M39" s="20">
        <v>14806513741668</v>
      </c>
      <c r="N39" s="74">
        <f t="shared" si="8"/>
        <v>1.0299978103788043</v>
      </c>
      <c r="O39" s="74">
        <f t="shared" si="9"/>
        <v>1.0863889777837665</v>
      </c>
    </row>
    <row r="40" spans="1:15" s="5" customFormat="1" ht="15.75" x14ac:dyDescent="0.25">
      <c r="A40" s="68" t="s">
        <v>132</v>
      </c>
      <c r="B40" s="68"/>
      <c r="C40" s="50"/>
      <c r="D40" s="49"/>
      <c r="E40" s="49"/>
      <c r="F40" s="50"/>
      <c r="G40" s="50"/>
      <c r="H40" s="50"/>
      <c r="I40" s="50"/>
      <c r="J40" s="50"/>
      <c r="K40" s="50"/>
      <c r="L40" s="50"/>
      <c r="M40" s="59"/>
    </row>
    <row r="41" spans="1:15" s="19" customFormat="1" x14ac:dyDescent="0.2">
      <c r="A41" s="24"/>
      <c r="B41" s="30">
        <v>5020170892344</v>
      </c>
      <c r="C41" s="44" t="s">
        <v>133</v>
      </c>
      <c r="D41" s="21">
        <v>8</v>
      </c>
      <c r="E41" s="25" t="s">
        <v>135</v>
      </c>
      <c r="F41" s="22">
        <f>+G41/D41</f>
        <v>164.9</v>
      </c>
      <c r="G41" s="22">
        <v>1319.2</v>
      </c>
      <c r="H41" s="22">
        <v>170</v>
      </c>
      <c r="I41" s="22">
        <f>+H41*D41</f>
        <v>1360</v>
      </c>
      <c r="J41" s="22"/>
      <c r="K41" s="22">
        <f>J41/10</f>
        <v>0</v>
      </c>
      <c r="L41" s="30"/>
      <c r="M41" s="58"/>
      <c r="N41" s="74">
        <f t="shared" ref="N41" si="11">+I41/G41</f>
        <v>1.0309278350515463</v>
      </c>
      <c r="O41" s="74">
        <f t="shared" ref="O41:O42" si="12">+J41/F41</f>
        <v>0</v>
      </c>
    </row>
    <row r="42" spans="1:15" s="19" customFormat="1" x14ac:dyDescent="0.2">
      <c r="A42" s="24"/>
      <c r="B42" s="30">
        <v>5020170892346</v>
      </c>
      <c r="C42" s="44" t="s">
        <v>134</v>
      </c>
      <c r="D42" s="21">
        <v>8</v>
      </c>
      <c r="E42" s="25" t="s">
        <v>135</v>
      </c>
      <c r="F42" s="22">
        <f>+G42/D42</f>
        <v>164.9</v>
      </c>
      <c r="G42" s="22">
        <v>1319.2</v>
      </c>
      <c r="H42" s="22">
        <v>170</v>
      </c>
      <c r="I42" s="22">
        <f>+H42*D42</f>
        <v>1360</v>
      </c>
      <c r="J42" s="22"/>
      <c r="K42" s="22">
        <f>J42/10</f>
        <v>0</v>
      </c>
      <c r="L42" s="30"/>
      <c r="M42" s="58"/>
      <c r="N42" s="74">
        <f t="shared" ref="N42" si="13">+I42/G42</f>
        <v>1.0309278350515463</v>
      </c>
      <c r="O42" s="74">
        <f t="shared" si="12"/>
        <v>0</v>
      </c>
    </row>
  </sheetData>
  <mergeCells count="6">
    <mergeCell ref="L7:L8"/>
    <mergeCell ref="M7:M8"/>
    <mergeCell ref="B7:B8"/>
    <mergeCell ref="C7:C8"/>
    <mergeCell ref="F7:G7"/>
    <mergeCell ref="H7:K7"/>
  </mergeCells>
  <phoneticPr fontId="2" type="noConversion"/>
  <pageMargins left="0.2" right="0.19" top="0.2" bottom="0.2" header="0.24" footer="0.28000000000000003"/>
  <headerFooter alignWithMargins="0">
    <oddHeader>&amp;R&amp;P of &amp;N</oddHeader>
  </headerFooter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7"/>
  <sheetViews>
    <sheetView tabSelected="1" workbookViewId="0">
      <selection activeCell="K1" sqref="K1"/>
    </sheetView>
  </sheetViews>
  <sheetFormatPr defaultColWidth="8.85546875" defaultRowHeight="12.75" x14ac:dyDescent="0.2"/>
  <cols>
    <col min="1" max="1" width="14.140625" style="88" bestFit="1" customWidth="1"/>
    <col min="2" max="2" width="45.42578125" style="88" bestFit="1" customWidth="1"/>
    <col min="3" max="3" width="16.7109375" style="88" customWidth="1"/>
    <col min="4" max="4" width="9.42578125" style="88" bestFit="1" customWidth="1"/>
    <col min="5" max="5" width="24.140625" style="88" bestFit="1" customWidth="1"/>
    <col min="6" max="6" width="26.28515625" style="88" bestFit="1" customWidth="1"/>
    <col min="7" max="7" width="23" style="88" bestFit="1" customWidth="1"/>
    <col min="8" max="8" width="25" style="88" bestFit="1" customWidth="1"/>
    <col min="9" max="9" width="18.42578125" style="88" bestFit="1" customWidth="1"/>
    <col min="10" max="10" width="15.28515625" style="88" bestFit="1" customWidth="1"/>
    <col min="11" max="11" width="15.140625" style="88" bestFit="1" customWidth="1"/>
    <col min="12" max="12" width="32.85546875" style="88" bestFit="1" customWidth="1"/>
    <col min="13" max="13" width="12.140625" style="88" customWidth="1"/>
    <col min="14" max="16384" width="8.85546875" style="88"/>
  </cols>
  <sheetData>
    <row r="1" spans="1:14" ht="42.75" customHeight="1" x14ac:dyDescent="0.2">
      <c r="A1" s="87" t="s">
        <v>202</v>
      </c>
      <c r="B1" s="87" t="s">
        <v>186</v>
      </c>
      <c r="C1" s="87" t="s">
        <v>201</v>
      </c>
      <c r="D1" s="87" t="s">
        <v>187</v>
      </c>
      <c r="E1" s="87" t="s">
        <v>188</v>
      </c>
      <c r="F1" s="87" t="s">
        <v>193</v>
      </c>
      <c r="G1" s="87" t="s">
        <v>189</v>
      </c>
      <c r="H1" s="87" t="s">
        <v>192</v>
      </c>
      <c r="I1" s="87" t="s">
        <v>190</v>
      </c>
      <c r="J1" s="87" t="s">
        <v>191</v>
      </c>
      <c r="K1" s="87" t="s">
        <v>203</v>
      </c>
      <c r="L1" s="87" t="s">
        <v>194</v>
      </c>
    </row>
    <row r="2" spans="1:14" x14ac:dyDescent="0.2">
      <c r="A2" s="84">
        <v>5011200363201</v>
      </c>
      <c r="B2" s="85" t="s">
        <v>151</v>
      </c>
      <c r="C2" s="89">
        <v>48</v>
      </c>
      <c r="D2" s="89" t="s">
        <v>7</v>
      </c>
      <c r="E2" s="90">
        <f t="shared" ref="E2:E11" si="0">+F2/C2</f>
        <v>54.660208333333337</v>
      </c>
      <c r="F2" s="90">
        <v>2623.69</v>
      </c>
      <c r="G2" s="90">
        <v>56.3</v>
      </c>
      <c r="H2" s="90">
        <f t="shared" ref="H2:H3" si="1">+G2*C2</f>
        <v>2702.3999999999996</v>
      </c>
      <c r="I2" s="90">
        <v>59</v>
      </c>
      <c r="J2" s="84">
        <v>4808887010077</v>
      </c>
      <c r="K2" s="84">
        <v>14808887010074</v>
      </c>
      <c r="L2" s="88" t="s">
        <v>6</v>
      </c>
      <c r="M2" s="100"/>
      <c r="N2" s="100"/>
    </row>
    <row r="3" spans="1:14" x14ac:dyDescent="0.2">
      <c r="A3" s="84">
        <v>5011200363202</v>
      </c>
      <c r="B3" s="85" t="s">
        <v>152</v>
      </c>
      <c r="C3" s="89">
        <v>48</v>
      </c>
      <c r="D3" s="89" t="s">
        <v>8</v>
      </c>
      <c r="E3" s="90">
        <f t="shared" si="0"/>
        <v>76.844583333333333</v>
      </c>
      <c r="F3" s="90">
        <v>3688.54</v>
      </c>
      <c r="G3" s="90">
        <v>79.150000000000006</v>
      </c>
      <c r="H3" s="90">
        <f t="shared" si="1"/>
        <v>3799.2000000000003</v>
      </c>
      <c r="I3" s="90">
        <v>83</v>
      </c>
      <c r="J3" s="84">
        <v>4808887010015</v>
      </c>
      <c r="K3" s="84">
        <v>14808887010012</v>
      </c>
      <c r="L3" s="88" t="s">
        <v>6</v>
      </c>
      <c r="M3" s="100"/>
      <c r="N3" s="100"/>
    </row>
    <row r="4" spans="1:14" x14ac:dyDescent="0.2">
      <c r="A4" s="84" t="s">
        <v>96</v>
      </c>
      <c r="B4" s="85" t="s">
        <v>32</v>
      </c>
      <c r="C4" s="89">
        <v>24</v>
      </c>
      <c r="D4" s="89" t="s">
        <v>9</v>
      </c>
      <c r="E4" s="90">
        <f t="shared" si="0"/>
        <v>129.21875</v>
      </c>
      <c r="F4" s="90">
        <v>3101.25</v>
      </c>
      <c r="G4" s="90">
        <f>+H4/C4</f>
        <v>133.09541666666667</v>
      </c>
      <c r="H4" s="90">
        <v>3194.29</v>
      </c>
      <c r="I4" s="90">
        <v>139.75</v>
      </c>
      <c r="J4" s="84">
        <v>4808887010022</v>
      </c>
      <c r="K4" s="84">
        <v>14808887010029</v>
      </c>
      <c r="L4" s="88" t="s">
        <v>6</v>
      </c>
      <c r="M4" s="100"/>
      <c r="N4" s="100"/>
    </row>
    <row r="5" spans="1:14" x14ac:dyDescent="0.2">
      <c r="A5" s="84">
        <v>5011200361519</v>
      </c>
      <c r="B5" s="85" t="s">
        <v>167</v>
      </c>
      <c r="C5" s="89">
        <v>24</v>
      </c>
      <c r="D5" s="89" t="s">
        <v>9</v>
      </c>
      <c r="E5" s="90">
        <f t="shared" si="0"/>
        <v>134.07291666666666</v>
      </c>
      <c r="F5" s="90">
        <v>3217.75</v>
      </c>
      <c r="G5" s="90">
        <v>138.1</v>
      </c>
      <c r="H5" s="90">
        <v>3314.29</v>
      </c>
      <c r="I5" s="90">
        <v>145</v>
      </c>
      <c r="J5" s="84">
        <v>4808887010022</v>
      </c>
      <c r="K5" s="84">
        <v>14808887010029</v>
      </c>
      <c r="L5" s="88" t="s">
        <v>6</v>
      </c>
      <c r="M5" s="100"/>
      <c r="N5" s="100"/>
    </row>
    <row r="6" spans="1:14" x14ac:dyDescent="0.2">
      <c r="A6" s="84">
        <v>5011200310302</v>
      </c>
      <c r="B6" s="85" t="s">
        <v>147</v>
      </c>
      <c r="C6" s="89">
        <v>24</v>
      </c>
      <c r="D6" s="89" t="s">
        <v>136</v>
      </c>
      <c r="E6" s="90">
        <f t="shared" si="0"/>
        <v>143.35</v>
      </c>
      <c r="F6" s="90">
        <v>3440.4</v>
      </c>
      <c r="G6" s="90">
        <v>147.65</v>
      </c>
      <c r="H6" s="90">
        <f t="shared" ref="H6" si="2">+G6*C6</f>
        <v>3543.6000000000004</v>
      </c>
      <c r="I6" s="90">
        <v>155</v>
      </c>
      <c r="J6" s="84">
        <v>4808887011890</v>
      </c>
      <c r="K6" s="84">
        <v>14808887011897</v>
      </c>
      <c r="L6" s="88" t="s">
        <v>6</v>
      </c>
      <c r="M6" s="100"/>
      <c r="N6" s="100"/>
    </row>
    <row r="7" spans="1:14" x14ac:dyDescent="0.2">
      <c r="A7" s="84">
        <v>5011200363342</v>
      </c>
      <c r="B7" s="85" t="s">
        <v>155</v>
      </c>
      <c r="C7" s="89">
        <v>48</v>
      </c>
      <c r="D7" s="89" t="s">
        <v>7</v>
      </c>
      <c r="E7" s="90">
        <f t="shared" si="0"/>
        <v>35.968541666666667</v>
      </c>
      <c r="F7" s="90">
        <v>1726.49</v>
      </c>
      <c r="G7" s="90">
        <f>+H7/C7</f>
        <v>37.047708333333333</v>
      </c>
      <c r="H7" s="90">
        <v>1778.29</v>
      </c>
      <c r="I7" s="90">
        <v>38.9</v>
      </c>
      <c r="J7" s="84">
        <v>4808887011296</v>
      </c>
      <c r="K7" s="84">
        <v>14808887011293</v>
      </c>
      <c r="L7" s="88" t="s">
        <v>6</v>
      </c>
      <c r="M7" s="100"/>
      <c r="N7" s="100"/>
    </row>
    <row r="8" spans="1:14" x14ac:dyDescent="0.2">
      <c r="A8" s="84">
        <v>5011200364161</v>
      </c>
      <c r="B8" s="85" t="s">
        <v>156</v>
      </c>
      <c r="C8" s="89">
        <v>48</v>
      </c>
      <c r="D8" s="89" t="s">
        <v>11</v>
      </c>
      <c r="E8" s="90">
        <f t="shared" si="0"/>
        <v>44.805833333333332</v>
      </c>
      <c r="F8" s="90">
        <v>2150.6799999999998</v>
      </c>
      <c r="G8" s="90">
        <f>+H8/C8</f>
        <v>46.15</v>
      </c>
      <c r="H8" s="90">
        <v>2215.1999999999998</v>
      </c>
      <c r="I8" s="90">
        <v>48.5</v>
      </c>
      <c r="J8" s="84">
        <v>4808887011494</v>
      </c>
      <c r="K8" s="84">
        <v>14808887011491</v>
      </c>
      <c r="L8" s="88" t="s">
        <v>6</v>
      </c>
      <c r="M8" s="100"/>
      <c r="N8" s="100"/>
    </row>
    <row r="9" spans="1:14" x14ac:dyDescent="0.2">
      <c r="A9" s="84">
        <v>5011200364012</v>
      </c>
      <c r="B9" s="85" t="s">
        <v>162</v>
      </c>
      <c r="C9" s="89">
        <v>24</v>
      </c>
      <c r="D9" s="89" t="s">
        <v>12</v>
      </c>
      <c r="E9" s="90">
        <f t="shared" si="0"/>
        <v>77.184583333333336</v>
      </c>
      <c r="F9" s="90">
        <v>1852.43</v>
      </c>
      <c r="G9" s="90">
        <f>+H9/C9</f>
        <v>79.5</v>
      </c>
      <c r="H9" s="90">
        <v>1908</v>
      </c>
      <c r="I9" s="90">
        <v>83.5</v>
      </c>
      <c r="J9" s="84">
        <v>4808887020106</v>
      </c>
      <c r="K9" s="84">
        <v>14808887020103</v>
      </c>
      <c r="L9" s="88" t="s">
        <v>6</v>
      </c>
      <c r="M9" s="100"/>
      <c r="N9" s="100"/>
    </row>
    <row r="10" spans="1:14" x14ac:dyDescent="0.2">
      <c r="A10" s="84">
        <v>5011200363204</v>
      </c>
      <c r="B10" s="85" t="s">
        <v>154</v>
      </c>
      <c r="C10" s="89">
        <v>48</v>
      </c>
      <c r="D10" s="89" t="s">
        <v>8</v>
      </c>
      <c r="E10" s="90">
        <f t="shared" si="0"/>
        <v>76.844583333333333</v>
      </c>
      <c r="F10" s="90">
        <v>3688.54</v>
      </c>
      <c r="G10" s="90">
        <v>79.150000000000006</v>
      </c>
      <c r="H10" s="90">
        <f t="shared" ref="H10:H11" si="3">+G10*C10</f>
        <v>3799.2000000000003</v>
      </c>
      <c r="I10" s="90">
        <v>83</v>
      </c>
      <c r="J10" s="84">
        <v>4808887011647</v>
      </c>
      <c r="K10" s="84">
        <v>14808887011637</v>
      </c>
      <c r="L10" s="88" t="s">
        <v>6</v>
      </c>
      <c r="M10" s="100"/>
      <c r="N10" s="100"/>
    </row>
    <row r="11" spans="1:14" x14ac:dyDescent="0.2">
      <c r="A11" s="84">
        <v>5011200363319</v>
      </c>
      <c r="B11" s="85" t="s">
        <v>153</v>
      </c>
      <c r="C11" s="89">
        <v>48</v>
      </c>
      <c r="D11" s="89" t="s">
        <v>8</v>
      </c>
      <c r="E11" s="90">
        <f t="shared" si="0"/>
        <v>76.844583333333333</v>
      </c>
      <c r="F11" s="90">
        <v>3688.54</v>
      </c>
      <c r="G11" s="90">
        <v>79.150000000000006</v>
      </c>
      <c r="H11" s="90">
        <f t="shared" si="3"/>
        <v>3799.2000000000003</v>
      </c>
      <c r="I11" s="90">
        <v>83</v>
      </c>
      <c r="J11" s="84">
        <v>4808887011630</v>
      </c>
      <c r="K11" s="84">
        <v>14808887011644</v>
      </c>
      <c r="L11" s="88" t="s">
        <v>6</v>
      </c>
      <c r="M11" s="100"/>
      <c r="N11" s="100"/>
    </row>
    <row r="12" spans="1:14" x14ac:dyDescent="0.2">
      <c r="A12" s="84" t="s">
        <v>97</v>
      </c>
      <c r="B12" s="85" t="s">
        <v>64</v>
      </c>
      <c r="C12" s="89">
        <v>6</v>
      </c>
      <c r="D12" s="89" t="s">
        <v>65</v>
      </c>
      <c r="E12" s="90">
        <f>+F12/C12</f>
        <v>566.79666666666674</v>
      </c>
      <c r="F12" s="90">
        <v>3400.78</v>
      </c>
      <c r="G12" s="90">
        <v>583.79999999999995</v>
      </c>
      <c r="H12" s="90">
        <f>+G12*C12</f>
        <v>3502.7999999999997</v>
      </c>
      <c r="I12" s="90">
        <v>613</v>
      </c>
      <c r="J12" s="84">
        <v>4808887010176</v>
      </c>
      <c r="K12" s="84">
        <v>14808887010173</v>
      </c>
      <c r="L12" s="88" t="s">
        <v>6</v>
      </c>
      <c r="M12" s="100"/>
      <c r="N12" s="100"/>
    </row>
    <row r="13" spans="1:14" x14ac:dyDescent="0.2">
      <c r="A13" s="84">
        <v>5011200364162</v>
      </c>
      <c r="B13" s="91" t="s">
        <v>149</v>
      </c>
      <c r="C13" s="89">
        <v>48</v>
      </c>
      <c r="D13" s="89" t="s">
        <v>7</v>
      </c>
      <c r="E13" s="90">
        <f>+F13/C13</f>
        <v>24.95</v>
      </c>
      <c r="F13" s="90">
        <v>1197.5999999999999</v>
      </c>
      <c r="G13" s="90">
        <v>25.7</v>
      </c>
      <c r="H13" s="90">
        <f>+G13*C13</f>
        <v>1233.5999999999999</v>
      </c>
      <c r="I13" s="90">
        <v>27</v>
      </c>
      <c r="J13" s="84">
        <v>4808887011852</v>
      </c>
      <c r="K13" s="84">
        <v>14808887011859</v>
      </c>
      <c r="L13" s="88" t="s">
        <v>53</v>
      </c>
      <c r="M13" s="100"/>
      <c r="N13" s="100"/>
    </row>
    <row r="14" spans="1:14" x14ac:dyDescent="0.2">
      <c r="A14" s="84">
        <v>5011200363322</v>
      </c>
      <c r="B14" s="85" t="s">
        <v>150</v>
      </c>
      <c r="C14" s="89">
        <v>48</v>
      </c>
      <c r="D14" s="89" t="s">
        <v>10</v>
      </c>
      <c r="E14" s="90">
        <f t="shared" ref="E14:E15" si="4">+F14/C14</f>
        <v>30.485416666666666</v>
      </c>
      <c r="F14" s="90">
        <v>1463.3</v>
      </c>
      <c r="G14" s="90">
        <v>31.4</v>
      </c>
      <c r="H14" s="90">
        <f t="shared" ref="H14:H15" si="5">+G14*C14</f>
        <v>1507.1999999999998</v>
      </c>
      <c r="I14" s="90">
        <v>33</v>
      </c>
      <c r="J14" s="84">
        <v>4808887011678</v>
      </c>
      <c r="K14" s="84">
        <v>14808887011675</v>
      </c>
      <c r="L14" s="88" t="s">
        <v>53</v>
      </c>
      <c r="M14" s="100"/>
      <c r="N14" s="100"/>
    </row>
    <row r="15" spans="1:14" x14ac:dyDescent="0.2">
      <c r="A15" s="84">
        <v>5011200363332</v>
      </c>
      <c r="B15" s="85" t="s">
        <v>157</v>
      </c>
      <c r="C15" s="89">
        <v>48</v>
      </c>
      <c r="D15" s="89" t="s">
        <v>54</v>
      </c>
      <c r="E15" s="90">
        <f t="shared" si="4"/>
        <v>44.368958333333332</v>
      </c>
      <c r="F15" s="90">
        <v>2129.71</v>
      </c>
      <c r="G15" s="90">
        <v>45.7</v>
      </c>
      <c r="H15" s="90">
        <f t="shared" si="5"/>
        <v>2193.6000000000004</v>
      </c>
      <c r="I15" s="90">
        <v>48</v>
      </c>
      <c r="J15" s="84">
        <v>4808887011685</v>
      </c>
      <c r="K15" s="84">
        <v>14808887011682</v>
      </c>
      <c r="L15" s="88" t="s">
        <v>53</v>
      </c>
      <c r="M15" s="100"/>
      <c r="N15" s="100"/>
    </row>
    <row r="16" spans="1:14" x14ac:dyDescent="0.2">
      <c r="A16" s="84">
        <v>5011200363205</v>
      </c>
      <c r="B16" s="91" t="s">
        <v>160</v>
      </c>
      <c r="C16" s="89">
        <v>48</v>
      </c>
      <c r="D16" s="89" t="s">
        <v>13</v>
      </c>
      <c r="E16" s="90">
        <f>+F16/C16</f>
        <v>13.799981666666667</v>
      </c>
      <c r="F16" s="90">
        <v>662.39912000000004</v>
      </c>
      <c r="G16" s="90">
        <v>14.2</v>
      </c>
      <c r="H16" s="90">
        <f>+G16*C16</f>
        <v>681.59999999999991</v>
      </c>
      <c r="I16" s="90">
        <v>14.95</v>
      </c>
      <c r="J16" s="84">
        <v>4808887011845</v>
      </c>
      <c r="K16" s="84">
        <v>14808887011842</v>
      </c>
      <c r="L16" s="88" t="s">
        <v>53</v>
      </c>
      <c r="M16" s="100"/>
      <c r="N16" s="100"/>
    </row>
    <row r="17" spans="1:14" x14ac:dyDescent="0.2">
      <c r="A17" s="84">
        <v>5011200363312</v>
      </c>
      <c r="B17" s="91" t="s">
        <v>161</v>
      </c>
      <c r="C17" s="89">
        <v>48</v>
      </c>
      <c r="D17" s="89" t="s">
        <v>7</v>
      </c>
      <c r="E17" s="90">
        <f>+F17/C17</f>
        <v>21.262083333333333</v>
      </c>
      <c r="F17" s="90">
        <v>1020.58</v>
      </c>
      <c r="G17" s="90">
        <v>21.9</v>
      </c>
      <c r="H17" s="90">
        <f>+G17*C17</f>
        <v>1051.1999999999998</v>
      </c>
      <c r="I17" s="90">
        <v>22.95</v>
      </c>
      <c r="J17" s="84">
        <v>4808887011760</v>
      </c>
      <c r="K17" s="84">
        <v>14808887011767</v>
      </c>
      <c r="L17" s="88" t="s">
        <v>53</v>
      </c>
      <c r="M17" s="100"/>
      <c r="N17" s="100"/>
    </row>
    <row r="18" spans="1:14" x14ac:dyDescent="0.2">
      <c r="A18" s="84">
        <v>5011200374517</v>
      </c>
      <c r="B18" s="91" t="s">
        <v>164</v>
      </c>
      <c r="C18" s="89">
        <v>48</v>
      </c>
      <c r="D18" s="89" t="s">
        <v>7</v>
      </c>
      <c r="E18" s="90">
        <f t="shared" ref="E18:E20" si="6">+F18/C18</f>
        <v>24.95</v>
      </c>
      <c r="F18" s="90">
        <v>1197.5999999999999</v>
      </c>
      <c r="G18" s="90">
        <v>25.7</v>
      </c>
      <c r="H18" s="90">
        <f t="shared" ref="H18:H20" si="7">+G18*C18</f>
        <v>1233.5999999999999</v>
      </c>
      <c r="I18" s="90">
        <v>27</v>
      </c>
      <c r="J18" s="84">
        <v>4808887012002</v>
      </c>
      <c r="K18" s="84">
        <v>14808887012009</v>
      </c>
      <c r="L18" s="88" t="s">
        <v>53</v>
      </c>
      <c r="M18" s="100"/>
      <c r="N18" s="100"/>
    </row>
    <row r="19" spans="1:14" x14ac:dyDescent="0.2">
      <c r="A19" s="84">
        <v>5011200374519</v>
      </c>
      <c r="B19" s="91" t="s">
        <v>166</v>
      </c>
      <c r="C19" s="89">
        <v>48</v>
      </c>
      <c r="D19" s="89" t="s">
        <v>10</v>
      </c>
      <c r="E19" s="90">
        <f>+F19/C19</f>
        <v>30.485416666666666</v>
      </c>
      <c r="F19" s="90">
        <v>1463.3</v>
      </c>
      <c r="G19" s="90">
        <v>31.4</v>
      </c>
      <c r="H19" s="90">
        <f>+G19*C19</f>
        <v>1507.1999999999998</v>
      </c>
      <c r="I19" s="90">
        <v>33</v>
      </c>
      <c r="J19" s="84">
        <v>4808887012026</v>
      </c>
      <c r="K19" s="84">
        <v>14808887012023</v>
      </c>
      <c r="L19" s="88" t="s">
        <v>53</v>
      </c>
      <c r="M19" s="100"/>
      <c r="N19" s="100"/>
    </row>
    <row r="20" spans="1:14" x14ac:dyDescent="0.2">
      <c r="A20" s="84">
        <v>5011200374518</v>
      </c>
      <c r="B20" s="91" t="s">
        <v>165</v>
      </c>
      <c r="C20" s="89">
        <v>48</v>
      </c>
      <c r="D20" s="89" t="s">
        <v>54</v>
      </c>
      <c r="E20" s="90">
        <f t="shared" si="6"/>
        <v>44.368958333333332</v>
      </c>
      <c r="F20" s="90">
        <v>2129.71</v>
      </c>
      <c r="G20" s="90">
        <v>45.7</v>
      </c>
      <c r="H20" s="90">
        <f t="shared" si="7"/>
        <v>2193.6000000000004</v>
      </c>
      <c r="I20" s="90">
        <v>48</v>
      </c>
      <c r="J20" s="84">
        <v>4808887012019</v>
      </c>
      <c r="K20" s="84">
        <v>14808887012016</v>
      </c>
      <c r="L20" s="88" t="s">
        <v>53</v>
      </c>
      <c r="M20" s="100"/>
      <c r="N20" s="100"/>
    </row>
    <row r="21" spans="1:14" x14ac:dyDescent="0.2">
      <c r="A21" s="84">
        <v>5011200364052</v>
      </c>
      <c r="B21" s="85" t="s">
        <v>163</v>
      </c>
      <c r="C21" s="89">
        <v>48</v>
      </c>
      <c r="D21" s="89" t="s">
        <v>67</v>
      </c>
      <c r="E21" s="90">
        <f t="shared" ref="E21:E27" si="8">+F21/C21</f>
        <v>41.601875</v>
      </c>
      <c r="F21" s="90">
        <v>1996.89</v>
      </c>
      <c r="G21" s="90">
        <f>+H21/C21</f>
        <v>42.85</v>
      </c>
      <c r="H21" s="90">
        <v>2056.8000000000002</v>
      </c>
      <c r="I21" s="90">
        <v>45</v>
      </c>
      <c r="J21" s="84">
        <v>4808887000016</v>
      </c>
      <c r="K21" s="84">
        <v>14808887000013</v>
      </c>
      <c r="L21" s="88" t="s">
        <v>14</v>
      </c>
      <c r="M21" s="100"/>
      <c r="N21" s="100"/>
    </row>
    <row r="22" spans="1:14" x14ac:dyDescent="0.2">
      <c r="A22" s="84">
        <v>5011200364032</v>
      </c>
      <c r="B22" s="85" t="s">
        <v>158</v>
      </c>
      <c r="C22" s="89">
        <v>48</v>
      </c>
      <c r="D22" s="89" t="s">
        <v>67</v>
      </c>
      <c r="E22" s="90">
        <f t="shared" si="8"/>
        <v>41.601875</v>
      </c>
      <c r="F22" s="90">
        <v>1996.89</v>
      </c>
      <c r="G22" s="90">
        <f>+H22/C22</f>
        <v>42.85</v>
      </c>
      <c r="H22" s="90">
        <v>2056.8000000000002</v>
      </c>
      <c r="I22" s="90">
        <v>45</v>
      </c>
      <c r="J22" s="84">
        <v>4808887000252</v>
      </c>
      <c r="K22" s="84">
        <v>14808887000259</v>
      </c>
      <c r="L22" s="88" t="s">
        <v>14</v>
      </c>
      <c r="M22" s="100"/>
      <c r="N22" s="100"/>
    </row>
    <row r="23" spans="1:14" x14ac:dyDescent="0.2">
      <c r="A23" s="84" t="s">
        <v>98</v>
      </c>
      <c r="B23" s="85" t="s">
        <v>33</v>
      </c>
      <c r="C23" s="89">
        <v>48</v>
      </c>
      <c r="D23" s="89" t="s">
        <v>13</v>
      </c>
      <c r="E23" s="90">
        <f t="shared" si="8"/>
        <v>22.378541666666667</v>
      </c>
      <c r="F23" s="90">
        <v>1074.17</v>
      </c>
      <c r="G23" s="90">
        <f>+H23/C23</f>
        <v>23.05</v>
      </c>
      <c r="H23" s="90">
        <v>1106.4000000000001</v>
      </c>
      <c r="I23" s="90">
        <v>24.25</v>
      </c>
      <c r="J23" s="84">
        <v>4808887030389</v>
      </c>
      <c r="K23" s="84">
        <v>14808887030386</v>
      </c>
      <c r="L23" s="88" t="s">
        <v>16</v>
      </c>
      <c r="M23" s="100"/>
      <c r="N23" s="100"/>
    </row>
    <row r="24" spans="1:14" x14ac:dyDescent="0.2">
      <c r="A24" s="84" t="s">
        <v>99</v>
      </c>
      <c r="B24" s="85" t="s">
        <v>34</v>
      </c>
      <c r="C24" s="89">
        <v>48</v>
      </c>
      <c r="D24" s="89" t="s">
        <v>15</v>
      </c>
      <c r="E24" s="90">
        <f t="shared" si="8"/>
        <v>28.25</v>
      </c>
      <c r="F24" s="90">
        <v>1356</v>
      </c>
      <c r="G24" s="90">
        <v>29.1</v>
      </c>
      <c r="H24" s="90">
        <f t="shared" ref="H24" si="9">+G24*C24</f>
        <v>1396.8000000000002</v>
      </c>
      <c r="I24" s="90">
        <v>30.55</v>
      </c>
      <c r="J24" s="84">
        <v>4808887030204</v>
      </c>
      <c r="K24" s="84">
        <v>14808887030201</v>
      </c>
      <c r="L24" s="88" t="s">
        <v>16</v>
      </c>
      <c r="M24" s="100"/>
      <c r="N24" s="100"/>
    </row>
    <row r="25" spans="1:14" x14ac:dyDescent="0.2">
      <c r="A25" s="84" t="s">
        <v>100</v>
      </c>
      <c r="B25" s="85" t="s">
        <v>35</v>
      </c>
      <c r="C25" s="89">
        <v>24</v>
      </c>
      <c r="D25" s="89" t="s">
        <v>12</v>
      </c>
      <c r="E25" s="90">
        <f t="shared" si="8"/>
        <v>64.66</v>
      </c>
      <c r="F25" s="90">
        <v>1551.84</v>
      </c>
      <c r="G25" s="90">
        <f>+H25/C25</f>
        <v>66.600000000000009</v>
      </c>
      <c r="H25" s="90">
        <v>1598.4</v>
      </c>
      <c r="I25" s="90">
        <v>70</v>
      </c>
      <c r="J25" s="84">
        <v>4808887030037</v>
      </c>
      <c r="K25" s="84">
        <v>14808887030034</v>
      </c>
      <c r="L25" s="88" t="s">
        <v>16</v>
      </c>
      <c r="M25" s="100"/>
      <c r="N25" s="100"/>
    </row>
    <row r="26" spans="1:14" x14ac:dyDescent="0.2">
      <c r="A26" s="84">
        <v>5011200363990</v>
      </c>
      <c r="B26" s="92" t="s">
        <v>168</v>
      </c>
      <c r="C26" s="89">
        <v>48</v>
      </c>
      <c r="D26" s="89" t="s">
        <v>66</v>
      </c>
      <c r="E26" s="90">
        <f t="shared" si="8"/>
        <v>67</v>
      </c>
      <c r="F26" s="90">
        <v>3216</v>
      </c>
      <c r="G26" s="90">
        <f>+H26/C26</f>
        <v>69</v>
      </c>
      <c r="H26" s="90">
        <v>3312</v>
      </c>
      <c r="I26" s="90">
        <v>72.5</v>
      </c>
      <c r="J26" s="84">
        <v>4808887030013</v>
      </c>
      <c r="K26" s="84">
        <v>14808887030010</v>
      </c>
      <c r="L26" s="88" t="s">
        <v>16</v>
      </c>
      <c r="M26" s="100"/>
      <c r="N26" s="100"/>
    </row>
    <row r="27" spans="1:14" x14ac:dyDescent="0.2">
      <c r="A27" s="84">
        <v>5011200351214</v>
      </c>
      <c r="B27" s="85" t="s">
        <v>146</v>
      </c>
      <c r="C27" s="89">
        <v>48</v>
      </c>
      <c r="D27" s="89" t="s">
        <v>7</v>
      </c>
      <c r="E27" s="90">
        <f t="shared" si="8"/>
        <v>14.700000000000001</v>
      </c>
      <c r="F27" s="90">
        <v>705.6</v>
      </c>
      <c r="G27" s="90">
        <v>15.14</v>
      </c>
      <c r="H27" s="90">
        <f>+G27*C27</f>
        <v>726.72</v>
      </c>
      <c r="I27" s="90">
        <v>15.9</v>
      </c>
      <c r="J27" s="84">
        <v>4808887291780</v>
      </c>
      <c r="K27" s="84">
        <v>14808887291787</v>
      </c>
      <c r="L27" s="88" t="s">
        <v>16</v>
      </c>
      <c r="M27" s="100"/>
      <c r="N27" s="100"/>
    </row>
    <row r="28" spans="1:14" x14ac:dyDescent="0.2">
      <c r="A28" s="84" t="s">
        <v>101</v>
      </c>
      <c r="B28" s="85" t="s">
        <v>37</v>
      </c>
      <c r="C28" s="89">
        <v>48</v>
      </c>
      <c r="D28" s="89" t="s">
        <v>18</v>
      </c>
      <c r="E28" s="90">
        <f t="shared" ref="E28:E38" si="10">+F28/C28</f>
        <v>23</v>
      </c>
      <c r="F28" s="90">
        <v>1104</v>
      </c>
      <c r="G28" s="90">
        <v>23.7</v>
      </c>
      <c r="H28" s="90">
        <f t="shared" ref="H28:H31" si="11">+G28*C28</f>
        <v>1137.5999999999999</v>
      </c>
      <c r="I28" s="90">
        <v>24.9</v>
      </c>
      <c r="J28" s="84">
        <v>4808887030075</v>
      </c>
      <c r="K28" s="84">
        <v>14808887030072</v>
      </c>
      <c r="L28" s="88" t="s">
        <v>16</v>
      </c>
      <c r="M28" s="100"/>
      <c r="N28" s="100"/>
    </row>
    <row r="29" spans="1:14" x14ac:dyDescent="0.2">
      <c r="A29" s="84" t="s">
        <v>102</v>
      </c>
      <c r="B29" s="85" t="s">
        <v>38</v>
      </c>
      <c r="C29" s="89">
        <v>48</v>
      </c>
      <c r="D29" s="89" t="s">
        <v>7</v>
      </c>
      <c r="E29" s="90">
        <f t="shared" si="10"/>
        <v>16.75</v>
      </c>
      <c r="F29" s="90">
        <v>804</v>
      </c>
      <c r="G29" s="90">
        <v>17.25</v>
      </c>
      <c r="H29" s="90">
        <f t="shared" si="11"/>
        <v>828</v>
      </c>
      <c r="I29" s="90">
        <v>18.149999999999999</v>
      </c>
      <c r="J29" s="84">
        <v>4808887880014</v>
      </c>
      <c r="K29" s="84">
        <v>14808887030089</v>
      </c>
      <c r="L29" s="88" t="s">
        <v>16</v>
      </c>
      <c r="M29" s="100"/>
      <c r="N29" s="100"/>
    </row>
    <row r="30" spans="1:14" x14ac:dyDescent="0.2">
      <c r="A30" s="84" t="s">
        <v>103</v>
      </c>
      <c r="B30" s="85" t="s">
        <v>39</v>
      </c>
      <c r="C30" s="89">
        <v>48</v>
      </c>
      <c r="D30" s="89" t="s">
        <v>15</v>
      </c>
      <c r="E30" s="90">
        <f t="shared" si="10"/>
        <v>30.485416666666666</v>
      </c>
      <c r="F30" s="90">
        <v>1463.3</v>
      </c>
      <c r="G30" s="90">
        <v>31.4</v>
      </c>
      <c r="H30" s="90">
        <f t="shared" si="11"/>
        <v>1507.1999999999998</v>
      </c>
      <c r="I30" s="90">
        <v>33</v>
      </c>
      <c r="J30" s="84">
        <v>4808887290882</v>
      </c>
      <c r="K30" s="84">
        <v>14808887290889</v>
      </c>
      <c r="L30" s="88" t="s">
        <v>16</v>
      </c>
      <c r="M30" s="100"/>
      <c r="N30" s="100"/>
    </row>
    <row r="31" spans="1:14" x14ac:dyDescent="0.2">
      <c r="A31" s="84" t="s">
        <v>104</v>
      </c>
      <c r="B31" s="85" t="s">
        <v>36</v>
      </c>
      <c r="C31" s="89">
        <v>24</v>
      </c>
      <c r="D31" s="89" t="s">
        <v>17</v>
      </c>
      <c r="E31" s="90">
        <f t="shared" si="10"/>
        <v>57.281666666666666</v>
      </c>
      <c r="F31" s="90">
        <v>1374.76</v>
      </c>
      <c r="G31" s="90">
        <v>59</v>
      </c>
      <c r="H31" s="90">
        <f t="shared" si="11"/>
        <v>1416</v>
      </c>
      <c r="I31" s="90">
        <v>62</v>
      </c>
      <c r="J31" s="84">
        <v>4808887290899</v>
      </c>
      <c r="K31" s="84">
        <v>14808887290896</v>
      </c>
      <c r="L31" s="88" t="s">
        <v>16</v>
      </c>
      <c r="M31" s="100"/>
      <c r="N31" s="100"/>
    </row>
    <row r="32" spans="1:14" x14ac:dyDescent="0.2">
      <c r="A32" s="84" t="s">
        <v>105</v>
      </c>
      <c r="B32" s="85" t="s">
        <v>61</v>
      </c>
      <c r="C32" s="89">
        <v>48</v>
      </c>
      <c r="D32" s="89" t="s">
        <v>52</v>
      </c>
      <c r="E32" s="90">
        <f t="shared" si="10"/>
        <v>66.990208333333342</v>
      </c>
      <c r="F32" s="90">
        <v>3215.53</v>
      </c>
      <c r="G32" s="90">
        <f>+H32/C32</f>
        <v>69</v>
      </c>
      <c r="H32" s="90">
        <v>3312</v>
      </c>
      <c r="I32" s="90">
        <v>72.5</v>
      </c>
      <c r="J32" s="84">
        <v>4808887030914</v>
      </c>
      <c r="K32" s="84">
        <v>14808887030911</v>
      </c>
      <c r="L32" s="88" t="s">
        <v>16</v>
      </c>
      <c r="M32" s="100"/>
      <c r="N32" s="100"/>
    </row>
    <row r="33" spans="1:14" x14ac:dyDescent="0.2">
      <c r="A33" s="84" t="s">
        <v>106</v>
      </c>
      <c r="B33" s="85" t="s">
        <v>62</v>
      </c>
      <c r="C33" s="89">
        <v>48</v>
      </c>
      <c r="D33" s="89" t="s">
        <v>52</v>
      </c>
      <c r="E33" s="90">
        <f t="shared" si="10"/>
        <v>66.990208333333342</v>
      </c>
      <c r="F33" s="90">
        <v>3215.53</v>
      </c>
      <c r="G33" s="90">
        <f>+H33/C33</f>
        <v>69</v>
      </c>
      <c r="H33" s="90">
        <v>3312</v>
      </c>
      <c r="I33" s="90">
        <v>72.5</v>
      </c>
      <c r="J33" s="84">
        <v>4808887030921</v>
      </c>
      <c r="K33" s="84">
        <v>14808887030928</v>
      </c>
      <c r="L33" s="88" t="s">
        <v>16</v>
      </c>
      <c r="M33" s="100"/>
      <c r="N33" s="100"/>
    </row>
    <row r="34" spans="1:14" x14ac:dyDescent="0.2">
      <c r="A34" s="84">
        <v>5011200362997</v>
      </c>
      <c r="B34" s="85" t="s">
        <v>169</v>
      </c>
      <c r="C34" s="89">
        <v>48</v>
      </c>
      <c r="D34" s="89" t="s">
        <v>7</v>
      </c>
      <c r="E34" s="90">
        <f t="shared" si="10"/>
        <v>36.019375000000004</v>
      </c>
      <c r="F34" s="90">
        <v>1728.93</v>
      </c>
      <c r="G34" s="90">
        <v>37.1</v>
      </c>
      <c r="H34" s="90">
        <f t="shared" ref="H34:H43" si="12">+G34*C34</f>
        <v>1780.8000000000002</v>
      </c>
      <c r="I34" s="90">
        <v>39</v>
      </c>
      <c r="J34" s="84">
        <v>4808887291179</v>
      </c>
      <c r="K34" s="84">
        <v>14808887291176</v>
      </c>
      <c r="L34" s="88" t="s">
        <v>19</v>
      </c>
      <c r="M34" s="100"/>
      <c r="N34" s="100"/>
    </row>
    <row r="35" spans="1:14" x14ac:dyDescent="0.2">
      <c r="A35" s="84">
        <v>5011200362995</v>
      </c>
      <c r="B35" s="85" t="s">
        <v>171</v>
      </c>
      <c r="C35" s="89">
        <v>48</v>
      </c>
      <c r="D35" s="89" t="s">
        <v>7</v>
      </c>
      <c r="E35" s="90">
        <f>+F35/C35</f>
        <v>36.019375000000004</v>
      </c>
      <c r="F35" s="90">
        <v>1728.93</v>
      </c>
      <c r="G35" s="90">
        <v>37.1</v>
      </c>
      <c r="H35" s="90">
        <f t="shared" si="12"/>
        <v>1780.8000000000002</v>
      </c>
      <c r="I35" s="90">
        <v>39</v>
      </c>
      <c r="J35" s="84">
        <v>4808887291162</v>
      </c>
      <c r="K35" s="84">
        <v>14808887291169</v>
      </c>
      <c r="L35" s="88" t="s">
        <v>19</v>
      </c>
      <c r="M35" s="100"/>
      <c r="N35" s="100"/>
    </row>
    <row r="36" spans="1:14" x14ac:dyDescent="0.2">
      <c r="A36" s="84">
        <v>5011200362994</v>
      </c>
      <c r="B36" s="85" t="s">
        <v>173</v>
      </c>
      <c r="C36" s="89">
        <v>48</v>
      </c>
      <c r="D36" s="89" t="s">
        <v>7</v>
      </c>
      <c r="E36" s="90">
        <f>+F36/C36</f>
        <v>36.019375000000004</v>
      </c>
      <c r="F36" s="90">
        <v>1728.93</v>
      </c>
      <c r="G36" s="90">
        <v>37.1</v>
      </c>
      <c r="H36" s="90">
        <f t="shared" si="12"/>
        <v>1780.8000000000002</v>
      </c>
      <c r="I36" s="90">
        <v>39</v>
      </c>
      <c r="J36" s="84">
        <v>4808887291155</v>
      </c>
      <c r="K36" s="84">
        <v>14808887291152</v>
      </c>
      <c r="L36" s="88" t="s">
        <v>19</v>
      </c>
      <c r="M36" s="100"/>
      <c r="N36" s="100"/>
    </row>
    <row r="37" spans="1:14" x14ac:dyDescent="0.2">
      <c r="A37" s="84">
        <v>5011200362998</v>
      </c>
      <c r="B37" s="85" t="s">
        <v>170</v>
      </c>
      <c r="C37" s="89">
        <v>48</v>
      </c>
      <c r="D37" s="89" t="s">
        <v>23</v>
      </c>
      <c r="E37" s="90">
        <f t="shared" si="10"/>
        <v>49.029166666666669</v>
      </c>
      <c r="F37" s="90">
        <v>2353.4</v>
      </c>
      <c r="G37" s="90">
        <v>50.5</v>
      </c>
      <c r="H37" s="90">
        <f t="shared" si="12"/>
        <v>2424</v>
      </c>
      <c r="I37" s="90">
        <v>53</v>
      </c>
      <c r="J37" s="84">
        <v>4808887291667</v>
      </c>
      <c r="K37" s="84">
        <v>14808887291664</v>
      </c>
      <c r="L37" s="88" t="s">
        <v>19</v>
      </c>
      <c r="M37" s="100"/>
      <c r="N37" s="100"/>
    </row>
    <row r="38" spans="1:14" x14ac:dyDescent="0.2">
      <c r="A38" s="84">
        <v>5011200362996</v>
      </c>
      <c r="B38" s="85" t="s">
        <v>172</v>
      </c>
      <c r="C38" s="89">
        <v>48</v>
      </c>
      <c r="D38" s="89" t="s">
        <v>23</v>
      </c>
      <c r="E38" s="90">
        <f t="shared" si="10"/>
        <v>49.029166666666669</v>
      </c>
      <c r="F38" s="90">
        <v>2353.4</v>
      </c>
      <c r="G38" s="90">
        <v>50.5</v>
      </c>
      <c r="H38" s="90">
        <f t="shared" si="12"/>
        <v>2424</v>
      </c>
      <c r="I38" s="90">
        <v>53</v>
      </c>
      <c r="J38" s="84">
        <v>4808887291674</v>
      </c>
      <c r="K38" s="84">
        <v>14808887291671</v>
      </c>
      <c r="L38" s="88" t="s">
        <v>19</v>
      </c>
      <c r="M38" s="100"/>
      <c r="N38" s="100"/>
    </row>
    <row r="39" spans="1:14" x14ac:dyDescent="0.2">
      <c r="A39" s="84" t="s">
        <v>107</v>
      </c>
      <c r="B39" s="85" t="s">
        <v>40</v>
      </c>
      <c r="C39" s="89">
        <v>48</v>
      </c>
      <c r="D39" s="89" t="s">
        <v>20</v>
      </c>
      <c r="E39" s="90">
        <f t="shared" ref="E39:E50" si="13">+F39/C39</f>
        <v>15.728125</v>
      </c>
      <c r="F39" s="90">
        <v>754.95</v>
      </c>
      <c r="G39" s="90">
        <v>16.2</v>
      </c>
      <c r="H39" s="90">
        <f>+G39*C39</f>
        <v>777.59999999999991</v>
      </c>
      <c r="I39" s="90">
        <v>17</v>
      </c>
      <c r="J39" s="84">
        <v>4808887291230</v>
      </c>
      <c r="K39" s="84">
        <v>14808887291237</v>
      </c>
      <c r="L39" s="88" t="s">
        <v>19</v>
      </c>
      <c r="M39" s="100"/>
      <c r="N39" s="100"/>
    </row>
    <row r="40" spans="1:14" x14ac:dyDescent="0.2">
      <c r="A40" s="84" t="s">
        <v>108</v>
      </c>
      <c r="B40" s="85" t="s">
        <v>41</v>
      </c>
      <c r="C40" s="89">
        <v>48</v>
      </c>
      <c r="D40" s="89" t="s">
        <v>20</v>
      </c>
      <c r="E40" s="90">
        <f t="shared" si="13"/>
        <v>15.728125</v>
      </c>
      <c r="F40" s="90">
        <v>754.95</v>
      </c>
      <c r="G40" s="90">
        <v>16.2</v>
      </c>
      <c r="H40" s="90">
        <f>+G40*C40</f>
        <v>777.59999999999991</v>
      </c>
      <c r="I40" s="90">
        <v>17</v>
      </c>
      <c r="J40" s="84">
        <v>4808887291247</v>
      </c>
      <c r="K40" s="84">
        <v>14808887291244</v>
      </c>
      <c r="L40" s="88" t="s">
        <v>19</v>
      </c>
      <c r="M40" s="100"/>
      <c r="N40" s="100"/>
    </row>
    <row r="41" spans="1:14" x14ac:dyDescent="0.2">
      <c r="A41" s="84" t="s">
        <v>109</v>
      </c>
      <c r="B41" s="85" t="s">
        <v>42</v>
      </c>
      <c r="C41" s="89">
        <v>48</v>
      </c>
      <c r="D41" s="89" t="s">
        <v>20</v>
      </c>
      <c r="E41" s="90">
        <f t="shared" si="13"/>
        <v>15.728125</v>
      </c>
      <c r="F41" s="90">
        <v>754.95</v>
      </c>
      <c r="G41" s="90">
        <v>16.2</v>
      </c>
      <c r="H41" s="90">
        <f>+G41*C41</f>
        <v>777.59999999999991</v>
      </c>
      <c r="I41" s="90">
        <v>17</v>
      </c>
      <c r="J41" s="84">
        <v>4808887291315</v>
      </c>
      <c r="K41" s="84">
        <v>14808887291312</v>
      </c>
      <c r="L41" s="88" t="s">
        <v>19</v>
      </c>
      <c r="M41" s="100"/>
      <c r="N41" s="100"/>
    </row>
    <row r="42" spans="1:14" x14ac:dyDescent="0.2">
      <c r="A42" s="84" t="s">
        <v>110</v>
      </c>
      <c r="B42" s="85" t="s">
        <v>43</v>
      </c>
      <c r="C42" s="89">
        <v>48</v>
      </c>
      <c r="D42" s="89" t="s">
        <v>20</v>
      </c>
      <c r="E42" s="90">
        <f t="shared" si="13"/>
        <v>15.728125</v>
      </c>
      <c r="F42" s="90">
        <v>754.95</v>
      </c>
      <c r="G42" s="90">
        <v>16.2</v>
      </c>
      <c r="H42" s="90">
        <f>+G42*C42</f>
        <v>777.59999999999991</v>
      </c>
      <c r="I42" s="90">
        <v>17</v>
      </c>
      <c r="J42" s="84">
        <v>4808887291322</v>
      </c>
      <c r="K42" s="84">
        <v>14808887291329</v>
      </c>
      <c r="L42" s="88" t="s">
        <v>19</v>
      </c>
      <c r="M42" s="100"/>
      <c r="N42" s="100"/>
    </row>
    <row r="43" spans="1:14" x14ac:dyDescent="0.2">
      <c r="A43" s="84" t="s">
        <v>111</v>
      </c>
      <c r="B43" s="85" t="s">
        <v>44</v>
      </c>
      <c r="C43" s="89">
        <v>48</v>
      </c>
      <c r="D43" s="89" t="s">
        <v>20</v>
      </c>
      <c r="E43" s="90">
        <f t="shared" si="13"/>
        <v>15.728125</v>
      </c>
      <c r="F43" s="90">
        <v>754.95</v>
      </c>
      <c r="G43" s="90">
        <v>16.2</v>
      </c>
      <c r="H43" s="90">
        <f t="shared" si="12"/>
        <v>777.59999999999991</v>
      </c>
      <c r="I43" s="90">
        <v>17</v>
      </c>
      <c r="J43" s="84">
        <v>4808887291339</v>
      </c>
      <c r="K43" s="84">
        <v>14808887291336</v>
      </c>
      <c r="L43" s="88" t="s">
        <v>19</v>
      </c>
      <c r="M43" s="100"/>
      <c r="N43" s="100"/>
    </row>
    <row r="44" spans="1:14" x14ac:dyDescent="0.2">
      <c r="A44" s="84">
        <v>5011200364022</v>
      </c>
      <c r="B44" s="85" t="s">
        <v>159</v>
      </c>
      <c r="C44" s="89">
        <v>48</v>
      </c>
      <c r="D44" s="89" t="s">
        <v>8</v>
      </c>
      <c r="E44" s="90">
        <f t="shared" si="13"/>
        <v>113.30104166666666</v>
      </c>
      <c r="F44" s="90">
        <v>5438.45</v>
      </c>
      <c r="G44" s="90">
        <v>116.7</v>
      </c>
      <c r="H44" s="90">
        <f>+G44*C44</f>
        <v>5601.6</v>
      </c>
      <c r="I44" s="90">
        <v>123</v>
      </c>
      <c r="J44" s="84">
        <v>4808887070019</v>
      </c>
      <c r="K44" s="84">
        <v>14808887070016</v>
      </c>
      <c r="L44" s="88" t="s">
        <v>21</v>
      </c>
      <c r="M44" s="100"/>
      <c r="N44" s="100"/>
    </row>
    <row r="45" spans="1:14" x14ac:dyDescent="0.2">
      <c r="A45" s="84" t="s">
        <v>112</v>
      </c>
      <c r="B45" s="85" t="s">
        <v>45</v>
      </c>
      <c r="C45" s="89">
        <v>48</v>
      </c>
      <c r="D45" s="89" t="s">
        <v>22</v>
      </c>
      <c r="E45" s="90">
        <f t="shared" si="13"/>
        <v>24.271874999999998</v>
      </c>
      <c r="F45" s="90">
        <v>1165.05</v>
      </c>
      <c r="G45" s="90">
        <f>+H45/C45</f>
        <v>25</v>
      </c>
      <c r="H45" s="90">
        <v>1200</v>
      </c>
      <c r="I45" s="90">
        <v>26.25</v>
      </c>
      <c r="J45" s="84">
        <v>4808887040012</v>
      </c>
      <c r="K45" s="84">
        <v>14808887040019</v>
      </c>
      <c r="L45" s="88" t="s">
        <v>21</v>
      </c>
      <c r="M45" s="100"/>
      <c r="N45" s="100"/>
    </row>
    <row r="46" spans="1:14" x14ac:dyDescent="0.2">
      <c r="A46" s="84">
        <v>5011200324056</v>
      </c>
      <c r="B46" s="85" t="s">
        <v>174</v>
      </c>
      <c r="C46" s="89">
        <v>24</v>
      </c>
      <c r="D46" s="89" t="s">
        <v>17</v>
      </c>
      <c r="E46" s="93">
        <f t="shared" si="13"/>
        <v>58.252499999999998</v>
      </c>
      <c r="F46" s="93">
        <v>1398.06</v>
      </c>
      <c r="G46" s="94">
        <f>+H46/C46</f>
        <v>60</v>
      </c>
      <c r="H46" s="94">
        <v>1440</v>
      </c>
      <c r="I46" s="90">
        <v>63</v>
      </c>
      <c r="J46" s="84">
        <v>4808887060010</v>
      </c>
      <c r="K46" s="84">
        <v>14808887060017</v>
      </c>
      <c r="L46" s="88" t="s">
        <v>21</v>
      </c>
      <c r="M46" s="100"/>
      <c r="N46" s="100"/>
    </row>
    <row r="47" spans="1:14" x14ac:dyDescent="0.2">
      <c r="A47" s="84" t="s">
        <v>113</v>
      </c>
      <c r="B47" s="92" t="s">
        <v>91</v>
      </c>
      <c r="C47" s="89">
        <v>48</v>
      </c>
      <c r="D47" s="89">
        <v>180</v>
      </c>
      <c r="E47" s="90">
        <f t="shared" si="13"/>
        <v>32.300000000000004</v>
      </c>
      <c r="F47" s="90">
        <v>1550.4</v>
      </c>
      <c r="G47" s="95">
        <v>33.300000000000004</v>
      </c>
      <c r="H47" s="90">
        <f>+G47*C47</f>
        <v>1598.4</v>
      </c>
      <c r="I47" s="96">
        <v>35</v>
      </c>
      <c r="J47" s="97">
        <v>4808887291544</v>
      </c>
      <c r="K47" s="84"/>
      <c r="L47" s="88" t="s">
        <v>175</v>
      </c>
      <c r="M47" s="100"/>
      <c r="N47" s="100"/>
    </row>
    <row r="48" spans="1:14" x14ac:dyDescent="0.2">
      <c r="A48" s="84" t="s">
        <v>114</v>
      </c>
      <c r="B48" s="92" t="s">
        <v>92</v>
      </c>
      <c r="C48" s="89">
        <v>48</v>
      </c>
      <c r="D48" s="89">
        <v>180</v>
      </c>
      <c r="E48" s="90">
        <f t="shared" si="13"/>
        <v>32.300000000000004</v>
      </c>
      <c r="F48" s="90">
        <v>1550.4</v>
      </c>
      <c r="G48" s="95">
        <v>33.300000000000004</v>
      </c>
      <c r="H48" s="90">
        <f>+G48*C48</f>
        <v>1598.4</v>
      </c>
      <c r="I48" s="96">
        <v>35</v>
      </c>
      <c r="J48" s="97">
        <v>4808887291568</v>
      </c>
      <c r="K48" s="84"/>
      <c r="L48" s="88" t="s">
        <v>175</v>
      </c>
      <c r="M48" s="100"/>
      <c r="N48" s="100"/>
    </row>
    <row r="49" spans="1:14" x14ac:dyDescent="0.2">
      <c r="A49" s="84" t="s">
        <v>115</v>
      </c>
      <c r="B49" s="92" t="s">
        <v>93</v>
      </c>
      <c r="C49" s="89">
        <v>48</v>
      </c>
      <c r="D49" s="89">
        <v>180</v>
      </c>
      <c r="E49" s="90">
        <f t="shared" si="13"/>
        <v>43.449999999999996</v>
      </c>
      <c r="F49" s="90">
        <v>2085.6</v>
      </c>
      <c r="G49" s="95">
        <v>44.75</v>
      </c>
      <c r="H49" s="90">
        <f>+G49*C49</f>
        <v>2148</v>
      </c>
      <c r="I49" s="96">
        <v>47</v>
      </c>
      <c r="J49" s="97">
        <v>4808887291575</v>
      </c>
      <c r="K49" s="84"/>
      <c r="L49" s="88" t="s">
        <v>175</v>
      </c>
      <c r="M49" s="100"/>
      <c r="N49" s="100"/>
    </row>
    <row r="50" spans="1:14" x14ac:dyDescent="0.2">
      <c r="A50" s="84" t="s">
        <v>116</v>
      </c>
      <c r="B50" s="92" t="s">
        <v>94</v>
      </c>
      <c r="C50" s="89">
        <v>48</v>
      </c>
      <c r="D50" s="89">
        <v>180</v>
      </c>
      <c r="E50" s="90">
        <f t="shared" si="13"/>
        <v>43.449999999999996</v>
      </c>
      <c r="F50" s="90">
        <v>2085.6</v>
      </c>
      <c r="G50" s="95">
        <v>44.75</v>
      </c>
      <c r="H50" s="90">
        <f>+G50*C50</f>
        <v>2148</v>
      </c>
      <c r="I50" s="96">
        <v>47</v>
      </c>
      <c r="J50" s="97">
        <v>4808887291612</v>
      </c>
      <c r="K50" s="84"/>
      <c r="L50" s="88" t="s">
        <v>175</v>
      </c>
      <c r="M50" s="100"/>
      <c r="N50" s="100"/>
    </row>
    <row r="51" spans="1:14" x14ac:dyDescent="0.2">
      <c r="A51" s="84">
        <v>5011200363514</v>
      </c>
      <c r="B51" s="92" t="s">
        <v>176</v>
      </c>
      <c r="C51" s="89">
        <v>48</v>
      </c>
      <c r="D51" s="89" t="s">
        <v>7</v>
      </c>
      <c r="E51" s="90">
        <v>24.45</v>
      </c>
      <c r="F51" s="90">
        <f>+E51*C51</f>
        <v>1173.5999999999999</v>
      </c>
      <c r="G51" s="95">
        <v>25.7</v>
      </c>
      <c r="H51" s="90">
        <f t="shared" ref="H51:H54" si="14">+G51*C51</f>
        <v>1233.5999999999999</v>
      </c>
      <c r="I51" s="96">
        <v>27.5</v>
      </c>
      <c r="J51" s="97">
        <v>4808887291841</v>
      </c>
      <c r="K51" s="84">
        <v>14808887291848</v>
      </c>
      <c r="L51" s="88" t="s">
        <v>175</v>
      </c>
      <c r="M51" s="100"/>
      <c r="N51" s="100"/>
    </row>
    <row r="52" spans="1:14" x14ac:dyDescent="0.2">
      <c r="A52" s="84">
        <v>5011200363516</v>
      </c>
      <c r="B52" s="92" t="s">
        <v>177</v>
      </c>
      <c r="C52" s="89">
        <v>48</v>
      </c>
      <c r="D52" s="89" t="s">
        <v>7</v>
      </c>
      <c r="E52" s="90">
        <v>24.45</v>
      </c>
      <c r="F52" s="90">
        <f t="shared" ref="F52:F54" si="15">+E52*C52</f>
        <v>1173.5999999999999</v>
      </c>
      <c r="G52" s="95">
        <v>25.7</v>
      </c>
      <c r="H52" s="90">
        <f t="shared" si="14"/>
        <v>1233.5999999999999</v>
      </c>
      <c r="I52" s="96">
        <v>27.5</v>
      </c>
      <c r="J52" s="97">
        <v>4808887291803</v>
      </c>
      <c r="K52" s="84">
        <v>14808887291800</v>
      </c>
      <c r="L52" s="88" t="s">
        <v>175</v>
      </c>
      <c r="M52" s="100"/>
      <c r="N52" s="100"/>
    </row>
    <row r="53" spans="1:14" x14ac:dyDescent="0.2">
      <c r="A53" s="84">
        <v>5011200363518</v>
      </c>
      <c r="B53" s="92" t="s">
        <v>178</v>
      </c>
      <c r="C53" s="89">
        <v>48</v>
      </c>
      <c r="D53" s="89" t="s">
        <v>7</v>
      </c>
      <c r="E53" s="90">
        <v>24.45</v>
      </c>
      <c r="F53" s="90">
        <f t="shared" si="15"/>
        <v>1173.5999999999999</v>
      </c>
      <c r="G53" s="95">
        <v>25.7</v>
      </c>
      <c r="H53" s="90">
        <f t="shared" si="14"/>
        <v>1233.5999999999999</v>
      </c>
      <c r="I53" s="96">
        <v>27.5</v>
      </c>
      <c r="J53" s="97">
        <v>4808887291810</v>
      </c>
      <c r="K53" s="84">
        <v>14808887291817</v>
      </c>
      <c r="L53" s="88" t="s">
        <v>175</v>
      </c>
      <c r="M53" s="100"/>
      <c r="N53" s="100"/>
    </row>
    <row r="54" spans="1:14" x14ac:dyDescent="0.2">
      <c r="A54" s="84">
        <v>5011200363519</v>
      </c>
      <c r="B54" s="92" t="s">
        <v>179</v>
      </c>
      <c r="C54" s="89">
        <v>48</v>
      </c>
      <c r="D54" s="89" t="s">
        <v>7</v>
      </c>
      <c r="E54" s="90">
        <v>24.45</v>
      </c>
      <c r="F54" s="90">
        <f t="shared" si="15"/>
        <v>1173.5999999999999</v>
      </c>
      <c r="G54" s="95">
        <v>25.7</v>
      </c>
      <c r="H54" s="90">
        <f t="shared" si="14"/>
        <v>1233.5999999999999</v>
      </c>
      <c r="I54" s="96">
        <v>27.5</v>
      </c>
      <c r="J54" s="97">
        <v>4808887291827</v>
      </c>
      <c r="K54" s="84">
        <v>14808887291824</v>
      </c>
      <c r="L54" s="88" t="s">
        <v>175</v>
      </c>
      <c r="M54" s="100"/>
      <c r="N54" s="100"/>
    </row>
    <row r="55" spans="1:14" x14ac:dyDescent="0.2">
      <c r="A55" s="42" t="s">
        <v>117</v>
      </c>
      <c r="B55" s="83" t="s">
        <v>87</v>
      </c>
      <c r="C55" s="56">
        <v>24</v>
      </c>
      <c r="D55" s="56" t="s">
        <v>88</v>
      </c>
      <c r="E55" s="43">
        <f>+F55/C55</f>
        <v>43.037500000000001</v>
      </c>
      <c r="F55" s="43">
        <v>1032.9000000000001</v>
      </c>
      <c r="G55" s="98">
        <f>+H55/C55</f>
        <v>46.5</v>
      </c>
      <c r="H55" s="98">
        <v>1116</v>
      </c>
      <c r="I55" s="98">
        <f>+G55*1.05</f>
        <v>48.825000000000003</v>
      </c>
      <c r="J55" s="42"/>
      <c r="K55" s="83">
        <v>14806513741460</v>
      </c>
      <c r="L55" s="88" t="s">
        <v>195</v>
      </c>
      <c r="M55" s="100"/>
      <c r="N55" s="100"/>
    </row>
    <row r="56" spans="1:14" x14ac:dyDescent="0.2">
      <c r="A56" s="42">
        <v>5020170873545</v>
      </c>
      <c r="B56" s="83" t="s">
        <v>89</v>
      </c>
      <c r="C56" s="56">
        <v>8</v>
      </c>
      <c r="D56" s="99" t="s">
        <v>90</v>
      </c>
      <c r="E56" s="43">
        <f>+F56/C56</f>
        <v>129.11250000000001</v>
      </c>
      <c r="F56" s="43">
        <v>1032.9000000000001</v>
      </c>
      <c r="G56" s="98">
        <f>+H56/C56</f>
        <v>139.5</v>
      </c>
      <c r="H56" s="98">
        <v>1116</v>
      </c>
      <c r="I56" s="98">
        <f>+G56*1.05</f>
        <v>146.47499999999999</v>
      </c>
      <c r="J56" s="42">
        <v>4806513740121</v>
      </c>
      <c r="K56" s="83">
        <v>14806513740128</v>
      </c>
      <c r="L56" s="88" t="s">
        <v>195</v>
      </c>
      <c r="M56" s="100"/>
      <c r="N56" s="100"/>
    </row>
    <row r="57" spans="1:14" x14ac:dyDescent="0.2">
      <c r="A57" s="42">
        <v>5020170911570</v>
      </c>
      <c r="B57" s="83" t="s">
        <v>182</v>
      </c>
      <c r="C57" s="56">
        <v>24</v>
      </c>
      <c r="D57" s="99" t="s">
        <v>183</v>
      </c>
      <c r="E57" s="43">
        <f>+F57/C57</f>
        <v>82.96</v>
      </c>
      <c r="F57" s="43">
        <v>1991.04</v>
      </c>
      <c r="G57" s="98">
        <f>+H57/C57</f>
        <v>85.44</v>
      </c>
      <c r="H57" s="98">
        <v>2050.56</v>
      </c>
      <c r="I57" s="98">
        <v>88</v>
      </c>
      <c r="J57" s="42">
        <v>8888240053718</v>
      </c>
      <c r="K57" s="83">
        <v>18888240053715</v>
      </c>
      <c r="L57" s="88" t="s">
        <v>195</v>
      </c>
      <c r="M57" s="100"/>
      <c r="N57" s="100"/>
    </row>
    <row r="58" spans="1:14" x14ac:dyDescent="0.2">
      <c r="A58" s="42">
        <v>5020170898785</v>
      </c>
      <c r="B58" s="83" t="s">
        <v>184</v>
      </c>
      <c r="C58" s="99">
        <v>48</v>
      </c>
      <c r="D58" s="99" t="s">
        <v>185</v>
      </c>
      <c r="E58" s="43">
        <f>+F58/C58</f>
        <v>32.300000000000004</v>
      </c>
      <c r="F58" s="43">
        <v>1550.4</v>
      </c>
      <c r="G58" s="98">
        <f>+H58/C58</f>
        <v>33.35</v>
      </c>
      <c r="H58" s="98">
        <v>1600.8</v>
      </c>
      <c r="I58" s="98">
        <f>7*5</f>
        <v>35</v>
      </c>
      <c r="J58" s="42">
        <v>4806513742200</v>
      </c>
      <c r="K58" s="83">
        <v>14806513742207</v>
      </c>
      <c r="L58" s="88" t="s">
        <v>195</v>
      </c>
      <c r="M58" s="100"/>
      <c r="N58" s="100"/>
    </row>
    <row r="59" spans="1:14" x14ac:dyDescent="0.2">
      <c r="A59" s="86">
        <v>5020170893834</v>
      </c>
      <c r="B59" s="83" t="s">
        <v>139</v>
      </c>
      <c r="C59" s="56">
        <v>24</v>
      </c>
      <c r="D59" s="99" t="s">
        <v>140</v>
      </c>
      <c r="E59" s="43">
        <f>+F59/C59</f>
        <v>12</v>
      </c>
      <c r="F59" s="43">
        <v>288</v>
      </c>
      <c r="G59" s="43">
        <v>12.36</v>
      </c>
      <c r="H59" s="43">
        <v>296.64999999999998</v>
      </c>
      <c r="I59" s="43">
        <v>13</v>
      </c>
      <c r="J59" s="42">
        <v>4806513742095</v>
      </c>
      <c r="K59" s="83">
        <v>4806513742095</v>
      </c>
      <c r="L59" s="88" t="s">
        <v>196</v>
      </c>
      <c r="M59" s="100"/>
      <c r="N59" s="100"/>
    </row>
    <row r="60" spans="1:14" x14ac:dyDescent="0.2">
      <c r="A60" s="42">
        <v>5020170873540</v>
      </c>
      <c r="B60" s="83" t="s">
        <v>82</v>
      </c>
      <c r="C60" s="56">
        <v>30</v>
      </c>
      <c r="D60" s="56" t="s">
        <v>29</v>
      </c>
      <c r="E60" s="43">
        <v>49.5</v>
      </c>
      <c r="F60" s="43">
        <v>1486</v>
      </c>
      <c r="G60" s="43">
        <v>51</v>
      </c>
      <c r="H60" s="43">
        <v>1530.58</v>
      </c>
      <c r="I60" s="43">
        <v>53.6</v>
      </c>
      <c r="J60" s="42">
        <v>4806513740299</v>
      </c>
      <c r="K60" s="83">
        <v>14806513740296</v>
      </c>
      <c r="L60" s="88" t="s">
        <v>197</v>
      </c>
      <c r="M60" s="100"/>
      <c r="N60" s="100"/>
    </row>
    <row r="61" spans="1:14" x14ac:dyDescent="0.2">
      <c r="A61" s="42">
        <v>5020170873541</v>
      </c>
      <c r="B61" s="83" t="s">
        <v>75</v>
      </c>
      <c r="C61" s="56">
        <v>20</v>
      </c>
      <c r="D61" s="56" t="s">
        <v>30</v>
      </c>
      <c r="E61" s="43">
        <f>+F61/C61</f>
        <v>94.689499999999995</v>
      </c>
      <c r="F61" s="43">
        <v>1893.79</v>
      </c>
      <c r="G61" s="43">
        <f>+H61/C61</f>
        <v>97.53</v>
      </c>
      <c r="H61" s="43">
        <v>1950.6</v>
      </c>
      <c r="I61" s="43">
        <v>102.4</v>
      </c>
      <c r="J61" s="42">
        <v>4806513740855</v>
      </c>
      <c r="K61" s="83">
        <v>14806513740852</v>
      </c>
      <c r="L61" s="88" t="s">
        <v>197</v>
      </c>
      <c r="M61" s="100"/>
      <c r="N61" s="100"/>
    </row>
    <row r="62" spans="1:14" x14ac:dyDescent="0.2">
      <c r="A62" s="42">
        <v>5020170873544</v>
      </c>
      <c r="B62" s="83" t="s">
        <v>76</v>
      </c>
      <c r="C62" s="56">
        <v>30</v>
      </c>
      <c r="D62" s="56" t="s">
        <v>51</v>
      </c>
      <c r="E62" s="43">
        <v>47.9</v>
      </c>
      <c r="F62" s="43">
        <v>1437.56</v>
      </c>
      <c r="G62" s="43">
        <v>49.4</v>
      </c>
      <c r="H62" s="43">
        <v>1480.69</v>
      </c>
      <c r="I62" s="43">
        <v>51.8</v>
      </c>
      <c r="J62" s="42">
        <v>4806513741715</v>
      </c>
      <c r="K62" s="83">
        <v>14806513741644</v>
      </c>
      <c r="L62" s="88" t="s">
        <v>197</v>
      </c>
      <c r="M62" s="100"/>
      <c r="N62" s="100"/>
    </row>
    <row r="63" spans="1:14" x14ac:dyDescent="0.2">
      <c r="A63" s="42">
        <v>5020170873542</v>
      </c>
      <c r="B63" s="83" t="s">
        <v>83</v>
      </c>
      <c r="C63" s="56">
        <v>30</v>
      </c>
      <c r="D63" s="56" t="s">
        <v>29</v>
      </c>
      <c r="E63" s="43">
        <f>+F63/C63</f>
        <v>59.951333333333331</v>
      </c>
      <c r="F63" s="43">
        <v>1798.54</v>
      </c>
      <c r="G63" s="43">
        <v>61.75</v>
      </c>
      <c r="H63" s="43">
        <f>+G63*C63</f>
        <v>1852.5</v>
      </c>
      <c r="I63" s="43">
        <v>65</v>
      </c>
      <c r="J63" s="42">
        <v>4806513740275</v>
      </c>
      <c r="K63" s="83">
        <v>14806513740272</v>
      </c>
      <c r="L63" s="88" t="s">
        <v>198</v>
      </c>
      <c r="M63" s="100"/>
      <c r="N63" s="100"/>
    </row>
    <row r="64" spans="1:14" x14ac:dyDescent="0.2">
      <c r="A64" s="42">
        <v>5020170874321</v>
      </c>
      <c r="B64" s="83" t="s">
        <v>81</v>
      </c>
      <c r="C64" s="56">
        <v>30</v>
      </c>
      <c r="D64" s="99" t="s">
        <v>29</v>
      </c>
      <c r="E64" s="43">
        <f>+F64/C64</f>
        <v>59.951333333333331</v>
      </c>
      <c r="F64" s="43">
        <v>1798.54</v>
      </c>
      <c r="G64" s="43">
        <v>61.75</v>
      </c>
      <c r="H64" s="43">
        <f>+G64*C64</f>
        <v>1852.5</v>
      </c>
      <c r="I64" s="43">
        <v>65</v>
      </c>
      <c r="J64" s="42">
        <v>4806513740312</v>
      </c>
      <c r="K64" s="83">
        <v>14806513740319</v>
      </c>
      <c r="L64" s="88" t="s">
        <v>199</v>
      </c>
      <c r="M64" s="100"/>
      <c r="N64" s="100"/>
    </row>
    <row r="65" spans="1:14" x14ac:dyDescent="0.2">
      <c r="A65" s="42">
        <v>5020170893834</v>
      </c>
      <c r="B65" s="83" t="s">
        <v>139</v>
      </c>
      <c r="C65" s="56">
        <v>24</v>
      </c>
      <c r="D65" s="99" t="s">
        <v>148</v>
      </c>
      <c r="E65" s="43">
        <f>+F65/C65</f>
        <v>12</v>
      </c>
      <c r="F65" s="43">
        <v>288</v>
      </c>
      <c r="G65" s="43">
        <v>12.36</v>
      </c>
      <c r="H65" s="43">
        <f>+G65*C65</f>
        <v>296.64</v>
      </c>
      <c r="I65" s="43">
        <v>13</v>
      </c>
      <c r="J65" s="42">
        <v>4806513742095</v>
      </c>
      <c r="K65" s="83">
        <v>4806513742095</v>
      </c>
      <c r="L65" s="88" t="s">
        <v>200</v>
      </c>
      <c r="M65" s="100"/>
      <c r="N65" s="100"/>
    </row>
    <row r="66" spans="1:14" x14ac:dyDescent="0.2">
      <c r="A66" s="42">
        <v>5020170875441</v>
      </c>
      <c r="B66" s="83" t="s">
        <v>80</v>
      </c>
      <c r="C66" s="56">
        <v>24</v>
      </c>
      <c r="D66" s="99" t="s">
        <v>68</v>
      </c>
      <c r="E66" s="43">
        <v>51.9</v>
      </c>
      <c r="F66" s="43">
        <v>1246.79</v>
      </c>
      <c r="G66" s="43">
        <v>53.5</v>
      </c>
      <c r="H66" s="43">
        <v>1284.19</v>
      </c>
      <c r="I66" s="43">
        <v>56.2</v>
      </c>
      <c r="J66" s="42">
        <v>4806513741814</v>
      </c>
      <c r="K66" s="83">
        <v>14806513741699</v>
      </c>
      <c r="L66" s="88" t="s">
        <v>55</v>
      </c>
      <c r="M66" s="100"/>
      <c r="N66" s="100"/>
    </row>
    <row r="67" spans="1:14" x14ac:dyDescent="0.2">
      <c r="A67" s="42">
        <v>5020170893841</v>
      </c>
      <c r="B67" s="83" t="s">
        <v>180</v>
      </c>
      <c r="C67" s="56">
        <v>24</v>
      </c>
      <c r="D67" s="99" t="s">
        <v>181</v>
      </c>
      <c r="E67" s="43">
        <f>+F67/C67</f>
        <v>55.478333333333332</v>
      </c>
      <c r="F67" s="43">
        <v>1331.48</v>
      </c>
      <c r="G67" s="43">
        <f>+H67/C67</f>
        <v>57.142916666666672</v>
      </c>
      <c r="H67" s="43">
        <v>1371.43</v>
      </c>
      <c r="I67" s="43">
        <f>6*10</f>
        <v>60</v>
      </c>
      <c r="J67" s="42">
        <v>4806513742194</v>
      </c>
      <c r="K67" s="83">
        <v>14806513742191</v>
      </c>
      <c r="L67" s="88" t="s">
        <v>55</v>
      </c>
      <c r="M67" s="100"/>
      <c r="N67" s="100"/>
    </row>
  </sheetData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smscci_coffee</vt:lpstr>
      <vt:lpstr>Sheet1</vt:lpstr>
      <vt:lpstr>smscci_coffee!Print_Area</vt:lpstr>
      <vt:lpstr>smscci_coffee!Print_Titles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Johnny Alibuyog</cp:lastModifiedBy>
  <cp:lastPrinted>2016-06-24T04:12:16Z</cp:lastPrinted>
  <dcterms:created xsi:type="dcterms:W3CDTF">2009-07-01T07:17:37Z</dcterms:created>
  <dcterms:modified xsi:type="dcterms:W3CDTF">2017-03-17T12:35:48Z</dcterms:modified>
</cp:coreProperties>
</file>