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2C2108AD-0E15-4AC7-91CA-A172EAD33E3A}" xr6:coauthVersionLast="40" xr6:coauthVersionMax="40" xr10:uidLastSave="{00000000-0000-0000-0000-000000000000}"/>
  <bookViews>
    <workbookView xWindow="0" yWindow="0" windowWidth="23040" windowHeight="8988" activeTab="1" xr2:uid="{2A9291FE-3680-40F6-A028-104B01FB4D86}"/>
  </bookViews>
  <sheets>
    <sheet name="Overall" sheetId="3" r:id="rId1"/>
    <sheet name="Day by Day" sheetId="2" r:id="rId2"/>
    <sheet name="Mast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  <c r="I29" i="1"/>
  <c r="I28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7" i="1"/>
  <c r="G35" i="1"/>
  <c r="G34" i="1"/>
  <c r="G33" i="1"/>
  <c r="J33" i="1" s="1"/>
  <c r="G32" i="1"/>
  <c r="J32" i="1" l="1"/>
  <c r="J35" i="1"/>
  <c r="J34" i="1"/>
  <c r="G31" i="1"/>
  <c r="G30" i="1"/>
  <c r="G29" i="1"/>
  <c r="G28" i="1"/>
  <c r="J28" i="1" s="1"/>
  <c r="G27" i="1"/>
  <c r="J27" i="1" s="1"/>
  <c r="G26" i="1"/>
  <c r="G25" i="1"/>
  <c r="G24" i="1"/>
  <c r="J24" i="1" s="1"/>
  <c r="G23" i="1"/>
  <c r="J23" i="1" s="1"/>
  <c r="G22" i="1"/>
  <c r="G21" i="1"/>
  <c r="G20" i="1"/>
  <c r="J20" i="1" s="1"/>
  <c r="G19" i="1"/>
  <c r="G18" i="1"/>
  <c r="G17" i="1"/>
  <c r="G16" i="1"/>
  <c r="J16" i="1" s="1"/>
  <c r="G15" i="1"/>
  <c r="G14" i="1"/>
  <c r="E6" i="2"/>
  <c r="D6" i="2"/>
  <c r="C6" i="2"/>
  <c r="J21" i="1" l="1"/>
  <c r="J19" i="1"/>
  <c r="J15" i="1"/>
  <c r="J17" i="1"/>
  <c r="J25" i="1"/>
  <c r="J31" i="1"/>
  <c r="J30" i="1"/>
  <c r="J22" i="1"/>
  <c r="J18" i="1"/>
  <c r="J26" i="1"/>
  <c r="J29" i="1"/>
  <c r="G3" i="2"/>
  <c r="I3" i="2" s="1"/>
  <c r="F3" i="2"/>
  <c r="E3" i="2"/>
  <c r="D3" i="2"/>
  <c r="C3" i="2"/>
  <c r="J10" i="1"/>
  <c r="G13" i="1"/>
  <c r="G12" i="1"/>
  <c r="G11" i="1"/>
  <c r="G10" i="1"/>
  <c r="G9" i="1"/>
  <c r="G8" i="1"/>
  <c r="G7" i="1"/>
  <c r="G6" i="1"/>
  <c r="J6" i="1" s="1"/>
  <c r="G5" i="1"/>
  <c r="G4" i="1"/>
  <c r="G3" i="1"/>
  <c r="C3" i="3"/>
  <c r="B3" i="3"/>
  <c r="D5" i="2"/>
  <c r="D4" i="2"/>
  <c r="C5" i="2"/>
  <c r="C4" i="2"/>
  <c r="J7" i="1" l="1"/>
  <c r="J3" i="1"/>
  <c r="J11" i="1"/>
  <c r="F6" i="2"/>
  <c r="J14" i="1"/>
  <c r="G6" i="2" s="1"/>
  <c r="H3" i="2"/>
  <c r="J13" i="1"/>
  <c r="J9" i="1"/>
  <c r="G5" i="2" s="1"/>
  <c r="H5" i="2" s="1"/>
  <c r="J5" i="1"/>
  <c r="J12" i="1"/>
  <c r="J8" i="1"/>
  <c r="J4" i="1"/>
  <c r="D3" i="3"/>
  <c r="E4" i="2"/>
  <c r="E5" i="2"/>
  <c r="F5" i="2" l="1"/>
  <c r="H6" i="2"/>
  <c r="F4" i="2"/>
  <c r="E3" i="3"/>
  <c r="F3" i="3" s="1"/>
  <c r="G4" i="2"/>
  <c r="I6" i="2" s="1"/>
  <c r="H4" i="2" l="1"/>
  <c r="I5" i="2"/>
  <c r="I4" i="2"/>
</calcChain>
</file>

<file path=xl/sharedStrings.xml><?xml version="1.0" encoding="utf-8"?>
<sst xmlns="http://schemas.openxmlformats.org/spreadsheetml/2006/main" count="123" uniqueCount="58">
  <si>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</si>
  <si>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</si>
  <si>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</si>
  <si>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</si>
  <si>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</si>
  <si>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</si>
  <si>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</si>
  <si>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</si>
  <si>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</si>
  <si>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</si>
  <si>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</si>
  <si>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</si>
  <si>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</si>
  <si>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</si>
  <si>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</si>
  <si>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</si>
  <si>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</si>
  <si>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</si>
  <si>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</si>
  <si>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</si>
  <si>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</si>
  <si>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</si>
  <si>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</si>
  <si>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</si>
  <si>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</si>
  <si>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Amount invested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</si>
  <si>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</si>
  <si>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</si>
  <si>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</si>
  <si>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</si>
  <si>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</si>
  <si>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</si>
  <si>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</si>
  <si>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</si>
  <si>
    <t>Juan Hernangomez under 11.5</t>
  </si>
  <si>
    <t>Deandre Ayton over 16.5</t>
  </si>
  <si>
    <t>Pascal Siakam under 17.5</t>
  </si>
  <si>
    <t>Fred VanVleet under 14.5</t>
  </si>
  <si>
    <t>Trevor Ariza Under (13.5)</t>
  </si>
  <si>
    <t>Joel Embiid Under (25.5)</t>
  </si>
  <si>
    <t>Dwyane Wade Under (13.5)</t>
  </si>
  <si>
    <t>Brook Lopez Under (4.5 REB)</t>
  </si>
  <si>
    <t>Giannis Antetokounmpo Under (6.5 AST)</t>
  </si>
  <si>
    <t>James Harden Under (33.5)</t>
  </si>
  <si>
    <t>Eric Gordon Under (18.5)</t>
  </si>
  <si>
    <t>Clint Capela Under (15.5)</t>
  </si>
  <si>
    <t>PJ Tucker Under (9.5)</t>
  </si>
  <si>
    <t>James Harden Under (6.5 rebounds)</t>
  </si>
  <si>
    <t>Houston Win</t>
  </si>
  <si>
    <t>Juancho Hernangomez Under (12.5)</t>
  </si>
  <si>
    <t>Lou Williams Over (16.5)</t>
  </si>
  <si>
    <t>Denver win</t>
  </si>
  <si>
    <t>Stephen Curry Under (28.5)</t>
  </si>
  <si>
    <t xml:space="preserve">Kevin Durant Over (5.5 AST) </t>
  </si>
  <si>
    <t>Luka Doncic under 5.5 AST</t>
  </si>
  <si>
    <t>lose</t>
  </si>
  <si>
    <t>Wizards win</t>
  </si>
  <si>
    <t>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</si>
</sst>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$-C09]* #,##0.00_-;\-[$$-C09]* #,##0.00_-;_-[$$-C09]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6" xfId="0" applyFont="1" applyBorder="1"/>
    <xf numFmtId="164" fontId="0" fillId="0" borderId="2" xfId="0" applyNumberFormat="1" applyBorder="1"/>
    <xf numFmtId="164" fontId="3" fillId="0" borderId="0" xfId="0" applyNumberFormat="1" applyFont="1" applyAlignment="1">
      <alignment vertical="center"/>
    </xf>
    <xf numFmtId="164" fontId="1" fillId="0" borderId="2" xfId="0" applyNumberFormat="1" applyFont="1" applyBorder="1"/>
    <xf numFmtId="164" fontId="0" fillId="0" borderId="1" xfId="0" applyNumberFormat="1" applyBorder="1"/>
    <xf numFmtId="164" fontId="1" fillId="0" borderId="0" xfId="0" applyNumberFormat="1" applyFont="1" applyFill="1" applyBorder="1" applyAlignme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164" fontId="0" fillId="0" borderId="0" xfId="0" applyNumberFormat="1" applyFont="1" applyFill="1" applyBorder="1" applyAlignment="1"/>
    <xf numFmtId="14" fontId="1" fillId="0" borderId="2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2" xfId="0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4" fontId="3" fillId="0" borderId="2" xfId="0" applyNumberFormat="1" applyFont="1" applyBorder="1" applyAlignment="1">
      <alignment vertic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9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2"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696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'Day by Day'!$D$2</c:f>
              <c:strCache>
                <c:ptCount val="1"/>
                <c:pt idx="0">
                  <c:v> Amount invested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'Day by Day'!$B$3:$B$16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</c:numCache>
            </c:numRef>
          </c:cat>
          <c:val>
            <c:numRef>
              <c:f>'Day by Day'!$D$3:$D$16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</c:v>
                </c:pt>
                <c:pt idx="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D-450A-8344-F960F7673F3F}"/>
            </c:ext>
          </c:extLst>
        </c:ser>
        <c:ser>
          <c:idx val="1"/>
          <c:order val="1"/>
          <c:tx>
            <c:strRef>
              <c:f>'Day by Day'!$G$2</c:f>
              <c:strCache>
                <c:ptCount val="1"/>
                <c:pt idx="0">
                  <c:v> Net profit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 by Day'!$B$3:$B$16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</c:numCache>
            </c:numRef>
          </c:cat>
          <c:val>
            <c:numRef>
              <c:f>'Day by Day'!$G$3:$G$16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5.1000000000000085</c:v>
                </c:pt>
                <c:pt idx="3">
                  <c:v>35.69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811264"/>
        <c:axId val="630813232"/>
      </c:barChart>
      <c:lineChart>
        <c:grouping val="standard"/>
        <c:varyColors val="0"/>
        <c:ser>
          <c:idx val="2"/>
          <c:order val="2"/>
          <c:tx>
            <c:strRef>
              <c:f>'Day by Day'!$I$2</c:f>
              <c:strCache>
                <c:ptCount val="1"/>
                <c:pt idx="0">
                  <c:v> Cumulative Net Profit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'Day by Day'!$I$3:$I$16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45.560000000000009</c:v>
                </c:pt>
                <c:pt idx="3">
                  <c:v>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732096"/>
        <c:axId val="746731440"/>
      </c:lineChart>
      <c:dateAx>
        <c:axId val="630811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3232"/>
        <c:crosses val="autoZero"/>
        <c:auto val="1"/>
        <c:lblOffset val="100"/>
        <c:baseTimeUnit val="days"/>
      </c:dateAx>
      <c:valAx>
        <c:axId val="6308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C09]* #,##0.00_-;\-[$$-C09]* #,##0.00_-;_-[$$-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1264"/>
        <c:crosses val="autoZero"/>
        <c:crossBetween val="between"/>
      </c:valAx>
      <c:valAx>
        <c:axId val="746731440"/>
        <c:scaling>
          <c:orientation val="minMax"/>
        </c:scaling>
        <c:delete val="0"/>
        <c:axPos val="r"/>
        <c:numFmt formatCode="_-[$$-C09]* #,##0.00_-;\-[$$-C09]* #,##0.00_-;_-[$$-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32096"/>
        <c:crosses val="max"/>
        <c:crossBetween val="between"/>
      </c:valAx>
      <c:catAx>
        <c:axId val="74673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74673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12</xdr:row>
      <xdr:rowOff>68580</xdr:rowOff>
    </xdr:from>
    <xdr:to>
      <xdr:col>10</xdr:col>
      <xdr:colOff>518160</xdr:colOff>
      <xdr:row>27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5EA59-1F24-4D2F-B6C5-0C3B90486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F3"/>
  <sheetViews>
    <sheetView showGridLines="0" workbookViewId="0">
      <selection activeCell="E3" sqref="E3"/>
    </sheetView>
  </sheetViews>
  <sheetFormatPr defaultRowHeight="14.4" x14ac:dyDescent="0.3"/>
  <cols>
    <col min="2" max="2" width="10.5546875" bestFit="1" customWidth="1"/>
    <col min="3" max="3" width="18.5546875" bestFit="1" customWidth="1"/>
    <col min="4" max="6" width="13.88671875" customWidth="1"/>
  </cols>
  <sheetData>
    <row r="2" spans="2:6" x14ac:dyDescent="0.3">
      <c r="B2" s="32" t="s">
        <v>29</v>
      </c>
      <c r="C2" s="20" t="s">
        <v>25</v>
      </c>
      <c r="D2" s="20" t="s">
        <v>26</v>
      </c>
      <c r="E2" s="20" t="s">
        <v>27</v>
      </c>
      <c r="F2" s="33" t="s">
        <v>30</v>
      </c>
    </row>
    <row r="3" spans="2:6" x14ac:dyDescent="0.3">
      <c r="B3" s="34">
        <f>COUNTA(Master!A:A)-1</f>
        <v>33</v>
      </c>
      <c r="C3" s="21">
        <f>SUM(Master!E:E)</f>
        <v>237</v>
      </c>
      <c r="D3" s="21">
        <f>SUM(Master!G:G)</f>
        <v>82.200000000000017</v>
      </c>
      <c r="E3" s="21">
        <f>SUM(Master!J:J)</f>
        <v>81.250000000000014</v>
      </c>
      <c r="F3" s="35">
        <f>E3/C3</f>
        <v>0.34282700421940937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2:I6"/>
  <sheetViews>
    <sheetView tabSelected="1" workbookViewId="0">
      <selection activeCell="D15" sqref="D15"/>
    </sheetView>
  </sheetViews>
  <sheetFormatPr defaultRowHeight="14.4" x14ac:dyDescent="0.3"/>
  <cols>
    <col min="2" max="2" width="16.21875" style="16" customWidth="1"/>
    <col min="3" max="3" width="16.21875" style="15" customWidth="1"/>
    <col min="4" max="7" width="16.21875" style="17" customWidth="1"/>
    <col min="8" max="8" width="16.21875" customWidth="1"/>
  </cols>
  <sheetData>
    <row r="2" spans="2:9" x14ac:dyDescent="0.3">
      <c r="B2" s="30" t="s">
        <v>6</v>
      </c>
      <c r="C2" s="18" t="s">
        <v>24</v>
      </c>
      <c r="D2" s="19" t="s">
        <v>25</v>
      </c>
      <c r="E2" s="19" t="s">
        <v>26</v>
      </c>
      <c r="F2" s="19" t="s">
        <v>14</v>
      </c>
      <c r="G2" s="19" t="s">
        <v>27</v>
      </c>
      <c r="H2" s="11" t="s">
        <v>32</v>
      </c>
      <c r="I2" s="25" t="s">
        <v>33</v>
      </c>
    </row>
    <row r="3" spans="2:9" x14ac:dyDescent="0.3">
      <c r="B3" s="31">
        <v>43452</v>
      </c>
      <c r="C3" s="26">
        <f>COUNTIF(Master!A:A,'Day by Day'!B3)</f>
        <v>0</v>
      </c>
      <c r="D3" s="27">
        <f>SUMIFS(Master!E:E,Master!A:A, 'Day by Day'!B3)</f>
        <v>0</v>
      </c>
      <c r="E3" s="27">
        <f>SUMIFS(Master!G:G,Master!A:A,'Day by Day'!B3)</f>
        <v>0</v>
      </c>
      <c r="F3" s="27">
        <f>SUMIFS(Master!I:I,Master!A:A,'Day by Day'!B3)</f>
        <v>0</v>
      </c>
      <c r="G3" s="27">
        <f>SUMIFS(Master!J:J,Master!A:A,'Day by Day'!B3)</f>
        <v>0</v>
      </c>
      <c r="H3" s="28">
        <f>IFERROR(G3/D3,0)</f>
        <v>0</v>
      </c>
      <c r="I3" s="29">
        <f>SUM($G$3:G3)</f>
        <v>0</v>
      </c>
    </row>
    <row r="4" spans="2:9" x14ac:dyDescent="0.3">
      <c r="B4" s="16">
        <v>43453</v>
      </c>
      <c r="C4" s="15">
        <f>COUNTIF(Master!A:A,'Day by Day'!B4)</f>
        <v>5</v>
      </c>
      <c r="D4" s="17">
        <f>SUMIFS(Master!E:E,Master!A:A, 'Day by Day'!B4)</f>
        <v>35</v>
      </c>
      <c r="E4" s="17">
        <f>SUMIFS(Master!G:G,Master!A:A,'Day by Day'!B4)</f>
        <v>40.9</v>
      </c>
      <c r="F4" s="17">
        <f>SUMIFS(Master!I:I,Master!A:A,'Day by Day'!B4)</f>
        <v>-0.44</v>
      </c>
      <c r="G4" s="17">
        <f>SUMIFS(Master!J:J,Master!A:A,'Day by Day'!B4)</f>
        <v>40.46</v>
      </c>
      <c r="H4" s="13">
        <f t="shared" ref="H4:H5" si="0">IFERROR(G4/D4,0)</f>
        <v>1.1559999999999999</v>
      </c>
      <c r="I4" s="14">
        <f>SUM($G$3:G4)</f>
        <v>40.46</v>
      </c>
    </row>
    <row r="5" spans="2:9" x14ac:dyDescent="0.3">
      <c r="B5" s="16">
        <v>43456</v>
      </c>
      <c r="C5" s="15">
        <f>COUNTIF(Master!A:A,'Day by Day'!B5)</f>
        <v>6</v>
      </c>
      <c r="D5" s="17">
        <f>SUMIFS(Master!E:E,Master!A:A, 'Day by Day'!B5)</f>
        <v>70</v>
      </c>
      <c r="E5" s="17">
        <f>SUMIFS(Master!G:G,Master!A:A,'Day by Day'!B5)</f>
        <v>5.1000000000000085</v>
      </c>
      <c r="F5" s="17">
        <f>SUMIFS(Master!I:I,Master!A:A,'Day by Day'!B5)</f>
        <v>0</v>
      </c>
      <c r="G5" s="17">
        <f>SUMIFS(Master!J:J,Master!A:A,'Day by Day'!B5)</f>
        <v>5.1000000000000085</v>
      </c>
      <c r="H5" s="13">
        <f t="shared" si="0"/>
        <v>7.2857142857142981E-2</v>
      </c>
      <c r="I5" s="14">
        <f>SUM($G$3:G5)</f>
        <v>45.560000000000009</v>
      </c>
    </row>
    <row r="6" spans="2:9" x14ac:dyDescent="0.3">
      <c r="B6" s="16">
        <v>43457</v>
      </c>
      <c r="C6" s="15">
        <f>COUNTIF(Master!A:A,'Day by Day'!B6)</f>
        <v>22</v>
      </c>
      <c r="D6" s="17">
        <f>SUMIFS(Master!E:E,Master!A:A, 'Day by Day'!B6)</f>
        <v>132</v>
      </c>
      <c r="E6" s="17">
        <f>SUMIFS(Master!G:G,Master!A:A,'Day by Day'!B6)</f>
        <v>36.199999999999996</v>
      </c>
      <c r="F6" s="17">
        <f>SUMIFS(Master!I:I,Master!A:A,'Day by Day'!B6)</f>
        <v>-0.51</v>
      </c>
      <c r="G6" s="17">
        <f>SUMIFS(Master!J:J,Master!A:A,'Day by Day'!B6)</f>
        <v>35.69</v>
      </c>
      <c r="H6" s="13">
        <f t="shared" ref="H6" si="1">IFERROR(G6/D6,0)</f>
        <v>0.27037878787878789</v>
      </c>
      <c r="I6" s="14">
        <f>SUM($G$3:G6)</f>
        <v>81.25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K35"/>
  <sheetViews>
    <sheetView showGridLines="0" workbookViewId="0">
      <pane ySplit="2" topLeftCell="A12" activePane="bottomLeft" state="frozen"/>
      <selection pane="bottomLeft" activeCell="K35" sqref="K35"/>
    </sheetView>
  </sheetViews>
  <sheetFormatPr defaultRowHeight="14.4" x14ac:dyDescent="0.3"/>
  <cols>
    <col min="1" max="1" width="11.88671875" style="36" customWidth="1"/>
    <col min="2" max="2" width="9.33203125" bestFit="1" customWidth="1"/>
    <col min="3" max="3" width="53.6640625" customWidth="1"/>
    <col min="4" max="4" width="8.88671875" style="5"/>
    <col min="5" max="5" width="8.88671875" style="7"/>
    <col min="6" max="6" width="8.88671875" style="3"/>
    <col min="8" max="8" width="15" style="3" bestFit="1" customWidth="1"/>
    <col min="9" max="10" width="8.88671875" style="14"/>
  </cols>
  <sheetData>
    <row r="1" spans="1:11" x14ac:dyDescent="0.3">
      <c r="F1"/>
    </row>
    <row r="2" spans="1:11" s="2" customFormat="1" x14ac:dyDescent="0.3">
      <c r="A2" s="37" t="s">
        <v>6</v>
      </c>
      <c r="B2" s="10" t="s">
        <v>1</v>
      </c>
      <c r="C2" s="10" t="s">
        <v>0</v>
      </c>
      <c r="D2" s="11" t="s">
        <v>2</v>
      </c>
      <c r="E2" s="12" t="s">
        <v>3</v>
      </c>
      <c r="F2" s="10" t="s">
        <v>4</v>
      </c>
      <c r="G2" s="10" t="s">
        <v>18</v>
      </c>
      <c r="H2" s="46" t="s">
        <v>31</v>
      </c>
      <c r="I2" s="23" t="s">
        <v>14</v>
      </c>
      <c r="J2" s="23" t="s">
        <v>17</v>
      </c>
      <c r="K2" s="2" t="s">
        <v>57</v>
      </c>
    </row>
    <row r="3" spans="1:11" x14ac:dyDescent="0.3">
      <c r="A3" s="36">
        <v>43453</v>
      </c>
      <c r="B3" t="s">
        <v>5</v>
      </c>
      <c r="C3" t="s">
        <v>7</v>
      </c>
      <c r="D3" s="6">
        <v>8.4</v>
      </c>
      <c r="E3" s="7">
        <v>5</v>
      </c>
      <c r="F3" s="3" t="s">
        <v>15</v>
      </c>
      <c r="G3">
        <f t="shared" ref="G3:G4" si="0">IF(F3="", 0, IF(F3="Win", E3*D3-E3, -E3))</f>
        <v>37</v>
      </c>
      <c r="I3" s="14">
        <f t="shared" ref="I3:I26" si="1">ROUND(-H3*G3, 2)</f>
        <v>0</v>
      </c>
      <c r="J3" s="14">
        <f t="shared" ref="J3:J13" si="2">G3+I3</f>
        <v>37</v>
      </c>
      <c r="K3" t="b">
        <v>1</v>
      </c>
    </row>
    <row r="4" spans="1:11" x14ac:dyDescent="0.3">
      <c r="A4" s="36">
        <v>43453</v>
      </c>
      <c r="B4" t="s">
        <v>9</v>
      </c>
      <c r="C4" t="s">
        <v>8</v>
      </c>
      <c r="D4" s="6">
        <v>2.0099999999999998</v>
      </c>
      <c r="E4" s="7">
        <v>5</v>
      </c>
      <c r="F4" s="3" t="s">
        <v>15</v>
      </c>
      <c r="G4">
        <f t="shared" si="0"/>
        <v>5.0499999999999989</v>
      </c>
      <c r="I4" s="14">
        <f t="shared" si="1"/>
        <v>0</v>
      </c>
      <c r="J4" s="14">
        <f t="shared" si="2"/>
        <v>5.0499999999999989</v>
      </c>
      <c r="K4" t="b">
        <v>1</v>
      </c>
    </row>
    <row r="5" spans="1:11" x14ac:dyDescent="0.3">
      <c r="A5" s="36">
        <v>43453</v>
      </c>
      <c r="B5" t="s">
        <v>9</v>
      </c>
      <c r="C5" t="s">
        <v>11</v>
      </c>
      <c r="D5" s="6">
        <v>1.85</v>
      </c>
      <c r="E5" s="7">
        <v>5</v>
      </c>
      <c r="F5" s="3" t="s">
        <v>16</v>
      </c>
      <c r="G5">
        <f t="shared" ref="G5:G13" si="3">IF(F5="", 0, IF(F5="Win", E5*D5-E5, -E5))</f>
        <v>-5</v>
      </c>
      <c r="I5" s="14">
        <f t="shared" si="1"/>
        <v>0</v>
      </c>
      <c r="J5" s="14">
        <f t="shared" si="2"/>
        <v>-5</v>
      </c>
      <c r="K5" t="b">
        <v>1</v>
      </c>
    </row>
    <row r="6" spans="1:11" x14ac:dyDescent="0.3">
      <c r="A6" s="36">
        <v>43453</v>
      </c>
      <c r="B6" t="s">
        <v>5</v>
      </c>
      <c r="C6" t="s">
        <v>12</v>
      </c>
      <c r="D6" s="6">
        <v>1.87</v>
      </c>
      <c r="E6" s="7">
        <v>5</v>
      </c>
      <c r="F6" s="3" t="s">
        <v>16</v>
      </c>
      <c r="G6">
        <f t="shared" si="3"/>
        <v>-5</v>
      </c>
      <c r="I6" s="14">
        <f t="shared" si="1"/>
        <v>0</v>
      </c>
      <c r="J6" s="14">
        <f t="shared" si="2"/>
        <v>-5</v>
      </c>
      <c r="K6" t="b">
        <v>1</v>
      </c>
    </row>
    <row r="7" spans="1:11" x14ac:dyDescent="0.3">
      <c r="A7" s="36">
        <v>43453</v>
      </c>
      <c r="B7" t="s">
        <v>5</v>
      </c>
      <c r="C7" t="s">
        <v>13</v>
      </c>
      <c r="D7" s="6">
        <v>1.59</v>
      </c>
      <c r="E7" s="7">
        <v>15</v>
      </c>
      <c r="F7" s="3" t="s">
        <v>15</v>
      </c>
      <c r="G7">
        <f t="shared" si="3"/>
        <v>8.8500000000000014</v>
      </c>
      <c r="H7" s="47">
        <v>0.05</v>
      </c>
      <c r="I7" s="14">
        <f t="shared" si="1"/>
        <v>-0.44</v>
      </c>
      <c r="J7" s="21">
        <f t="shared" si="2"/>
        <v>8.4100000000000019</v>
      </c>
      <c r="K7" t="b">
        <v>1</v>
      </c>
    </row>
    <row r="8" spans="1:11" s="1" customFormat="1" x14ac:dyDescent="0.3">
      <c r="A8" s="38">
        <v>43456</v>
      </c>
      <c r="B8" s="1" t="s">
        <v>5</v>
      </c>
      <c r="C8" s="1" t="s">
        <v>19</v>
      </c>
      <c r="D8" s="8">
        <v>3.15</v>
      </c>
      <c r="E8" s="9">
        <v>10</v>
      </c>
      <c r="F8" s="4" t="s">
        <v>16</v>
      </c>
      <c r="G8" s="1">
        <f t="shared" si="3"/>
        <v>-10</v>
      </c>
      <c r="H8" s="4"/>
      <c r="I8" s="24">
        <f t="shared" si="1"/>
        <v>0</v>
      </c>
      <c r="J8" s="14">
        <f t="shared" si="2"/>
        <v>-10</v>
      </c>
      <c r="K8" t="b">
        <v>1</v>
      </c>
    </row>
    <row r="9" spans="1:11" x14ac:dyDescent="0.3">
      <c r="A9" s="36">
        <v>43456</v>
      </c>
      <c r="B9" t="s">
        <v>10</v>
      </c>
      <c r="C9" t="s">
        <v>20</v>
      </c>
      <c r="D9" s="6">
        <v>1.87</v>
      </c>
      <c r="E9" s="7">
        <v>20</v>
      </c>
      <c r="F9" s="3" t="s">
        <v>15</v>
      </c>
      <c r="G9">
        <f t="shared" si="3"/>
        <v>17.400000000000006</v>
      </c>
      <c r="I9" s="14">
        <f t="shared" si="1"/>
        <v>0</v>
      </c>
      <c r="J9" s="14">
        <f t="shared" si="2"/>
        <v>17.400000000000006</v>
      </c>
      <c r="K9" t="b">
        <v>1</v>
      </c>
    </row>
    <row r="10" spans="1:11" x14ac:dyDescent="0.3">
      <c r="A10" s="36">
        <v>43456</v>
      </c>
      <c r="B10" t="s">
        <v>10</v>
      </c>
      <c r="C10" t="s">
        <v>21</v>
      </c>
      <c r="D10" s="6">
        <v>1.87</v>
      </c>
      <c r="E10" s="7">
        <v>10</v>
      </c>
      <c r="F10" s="3" t="s">
        <v>15</v>
      </c>
      <c r="G10">
        <f t="shared" si="3"/>
        <v>8.7000000000000028</v>
      </c>
      <c r="I10" s="14">
        <f t="shared" si="1"/>
        <v>0</v>
      </c>
      <c r="J10" s="14">
        <f t="shared" si="2"/>
        <v>8.7000000000000028</v>
      </c>
      <c r="K10" t="b">
        <v>1</v>
      </c>
    </row>
    <row r="11" spans="1:11" x14ac:dyDescent="0.3">
      <c r="A11" s="36">
        <v>43456</v>
      </c>
      <c r="B11" t="s">
        <v>10</v>
      </c>
      <c r="C11" t="s">
        <v>22</v>
      </c>
      <c r="D11" s="6">
        <v>1.8</v>
      </c>
      <c r="E11" s="7">
        <v>10</v>
      </c>
      <c r="F11" s="3" t="s">
        <v>16</v>
      </c>
      <c r="G11">
        <f t="shared" si="3"/>
        <v>-10</v>
      </c>
      <c r="I11" s="14">
        <f t="shared" si="1"/>
        <v>0</v>
      </c>
      <c r="J11" s="14">
        <f t="shared" si="2"/>
        <v>-10</v>
      </c>
      <c r="K11" t="b">
        <v>1</v>
      </c>
    </row>
    <row r="12" spans="1:11" x14ac:dyDescent="0.3">
      <c r="A12" s="36">
        <v>43456</v>
      </c>
      <c r="B12" t="s">
        <v>9</v>
      </c>
      <c r="C12" t="s">
        <v>23</v>
      </c>
      <c r="D12" s="6">
        <v>1.9</v>
      </c>
      <c r="E12" s="7">
        <v>10</v>
      </c>
      <c r="F12" s="3" t="s">
        <v>15</v>
      </c>
      <c r="G12">
        <f t="shared" si="3"/>
        <v>9</v>
      </c>
      <c r="I12" s="14">
        <f t="shared" si="1"/>
        <v>0</v>
      </c>
      <c r="J12" s="22">
        <f t="shared" si="2"/>
        <v>9</v>
      </c>
      <c r="K12" t="b">
        <v>1</v>
      </c>
    </row>
    <row r="13" spans="1:11" s="2" customFormat="1" x14ac:dyDescent="0.3">
      <c r="A13" s="39">
        <v>43456</v>
      </c>
      <c r="B13" s="2" t="s">
        <v>9</v>
      </c>
      <c r="C13" s="2" t="s">
        <v>28</v>
      </c>
      <c r="D13" s="40">
        <v>2.02</v>
      </c>
      <c r="E13" s="41">
        <v>10</v>
      </c>
      <c r="F13" s="42" t="s">
        <v>16</v>
      </c>
      <c r="G13" s="2">
        <f t="shared" si="3"/>
        <v>-10</v>
      </c>
      <c r="H13" s="42"/>
      <c r="I13" s="21">
        <f t="shared" si="1"/>
        <v>0</v>
      </c>
      <c r="J13" s="43">
        <f t="shared" si="2"/>
        <v>-10</v>
      </c>
      <c r="K13" s="2" t="b">
        <v>1</v>
      </c>
    </row>
    <row r="14" spans="1:11" x14ac:dyDescent="0.3">
      <c r="A14" s="36">
        <v>43457</v>
      </c>
      <c r="B14" t="s">
        <v>10</v>
      </c>
      <c r="C14" s="44" t="s">
        <v>35</v>
      </c>
      <c r="D14" s="5">
        <v>1.95</v>
      </c>
      <c r="E14" s="7">
        <v>5</v>
      </c>
      <c r="F14" s="3" t="s">
        <v>15</v>
      </c>
      <c r="G14">
        <f t="shared" ref="G14:G29" si="4">IF(F14="", 0, IF(F14="Win", E14*D14-E14, -E14))</f>
        <v>4.75</v>
      </c>
      <c r="I14" s="14">
        <f t="shared" si="1"/>
        <v>0</v>
      </c>
      <c r="J14" s="14">
        <f t="shared" ref="J14:J29" si="5">G14+I14</f>
        <v>4.75</v>
      </c>
      <c r="K14" t="b">
        <v>1</v>
      </c>
    </row>
    <row r="15" spans="1:11" x14ac:dyDescent="0.3">
      <c r="A15" s="36">
        <v>43457</v>
      </c>
      <c r="B15" t="s">
        <v>10</v>
      </c>
      <c r="C15" s="44" t="s">
        <v>36</v>
      </c>
      <c r="D15" s="5">
        <v>1.87</v>
      </c>
      <c r="E15" s="7">
        <v>10</v>
      </c>
      <c r="F15" s="3" t="s">
        <v>16</v>
      </c>
      <c r="G15">
        <f t="shared" si="4"/>
        <v>-10</v>
      </c>
      <c r="I15" s="14">
        <f t="shared" si="1"/>
        <v>0</v>
      </c>
      <c r="J15" s="14">
        <f t="shared" si="5"/>
        <v>-10</v>
      </c>
      <c r="K15" t="b">
        <v>1</v>
      </c>
    </row>
    <row r="16" spans="1:11" x14ac:dyDescent="0.3">
      <c r="A16" s="36">
        <v>43457</v>
      </c>
      <c r="B16" t="s">
        <v>10</v>
      </c>
      <c r="C16" s="44" t="s">
        <v>37</v>
      </c>
      <c r="D16" s="5">
        <v>1.87</v>
      </c>
      <c r="E16" s="7">
        <v>10</v>
      </c>
      <c r="F16" s="3" t="s">
        <v>15</v>
      </c>
      <c r="G16">
        <f t="shared" si="4"/>
        <v>8.7000000000000028</v>
      </c>
      <c r="I16" s="14">
        <f t="shared" si="1"/>
        <v>0</v>
      </c>
      <c r="J16" s="14">
        <f t="shared" si="5"/>
        <v>8.7000000000000028</v>
      </c>
      <c r="K16" t="b">
        <v>1</v>
      </c>
    </row>
    <row r="17" spans="1:11" x14ac:dyDescent="0.3">
      <c r="A17" s="36">
        <v>43457</v>
      </c>
      <c r="B17" t="s">
        <v>9</v>
      </c>
      <c r="C17" s="44" t="s">
        <v>38</v>
      </c>
      <c r="D17" s="5">
        <v>1.93</v>
      </c>
      <c r="E17" s="7">
        <v>5</v>
      </c>
      <c r="F17" s="3" t="s">
        <v>16</v>
      </c>
      <c r="G17">
        <f t="shared" si="4"/>
        <v>-5</v>
      </c>
      <c r="I17" s="14">
        <f t="shared" si="1"/>
        <v>0</v>
      </c>
      <c r="J17" s="14">
        <f t="shared" si="5"/>
        <v>-5</v>
      </c>
      <c r="K17" t="b">
        <v>1</v>
      </c>
    </row>
    <row r="18" spans="1:11" x14ac:dyDescent="0.3">
      <c r="A18" s="36">
        <v>43457</v>
      </c>
      <c r="B18" t="s">
        <v>9</v>
      </c>
      <c r="C18" s="44" t="s">
        <v>39</v>
      </c>
      <c r="D18" s="5">
        <v>1.87</v>
      </c>
      <c r="E18" s="7">
        <v>5</v>
      </c>
      <c r="F18" s="3" t="s">
        <v>16</v>
      </c>
      <c r="G18">
        <f t="shared" si="4"/>
        <v>-5</v>
      </c>
      <c r="I18" s="14">
        <f t="shared" si="1"/>
        <v>0</v>
      </c>
      <c r="J18" s="14">
        <f t="shared" si="5"/>
        <v>-5</v>
      </c>
      <c r="K18" t="b">
        <v>1</v>
      </c>
    </row>
    <row r="19" spans="1:11" x14ac:dyDescent="0.3">
      <c r="A19" s="36">
        <v>43457</v>
      </c>
      <c r="B19" t="s">
        <v>9</v>
      </c>
      <c r="C19" s="44" t="s">
        <v>40</v>
      </c>
      <c r="D19" s="5">
        <v>1.79</v>
      </c>
      <c r="E19" s="7">
        <v>5</v>
      </c>
      <c r="F19" s="3" t="s">
        <v>15</v>
      </c>
      <c r="G19">
        <f t="shared" si="4"/>
        <v>3.9499999999999993</v>
      </c>
      <c r="I19" s="14">
        <f t="shared" si="1"/>
        <v>0</v>
      </c>
      <c r="J19" s="14">
        <f t="shared" si="5"/>
        <v>3.9499999999999993</v>
      </c>
      <c r="K19" t="b">
        <v>1</v>
      </c>
    </row>
    <row r="20" spans="1:11" x14ac:dyDescent="0.3">
      <c r="A20" s="36">
        <v>43457</v>
      </c>
      <c r="B20" t="s">
        <v>9</v>
      </c>
      <c r="C20" s="44" t="s">
        <v>41</v>
      </c>
      <c r="D20" s="5">
        <v>2.14</v>
      </c>
      <c r="E20" s="7">
        <v>5</v>
      </c>
      <c r="F20" s="3" t="s">
        <v>15</v>
      </c>
      <c r="G20">
        <f t="shared" si="4"/>
        <v>5.7000000000000011</v>
      </c>
      <c r="I20" s="14">
        <f t="shared" si="1"/>
        <v>0</v>
      </c>
      <c r="J20" s="14">
        <f t="shared" si="5"/>
        <v>5.7000000000000011</v>
      </c>
      <c r="K20" t="b">
        <v>1</v>
      </c>
    </row>
    <row r="21" spans="1:11" x14ac:dyDescent="0.3">
      <c r="A21" s="36">
        <v>43457</v>
      </c>
      <c r="B21" t="s">
        <v>9</v>
      </c>
      <c r="C21" s="44" t="s">
        <v>42</v>
      </c>
      <c r="D21" s="5">
        <v>1.78</v>
      </c>
      <c r="E21" s="7">
        <v>5</v>
      </c>
      <c r="F21" s="3" t="s">
        <v>15</v>
      </c>
      <c r="G21">
        <f t="shared" si="4"/>
        <v>3.9000000000000004</v>
      </c>
      <c r="I21" s="14">
        <f t="shared" si="1"/>
        <v>0</v>
      </c>
      <c r="J21" s="14">
        <f t="shared" si="5"/>
        <v>3.9000000000000004</v>
      </c>
      <c r="K21" t="b">
        <v>1</v>
      </c>
    </row>
    <row r="22" spans="1:11" x14ac:dyDescent="0.3">
      <c r="A22" s="36">
        <v>43457</v>
      </c>
      <c r="B22" t="s">
        <v>9</v>
      </c>
      <c r="C22" s="44" t="s">
        <v>43</v>
      </c>
      <c r="D22" s="5">
        <v>1.82</v>
      </c>
      <c r="E22" s="7">
        <v>5</v>
      </c>
      <c r="F22" s="3" t="s">
        <v>16</v>
      </c>
      <c r="G22">
        <f t="shared" si="4"/>
        <v>-5</v>
      </c>
      <c r="I22" s="14">
        <f t="shared" si="1"/>
        <v>0</v>
      </c>
      <c r="J22" s="14">
        <f t="shared" si="5"/>
        <v>-5</v>
      </c>
      <c r="K22" t="b">
        <v>1</v>
      </c>
    </row>
    <row r="23" spans="1:11" x14ac:dyDescent="0.3">
      <c r="A23" s="36">
        <v>43457</v>
      </c>
      <c r="B23" t="s">
        <v>9</v>
      </c>
      <c r="C23" s="45" t="s">
        <v>44</v>
      </c>
      <c r="D23" s="5">
        <v>1.86</v>
      </c>
      <c r="E23" s="7">
        <v>5</v>
      </c>
      <c r="F23" s="3" t="s">
        <v>15</v>
      </c>
      <c r="G23">
        <f t="shared" si="4"/>
        <v>4.3000000000000007</v>
      </c>
      <c r="I23" s="14">
        <f t="shared" si="1"/>
        <v>0</v>
      </c>
      <c r="J23" s="14">
        <f t="shared" si="5"/>
        <v>4.3000000000000007</v>
      </c>
      <c r="K23" t="b">
        <v>1</v>
      </c>
    </row>
    <row r="24" spans="1:11" x14ac:dyDescent="0.3">
      <c r="A24" s="36">
        <v>43457</v>
      </c>
      <c r="B24" t="s">
        <v>9</v>
      </c>
      <c r="C24" s="45" t="s">
        <v>45</v>
      </c>
      <c r="D24" s="5">
        <v>1.94</v>
      </c>
      <c r="E24" s="7">
        <v>5</v>
      </c>
      <c r="F24" s="3" t="s">
        <v>55</v>
      </c>
      <c r="G24">
        <f t="shared" si="4"/>
        <v>-5</v>
      </c>
      <c r="I24" s="14">
        <f t="shared" si="1"/>
        <v>0</v>
      </c>
      <c r="J24" s="14">
        <f t="shared" si="5"/>
        <v>-5</v>
      </c>
      <c r="K24" t="b">
        <v>1</v>
      </c>
    </row>
    <row r="25" spans="1:11" x14ac:dyDescent="0.3">
      <c r="A25" s="36">
        <v>43457</v>
      </c>
      <c r="B25" t="s">
        <v>9</v>
      </c>
      <c r="C25" s="44" t="s">
        <v>46</v>
      </c>
      <c r="D25" s="5">
        <v>2.02</v>
      </c>
      <c r="E25" s="7">
        <v>5</v>
      </c>
      <c r="F25" s="3" t="s">
        <v>15</v>
      </c>
      <c r="G25">
        <f t="shared" si="4"/>
        <v>5.0999999999999996</v>
      </c>
      <c r="I25" s="14">
        <f t="shared" si="1"/>
        <v>0</v>
      </c>
      <c r="J25" s="14">
        <f t="shared" si="5"/>
        <v>5.0999999999999996</v>
      </c>
      <c r="K25" t="b">
        <v>1</v>
      </c>
    </row>
    <row r="26" spans="1:11" x14ac:dyDescent="0.3">
      <c r="A26" s="36">
        <v>43457</v>
      </c>
      <c r="B26" t="s">
        <v>9</v>
      </c>
      <c r="C26" s="44" t="s">
        <v>47</v>
      </c>
      <c r="D26" s="5">
        <v>1.74</v>
      </c>
      <c r="E26" s="7">
        <v>5</v>
      </c>
      <c r="F26" s="3" t="s">
        <v>15</v>
      </c>
      <c r="G26">
        <f t="shared" si="4"/>
        <v>3.6999999999999993</v>
      </c>
      <c r="I26" s="14">
        <f t="shared" si="1"/>
        <v>0</v>
      </c>
      <c r="J26" s="14">
        <f t="shared" si="5"/>
        <v>3.6999999999999993</v>
      </c>
      <c r="K26" t="b">
        <v>1</v>
      </c>
    </row>
    <row r="27" spans="1:11" x14ac:dyDescent="0.3">
      <c r="A27" s="36">
        <v>43457</v>
      </c>
      <c r="B27" t="s">
        <v>5</v>
      </c>
      <c r="C27" s="44" t="s">
        <v>48</v>
      </c>
      <c r="D27" s="5">
        <v>1.52</v>
      </c>
      <c r="E27" s="7">
        <v>10</v>
      </c>
      <c r="F27" s="3" t="s">
        <v>15</v>
      </c>
      <c r="G27">
        <f t="shared" si="4"/>
        <v>5.1999999999999993</v>
      </c>
      <c r="H27" s="47">
        <v>0.05</v>
      </c>
      <c r="I27" s="14">
        <f>ROUND(-H27*G27, 2)</f>
        <v>-0.26</v>
      </c>
      <c r="J27" s="14">
        <f t="shared" si="5"/>
        <v>4.9399999999999995</v>
      </c>
      <c r="K27" t="b">
        <v>1</v>
      </c>
    </row>
    <row r="28" spans="1:11" x14ac:dyDescent="0.3">
      <c r="A28" s="36">
        <v>43457</v>
      </c>
      <c r="B28" t="s">
        <v>9</v>
      </c>
      <c r="C28" s="44" t="s">
        <v>49</v>
      </c>
      <c r="D28" s="5">
        <v>1.74</v>
      </c>
      <c r="E28" s="7">
        <v>5</v>
      </c>
      <c r="F28" s="3" t="s">
        <v>15</v>
      </c>
      <c r="G28">
        <f t="shared" si="4"/>
        <v>3.6999999999999993</v>
      </c>
      <c r="I28" s="14">
        <f t="shared" ref="I28:I35" si="6">ROUND(-H28*G28, 2)</f>
        <v>0</v>
      </c>
      <c r="J28" s="14">
        <f t="shared" si="5"/>
        <v>3.6999999999999993</v>
      </c>
      <c r="K28" t="b">
        <v>1</v>
      </c>
    </row>
    <row r="29" spans="1:11" x14ac:dyDescent="0.3">
      <c r="A29" s="36">
        <v>43457</v>
      </c>
      <c r="B29" t="s">
        <v>9</v>
      </c>
      <c r="C29" s="44" t="s">
        <v>50</v>
      </c>
      <c r="D29" s="5">
        <v>1.79</v>
      </c>
      <c r="E29" s="7">
        <v>5</v>
      </c>
      <c r="F29" s="3" t="s">
        <v>16</v>
      </c>
      <c r="G29">
        <f t="shared" si="4"/>
        <v>-5</v>
      </c>
      <c r="I29" s="14">
        <f t="shared" si="6"/>
        <v>0</v>
      </c>
      <c r="J29" s="14">
        <f t="shared" si="5"/>
        <v>-5</v>
      </c>
      <c r="K29" t="b">
        <v>1</v>
      </c>
    </row>
    <row r="30" spans="1:11" x14ac:dyDescent="0.3">
      <c r="A30" s="36">
        <v>43457</v>
      </c>
      <c r="B30" t="s">
        <v>10</v>
      </c>
      <c r="C30" s="44" t="s">
        <v>34</v>
      </c>
      <c r="D30" s="5">
        <v>1.91</v>
      </c>
      <c r="E30" s="7">
        <v>5</v>
      </c>
      <c r="F30" s="3" t="s">
        <v>15</v>
      </c>
      <c r="G30">
        <f t="shared" ref="G30:G31" si="7">IF(F30="", 0, IF(F30="Win", E30*D30-E30, -E30))</f>
        <v>4.5499999999999989</v>
      </c>
      <c r="I30" s="14">
        <f t="shared" si="6"/>
        <v>0</v>
      </c>
      <c r="J30" s="14">
        <f t="shared" ref="J30:J31" si="8">G30+I30</f>
        <v>4.5499999999999989</v>
      </c>
      <c r="K30" t="b">
        <v>1</v>
      </c>
    </row>
    <row r="31" spans="1:11" x14ac:dyDescent="0.3">
      <c r="A31" s="36">
        <v>43457</v>
      </c>
      <c r="B31" t="s">
        <v>5</v>
      </c>
      <c r="C31" s="44" t="s">
        <v>51</v>
      </c>
      <c r="D31" s="5">
        <v>2.2799999999999998</v>
      </c>
      <c r="E31" s="7">
        <v>5</v>
      </c>
      <c r="F31" s="3" t="s">
        <v>16</v>
      </c>
      <c r="G31">
        <f t="shared" si="7"/>
        <v>-5</v>
      </c>
      <c r="I31" s="14">
        <f t="shared" si="6"/>
        <v>0</v>
      </c>
      <c r="J31" s="14">
        <f t="shared" si="8"/>
        <v>-5</v>
      </c>
      <c r="K31" t="b">
        <v>1</v>
      </c>
    </row>
    <row r="32" spans="1:11" x14ac:dyDescent="0.3">
      <c r="A32" s="36">
        <v>43457</v>
      </c>
      <c r="B32" t="s">
        <v>9</v>
      </c>
      <c r="C32" s="44" t="s">
        <v>52</v>
      </c>
      <c r="D32" s="5">
        <v>1.87</v>
      </c>
      <c r="E32" s="7">
        <v>5</v>
      </c>
      <c r="F32" s="3" t="s">
        <v>15</v>
      </c>
      <c r="G32">
        <f t="shared" ref="G32:G35" si="9">IF(F32="", 0, IF(F32="Win", E32*D32-E32, -E32))</f>
        <v>4.3500000000000014</v>
      </c>
      <c r="I32" s="14">
        <f t="shared" si="6"/>
        <v>0</v>
      </c>
      <c r="J32" s="14">
        <f t="shared" ref="J32:J35" si="10">G32+I32</f>
        <v>4.3500000000000014</v>
      </c>
      <c r="K32" t="b">
        <v>1</v>
      </c>
    </row>
    <row r="33" spans="1:11" x14ac:dyDescent="0.3">
      <c r="A33" s="36">
        <v>43457</v>
      </c>
      <c r="B33" t="s">
        <v>9</v>
      </c>
      <c r="C33" s="44" t="s">
        <v>53</v>
      </c>
      <c r="D33" s="5">
        <v>2.0699999999999998</v>
      </c>
      <c r="E33" s="7">
        <v>5</v>
      </c>
      <c r="F33" s="3" t="s">
        <v>15</v>
      </c>
      <c r="G33">
        <f t="shared" si="9"/>
        <v>5.35</v>
      </c>
      <c r="I33" s="14">
        <f t="shared" si="6"/>
        <v>0</v>
      </c>
      <c r="J33" s="14">
        <f t="shared" si="10"/>
        <v>5.35</v>
      </c>
      <c r="K33" t="b">
        <v>1</v>
      </c>
    </row>
    <row r="34" spans="1:11" x14ac:dyDescent="0.3">
      <c r="A34" s="36">
        <v>43457</v>
      </c>
      <c r="B34" t="s">
        <v>10</v>
      </c>
      <c r="C34" s="44" t="s">
        <v>54</v>
      </c>
      <c r="D34" s="5">
        <v>2.15</v>
      </c>
      <c r="E34" s="7">
        <v>7</v>
      </c>
      <c r="F34" s="3" t="s">
        <v>15</v>
      </c>
      <c r="G34">
        <f t="shared" si="9"/>
        <v>8.0499999999999989</v>
      </c>
      <c r="I34" s="14">
        <f t="shared" si="6"/>
        <v>0</v>
      </c>
      <c r="J34" s="14">
        <f t="shared" si="10"/>
        <v>8.0499999999999989</v>
      </c>
      <c r="K34" t="b">
        <v>1</v>
      </c>
    </row>
    <row r="35" spans="1:11" x14ac:dyDescent="0.3">
      <c r="A35" s="36">
        <v>43457</v>
      </c>
      <c r="B35" t="s">
        <v>5</v>
      </c>
      <c r="C35" s="44" t="s">
        <v>56</v>
      </c>
      <c r="D35" s="5">
        <v>1.49</v>
      </c>
      <c r="E35" s="7">
        <v>10</v>
      </c>
      <c r="F35" s="3" t="s">
        <v>15</v>
      </c>
      <c r="G35">
        <f t="shared" si="9"/>
        <v>4.9000000000000004</v>
      </c>
      <c r="H35" s="47">
        <v>0.05</v>
      </c>
      <c r="I35" s="14">
        <f t="shared" si="6"/>
        <v>-0.25</v>
      </c>
      <c r="J35" s="14">
        <f t="shared" si="10"/>
        <v>4.6500000000000004</v>
      </c>
      <c r="K35" t="b">
        <v>1</v>
      </c>
    </row>
  </sheetData>
  <conditionalFormatting sqref="F3:F1048576">
    <cfRule type="expression" dxfId="8" priority="5">
      <formula>AND(F3&lt;&gt;"Win", F3&lt;&gt;"")</formula>
    </cfRule>
    <cfRule type="expression" dxfId="7" priority="6">
      <formula>F3="Win"</formula>
    </cfRule>
  </conditionalFormatting>
  <conditionalFormatting sqref="B1:B1048576">
    <cfRule type="cellIs" dxfId="0" priority="3" operator="equal">
      <formula>"Betfair"</formula>
    </cfRule>
    <cfRule type="cellIs" dxfId="1" priority="2" operator="equal">
      <formula>"Sportsbet"</formula>
    </cfRule>
    <cfRule type="cellIs" dxfId="2" priority="1" operator="equal">
      <formula>"Ladbrokes"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Day by Day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2018-12-23T04:13:23Z</dcterms:modified>
</cp:coreProperties>
</file>