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00442E2E-6B53-4BE6-8691-3AE89847C6A3}" xr6:coauthVersionLast="47" xr6:coauthVersionMax="47" xr10:uidLastSave="{00000000-0000-0000-0000-000000000000}"/>
  <bookViews>
    <workbookView xWindow="-108" yWindow="-108" windowWidth="24792" windowHeight="13440" activeTab="2" xr2:uid="{E4F03495-7B8D-4036-B9FF-4E15A59D5D8B}"/>
  </bookViews>
  <sheets>
    <sheet name="Orders" sheetId="3" r:id="rId1"/>
    <sheet name="Customers" sheetId="2" r:id="rId2"/>
    <sheet name="Products" sheetId="1" r:id="rId3"/>
    <sheet name="Config" sheetId="4" r:id="rId4"/>
  </sheets>
  <definedNames>
    <definedName name="PK_CustomerID">Customers[Customer ID]</definedName>
    <definedName name="PK_OrderID">OrderSummary[Order ID]</definedName>
    <definedName name="PK_ProductID">Products[Product ID]</definedName>
    <definedName name="PK_StatusID">Table6[Status ID]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3" l="1" a="1"/>
  <c r="F2" i="3"/>
  <c r="F3" i="3" a="1"/>
  <c r="F3" i="3"/>
  <c r="D10" i="3"/>
  <c r="G10" i="3"/>
  <c r="D9" i="3"/>
  <c r="G9" i="3"/>
  <c r="E3" i="3" s="1"/>
  <c r="G3" i="3" s="1"/>
  <c r="H3" i="3" s="1"/>
  <c r="D3" i="3"/>
  <c r="G7" i="3"/>
  <c r="G8" i="3"/>
  <c r="D7" i="3"/>
  <c r="D8" i="3"/>
  <c r="D2" i="3"/>
  <c r="E2" i="3" l="1"/>
  <c r="G2" i="3" l="1"/>
  <c r="H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<sst xmlns="http://schemas.openxmlformats.org/spreadsheetml/2006/main" count="124" uniqueCount="115">
  <si>
    <t>Product Name</t>
  </si>
  <si>
    <t>Product Description</t>
  </si>
  <si>
    <t>Care Instructions</t>
  </si>
  <si>
    <t>Unit Price</t>
  </si>
  <si>
    <t>Zebra Plant</t>
  </si>
  <si>
    <t>Zebra Plant is a small succulent with green leaves featuring striking white, zebra-like stripes.</t>
  </si>
  <si>
    <t xml:space="preserve">Requires bright, indirect light and well-draining soil; water sparingly. </t>
  </si>
  <si>
    <t>Pilea Friendship Plant</t>
  </si>
  <si>
    <t>Pilea Friendship Plant is a low-maintenance, trailing houseplant with coin-shaped leaves.</t>
  </si>
  <si>
    <t xml:space="preserve">Thrives in moderate, indirect sunlight; keep soil consistently moist but not soggy. </t>
  </si>
  <si>
    <t>Rattlesnake Plant</t>
  </si>
  <si>
    <t>Rattlesnake Plant is known for its vibrant, patterned foliage that resembles a snake's skin.</t>
  </si>
  <si>
    <t xml:space="preserve">Prefers medium to low light; keep soil evenly moist during the growing season. </t>
  </si>
  <si>
    <t>Swiss Cheese Plant</t>
  </si>
  <si>
    <t>Swiss Cheese Plant is a tropical favorite with large, fenestrated leaves resembling Swiss cheese.</t>
  </si>
  <si>
    <t xml:space="preserve">Requires bright, indirect light and well-draining soil; water when the top inch of soil is dry. </t>
  </si>
  <si>
    <t>Bunny Ear Cactus</t>
  </si>
  <si>
    <t>Bunny Ear Cactus is a prickly pear cactus with flattened, oval pads that resemble bunny ears.</t>
  </si>
  <si>
    <t xml:space="preserve">Needs plenty of sunlight; water sparingly, allowing the soil to dry between waterings. </t>
  </si>
  <si>
    <t>Panda Plant</t>
  </si>
  <si>
    <t>Panda Plant is a succulent with soft, velvety leaves covered in tiny white hairs.</t>
  </si>
  <si>
    <t xml:space="preserve">Thrives in bright, indirect light; allow the soil to dry out between watering. </t>
  </si>
  <si>
    <t>String of Dolphins</t>
  </si>
  <si>
    <t>String of Dolphins is a trailing succulent with leaves that resemble leaping dolphins.</t>
  </si>
  <si>
    <t xml:space="preserve">Prefers bright, indirect light; water when the top inch of soil is dry. </t>
  </si>
  <si>
    <t>Buddha's Temple</t>
  </si>
  <si>
    <t>Buddha's Temple is a unique succulent with stacked, pagoda-like leaves.</t>
  </si>
  <si>
    <t xml:space="preserve">Requires bright, indirect light; water when the top inch of soil is dry. </t>
  </si>
  <si>
    <t>String of Hearts</t>
  </si>
  <si>
    <t>String of Hearts is a trailing plant with heart-shaped leaves, perfect for hanging baskets.</t>
  </si>
  <si>
    <t xml:space="preserve">Thrives in bright, indirect light; allow the soil to partially dry between watering. </t>
  </si>
  <si>
    <t>Lipstick Plant</t>
  </si>
  <si>
    <t>Lipstick Plant features dark green leaves and tubular red flowers resembling lipsticks.</t>
  </si>
  <si>
    <t>Needs bright, indirect light and consistently moist soil during the growing season.</t>
  </si>
  <si>
    <t>Prayer Plant</t>
  </si>
  <si>
    <t>Prayer Plant has leaves that fold upward at night, resembling hands in prayer.</t>
  </si>
  <si>
    <t>Prefers bright, indirect light; keep the soil consistently moist but not waterlogged.</t>
  </si>
  <si>
    <t>Ponytail Palm</t>
  </si>
  <si>
    <t>Ponytail Palm is a quirky succulent with a bulbous trunk and long, cascading leaves.</t>
  </si>
  <si>
    <t>Requires bright, indirect light and well-draining soil; water sparingly.</t>
  </si>
  <si>
    <t>Pencil Cactus</t>
  </si>
  <si>
    <t>Pencil Cactus is a tall succulent with slender, cylindrical stems.</t>
  </si>
  <si>
    <t>Needs plenty of sunlight; water sparingly and allow the soil to dry between waterings.</t>
  </si>
  <si>
    <t>Cupid Peperomia</t>
  </si>
  <si>
    <t>Cupid Peperomia has heart-shaped leaves and is a charming, compact houseplant.</t>
  </si>
  <si>
    <t>Thrives in moderate, indirect light; keep the soil slightly moist.</t>
  </si>
  <si>
    <t>Dancing Bones Cactus</t>
  </si>
  <si>
    <t>Dancing Bones Cactus has segmented stems that resemble a skeleton's bones.</t>
  </si>
  <si>
    <t>Requires bright, indirect light; water sparingly, allowing the soil to dry between waterings.</t>
  </si>
  <si>
    <t>Baby's Tears</t>
  </si>
  <si>
    <t>Baby's Tears is a delicate, ground-covering plant with tiny, teardrop-shaped leaves.</t>
  </si>
  <si>
    <t>Prefers medium to low light; keep soil evenly moist but not soggy.</t>
  </si>
  <si>
    <t>Peacock Plant</t>
  </si>
  <si>
    <t>Peacock Plant boasts vibrant, patterned foliage reminiscent of a peacock's tail.</t>
  </si>
  <si>
    <t>Requires bright, indirect light; water when the top inch of soil is dry.</t>
  </si>
  <si>
    <t>Living Stones</t>
  </si>
  <si>
    <t>Living Stones are succulents that mimic the appearance of stones, blending into their arid environment.</t>
  </si>
  <si>
    <t>Needs bright, indirect light and well-draining soil; water sparingly.</t>
  </si>
  <si>
    <t>Parrot's Beak Plant</t>
  </si>
  <si>
    <t>Parrot's Beak Plant has unique, curved orange or red flowers resembling a parrot's beak.</t>
  </si>
  <si>
    <t>Prefers bright, indirect light; keep soil consistently moist during the growing season.</t>
  </si>
  <si>
    <t>Shrimp Plant</t>
  </si>
  <si>
    <t>Shrimp Plant produces exotic-looking flowers that resemble colorful shrimp.</t>
  </si>
  <si>
    <t>Thrives in bright, indirect light; water when the top inch of soil is dry.</t>
  </si>
  <si>
    <t>Product ID</t>
  </si>
  <si>
    <t>Customer ID</t>
  </si>
  <si>
    <t>First Name</t>
  </si>
  <si>
    <t>Last Name</t>
  </si>
  <si>
    <t>Email</t>
  </si>
  <si>
    <t>Phone</t>
  </si>
  <si>
    <t>Address</t>
  </si>
  <si>
    <t>City</t>
  </si>
  <si>
    <t>State</t>
  </si>
  <si>
    <t>Zip Code</t>
  </si>
  <si>
    <t>CA</t>
  </si>
  <si>
    <t>456-789-0123</t>
  </si>
  <si>
    <t>Mia</t>
  </si>
  <si>
    <t>Walker</t>
  </si>
  <si>
    <t>mia.walker@example.com</t>
  </si>
  <si>
    <t>1234 Pine Ave</t>
  </si>
  <si>
    <t>Mountainville</t>
  </si>
  <si>
    <t>Order ID</t>
  </si>
  <si>
    <t>Order Date</t>
  </si>
  <si>
    <t>Customer Name</t>
  </si>
  <si>
    <t>Order Subtotal</t>
  </si>
  <si>
    <t>Tax Rate</t>
  </si>
  <si>
    <t>Tax Amount</t>
  </si>
  <si>
    <t>Order Total</t>
  </si>
  <si>
    <t>Order Status</t>
  </si>
  <si>
    <t>Quantity</t>
  </si>
  <si>
    <t>Line Total</t>
  </si>
  <si>
    <t>Order Detail ID</t>
  </si>
  <si>
    <t>Evelyn</t>
  </si>
  <si>
    <t>Clark</t>
  </si>
  <si>
    <t>evelyn.clark@example.com</t>
  </si>
  <si>
    <t>678-901-2345</t>
  </si>
  <si>
    <t>8901 Willow Dr</t>
  </si>
  <si>
    <t>Willowcrest</t>
  </si>
  <si>
    <t>NEW</t>
  </si>
  <si>
    <t>READY</t>
  </si>
  <si>
    <t>DELIVERED</t>
  </si>
  <si>
    <t>Status Description</t>
  </si>
  <si>
    <t>New order</t>
  </si>
  <si>
    <t>Ready for delivery</t>
  </si>
  <si>
    <t>Order is delivered</t>
  </si>
  <si>
    <t>Status ID</t>
  </si>
  <si>
    <t>Size ID</t>
  </si>
  <si>
    <t>Size Description</t>
  </si>
  <si>
    <t>Addon Price</t>
  </si>
  <si>
    <t>S</t>
  </si>
  <si>
    <t>Small size plant &lt;10cm</t>
  </si>
  <si>
    <t>M</t>
  </si>
  <si>
    <t>Medium size plant between 10cm to 20cm</t>
  </si>
  <si>
    <t>L</t>
  </si>
  <si>
    <t>Large size plant &gt;20cm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</si>
</sst>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\$* #,##0.00_);_(\$* \(#,##0.00\);_(\$* \-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5" fillId="0" borderId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1" xfId="0" applyFont="1" applyBorder="1" applyAlignment="1">
      <alignment wrapText="1"/>
    </xf>
    <xf numFmtId="164" fontId="2" fillId="0" borderId="2" xfId="1" applyNumberFormat="1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0" xfId="0" applyFont="1"/>
    <xf numFmtId="0" fontId="0" fillId="0" borderId="0" xfId="0" applyFont="1"/>
    <xf numFmtId="0" fontId="6" fillId="0" borderId="0" xfId="2" applyFont="1"/>
    <xf numFmtId="0" fontId="5" fillId="0" borderId="0" xfId="2"/>
    <xf numFmtId="14" fontId="0" fillId="0" borderId="0" xfId="0" applyNumberFormat="1"/>
    <xf numFmtId="0" fontId="7" fillId="0" borderId="0" xfId="0" applyFont="1"/>
    <xf numFmtId="0" fontId="8" fillId="0" borderId="0" xfId="0" applyFont="1"/>
    <xf numFmtId="0" fontId="8" fillId="0" borderId="0" xfId="0" applyNumberFormat="1" applyFont="1"/>
    <xf numFmtId="0" fontId="6" fillId="0" borderId="0" xfId="2" applyFont="1" applyAlignment="1" applyProtection="1"/>
    <xf numFmtId="44" fontId="0" fillId="0" borderId="0" xfId="1" applyFont="1"/>
    <xf numFmtId="10" fontId="0" fillId="0" borderId="0" xfId="3" applyNumberFormat="1" applyFont="1"/>
    <xf numFmtId="10" fontId="0" fillId="0" borderId="0" xfId="0" applyNumberFormat="1"/>
    <xf numFmtId="44" fontId="8" fillId="0" borderId="0" xfId="1" applyFont="1"/>
    <xf numFmtId="44" fontId="8" fillId="0" borderId="0" xfId="0" applyNumberFormat="1" applyFont="1"/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44" fontId="1" fillId="0" borderId="0" xfId="1"/>
  </cellXfs>
  <cellStyles count="4">
    <cellStyle name="Currency" xfId="1" builtinId="4"/>
    <cellStyle name="Normal" xfId="0" builtinId="0"/>
    <cellStyle name="Normal 2" xfId="2" xr:uid="{F23BAD40-6700-4F38-B2D3-D02F0C4854BD}"/>
    <cellStyle name="Percent" xfId="3" builtinId="5"/>
  </cellStyles>
  <dxfs count="30">
    <dxf>
      <alignment horizontal="general" vertical="bottom" textRotation="0" wrapText="1" indent="0" justifyLastLine="0" shrinkToFit="0" readingOrder="0"/>
    </dxf>
    <dxf>
      <font>
        <b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i/>
      </font>
      <numFmt numFmtId="34" formatCode="_(&quot;$&quot;* #,##0.00_);_(&quot;$&quot;* \(#,##0.00\);_(&quot;$&quot;* &quot;-&quot;??_);_(@_)"/>
    </dxf>
    <dxf>
      <font>
        <i/>
      </font>
      <numFmt numFmtId="34" formatCode="_(&quot;$&quot;* #,##0.00_);_(&quot;$&quot;* \(#,##0.00\);_(&quot;$&quot;* &quot;-&quot;??_);_(@_)"/>
    </dxf>
    <dxf>
      <font>
        <strike val="0"/>
        <outline val="0"/>
        <shadow val="0"/>
        <u/>
        <vertAlign val="baseline"/>
        <sz val="11"/>
        <color theme="1"/>
        <name val="Calibri"/>
        <family val="2"/>
        <scheme val="minor"/>
      </font>
    </dxf>
    <dxf>
      <font>
        <i/>
      </font>
      <numFmt numFmtId="34" formatCode="_(&quot;$&quot;* #,##0.00_);_(&quot;$&quot;* \(#,##0.00\);_(&quot;$&quot;* &quot;-&quot;??_);_(@_)"/>
    </dxf>
    <dxf>
      <numFmt numFmtId="14" formatCode="0.00%"/>
    </dxf>
    <dxf>
      <font>
        <i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</font>
    </dxf>
    <dxf>
      <numFmt numFmtId="14" formatCode="0.00%"/>
    </dxf>
    <dxf>
      <numFmt numFmtId="14" formatCode="0.00%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family val="2"/>
        <scheme val="minor"/>
      </font>
    </dxf>
    <dxf>
      <font>
        <b/>
      </font>
    </dxf>
    <dxf>
      <font>
        <strike val="0"/>
        <outline val="0"/>
        <shadow val="0"/>
        <u/>
        <vertAlign val="baseline"/>
        <sz val="11"/>
        <color theme="1"/>
        <name val="Calibri"/>
        <family val="2"/>
        <scheme val="minor"/>
      </font>
    </dxf>
    <dxf>
      <font>
        <b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none"/>
      </font>
      <numFmt numFmtId="164" formatCode="_(\$* #,##0.00_);_(\$* \(#,##0.00\);_(\$* \-??_);_(@_)"/>
      <alignment horizontal="general" vertical="bottom" textRotation="0" wrapText="1" indent="0" justifyLastLine="0" shrinkToFit="0" readingOrder="0"/>
      <border diagonalUp="0" diagonalDown="0">
        <left/>
        <right style="thin">
          <color theme="9"/>
        </right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none"/>
      </font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none"/>
      </font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none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theme="9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none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theme="9"/>
        </top>
        <bottom/>
      </border>
    </dxf>
    <dxf>
      <border outline="0">
        <bottom style="thin">
          <color theme="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none"/>
      </font>
      <alignment horizontal="general" vertical="bottom" textRotation="0" wrapText="1" indent="0" justifyLastLine="0" shrinkToFit="0" readingOrder="0"/>
    </dxf>
    <dxf>
      <alignment horizontal="general" vertical="bottom" textRotation="0" wrapText="0" indent="0" justifyLastLine="0" shrinkToFit="0" readingOrder="0"/>
      <protection locked="1" hidden="0"/>
    </dxf>
    <dxf>
      <alignment horizontal="general" vertical="bottom" textRotation="0" wrapText="0" indent="0" justifyLastLine="0" shrinkToFit="0" readingOrder="0"/>
      <protection locked="1" hidden="0"/>
    </dxf>
    <dxf>
      <font>
        <b/>
      </font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57468C7-FD55-472A-B952-603A2DB09476}" name="OrderSummary" displayName="OrderSummary" ref="A1:I3" totalsRowShown="0">
  <autoFilter ref="A1:I3" xr:uid="{157468C7-FD55-472A-B952-603A2DB09476}">
    <filterColumn colId="0">
      <filters>
        <filter val="200001"/>
      </filters>
    </filterColumn>
  </autoFilter>
  <tableColumns count="9">
    <tableColumn id="1" xr3:uid="{7E29965B-9DB1-4345-BFA7-8D9DEF938AA9}" name="Order ID" dataDxfId="19"/>
    <tableColumn id="2" xr3:uid="{92BB12BF-7582-4B78-846F-FF44DC697E26}" name="Order Date"/>
    <tableColumn id="3" xr3:uid="{D9E42911-75A8-41B4-A4F6-5F46A1E6D8FB}" name="Customer ID" dataDxfId="18"/>
    <tableColumn id="10" xr3:uid="{7D5997B9-E7AA-463D-BCAF-AA54D083B347}" name="Customer Name" dataDxfId="10">
      <calculatedColumnFormula>_xlfn.CONCAT(VLOOKUP(OrderSummary[[#This Row],[Customer ID]],Customers[#All],2)," ", VLOOKUP(OrderSummary[[#This Row],[Customer ID]],Customers[#All],3))</calculatedColumnFormula>
    </tableColumn>
    <tableColumn id="4" xr3:uid="{31AF5EC3-053B-4660-B76A-8123369151B3}" name="Order Subtotal" dataDxfId="9" dataCellStyle="Currency">
      <calculatedColumnFormula>SUMIF(OrderDetail[Order ID],OrderSummary[[#This Row],[Order ID]],OrderDetail[Line Total])</calculatedColumnFormula>
    </tableColumn>
    <tableColumn id="5" xr3:uid="{0621CFF7-6B5A-49D8-BFEB-7D0B2D9DD8DA}" name="Tax Rate" dataDxfId="8">
      <calculatedColumnFormula array="1">TaxRate[Tax Rate]</calculatedColumnFormula>
    </tableColumn>
    <tableColumn id="6" xr3:uid="{8631F0A6-0E40-4DD4-9B93-91BD6B9F42FB}" name="Tax Amount" dataDxfId="7">
      <calculatedColumnFormula>OrderSummary[[#This Row],[Tax Rate]]*OrderSummary[[#This Row],[Order Subtotal]]</calculatedColumnFormula>
    </tableColumn>
    <tableColumn id="7" xr3:uid="{2068FBB9-F231-4BE0-B46F-5E6ECAC60B3B}" name="Order Total" dataDxfId="5">
      <calculatedColumnFormula>OrderSummary[[#This Row],[Order Subtotal]]+OrderSummary[[#This Row],[Tax Amount]]</calculatedColumnFormula>
    </tableColumn>
    <tableColumn id="8" xr3:uid="{8D004543-8117-4BC1-8519-0BDF3CD2DD35}" name="Order Status" dataDxfId="6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3225BC-7697-43DB-AB36-9314DBFF3761}" name="OrderDetail" displayName="OrderDetail" ref="A6:G10" totalsRowShown="0">
  <autoFilter ref="A6:G10" xr:uid="{1C3225BC-7697-43DB-AB36-9314DBFF3761}">
    <filterColumn colId="1">
      <filters>
        <filter val="200001"/>
      </filters>
    </filterColumn>
  </autoFilter>
  <tableColumns count="7">
    <tableColumn id="1" xr3:uid="{93408BAF-D4C8-4BFD-92E2-64F3D3F20B2B}" name="Order Detail ID" dataDxfId="17"/>
    <tableColumn id="2" xr3:uid="{161AD97C-DAD9-46AA-A986-1C1C16EA99F9}" name="Order ID" dataDxfId="16"/>
    <tableColumn id="3" xr3:uid="{7CEAC319-0664-4BD3-95AB-19D3489E573C}" name="Product ID" dataDxfId="15"/>
    <tableColumn id="7" xr3:uid="{E3579CF5-248D-4EFE-AB3A-91DC4D2267B4}" name="Product Name" dataDxfId="14">
      <calculatedColumnFormula>_xlfn.CONCAT(VLOOKUP(OrderDetail[[#This Row],[Product ID]],Products[#All],2), " $", VLOOKUP(OrderDetail[[#This Row],[Product ID]],Products[#All],5))</calculatedColumnFormula>
    </tableColumn>
    <tableColumn id="4" xr3:uid="{516613DB-0FCA-4CA0-91D7-D0DA8FE69054}" name="Unit Price" dataCellStyle="Currency"/>
    <tableColumn id="5" xr3:uid="{6B214267-FE15-477B-B2B2-3100A23DF089}" name="Quantity"/>
    <tableColumn id="6" xr3:uid="{3CB52A79-2D2A-489E-803B-3E0AB27614D4}" name="Line Total" dataDxfId="4">
      <calculatedColumnFormula>OrderDetail[[#This Row],[Quantity]]*OrderDetail[[#This Row],[Unit Price]]</calculatedColumnFormula>
    </tableColumn>
  </tableColumns>
  <tableStyleInfo name="TableStyleLight1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B0145F2-6D40-40B7-A1B1-7C730EE38129}" name="Customers" displayName="Customers" ref="A1:I3" totalsRowShown="0">
  <autoFilter ref="A1:I3" xr:uid="{00000000-0009-0000-0100-000001000000}"/>
  <tableColumns count="9">
    <tableColumn id="9" xr3:uid="{2336AC30-5524-4BFD-A9E4-8520F88B5388}" name="Customer ID" dataDxfId="29"/>
    <tableColumn id="1" xr3:uid="{4F8B6487-7187-4165-877E-44EED6948543}" name="First Name"/>
    <tableColumn id="2" xr3:uid="{7B8ADBAE-3543-4A43-B555-CB28B19DB79B}" name="Last Name"/>
    <tableColumn id="3" xr3:uid="{07F1144D-3F07-47E9-95CE-DF049FC07B89}" name="Email"/>
    <tableColumn id="4" xr3:uid="{D45E9C43-5F3A-4A53-9D10-BA64E4258D79}" name="Phone"/>
    <tableColumn id="5" xr3:uid="{AB93444D-BA66-4D89-AD4D-A22D072267A4}" name="Address"/>
    <tableColumn id="6" xr3:uid="{12CC9DA3-3A7D-4841-B114-F29C593E5180}" name="City"/>
    <tableColumn id="7" xr3:uid="{DDA31B45-F2DC-40A7-8673-534BDDB07058}" name="State" dataDxfId="28"/>
    <tableColumn id="8" xr3:uid="{0C62E0C1-4DC3-4B39-A23B-B19426FB14B0}" name="Zip Code" dataDxfId="27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0F1FC2-6067-491A-9249-54766E9B80E1}" name="Products" displayName="Products" ref="A1:E21" totalsRowShown="0" dataDxfId="26" tableBorderDxfId="25">
  <autoFilter ref="A1:E21" xr:uid="{D10F1FC2-6067-491A-9249-54766E9B80E1}"/>
  <tableColumns count="5">
    <tableColumn id="5" xr3:uid="{4C94365B-852C-4405-B28C-EA632E0DEDCE}" name="Product ID" dataDxfId="24"/>
    <tableColumn id="1" xr3:uid="{747EA5F7-62AD-4288-B244-9F62970F0289}" name="Product Name" dataDxfId="23"/>
    <tableColumn id="2" xr3:uid="{69D8E645-FDAB-440F-AB75-BDC955ECDFCD}" name="Product Description" dataDxfId="22"/>
    <tableColumn id="3" xr3:uid="{42A93139-F9B9-433C-9B9C-B1BE4442E3A9}" name="Care Instructions" dataDxfId="21"/>
    <tableColumn id="4" xr3:uid="{607EF24E-6929-48B7-B79A-A06D392D82FF}" name="Unit Price" dataDxfId="20" dataCellStyle="Currency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76E1684-08CC-4C45-B977-C6F75A479961}" name="Sizes" displayName="Sizes" ref="H1:J4" totalsRowShown="0" headerRowDxfId="3" dataDxfId="2">
  <autoFilter ref="H1:J4" xr:uid="{F76E1684-08CC-4C45-B977-C6F75A479961}"/>
  <tableColumns count="3">
    <tableColumn id="1" xr3:uid="{282E0B58-0DC8-46BE-85DE-1BC91507B193}" name="Size ID" dataDxfId="1"/>
    <tableColumn id="2" xr3:uid="{E129915A-421E-4228-8E16-C7F6F4AA23F4}" name="Size Description" dataDxfId="0"/>
    <tableColumn id="3" xr3:uid="{3858C690-F385-4898-B9F6-65C5A8102A2A}" name="Addon Price" dataCellStyle="Currency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80A99A7-C435-4908-8FCC-8AB35BBA3671}" name="TaxRate" displayName="TaxRate" ref="A1:A2" totalsRowShown="0" dataDxfId="12" dataCellStyle="Percent">
  <autoFilter ref="A1:A2" xr:uid="{D80A99A7-C435-4908-8FCC-8AB35BBA3671}"/>
  <tableColumns count="1">
    <tableColumn id="1" xr3:uid="{1C2EA505-3E3C-45F8-89D8-E80B7E706EFC}" name="Tax Rate" dataDxfId="13" dataCellStyle="Percent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02E07BD-2472-491B-A19C-B3F59F9F797B}" name="Table6" displayName="Table6" ref="A4:B7" totalsRowShown="0">
  <autoFilter ref="A4:B7" xr:uid="{502E07BD-2472-491B-A19C-B3F59F9F797B}"/>
  <tableColumns count="2">
    <tableColumn id="1" xr3:uid="{69F07CCC-DE33-4A03-B617-76E6FE107A5F}" name="Status ID" dataDxfId="11"/>
    <tableColumn id="2" xr3:uid="{DF8F7EE4-34F2-412A-93B7-70DA46C7EA66}" name="Status 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30E94-EA2C-40B1-BCF9-9BFB6B694B02}">
  <dimension ref="A1:I10"/>
  <sheetViews>
    <sheetView workbookViewId="0">
      <selection activeCell="H16" sqref="H16"/>
    </sheetView>
  </sheetViews>
  <sheetFormatPr defaultRowHeight="14.4" x14ac:dyDescent="0.3"/>
  <cols>
    <col min="1" max="1" width="15.5546875" bestFit="1" customWidth="1"/>
    <col min="2" max="2" width="12.33203125" bestFit="1" customWidth="1"/>
    <col min="3" max="3" width="13.5546875" bestFit="1" customWidth="1"/>
    <col min="4" max="4" width="23.33203125" customWidth="1"/>
    <col min="5" max="5" width="15.6640625" bestFit="1" customWidth="1"/>
    <col min="6" max="6" width="13.44140625" bestFit="1" customWidth="1"/>
    <col min="7" max="7" width="14.6640625" customWidth="1"/>
    <col min="8" max="8" width="13.6640625" bestFit="1" customWidth="1"/>
    <col min="9" max="9" width="14.33203125" customWidth="1"/>
    <col min="10" max="10" width="14.5546875" bestFit="1" customWidth="1"/>
    <col min="11" max="11" width="10.21875" bestFit="1" customWidth="1"/>
    <col min="12" max="12" width="12.109375" bestFit="1" customWidth="1"/>
    <col min="13" max="13" width="11.33203125" bestFit="1" customWidth="1"/>
    <col min="14" max="14" width="10.5546875" bestFit="1" customWidth="1"/>
    <col min="15" max="15" width="11.33203125" bestFit="1" customWidth="1"/>
  </cols>
  <sheetData>
    <row r="1" spans="1:9" x14ac:dyDescent="0.3">
      <c r="A1" t="s">
        <v>81</v>
      </c>
      <c r="B1" t="s">
        <v>82</v>
      </c>
      <c r="C1" s="6" t="s">
        <v>65</v>
      </c>
      <c r="D1" s="6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 spans="1:9" x14ac:dyDescent="0.3">
      <c r="A2" s="5">
        <v>200001</v>
      </c>
      <c r="B2" s="9">
        <v>45187</v>
      </c>
      <c r="C2" s="10">
        <v>32348</v>
      </c>
      <c r="D2" s="11" t="str">
        <f>_xlfn.CONCAT(VLOOKUP(OrderSummary[[#This Row],[Customer ID]],Customers[#All],2)," ", VLOOKUP(OrderSummary[[#This Row],[Customer ID]],Customers[#All],3))</f>
        <v>Mia Walker</v>
      </c>
      <c r="E2" s="17">
        <f>SUMIF(OrderDetail[Order ID],OrderSummary[[#This Row],[Order ID]],OrderDetail[Line Total])</f>
        <v>54</v>
      </c>
      <c r="F2" s="16" cm="1">
        <f t="array" ref="F2">TaxRate[Tax Rate]</f>
        <v>8.2500000000000004E-2</v>
      </c>
      <c r="G2" s="18">
        <f>OrderSummary[[#This Row],[Tax Rate]]*OrderSummary[[#This Row],[Order Subtotal]]</f>
        <v>4.4550000000000001</v>
      </c>
      <c r="H2" s="18">
        <f>OrderSummary[[#This Row],[Order Subtotal]]+OrderSummary[[#This Row],[Tax Amount]]</f>
        <v>58.454999999999998</v>
      </c>
      <c r="I2" s="10" t="s">
        <v>98</v>
      </c>
    </row>
    <row r="3" spans="1:9" hidden="1" x14ac:dyDescent="0.3">
      <c r="A3" s="5">
        <v>200002</v>
      </c>
      <c r="B3" s="9">
        <v>45187</v>
      </c>
      <c r="C3" s="10">
        <v>32349</v>
      </c>
      <c r="D3" s="12" t="str">
        <f>_xlfn.CONCAT(VLOOKUP(OrderSummary[[#This Row],[Customer ID]],Customers[#All],2)," ", VLOOKUP(OrderSummary[[#This Row],[Customer ID]],Customers[#All],3))</f>
        <v>Evelyn Clark</v>
      </c>
      <c r="E3" s="17">
        <f>SUMIF(OrderDetail[Order ID],OrderSummary[[#This Row],[Order ID]],OrderDetail[Line Total])</f>
        <v>75</v>
      </c>
      <c r="F3" s="16" cm="1">
        <f t="array" ref="F3">TaxRate[Tax Rate]</f>
        <v>8.2500000000000004E-2</v>
      </c>
      <c r="G3" s="18">
        <f>OrderSummary[[#This Row],[Tax Rate]]*OrderSummary[[#This Row],[Order Subtotal]]</f>
        <v>6.1875</v>
      </c>
      <c r="H3" s="18">
        <f>OrderSummary[[#This Row],[Order Subtotal]]+OrderSummary[[#This Row],[Tax Amount]]</f>
        <v>81.1875</v>
      </c>
      <c r="I3" s="10" t="s">
        <v>98</v>
      </c>
    </row>
    <row r="4" spans="1:9" x14ac:dyDescent="0.3">
      <c r="A4" s="5"/>
      <c r="C4" s="10"/>
      <c r="D4" s="12"/>
    </row>
    <row r="5" spans="1:9" x14ac:dyDescent="0.3">
      <c r="A5" s="5"/>
      <c r="C5" s="10"/>
      <c r="D5" s="12"/>
    </row>
    <row r="6" spans="1:9" x14ac:dyDescent="0.3">
      <c r="A6" t="s">
        <v>91</v>
      </c>
      <c r="B6" t="s">
        <v>81</v>
      </c>
      <c r="C6" t="s">
        <v>64</v>
      </c>
      <c r="D6" t="s">
        <v>0</v>
      </c>
      <c r="E6" t="s">
        <v>3</v>
      </c>
      <c r="F6" t="s">
        <v>89</v>
      </c>
      <c r="G6" t="s">
        <v>90</v>
      </c>
    </row>
    <row r="7" spans="1:9" x14ac:dyDescent="0.3">
      <c r="A7" s="5">
        <v>1</v>
      </c>
      <c r="B7" s="10">
        <v>200001</v>
      </c>
      <c r="C7" s="10">
        <v>1001</v>
      </c>
      <c r="D7" s="11" t="str">
        <f>_xlfn.CONCAT(VLOOKUP(OrderDetail[[#This Row],[Product ID]],Products[#All],2), " $", VLOOKUP(OrderDetail[[#This Row],[Product ID]],Products[#All],5))</f>
        <v>Zebra Plant $16</v>
      </c>
      <c r="E7" s="14">
        <v>16</v>
      </c>
      <c r="F7">
        <v>1</v>
      </c>
      <c r="G7" s="18">
        <f>OrderDetail[[#This Row],[Quantity]]*OrderDetail[[#This Row],[Unit Price]]</f>
        <v>16</v>
      </c>
    </row>
    <row r="8" spans="1:9" x14ac:dyDescent="0.3">
      <c r="A8" s="5">
        <v>2</v>
      </c>
      <c r="B8" s="10">
        <v>200001</v>
      </c>
      <c r="C8" s="10">
        <v>1002</v>
      </c>
      <c r="D8" s="11" t="str">
        <f>_xlfn.CONCAT(VLOOKUP(OrderDetail[[#This Row],[Product ID]],Products[#All],2), " $", VLOOKUP(OrderDetail[[#This Row],[Product ID]],Products[#All],5))</f>
        <v>Pilea Friendship Plant $19</v>
      </c>
      <c r="E8" s="14">
        <v>19</v>
      </c>
      <c r="F8">
        <v>2</v>
      </c>
      <c r="G8" s="18">
        <f>OrderDetail[[#This Row],[Quantity]]*OrderDetail[[#This Row],[Unit Price]]</f>
        <v>38</v>
      </c>
    </row>
    <row r="9" spans="1:9" hidden="1" x14ac:dyDescent="0.3">
      <c r="A9" s="5">
        <v>3</v>
      </c>
      <c r="B9" s="10">
        <v>200002</v>
      </c>
      <c r="C9" s="10">
        <v>1003</v>
      </c>
      <c r="D9" s="12" t="str">
        <f>_xlfn.CONCAT(VLOOKUP(OrderDetail[[#This Row],[Product ID]],Products[#All],2), " $", VLOOKUP(OrderDetail[[#This Row],[Product ID]],Products[#All],5))</f>
        <v>Rattlesnake Plant $19</v>
      </c>
      <c r="E9" s="14">
        <v>19</v>
      </c>
      <c r="F9">
        <v>3</v>
      </c>
      <c r="G9" s="18">
        <f>OrderDetail[[#This Row],[Quantity]]*OrderDetail[[#This Row],[Unit Price]]</f>
        <v>57</v>
      </c>
    </row>
    <row r="10" spans="1:9" hidden="1" x14ac:dyDescent="0.3">
      <c r="A10" s="5">
        <v>4</v>
      </c>
      <c r="B10" s="10">
        <v>200002</v>
      </c>
      <c r="C10" s="10">
        <v>1004</v>
      </c>
      <c r="D10" s="12" t="str">
        <f>_xlfn.CONCAT(VLOOKUP(OrderDetail[[#This Row],[Product ID]],Products[#All],2), " $", VLOOKUP(OrderDetail[[#This Row],[Product ID]],Products[#All],5))</f>
        <v>Swiss Cheese Plant $18</v>
      </c>
      <c r="E10" s="14">
        <v>18</v>
      </c>
      <c r="F10">
        <v>1</v>
      </c>
      <c r="G10" s="18">
        <f>OrderDetail[[#This Row],[Quantity]]*OrderDetail[[#This Row],[Unit Price]]</f>
        <v>18</v>
      </c>
    </row>
  </sheetData>
  <dataValidations count="4">
    <dataValidation type="list" allowBlank="1" showInputMessage="1" showErrorMessage="1" sqref="C2:C3" xr:uid="{2B29CC8D-D4BC-4BC2-A13E-2A68E150CD03}">
      <formula1>PK_CustomerID</formula1>
    </dataValidation>
    <dataValidation type="list" allowBlank="1" showInputMessage="1" showErrorMessage="1" sqref="B7:B10" xr:uid="{B5039254-B048-42D7-9637-86B7EC4B6C7C}">
      <formula1>PK_OrderID</formula1>
    </dataValidation>
    <dataValidation type="list" allowBlank="1" showInputMessage="1" showErrorMessage="1" sqref="C7:C10" xr:uid="{1792966D-F6E5-4E1C-B592-CF3C11C2810E}">
      <formula1>PK_ProductID</formula1>
    </dataValidation>
    <dataValidation type="list" allowBlank="1" showInputMessage="1" showErrorMessage="1" sqref="I2:I3" xr:uid="{D08FEBE1-0810-4131-908A-A0D1A0AFB075}">
      <formula1>PK_StatusID</formula1>
    </dataValidation>
  </dataValidations>
  <pageMargins left="0.7" right="0.7" top="0.75" bottom="0.75" header="0.3" footer="0.3"/>
  <pageSetup orientation="portrait" horizontalDpi="1200" verticalDpi="12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781B8-D184-43A7-9B8F-2EE798D641F8}">
  <sheetPr codeName="Sheet3"/>
  <dimension ref="A1:I3"/>
  <sheetViews>
    <sheetView zoomScale="110" zoomScaleNormal="110" workbookViewId="0">
      <selection activeCell="A2" sqref="A2:A3"/>
    </sheetView>
  </sheetViews>
  <sheetFormatPr defaultColWidth="8.33203125" defaultRowHeight="14.4" x14ac:dyDescent="0.3"/>
  <cols>
    <col min="1" max="1" width="14.109375" style="7" bestFit="1" customWidth="1"/>
    <col min="2" max="2" width="12.88671875" style="8" bestFit="1" customWidth="1"/>
    <col min="3" max="3" width="12.44140625" style="8" bestFit="1" customWidth="1"/>
    <col min="4" max="4" width="33.5546875" style="8" bestFit="1" customWidth="1"/>
    <col min="5" max="5" width="12.88671875" style="8" bestFit="1" customWidth="1"/>
    <col min="6" max="6" width="16.6640625" style="8" customWidth="1"/>
    <col min="7" max="7" width="13.5546875" style="8" bestFit="1" customWidth="1"/>
    <col min="8" max="8" width="7.88671875" style="8" bestFit="1" customWidth="1"/>
    <col min="9" max="9" width="11" style="8" bestFit="1" customWidth="1"/>
    <col min="10" max="16383" width="8.33203125" style="8"/>
    <col min="16384" max="16384" width="11.5546875" style="8" customWidth="1"/>
  </cols>
  <sheetData>
    <row r="1" spans="1:9" x14ac:dyDescent="0.3">
      <c r="A1" s="7" t="s">
        <v>65</v>
      </c>
      <c r="B1" s="8" t="s">
        <v>66</v>
      </c>
      <c r="C1" s="8" t="s">
        <v>67</v>
      </c>
      <c r="D1" s="8" t="s">
        <v>68</v>
      </c>
      <c r="E1" s="8" t="s">
        <v>69</v>
      </c>
      <c r="F1" s="8" t="s">
        <v>70</v>
      </c>
      <c r="G1" s="8" t="s">
        <v>71</v>
      </c>
      <c r="H1" s="8" t="s">
        <v>72</v>
      </c>
      <c r="I1" s="8" t="s">
        <v>73</v>
      </c>
    </row>
    <row r="2" spans="1:9" x14ac:dyDescent="0.3">
      <c r="A2" s="7">
        <v>32348</v>
      </c>
      <c r="B2" t="s">
        <v>76</v>
      </c>
      <c r="C2" t="s">
        <v>77</v>
      </c>
      <c r="D2" t="s">
        <v>78</v>
      </c>
      <c r="E2" t="s">
        <v>75</v>
      </c>
      <c r="F2" t="s">
        <v>79</v>
      </c>
      <c r="G2" t="s">
        <v>80</v>
      </c>
      <c r="H2" t="s">
        <v>74</v>
      </c>
      <c r="I2">
        <v>89101</v>
      </c>
    </row>
    <row r="3" spans="1:9" x14ac:dyDescent="0.3">
      <c r="A3" s="13">
        <v>32349</v>
      </c>
      <c r="B3" t="s">
        <v>92</v>
      </c>
      <c r="C3" t="s">
        <v>93</v>
      </c>
      <c r="D3" t="s">
        <v>94</v>
      </c>
      <c r="E3" t="s">
        <v>95</v>
      </c>
      <c r="F3" t="s">
        <v>96</v>
      </c>
      <c r="G3" t="s">
        <v>97</v>
      </c>
      <c r="H3" t="s">
        <v>74</v>
      </c>
      <c r="I3">
        <v>70112</v>
      </c>
    </row>
  </sheetData>
  <pageMargins left="0.7" right="0.7" top="0.75" bottom="0.75" header="0.511811023622047" footer="0.511811023622047"/>
  <pageSetup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D5C56-86FA-46F9-87D5-15B878A021CB}">
  <dimension ref="A1:J21"/>
  <sheetViews>
    <sheetView tabSelected="1" zoomScaleNormal="100" workbookViewId="0">
      <selection activeCell="K1" sqref="K1"/>
    </sheetView>
  </sheetViews>
  <sheetFormatPr defaultRowHeight="14.4" x14ac:dyDescent="0.3"/>
  <cols>
    <col min="1" max="1" width="15.5546875" style="6" customWidth="1"/>
    <col min="2" max="2" width="20.109375" customWidth="1"/>
    <col min="3" max="3" width="27.88671875" customWidth="1"/>
    <col min="4" max="4" width="27.109375" customWidth="1"/>
    <col min="5" max="5" width="12.33203125" customWidth="1"/>
    <col min="9" max="9" width="18" customWidth="1"/>
  </cols>
  <sheetData>
    <row r="1" spans="1:10" ht="43.2" x14ac:dyDescent="0.3">
      <c r="A1" s="6" t="s">
        <v>64</v>
      </c>
      <c r="B1" t="s">
        <v>0</v>
      </c>
      <c r="C1" t="s">
        <v>1</v>
      </c>
      <c r="D1" t="s">
        <v>2</v>
      </c>
      <c r="E1" t="s">
        <v>3</v>
      </c>
      <c r="H1" s="19" t="s">
        <v>106</v>
      </c>
      <c r="I1" s="19" t="s">
        <v>107</v>
      </c>
      <c r="J1" s="19" t="s">
        <v>108</v>
      </c>
    </row>
    <row r="2" spans="1:10" ht="43.2" x14ac:dyDescent="0.3">
      <c r="A2" s="3">
        <v>1001</v>
      </c>
      <c r="B2" s="1" t="s">
        <v>4</v>
      </c>
      <c r="C2" s="1" t="s">
        <v>5</v>
      </c>
      <c r="D2" s="1" t="s">
        <v>6</v>
      </c>
      <c r="E2" s="2">
        <v>16</v>
      </c>
      <c r="H2" s="20" t="s">
        <v>109</v>
      </c>
      <c r="I2" s="19" t="s">
        <v>110</v>
      </c>
      <c r="J2" s="21">
        <v>0</v>
      </c>
    </row>
    <row r="3" spans="1:10" ht="72" x14ac:dyDescent="0.3">
      <c r="A3" s="4">
        <v>1002</v>
      </c>
      <c r="B3" s="1" t="s">
        <v>7</v>
      </c>
      <c r="C3" s="1" t="s">
        <v>8</v>
      </c>
      <c r="D3" s="1" t="s">
        <v>9</v>
      </c>
      <c r="E3" s="2">
        <v>19</v>
      </c>
      <c r="H3" s="20" t="s">
        <v>111</v>
      </c>
      <c r="I3" s="19" t="s">
        <v>112</v>
      </c>
      <c r="J3" s="21">
        <v>2</v>
      </c>
    </row>
    <row r="4" spans="1:10" ht="43.2" x14ac:dyDescent="0.3">
      <c r="A4" s="3">
        <v>1003</v>
      </c>
      <c r="B4" s="1" t="s">
        <v>10</v>
      </c>
      <c r="C4" s="1" t="s">
        <v>11</v>
      </c>
      <c r="D4" s="1" t="s">
        <v>12</v>
      </c>
      <c r="E4" s="2">
        <v>19</v>
      </c>
      <c r="H4" s="20" t="s">
        <v>113</v>
      </c>
      <c r="I4" s="19" t="s">
        <v>114</v>
      </c>
      <c r="J4" s="21">
        <v>4</v>
      </c>
    </row>
    <row r="5" spans="1:10" ht="43.2" x14ac:dyDescent="0.3">
      <c r="A5" s="4">
        <v>1004</v>
      </c>
      <c r="B5" s="1" t="s">
        <v>13</v>
      </c>
      <c r="C5" s="1" t="s">
        <v>14</v>
      </c>
      <c r="D5" s="1" t="s">
        <v>15</v>
      </c>
      <c r="E5" s="2">
        <v>18</v>
      </c>
    </row>
    <row r="6" spans="1:10" ht="43.2" x14ac:dyDescent="0.3">
      <c r="A6" s="3">
        <v>1005</v>
      </c>
      <c r="B6" s="1" t="s">
        <v>16</v>
      </c>
      <c r="C6" s="1" t="s">
        <v>17</v>
      </c>
      <c r="D6" s="1" t="s">
        <v>18</v>
      </c>
      <c r="E6" s="2">
        <v>18</v>
      </c>
    </row>
    <row r="7" spans="1:10" ht="43.2" x14ac:dyDescent="0.3">
      <c r="A7" s="4">
        <v>1006</v>
      </c>
      <c r="B7" s="1" t="s">
        <v>19</v>
      </c>
      <c r="C7" s="1" t="s">
        <v>20</v>
      </c>
      <c r="D7" s="1" t="s">
        <v>21</v>
      </c>
      <c r="E7" s="2">
        <v>18</v>
      </c>
    </row>
    <row r="8" spans="1:10" ht="43.2" x14ac:dyDescent="0.3">
      <c r="A8" s="3">
        <v>1007</v>
      </c>
      <c r="B8" s="1" t="s">
        <v>22</v>
      </c>
      <c r="C8" s="1" t="s">
        <v>23</v>
      </c>
      <c r="D8" s="1" t="s">
        <v>24</v>
      </c>
      <c r="E8" s="2">
        <v>16</v>
      </c>
    </row>
    <row r="9" spans="1:10" ht="43.2" x14ac:dyDescent="0.3">
      <c r="A9" s="4">
        <v>1008</v>
      </c>
      <c r="B9" s="1" t="s">
        <v>25</v>
      </c>
      <c r="C9" s="1" t="s">
        <v>26</v>
      </c>
      <c r="D9" s="1" t="s">
        <v>27</v>
      </c>
      <c r="E9" s="2">
        <v>18</v>
      </c>
    </row>
    <row r="10" spans="1:10" ht="43.2" x14ac:dyDescent="0.3">
      <c r="A10" s="3">
        <v>1009</v>
      </c>
      <c r="B10" s="1" t="s">
        <v>28</v>
      </c>
      <c r="C10" s="1" t="s">
        <v>29</v>
      </c>
      <c r="D10" s="1" t="s">
        <v>30</v>
      </c>
      <c r="E10" s="2">
        <v>15</v>
      </c>
    </row>
    <row r="11" spans="1:10" ht="43.2" x14ac:dyDescent="0.3">
      <c r="A11" s="4">
        <v>1010</v>
      </c>
      <c r="B11" s="1" t="s">
        <v>31</v>
      </c>
      <c r="C11" s="1" t="s">
        <v>32</v>
      </c>
      <c r="D11" s="1" t="s">
        <v>33</v>
      </c>
      <c r="E11" s="2">
        <v>15</v>
      </c>
    </row>
    <row r="12" spans="1:10" ht="43.2" x14ac:dyDescent="0.3">
      <c r="A12" s="3">
        <v>1011</v>
      </c>
      <c r="B12" s="1" t="s">
        <v>34</v>
      </c>
      <c r="C12" s="1" t="s">
        <v>35</v>
      </c>
      <c r="D12" s="1" t="s">
        <v>36</v>
      </c>
      <c r="E12" s="2">
        <v>15</v>
      </c>
    </row>
    <row r="13" spans="1:10" ht="43.2" x14ac:dyDescent="0.3">
      <c r="A13" s="4">
        <v>1012</v>
      </c>
      <c r="B13" s="1" t="s">
        <v>37</v>
      </c>
      <c r="C13" s="1" t="s">
        <v>38</v>
      </c>
      <c r="D13" s="1" t="s">
        <v>39</v>
      </c>
      <c r="E13" s="2">
        <v>19</v>
      </c>
    </row>
    <row r="14" spans="1:10" ht="43.2" x14ac:dyDescent="0.3">
      <c r="A14" s="3">
        <v>1013</v>
      </c>
      <c r="B14" s="1" t="s">
        <v>40</v>
      </c>
      <c r="C14" s="1" t="s">
        <v>41</v>
      </c>
      <c r="D14" s="1" t="s">
        <v>42</v>
      </c>
      <c r="E14" s="2">
        <v>17</v>
      </c>
    </row>
    <row r="15" spans="1:10" ht="43.2" x14ac:dyDescent="0.3">
      <c r="A15" s="4">
        <v>1014</v>
      </c>
      <c r="B15" s="1" t="s">
        <v>43</v>
      </c>
      <c r="C15" s="1" t="s">
        <v>44</v>
      </c>
      <c r="D15" s="1" t="s">
        <v>45</v>
      </c>
      <c r="E15" s="2">
        <v>20</v>
      </c>
    </row>
    <row r="16" spans="1:10" ht="43.2" x14ac:dyDescent="0.3">
      <c r="A16" s="3">
        <v>1015</v>
      </c>
      <c r="B16" s="1" t="s">
        <v>46</v>
      </c>
      <c r="C16" s="1" t="s">
        <v>47</v>
      </c>
      <c r="D16" s="1" t="s">
        <v>48</v>
      </c>
      <c r="E16" s="2">
        <v>18</v>
      </c>
    </row>
    <row r="17" spans="1:5" ht="43.2" x14ac:dyDescent="0.3">
      <c r="A17" s="4">
        <v>1016</v>
      </c>
      <c r="B17" s="1" t="s">
        <v>49</v>
      </c>
      <c r="C17" s="1" t="s">
        <v>50</v>
      </c>
      <c r="D17" s="1" t="s">
        <v>51</v>
      </c>
      <c r="E17" s="2">
        <v>16</v>
      </c>
    </row>
    <row r="18" spans="1:5" ht="43.2" x14ac:dyDescent="0.3">
      <c r="A18" s="3">
        <v>1017</v>
      </c>
      <c r="B18" s="1" t="s">
        <v>52</v>
      </c>
      <c r="C18" s="1" t="s">
        <v>53</v>
      </c>
      <c r="D18" s="1" t="s">
        <v>54</v>
      </c>
      <c r="E18" s="2">
        <v>18</v>
      </c>
    </row>
    <row r="19" spans="1:5" ht="57.6" x14ac:dyDescent="0.3">
      <c r="A19" s="4">
        <v>1018</v>
      </c>
      <c r="B19" s="1" t="s">
        <v>55</v>
      </c>
      <c r="C19" s="1" t="s">
        <v>56</v>
      </c>
      <c r="D19" s="1" t="s">
        <v>57</v>
      </c>
      <c r="E19" s="2">
        <v>16</v>
      </c>
    </row>
    <row r="20" spans="1:5" ht="43.2" x14ac:dyDescent="0.3">
      <c r="A20" s="3">
        <v>1019</v>
      </c>
      <c r="B20" s="1" t="s">
        <v>58</v>
      </c>
      <c r="C20" s="1" t="s">
        <v>59</v>
      </c>
      <c r="D20" s="1" t="s">
        <v>60</v>
      </c>
      <c r="E20" s="2">
        <v>20</v>
      </c>
    </row>
    <row r="21" spans="1:5" ht="43.2" x14ac:dyDescent="0.3">
      <c r="A21" s="4">
        <v>1020</v>
      </c>
      <c r="B21" s="1" t="s">
        <v>61</v>
      </c>
      <c r="C21" s="1" t="s">
        <v>62</v>
      </c>
      <c r="D21" s="1" t="s">
        <v>63</v>
      </c>
      <c r="E21" s="2">
        <v>15</v>
      </c>
    </row>
  </sheetData>
  <pageMargins left="0.7" right="0.7" top="0.75" bottom="0.75" header="0.3" footer="0.3"/>
  <pageSetup orientation="portrait" horizontalDpi="1200" verticalDpi="1200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2D13B-CEF1-4117-B917-9B03C62E14EC}">
  <dimension ref="A1:B7"/>
  <sheetViews>
    <sheetView workbookViewId="0">
      <selection activeCell="A5" sqref="A5"/>
    </sheetView>
  </sheetViews>
  <sheetFormatPr defaultRowHeight="14.4" x14ac:dyDescent="0.3"/>
  <cols>
    <col min="1" max="1" width="10" customWidth="1"/>
    <col min="2" max="2" width="18.44140625" bestFit="1" customWidth="1"/>
  </cols>
  <sheetData>
    <row r="1" spans="1:2" x14ac:dyDescent="0.3">
      <c r="A1" t="s">
        <v>85</v>
      </c>
    </row>
    <row r="2" spans="1:2" x14ac:dyDescent="0.3">
      <c r="A2" s="15">
        <v>8.2500000000000004E-2</v>
      </c>
    </row>
    <row r="4" spans="1:2" x14ac:dyDescent="0.3">
      <c r="A4" t="s">
        <v>105</v>
      </c>
      <c r="B4" t="s">
        <v>101</v>
      </c>
    </row>
    <row r="5" spans="1:2" x14ac:dyDescent="0.3">
      <c r="A5" s="5" t="s">
        <v>98</v>
      </c>
      <c r="B5" t="s">
        <v>102</v>
      </c>
    </row>
    <row r="6" spans="1:2" x14ac:dyDescent="0.3">
      <c r="A6" s="5" t="s">
        <v>99</v>
      </c>
      <c r="B6" t="s">
        <v>103</v>
      </c>
    </row>
    <row r="7" spans="1:2" x14ac:dyDescent="0.3">
      <c r="A7" s="5" t="s">
        <v>100</v>
      </c>
      <c r="B7" t="s">
        <v>104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Orders</vt:lpstr>
      <vt:lpstr>Customers</vt:lpstr>
      <vt:lpstr>Products</vt:lpstr>
      <vt:lpstr>Config</vt:lpstr>
      <vt:lpstr>PK_CustomerID</vt:lpstr>
      <vt:lpstr>PK_OrderID</vt:lpstr>
      <vt:lpstr>PK_ProductID</vt:lpstr>
      <vt:lpstr>PK_StatusID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</dc:creator>
  <cp:lastModifiedBy>johnn</cp:lastModifiedBy>
  <dcterms:created xsi:type="dcterms:W3CDTF">2023-09-18T04:35:09Z</dcterms:created>
  <dcterms:modified xsi:type="dcterms:W3CDTF">2023-09-20T06:26:54Z</dcterms:modified>
</cp:coreProperties>
</file>