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72.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70.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7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72.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39.xml"/>
  <Override ContentType="application/vnd.openxmlformats-officedocument.spreadsheetml.comments+xml" PartName="/xl/comments26.xml"/>
  <Override ContentType="application/vnd.openxmlformats-officedocument.spreadsheetml.comments+xml" PartName="/xl/comments34.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35.xml"/>
  <Override ContentType="application/vnd.openxmlformats-officedocument.spreadsheetml.comments+xml" PartName="/xl/comments22.xml"/>
  <Override ContentType="application/vnd.openxmlformats-officedocument.spreadsheetml.comments+xml" PartName="/xl/comments31.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32.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37.xml"/>
  <Override ContentType="application/vnd.openxmlformats-officedocument.spreadsheetml.comments+xml" PartName="/xl/comments24.xml"/>
  <Override ContentType="application/vnd.openxmlformats-officedocument.spreadsheetml.comments+xml" PartName="/xl/comments36.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33.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38.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ount" sheetId="1" r:id="rId4"/>
    <sheet state="visible" name="account_access" sheetId="2" r:id="rId5"/>
    <sheet state="visible" name="account_campaign_package" sheetId="3" r:id="rId6"/>
    <sheet state="visible" name="account_campaign_package_fundra" sheetId="4" r:id="rId7"/>
    <sheet state="visible" name="account_campaign_package_invita" sheetId="5" r:id="rId8"/>
    <sheet state="visible" name="account_conf" sheetId="6" r:id="rId9"/>
    <sheet state="visible" name="account_contact" sheetId="7" r:id="rId10"/>
    <sheet state="visible" name="account_group" sheetId="8" r:id="rId11"/>
    <sheet state="visible" name="account_organisation" sheetId="9" r:id="rId12"/>
    <sheet state="visible" name="account_organisation_ownership" sheetId="10" r:id="rId13"/>
    <sheet state="visible" name="account_pair" sheetId="11" r:id="rId14"/>
    <sheet state="visible" name="account_visibility" sheetId="12" r:id="rId15"/>
    <sheet state="visible" name="address" sheetId="13" r:id="rId16"/>
    <sheet state="visible" name="blocked" sheetId="14" r:id="rId17"/>
    <sheet state="visible" name="campaign" sheetId="15" r:id="rId18"/>
    <sheet state="visible" name="campaign_movement" sheetId="16" r:id="rId19"/>
    <sheet state="visible" name="campaign_nomination" sheetId="17" r:id="rId20"/>
    <sheet state="visible" name="campaign_nomination_form_data" sheetId="18" r:id="rId21"/>
    <sheet state="visible" name="campaign_nomination_form_data_l" sheetId="19" r:id="rId22"/>
    <sheet state="visible" name="campaign_package" sheetId="20" r:id="rId23"/>
    <sheet state="visible" name="campaign_package_append" sheetId="21" r:id="rId24"/>
    <sheet state="visible" name="campaign_package_ratio" sheetId="22" r:id="rId25"/>
    <sheet state="visible" name="campaign_package_ratio_rules" sheetId="23" r:id="rId26"/>
    <sheet state="visible" name="campaign_package_static" sheetId="24" r:id="rId27"/>
    <sheet state="visible" name="campaign_package_static_list" sheetId="25" r:id="rId28"/>
    <sheet state="visible" name="campaign_package_unlock" sheetId="26" r:id="rId29"/>
    <sheet state="visible" name="favourite" sheetId="27" r:id="rId30"/>
    <sheet state="visible" name="favourite_list" sheetId="28" r:id="rId31"/>
    <sheet state="visible" name="favourite_pair" sheetId="29" r:id="rId32"/>
    <sheet state="visible" name="favourite_type" sheetId="30" r:id="rId33"/>
    <sheet state="visible" name="favourite_type_conf" sheetId="31" r:id="rId34"/>
    <sheet state="visible" name="favourite_type_opt" sheetId="32" r:id="rId35"/>
    <sheet state="visible" name="favourite_type_opt_child" sheetId="33" r:id="rId36"/>
    <sheet state="visible" name="favourite_type_opt_parent" sheetId="34" r:id="rId37"/>
    <sheet state="visible" name="group_account" sheetId="35" r:id="rId38"/>
    <sheet state="visible" name="group_organisation" sheetId="36" r:id="rId39"/>
    <sheet state="visible" name="item" sheetId="37" r:id="rId40"/>
    <sheet state="visible" name="item_owner" sheetId="38" r:id="rId41"/>
    <sheet state="visible" name="item_request" sheetId="39" r:id="rId42"/>
    <sheet state="visible" name="log_edited" sheetId="40" r:id="rId43"/>
    <sheet state="visible" name="NFC_pair" sheetId="41" r:id="rId44"/>
    <sheet state="visible" name="NFC_type" sheetId="42" r:id="rId45"/>
    <sheet state="visible" name="notification" sheetId="43" r:id="rId46"/>
    <sheet state="visible" name="notification_log" sheetId="44" r:id="rId47"/>
    <sheet state="visible" name="organisation" sheetId="45" r:id="rId48"/>
    <sheet state="visible" name="organisation_access" sheetId="46" r:id="rId49"/>
    <sheet state="visible" name="organisation_conf" sheetId="47" r:id="rId50"/>
    <sheet state="visible" name="organisation_conf_global" sheetId="48" r:id="rId51"/>
    <sheet state="visible" name="organisation_conf_header" sheetId="49" r:id="rId52"/>
    <sheet state="visible" name="organisation_conf_navbar" sheetId="50" r:id="rId53"/>
    <sheet state="visible" name="organisation_group" sheetId="51" r:id="rId54"/>
    <sheet state="visible" name="organisation_invitation" sheetId="52" r:id="rId55"/>
    <sheet state="visible" name="organisation_invitation_list" sheetId="53" r:id="rId56"/>
    <sheet state="visible" name="organisation_meta" sheetId="54" r:id="rId57"/>
    <sheet state="visible" name="organisation_role" sheetId="55" r:id="rId58"/>
    <sheet state="visible" name="organisation_type" sheetId="56" r:id="rId59"/>
    <sheet state="visible" name="organisation_visibility" sheetId="57" r:id="rId60"/>
    <sheet state="visible" name="pair_conf" sheetId="58" r:id="rId61"/>
    <sheet state="visible" name="post" sheetId="59" r:id="rId62"/>
    <sheet state="visible" name="post_list" sheetId="60" r:id="rId63"/>
    <sheet state="visible" name="report" sheetId="61" r:id="rId64"/>
    <sheet state="visible" name="session" sheetId="62" r:id="rId65"/>
    <sheet state="visible" name="sys_conf" sheetId="63" r:id="rId66"/>
    <sheet state="visible" name="type_conf" sheetId="64" r:id="rId67"/>
    <sheet state="visible" name="type_favourite" sheetId="65" r:id="rId68"/>
    <sheet state="visible" name="type_hashtag" sheetId="66" r:id="rId69"/>
    <sheet state="visible" name="type_hashtag_list" sheetId="67" r:id="rId70"/>
    <sheet state="visible" name="type_report" sheetId="68" r:id="rId71"/>
    <sheet state="visible" name="type_report_list" sheetId="69" r:id="rId72"/>
    <sheet state="visible" name="user" sheetId="70" r:id="rId73"/>
    <sheet state="visible" name="user_meta" sheetId="71" r:id="rId74"/>
    <sheet state="visible" name="user_visibility" sheetId="72" r:id="rId75"/>
    <sheet state="visible" name="wp_posts" sheetId="73" r:id="rId7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0">
      <text>
        <t xml:space="preserve">default state of upload compression
	-Daniel Pedemont</t>
      </text>
    </comment>
    <comment authorId="0" ref="A1">
      <text>
        <t xml:space="preserve">input validation required,
hashed
	-Daniel Pedemont
----
input validation required,
hashed
	-Daniel Pedemont</t>
      </text>
    </comment>
    <comment authorId="0" ref="A5">
      <text>
        <t xml:space="preserve">pin post instead of conventional "About Me"
	-Daniel Pedemont</t>
      </text>
    </comment>
    <comment authorId="0" ref="A6">
      <text>
        <t xml:space="preserve">image item as profile picture
	-Daniel Pedemont</t>
      </text>
    </comment>
    <comment authorId="0" ref="A9">
      <text>
        <t xml:space="preserve">toggle app wide background scan
	-Daniel Pedemont
currently will be an android only option to disable event listener. iOS does not have an app-wide background scan, system-wide background scan will always be active and does the work of app-wide scan
	-Daniel Pedemont</t>
      </text>
    </comment>
    <comment authorId="0" ref="C14">
      <text>
        <t xml:space="preserve">00 = private
01 = public
02 = contact
04 = organisation
08 = group_account
16 = group_organisation
	-Daniel Pedemont</t>
      </text>
    </comment>
  </commentList>
</comments>
</file>

<file path=xl/comments10.xml><?xml version="1.0" encoding="utf-8"?>
<comments xmlns:r="http://schemas.openxmlformats.org/officeDocument/2006/relationships" xmlns="http://schemas.openxmlformats.org/spreadsheetml/2006/main">
  <authors>
    <author/>
  </authors>
  <commentList>
    <comment authorId="0" ref="C3">
      <text>
        <t xml:space="preserve">00 = private
01 = public
02 = contact
04 = organisation
08 = group_account
16 = group_organisation
	-Daniel Pedemont</t>
      </text>
    </comment>
    <comment authorId="0" ref="C2">
      <text>
        <t xml:space="preserve">00 = private
01 = public
02 = contact
04 = organisation
08 = group_account
16 = group_organisation
	-Daniel Pedemont</t>
      </text>
    </comment>
  </commentList>
</comments>
</file>

<file path=xl/comments11.xml><?xml version="1.0" encoding="utf-8"?>
<comments xmlns:r="http://schemas.openxmlformats.org/officeDocument/2006/relationships" xmlns="http://schemas.openxmlformats.org/spreadsheetml/2006/main">
  <authors>
    <author/>
  </authors>
  <commentList>
    <comment authorId="0" ref="B5">
      <text>
        <t xml:space="preserve">00 = none
01 = all
02 = search
04 = post-in
08 = post-out
16 = feed/wall
32 = request-in
64 = request-out
	-Daniel Pedemont</t>
      </text>
    </comment>
  </commentList>
</comments>
</file>

<file path=xl/comments12.xml><?xml version="1.0" encoding="utf-8"?>
<comments xmlns:r="http://schemas.openxmlformats.org/officeDocument/2006/relationships" xmlns="http://schemas.openxmlformats.org/spreadsheetml/2006/main">
  <authors>
    <author/>
  </authors>
  <commentList>
    <comment authorId="0" ref="C16">
      <text>
        <t xml:space="preserve">%AAMICA_DB_CAMPAIGN_DESCRIPTION_THANKYOU%
	-Daniel Pedemont
Thanking COVID-19 essential workers
	-Daniel Pedemont</t>
      </text>
    </comment>
    <comment authorId="0" ref="B16">
      <text>
        <t xml:space="preserve">%AAMICA_DB_CAMPAIGN_NAME_THANKYOU%
	-Daniel Pedemont
Thank You
	-Daniel Pedemont</t>
      </text>
    </comment>
  </commentList>
</comments>
</file>

<file path=xl/comments13.xml><?xml version="1.0" encoding="utf-8"?>
<comments xmlns:r="http://schemas.openxmlformats.org/officeDocument/2006/relationships" xmlns="http://schemas.openxmlformats.org/spreadsheetml/2006/main">
  <authors>
    <author/>
  </authors>
  <commentList>
    <comment authorId="0" ref="D12">
      <text>
        <t xml:space="preserve">%AAMICA_DB_CAMPAIGN_MOVEMENT_NAME_THANKYOU_HCNSS%
	-Daniel Pedemont
Health care and support staff
	-Daniel Pedemont</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7">
      <text>
        <t xml:space="preserve">%AAMICA_DB_CAMPAIGN_NOMINATION_DESCRIPTION_GENERAL_ANY%
	-Daniel Pedemont
We’d like to offer you the opportunity to nominate a group
of recipients to receive Aamica Connect aamilet. Just
complete the form and we’ll do our best to ensure the
selected group receive the appreciation they deserve.
	-Daniel Pedemont</t>
      </text>
    </comment>
    <comment authorId="0" ref="E17">
      <text>
        <t xml:space="preserve">%AAMICA_DB_CAMPAIGN_NOMINATION_NAME_GENERAL_ANY%
	-Daniel Pedemont
Nominate an recipient group
	-Daniel Pedemont</t>
      </text>
    </comment>
  </commentList>
</comments>
</file>

<file path=xl/comments15.xml><?xml version="1.0" encoding="utf-8"?>
<comments xmlns:r="http://schemas.openxmlformats.org/officeDocument/2006/relationships" xmlns="http://schemas.openxmlformats.org/spreadsheetml/2006/main">
  <authors>
    <author/>
  </authors>
  <commentList>
    <comment authorId="0" ref="R22">
      <text>
        <t xml:space="preserve">Retail and supply chain
	-Daniel Pedemont</t>
      </text>
    </comment>
  </commentList>
</comments>
</file>

<file path=xl/comments16.xml><?xml version="1.0" encoding="utf-8"?>
<comments xmlns:r="http://schemas.openxmlformats.org/officeDocument/2006/relationships" xmlns="http://schemas.openxmlformats.org/spreadsheetml/2006/main">
  <authors>
    <author/>
  </authors>
  <commentList>
    <comment authorId="0" ref="D13">
      <text>
        <t xml:space="preserve">if deliverable=yes
	-Daniel Pedemont</t>
      </text>
    </comment>
    <comment authorId="0" ref="D11">
      <text>
        <t xml:space="preserve">if deliverable=yes
	-Daniel Pedemont</t>
      </text>
    </comment>
    <comment authorId="0" ref="M18">
      <text>
        <t xml:space="preserve">%AAMICA_DB_CAMPAIGN_PACKAGE_DESCRIPTION_THANKYOU_RECIPIENT%
	-Daniel Pedemont
These accounts will be issued to the nominated hero group along with a "Thank You" band.
	-Daniel Pedemont</t>
      </text>
    </comment>
    <comment authorId="0" ref="L18">
      <text>
        <t xml:space="preserve">%AAMICA_DB_CAMPAIGN_PACKAGE_NAME_THANKYOU_RECIPIENT%
	-Daniel Pedemont
Recipient
	-Daniel Pedemont</t>
      </text>
    </comment>
  </commentList>
</comments>
</file>

<file path=xl/comments17.xml><?xml version="1.0" encoding="utf-8"?>
<comments xmlns:r="http://schemas.openxmlformats.org/officeDocument/2006/relationships" xmlns="http://schemas.openxmlformats.org/spreadsheetml/2006/main">
  <authors>
    <author/>
  </authors>
  <commentList>
    <comment authorId="0" ref="O29">
      <text>
        <t xml:space="preserve">%AAMICA_DB_CAMPAIGN_PACKAGE_APPEND_DESCRIPTION_GENERAL_PREMIUM%
	-Daniel Pedemont
This account shop item is issued to the buyer for signup when guest only
	-Daniel Pedemont</t>
      </text>
    </comment>
  </commentList>
</comments>
</file>

<file path=xl/comments18.xml><?xml version="1.0" encoding="utf-8"?>
<comments xmlns:r="http://schemas.openxmlformats.org/officeDocument/2006/relationships" xmlns="http://schemas.openxmlformats.org/spreadsheetml/2006/main">
  <authors>
    <author/>
  </authors>
  <commentList>
    <comment authorId="0" ref="D11">
      <text>
        <t xml:space="preserve">%AAMICA_DB_CAMPAIGN_PACKAGE_STATIC_DESCRIPTION_GENERAL_INDIVIDUAL1%
	-Daniel Pedemont
Includes &lt;b&gt;1&lt;/b&gt; Recipient accounts with Aamilets and &lt;b&gt;3&lt;/b&gt; Contributor accounts
	-Daniel Pedemont</t>
      </text>
    </comment>
    <comment authorId="0" ref="C11">
      <text>
        <t xml:space="preserve">%AAMICA_DB_CAMPAIGN_PACKAGE_STATIC_NAME_GENERAL_INDIVIDUAL%
	-Daniel Pedemont
Individual
	-Daniel Pedemont</t>
      </text>
    </comment>
  </commentList>
</comments>
</file>

<file path=xl/comments19.xml><?xml version="1.0" encoding="utf-8"?>
<comments xmlns:r="http://schemas.openxmlformats.org/officeDocument/2006/relationships" xmlns="http://schemas.openxmlformats.org/spreadsheetml/2006/main">
  <authors>
    <author/>
  </authors>
  <commentList>
    <comment authorId="0" ref="B8">
      <text>
        <t xml:space="preserve">00 = private
01 = public
02 = contact
04 = organisation
08 = group_account
16 = group_organisation
	-Daniel Pedemont</t>
      </text>
    </comment>
  </commentList>
</comments>
</file>

<file path=xl/comments2.xml><?xml version="1.0" encoding="utf-8"?>
<comments xmlns:r="http://schemas.openxmlformats.org/officeDocument/2006/relationships" xmlns="http://schemas.openxmlformats.org/spreadsheetml/2006/main">
  <authors>
    <author/>
  </authors>
  <commentList>
    <comment authorId="0" ref="C9">
      <text>
        <t xml:space="preserve">own: create, delete, edit, view, write: edit, read: view
	-Daniel Pedemont</t>
      </text>
    </comment>
    <comment authorId="0" ref="A9">
      <text>
        <t xml:space="preserve">campaign dashboard
	-Daniel Pedemont</t>
      </text>
    </comment>
    <comment authorId="0" ref="A7">
      <text>
        <t xml:space="preserve">can make posts
	-Daniel Pedemont
----
can post
	-Daniel Pedemont</t>
      </text>
    </comment>
    <comment authorId="0" ref="A8">
      <text>
        <t xml:space="preserve">org dashboard
	-Daniel Pedemont</t>
      </text>
    </comment>
    <comment authorId="0" ref="A6">
      <text>
        <t xml:space="preserve">groups
	-Daniel Pedemont</t>
      </text>
    </comment>
    <comment authorId="0" ref="A5">
      <text>
        <t xml:space="preserve">NFC pair/connect
	-Daniel Pedemont</t>
      </text>
    </comment>
    <comment authorId="0" ref="A3">
      <text>
        <t xml:space="preserve">own account details
	-Daniel Pedemont</t>
      </text>
    </comment>
    <comment authorId="0" ref="A4">
      <text>
        <t xml:space="preserve">moderate other accounts
	-Daniel Pedemont</t>
      </text>
    </comment>
    <comment authorId="0" ref="O26">
      <text>
        <t xml:space="preserve">if no row entry default access is;
'own' for all 
AND
id_account=id_account_controller
	-Daniel Pedemont</t>
      </text>
    </comment>
    <comment authorId="0" ref="C4">
      <text>
        <t xml:space="preserve">own: create, delete, edit, view, write: edit, read: view
	-Daniel Pedemont</t>
      </text>
    </comment>
    <comment authorId="0" ref="C8">
      <text>
        <t xml:space="preserve">own: create, delete, edit, view, write: edit, read: view
	-Daniel Pedemont</t>
      </text>
    </comment>
    <comment authorId="0" ref="C5">
      <text>
        <t xml:space="preserve">own: create, delete, edit, view, write: edit, read: view
	-Daniel Pedemont</t>
      </text>
    </comment>
    <comment authorId="0" ref="C6">
      <text>
        <t xml:space="preserve">own: create, delete, edit, view, write: edit, read: view
	-Daniel Pedemont</t>
      </text>
    </comment>
    <comment authorId="0" ref="C7">
      <text>
        <t xml:space="preserve">own: create, delete, edit, view, write: edit, read: view
	-Daniel Pedemont</t>
      </text>
    </comment>
    <comment authorId="0" ref="C3">
      <text>
        <t xml:space="preserve">own: create, delete, edit, view, write: edit, read: view
	-Daniel Pedemont</t>
      </text>
    </comment>
  </commentList>
</comments>
</file>

<file path=xl/comments20.xml><?xml version="1.0" encoding="utf-8"?>
<comments xmlns:r="http://schemas.openxmlformats.org/officeDocument/2006/relationships" xmlns="http://schemas.openxmlformats.org/spreadsheetml/2006/main">
  <authors>
    <author/>
  </authors>
  <commentList>
    <comment authorId="0" ref="B3">
      <text>
        <t xml:space="preserve">00 = private
01 = public
02 = contact
04 = organisation
08 = group_account
16 = group_organisation
	-Daniel Pedemont</t>
      </text>
    </comment>
  </commentList>
</comments>
</file>

<file path=xl/comments21.xml><?xml version="1.0" encoding="utf-8"?>
<comments xmlns:r="http://schemas.openxmlformats.org/officeDocument/2006/relationships" xmlns="http://schemas.openxmlformats.org/spreadsheetml/2006/main">
  <authors>
    <author/>
  </authors>
  <commentList>
    <comment authorId="0" ref="B3">
      <text>
        <t xml:space="preserve">00 = private
01 = public
02 = contact
04 = organisation
08 = group_account
16 = group_organisation
	-Daniel Pedemont</t>
      </text>
    </comment>
  </commentList>
</comments>
</file>

<file path=xl/comments22.xml><?xml version="1.0" encoding="utf-8"?>
<comments xmlns:r="http://schemas.openxmlformats.org/officeDocument/2006/relationships" xmlns="http://schemas.openxmlformats.org/spreadsheetml/2006/main">
  <authors>
    <author/>
  </authors>
  <commentList>
    <comment authorId="0" ref="D4">
      <text>
        <t xml:space="preserve">used on data[,mime_type,bytesize] field to identify unique item eg. store on filesystem
	-Daniel Pedemont</t>
      </text>
    </comment>
  </commentList>
</comments>
</file>

<file path=xl/comments23.xml><?xml version="1.0" encoding="utf-8"?>
<comments xmlns:r="http://schemas.openxmlformats.org/officeDocument/2006/relationships" xmlns="http://schemas.openxmlformats.org/spreadsheetml/2006/main">
  <authors>
    <author/>
  </authors>
  <commentList>
    <comment authorId="0" ref="B42">
      <text>
        <t xml:space="preserve">Mifare Ultralight
	-Daniel Pedemont</t>
      </text>
    </comment>
    <comment authorId="0" ref="F47">
      <text>
        <t xml:space="preserve">NFC Tools will report "Unknown"
	-Daniel Pedemont</t>
      </text>
    </comment>
    <comment authorId="0" ref="X29">
      <text>
        <t xml:space="preserve">probably known from specs only not from scan
	-Daniel Pedemont
Each time an NTAG 424 DNA tag is tapped, it generates a Secure Unique NFC (SUN) authentication message using an AES-128 cryptogram
	-Daniel Pedemont</t>
      </text>
    </comment>
    <comment authorId="0" ref="V29">
      <text>
        <t xml:space="preserve">NFC Tools: Protected by password
	-Daniel Pedemont</t>
      </text>
    </comment>
    <comment authorId="0" ref="T29">
      <text>
        <t xml:space="preserve">probably known from specs only not from scan
	-Daniel Pedemont</t>
      </text>
    </comment>
    <comment authorId="0" ref="P29">
      <text>
        <t xml:space="preserve">NFC Tools: Writable
	-Daniel Pedemont</t>
      </text>
    </comment>
    <comment authorId="0" ref="D16">
      <text>
        <t xml:space="preserve">this can only be read once there is a filesystem
	-Daniel Pedemont</t>
      </text>
    </comment>
    <comment authorId="0" ref="U29">
      <text>
        <t xml:space="preserve">probably known from specs only not from scan
	-Daniel Pedemont
UID bit size
	-Daniel Pedemont</t>
      </text>
    </comment>
    <comment authorId="0" ref="W29">
      <text>
        <t xml:space="preserve">probably known from specs only not from scan
	-Daniel Pedemont
Some NFC tags can automatically store how many times they have been scanned. This is called a scan counter. Within the chip, a small amount of reserved memory logs the scans and automatically increments on each scan
	-Daniel Pedemont</t>
      </text>
    </comment>
    <comment authorId="0" ref="O29">
      <text>
        <t xml:space="preserve">NFC Tools: Technologies available (NfcBarcode)
	-Daniel Pedemont</t>
      </text>
    </comment>
    <comment authorId="0" ref="N29">
      <text>
        <t xml:space="preserve">NFC Tools: Technologies available (MifareUltralight)
	-Daniel Pedemont</t>
      </text>
    </comment>
    <comment authorId="0" ref="M29">
      <text>
        <t xml:space="preserve">NFC Tools: Technologies available (MifareClassic)
	-Daniel Pedemont</t>
      </text>
    </comment>
    <comment authorId="0" ref="L29">
      <text>
        <t xml:space="preserve">NFC Tools: Technologies available (Ndef)
	-Daniel Pedemont</t>
      </text>
    </comment>
    <comment authorId="0" ref="K29">
      <text>
        <t xml:space="preserve">NFC Tools: Technologies available (IsoDep)
	-Daniel Pedemont</t>
      </text>
    </comment>
    <comment authorId="0" ref="J29">
      <text>
        <t xml:space="preserve">NFC Tools: Technologies available (NfcV)
	-Daniel Pedemont</t>
      </text>
    </comment>
    <comment authorId="0" ref="I29">
      <text>
        <t xml:space="preserve">NFC Tools: Technologies available (NfcF)
	-Daniel Pedemont</t>
      </text>
    </comment>
    <comment authorId="0" ref="H29">
      <text>
        <t xml:space="preserve">NFC Tools: Technologies available (NfcB)
	-Daniel Pedemont</t>
      </text>
    </comment>
    <comment authorId="0" ref="G29">
      <text>
        <t xml:space="preserve">NFC Tools: Technologies available (NfcA)
	-Daniel Pedemont</t>
      </text>
    </comment>
    <comment authorId="0" ref="E29">
      <text>
        <t xml:space="preserve">NFC Tools: Serial number
	-Daniel Pedemont</t>
      </text>
    </comment>
    <comment authorId="0" ref="D12">
      <text>
        <t xml:space="preserve">NdefFormatable will show if no NDEF records have been written, treat it as the same
	-Daniel Pedemont</t>
      </text>
    </comment>
    <comment authorId="0" ref="C6">
      <text>
        <t xml:space="preserve">NXP Mirfare Classic
mf_classic
NFC Forum Type(s)
type1, type2, type3, type4
	-Daniel Pedemont</t>
      </text>
    </comment>
    <comment authorId="0" ref="F29">
      <text>
        <t xml:space="preserve">NFC Tools: Data format
	-Daniel Pedemont
i see this as essentially the filesystem type ie. the way sector, block, header information are used _surrounding_ the data/record.
the message/payload itself could be in NDEF or RAW. because NDEF messages could be fragmented over the filesystem, the tag needs to support NDEF tech in order to keep reading the entire record or multiple records
	-Daniel Pedemont</t>
      </text>
    </comment>
    <comment authorId="0" ref="S29">
      <text>
        <t xml:space="preserve">probably known from specs only not from scan
	-Daniel Pedemont</t>
      </text>
    </comment>
    <comment authorId="0" ref="R29">
      <text>
        <t xml:space="preserve">probably known from specs only not from scan
	-Daniel Pedemont</t>
      </text>
    </comment>
    <comment authorId="0" ref="Q29">
      <text>
        <t xml:space="preserve">probably known from specs only not from scan
	-Daniel Pedemont</t>
      </text>
    </comment>
    <comment authorId="0" ref="D29">
      <text>
        <t xml:space="preserve">NFC Tools: Size
	-Daniel Pedemont
appears to be NDEF allocation of memory_total
	-Daniel Pedemont
this may not be shown unless there is a filesystem written to the data space first
	-Daniel Pedemont</t>
      </text>
    </comment>
    <comment authorId="0" ref="C29">
      <text>
        <t xml:space="preserve">NFC Tools: Memory information
	-Daniel Pedemont</t>
      </text>
    </comment>
  </commentList>
</comments>
</file>

<file path=xl/comments24.xml><?xml version="1.0" encoding="utf-8"?>
<comments xmlns:r="http://schemas.openxmlformats.org/officeDocument/2006/relationships" xmlns="http://schemas.openxmlformats.org/spreadsheetml/2006/main">
  <authors>
    <author/>
  </authors>
  <commentList>
    <comment authorId="0" ref="D1">
      <text>
        <t xml:space="preserve">different ids when sender_type=system maybe used for different purposes
	-Daniel Pedemont</t>
      </text>
    </comment>
    <comment authorId="0" ref="C7">
      <text>
        <t xml:space="preserve">pending:
still unread.
suspended: read
has been read. only used if notification requires an action which has not be run
active:
has been read / run
cancelled:
notification has been revoked
	-Daniel Pedemont</t>
      </text>
    </comment>
  </commentList>
</comments>
</file>

<file path=xl/comments25.xml><?xml version="1.0" encoding="utf-8"?>
<comments xmlns:r="http://schemas.openxmlformats.org/officeDocument/2006/relationships" xmlns="http://schemas.openxmlformats.org/spreadsheetml/2006/main">
  <authors>
    <author/>
  </authors>
  <commentList>
    <comment authorId="0" ref="C4">
      <text>
        <t xml:space="preserve">own: create, delete, edit, view, write: edit, read: view
	-Daniel Pedemont</t>
      </text>
    </comment>
    <comment authorId="0" ref="C5">
      <text>
        <t xml:space="preserve">own: create, delete, edit, view, write: edit, read: view
	-Daniel Pedemont</t>
      </text>
    </comment>
    <comment authorId="0" ref="C6">
      <text>
        <t xml:space="preserve">own: create, delete, edit, view, write: edit, read: view
	-Daniel Pedemont
----
own: create, delete, edit, view, write: edit, read: view
	-Daniel Pedemont</t>
      </text>
    </comment>
    <comment authorId="0" ref="C7">
      <text>
        <t xml:space="preserve">own: create, delete, edit, view, write: edit, read: view
	-Daniel Pedemont</t>
      </text>
    </comment>
    <comment authorId="0" ref="C3">
      <text>
        <t xml:space="preserve">own: create, delete, edit, view, write: edit, read: view
	-Daniel Pedemont</t>
      </text>
    </comment>
  </commentList>
</comments>
</file>

<file path=xl/comments26.xml><?xml version="1.0" encoding="utf-8"?>
<comments xmlns:r="http://schemas.openxmlformats.org/officeDocument/2006/relationships" xmlns="http://schemas.openxmlformats.org/spreadsheetml/2006/main">
  <authors>
    <author/>
  </authors>
  <commentList>
    <comment authorId="0" ref="E17">
      <text>
        <t xml:space="preserve">this data is for example purposes only
eg. load the organisations wall, either the organisation that owns this account or default to an organisation id instead if does not exist
	-Daniel Pedemont</t>
      </text>
    </comment>
    <comment authorId="0" ref="J16">
      <text>
        <t xml:space="preserve">red
	-Daniel Pedemont</t>
      </text>
    </comment>
    <comment authorId="0" ref="F16">
      <text>
        <t xml:space="preserve">dark grey
	-Daniel Pedemont</t>
      </text>
    </comment>
    <comment authorId="0" ref="G16">
      <text>
        <t xml:space="preserve">light purple grey
	-Daniel Pedemont</t>
      </text>
    </comment>
    <comment authorId="0" ref="H16">
      <text>
        <t xml:space="preserve">grey
	-Daniel Pedemont</t>
      </text>
    </comment>
    <comment authorId="0" ref="I16">
      <text>
        <t xml:space="preserve">blue
	-Daniel Pedemont</t>
      </text>
    </comment>
    <comment authorId="0" ref="A4">
      <text>
        <t xml:space="preserve">which section to load on init
	-Daniel Pedemont</t>
      </text>
    </comment>
  </commentList>
</comments>
</file>

<file path=xl/comments27.xml><?xml version="1.0" encoding="utf-8"?>
<comments xmlns:r="http://schemas.openxmlformats.org/officeDocument/2006/relationships" xmlns="http://schemas.openxmlformats.org/spreadsheetml/2006/main">
  <authors>
    <author/>
  </authors>
  <commentList>
    <comment authorId="0" ref="D18">
      <text>
        <t xml:space="preserve">white
	-Daniel Pedemont</t>
      </text>
    </comment>
    <comment authorId="0" ref="D17">
      <text>
        <t xml:space="preserve">white
	-Daniel Pedemont</t>
      </text>
    </comment>
    <comment authorId="0" ref="J17">
      <text>
        <t xml:space="preserve">purple
	-Daniel Pedemont</t>
      </text>
    </comment>
    <comment authorId="0" ref="H17">
      <text>
        <t xml:space="preserve">dark grey
	-Daniel Pedemont</t>
      </text>
    </comment>
    <comment authorId="0" ref="G17">
      <text>
        <t xml:space="preserve">white
	-Daniel Pedemont</t>
      </text>
    </comment>
    <comment authorId="0" ref="F18">
      <text>
        <t xml:space="preserve">purple
	-Daniel Pedemont</t>
      </text>
    </comment>
    <comment authorId="0" ref="F17">
      <text>
        <t xml:space="preserve">dark grey
	-Daniel Pedemont</t>
      </text>
    </comment>
    <comment authorId="0" ref="E18">
      <text>
        <t xml:space="preserve">purple
	-Daniel Pedemont</t>
      </text>
    </comment>
    <comment authorId="0" ref="E17">
      <text>
        <t xml:space="preserve">purple
	-Daniel Pedemont</t>
      </text>
    </comment>
  </commentList>
</comments>
</file>

<file path=xl/comments28.xml><?xml version="1.0" encoding="utf-8"?>
<comments xmlns:r="http://schemas.openxmlformats.org/officeDocument/2006/relationships" xmlns="http://schemas.openxmlformats.org/spreadsheetml/2006/main">
  <authors>
    <author/>
  </authors>
  <commentList>
    <comment authorId="0" ref="A10">
      <text>
        <t xml:space="preserve">show/hide section icon image
	-Daniel Pedemont</t>
      </text>
    </comment>
    <comment authorId="0" ref="A9">
      <text>
        <t xml:space="preserve">show/hide section name
	-Daniel Pedemont</t>
      </text>
    </comment>
    <comment authorId="0" ref="A8">
      <text>
        <t xml:space="preserve">use default section key icon image
	-Daniel Pedemont</t>
      </text>
    </comment>
    <comment authorId="0" ref="A7">
      <text>
        <t xml:space="preserve">section icon
	-Daniel Pedemont</t>
      </text>
    </comment>
    <comment authorId="0" ref="A4">
      <text>
        <t xml:space="preserve">key name eg. search -&gt; Search
	-Daniel Pedemont</t>
      </text>
    </comment>
    <comment authorId="0" ref="A13">
      <text>
        <t xml:space="preserve">position index with left alignment
	-Daniel Pedemont</t>
      </text>
    </comment>
    <comment authorId="0" ref="A3">
      <text>
        <t xml:space="preserve">key
	-Daniel Pedemont</t>
      </text>
    </comment>
  </commentList>
</comments>
</file>

<file path=xl/comments29.xml><?xml version="1.0" encoding="utf-8"?>
<comments xmlns:r="http://schemas.openxmlformats.org/officeDocument/2006/relationships" xmlns="http://schemas.openxmlformats.org/spreadsheetml/2006/main">
  <authors>
    <author/>
  </authors>
  <commentList>
    <comment authorId="0" ref="A10">
      <text>
        <t xml:space="preserve">position index with left alignment
	-Daniel Pedemont</t>
      </text>
    </comment>
    <comment authorId="0" ref="A8">
      <text>
        <t xml:space="preserve">show/hide section icon image
	-Daniel Pedemont</t>
      </text>
    </comment>
    <comment authorId="0" ref="A7">
      <text>
        <t xml:space="preserve">show/hide section name
	-Daniel Pedemont</t>
      </text>
    </comment>
    <comment authorId="0" ref="A6">
      <text>
        <t xml:space="preserve">use default section key icon image
	-Daniel Pedemont</t>
      </text>
    </comment>
    <comment authorId="0" ref="A5">
      <text>
        <t xml:space="preserve">section icon
	-Daniel Pedemont</t>
      </text>
    </comment>
    <comment authorId="0" ref="A4">
      <text>
        <t xml:space="preserve">key name eg. home -&gt; Home
	-Daniel Pedemont</t>
      </text>
    </comment>
    <comment authorId="0" ref="A3">
      <text>
        <t xml:space="preserve">key
	-Daniel Pedemont</t>
      </text>
    </comment>
  </commentList>
</comments>
</file>

<file path=xl/comments3.xml><?xml version="1.0" encoding="utf-8"?>
<comments xmlns:r="http://schemas.openxmlformats.org/officeDocument/2006/relationships" xmlns="http://schemas.openxmlformats.org/spreadsheetml/2006/main">
  <authors>
    <author/>
  </authors>
  <commentList>
    <comment authorId="0" ref="A2">
      <text>
        <t xml:space="preserve">woocommerce order_id
	-Daniel Pedemont</t>
      </text>
    </comment>
  </commentList>
</comments>
</file>

<file path=xl/comments30.xml><?xml version="1.0" encoding="utf-8"?>
<comments xmlns:r="http://schemas.openxmlformats.org/officeDocument/2006/relationships" xmlns="http://schemas.openxmlformats.org/spreadsheetml/2006/main">
  <authors>
    <author/>
  </authors>
  <commentList>
    <comment authorId="0" ref="B6">
      <text>
        <t xml:space="preserve">00 = private
01 = public
02 = contact
04 = organisation
08 = group_account
16 = group_organisation
	-Daniel Pedemont</t>
      </text>
    </comment>
  </commentList>
</comments>
</file>

<file path=xl/comments31.xml><?xml version="1.0" encoding="utf-8"?>
<comments xmlns:r="http://schemas.openxmlformats.org/officeDocument/2006/relationships" xmlns="http://schemas.openxmlformats.org/spreadsheetml/2006/main">
  <authors>
    <author/>
  </authors>
  <commentList>
    <comment authorId="0" ref="C2">
      <text>
        <t xml:space="preserve">rules to be applied to target accounts
account:
+ adds as friend
* account added must be a member of organisation which owns rule entry
group_account:
+ adds as member to group
* group added to, must be owned/write by a member of organisation which owns group in rule entry
group_organisation:
+ adds as member to group
* group added to, must be owned by organisation which owns group in rule entry
organisation_*:
+ adds as member of organisation
* organisation added to, must be owned by organisation which owns group in rule entry
* default access given in type eg. organisation_member -&gt; member
favourite:
NYA
account_request-in:
+ receive friend request from account
* account added must be a member of organisation which owns rule entry
account_request-out:
+ send friend request to account
* account added must be a member of organisation which owns rule entry
group_request-in:
+ receive join request from group
* group_account: group added to, must be owned/write by a member of organisation which owns group in rule entry
* group_organisation: group added to, must be owned by organisation which owns group in rule entry
group_request-out:
+ send join request to group
* group_account: group added to, must be owned/write by a member of organisation which owns group in rule entry
* group_organisation: group added to, must be owned by organisation which owns group in rule entry
organisation_request-in:
+ receive join request from organisation
organisation_request-out:
+ send join request to organisation
	-Daniel Pedemont</t>
      </text>
    </comment>
  </commentList>
</comments>
</file>

<file path=xl/comments32.xml><?xml version="1.0" encoding="utf-8"?>
<comments xmlns:r="http://schemas.openxmlformats.org/officeDocument/2006/relationships" xmlns="http://schemas.openxmlformats.org/spreadsheetml/2006/main">
  <authors>
    <author/>
  </authors>
  <commentList>
    <comment authorId="0" ref="C6">
      <text>
        <t xml:space="preserve">00 = private
01 = public
02 = contact
04 = organisation
08 = group_account
16 = group_organisation
	-Daniel Pedemont</t>
      </text>
    </comment>
  </commentList>
</comments>
</file>

<file path=xl/comments33.xml><?xml version="1.0" encoding="utf-8"?>
<comments xmlns:r="http://schemas.openxmlformats.org/officeDocument/2006/relationships" xmlns="http://schemas.openxmlformats.org/spreadsheetml/2006/main">
  <authors>
    <author/>
  </authors>
  <commentList>
    <comment authorId="0" ref="C5">
      <text>
        <t xml:space="preserve">00 = private
01 = public
02 = contact
04 = organisation
08 = group_account
16 = group_organisation
	-Daniel Pedemont</t>
      </text>
    </comment>
    <comment authorId="0" ref="C4">
      <text>
        <t xml:space="preserve">00 = private
01 = public
02 = contact
04 = organisation
08 = group_account
16 = group_organisation
	-Daniel Pedemont</t>
      </text>
    </comment>
    <comment authorId="0" ref="C3">
      <text>
        <t xml:space="preserve">00 = private
01 = public
02 = contact
04 = organisation
08 = group_account
16 = group_organisation
	-Daniel Pedemont</t>
      </text>
    </comment>
    <comment authorId="0" ref="C2">
      <text>
        <t xml:space="preserve">00 = private
01 = public
02 = contact
04 = organisation
08 = group_account
16 = group_organisation
	-Daniel Pedemont</t>
      </text>
    </comment>
  </commentList>
</comments>
</file>

<file path=xl/comments34.xml><?xml version="1.0" encoding="utf-8"?>
<comments xmlns:r="http://schemas.openxmlformats.org/officeDocument/2006/relationships" xmlns="http://schemas.openxmlformats.org/spreadsheetml/2006/main">
  <authors>
    <author/>
  </authors>
  <commentList>
    <comment authorId="0" ref="B11">
      <text>
        <t xml:space="preserve">00 = private
01 = public
02 = contact
04 = organisation
08 = group_account
16 = group_organisation
	-Daniel Pedemont</t>
      </text>
    </comment>
  </commentList>
</comments>
</file>

<file path=xl/comments35.xml><?xml version="1.0" encoding="utf-8"?>
<comments xmlns:r="http://schemas.openxmlformats.org/officeDocument/2006/relationships" xmlns="http://schemas.openxmlformats.org/spreadsheetml/2006/main">
  <authors>
    <author/>
  </authors>
  <commentList>
    <comment authorId="0" ref="A9">
      <text>
        <t xml:space="preserve">if upload feature is currently enabled or disabled, will require text when disabled via confirmation box
	-Daniel Pedemont
"Item uploads are currently suspended, please try again later"
	-Daniel Pedemont</t>
      </text>
    </comment>
    <comment authorId="0" ref="A8">
      <text>
        <t xml:space="preserve">current /N/ taken from greatest distinct in item table
	-Daniel Pedemont</t>
      </text>
    </comment>
  </commentList>
</comments>
</file>

<file path=xl/comments36.xml><?xml version="1.0" encoding="utf-8"?>
<comments xmlns:r="http://schemas.openxmlformats.org/officeDocument/2006/relationships" xmlns="http://schemas.openxmlformats.org/spreadsheetml/2006/main">
  <authors>
    <author/>
  </authors>
  <commentList>
    <comment authorId="0" ref="B6">
      <text>
        <t xml:space="preserve">00 = none
01 = public
02 = owner
04 = member (group)
08 = contact / member (org)
	-Daniel Pedemont</t>
      </text>
    </comment>
    <comment authorId="0" ref="B5">
      <text>
        <t xml:space="preserve">00 = none
01 = public
02 = owner
04 = member (group)
08 = contact / member (org)
	-Daniel Pedemont</t>
      </text>
    </comment>
    <comment authorId="0" ref="B9">
      <text>
        <t xml:space="preserve">00 = none
01 = all
02 = contact (friends or org members)
04 = members friends
	-Daniel Pedemont</t>
      </text>
    </comment>
  </commentList>
</comments>
</file>

<file path=xl/comments37.xml><?xml version="1.0" encoding="utf-8"?>
<comments xmlns:r="http://schemas.openxmlformats.org/officeDocument/2006/relationships" xmlns="http://schemas.openxmlformats.org/spreadsheetml/2006/main">
  <authors>
    <author/>
  </authors>
  <commentList>
    <comment authorId="0" ref="D9">
      <text>
        <t xml:space="preserve">if/when using salt(s), store in filesystem
	-Daniel Pedemont</t>
      </text>
    </comment>
    <comment authorId="0" ref="C13">
      <text>
        <t xml:space="preserve">00 = private
01 = public
02 = contact
04 = organisation
08 = group_account
16 = group_organisation
	-Daniel Pedemont
----
00 = private
01 = public
02 = contact
04 = organisation
08 = group_account
16 = group_organisation
	-Daniel Pedemont
----
00 = private
01 = public
02 = contact
04 = organisation
08 = group_account
16 = group_organisation
	-Daniel Pedemont
----
00 = private
01 = public
02 = contact
04 = organisation
08 = group_account
16 = group_organisation
	-Daniel Pedemont
----
00 = private
01 = public
02 = contact
04 = organisation
08 = group_account
16 = group_organisation
	-Daniel Pedemont</t>
      </text>
    </comment>
  </commentList>
</comments>
</file>

<file path=xl/comments38.xml><?xml version="1.0" encoding="utf-8"?>
<comments xmlns:r="http://schemas.openxmlformats.org/officeDocument/2006/relationships" xmlns="http://schemas.openxmlformats.org/spreadsheetml/2006/main">
  <authors>
    <author/>
  </authors>
  <commentList>
    <comment authorId="0" ref="C6">
      <text>
        <t xml:space="preserve">00 = private
01 = public
02 = contact
04 = organisation
08 = group_account
16 = group_organisation
	-Daniel Pedemont</t>
      </text>
    </comment>
  </commentList>
</comments>
</file>

<file path=xl/comments39.xml><?xml version="1.0" encoding="utf-8"?>
<comments xmlns:r="http://schemas.openxmlformats.org/officeDocument/2006/relationships" xmlns="http://schemas.openxmlformats.org/spreadsheetml/2006/main">
  <authors>
    <author/>
  </authors>
  <commentList>
    <comment authorId="0" ref="C7">
      <text>
        <t xml:space="preserve">00 = private
01 = public
02 = contact
04 = organisation
08 = group_account
16 = group_organisation
	-Daniel Pedemont</t>
      </text>
    </comment>
    <comment authorId="0" ref="C6">
      <text>
        <t xml:space="preserve">00 = private
01 = public
02 = contact
04 = organisation
08 = group_account
16 = group_organisation
	-Daniel Pedemont</t>
      </text>
    </comment>
    <comment authorId="0" ref="C5">
      <text>
        <t xml:space="preserve">00 = private
01 = public
02 = contact
04 = organisation
08 = group_account
16 = group_organisation
	-Daniel Pedemont</t>
      </text>
    </comment>
    <comment authorId="0" ref="C4">
      <text>
        <t xml:space="preserve">00 = private
01 = public
02 = contact
04 = organisation
08 = group_account
16 = group_organisation
	-Daniel Pedemont</t>
      </text>
    </comment>
    <comment authorId="0" ref="C3">
      <text>
        <t xml:space="preserve">00 = private
01 = public
02 = contact
04 = organisation
08 = group_account
16 = group_organisation
	-Daniel Pedemont</t>
      </text>
    </comment>
    <comment authorId="0" ref="C2">
      <text>
        <t xml:space="preserve">00 = private
01 = public
02 = contact
04 = organisation
08 = group_account
16 = group_organisation
	-Daniel Pedemont</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active = with aamica
pending = monies frozen
suspended = refunded
cancelled = transferred
	-Daniel Pedemont</t>
      </text>
    </comment>
  </commentList>
</comments>
</file>

<file path=xl/comments5.xml><?xml version="1.0" encoding="utf-8"?>
<comments xmlns:r="http://schemas.openxmlformats.org/officeDocument/2006/relationships" xmlns="http://schemas.openxmlformats.org/spreadsheetml/2006/main">
  <authors>
    <author/>
  </authors>
  <commentList>
    <comment authorId="0" ref="A3">
      <text>
        <t xml:space="preserve">email &amp; phone
	-Daniel Pedemont</t>
      </text>
    </comment>
  </commentList>
</comments>
</file>

<file path=xl/comments6.xml><?xml version="1.0" encoding="utf-8"?>
<comments xmlns:r="http://schemas.openxmlformats.org/officeDocument/2006/relationships" xmlns="http://schemas.openxmlformats.org/spreadsheetml/2006/main">
  <authors>
    <author/>
  </authors>
  <commentList>
    <comment authorId="0" ref="A2">
      <text>
        <t xml:space="preserve">account who received the friend request
	-Daniel Pedemont</t>
      </text>
    </comment>
    <comment authorId="0" ref="A1">
      <text>
        <t xml:space="preserve">account who made the friend request
	-Daniel Pedemont</t>
      </text>
    </comment>
    <comment authorId="0" ref="C3">
      <text>
        <t xml:space="preserve">00 = private
01 = public
02 = contact
04 = organisation
08 = group_account
16 = group_organisation
	-Daniel Pedemont</t>
      </text>
    </comment>
    <comment authorId="0" ref="C4">
      <text>
        <t xml:space="preserve">active = contact,
pending = awaiting request approval,
suspended = can view profile but can't send request,
cancelled = blocked
	-Daniel Pedemont</t>
      </text>
    </comment>
  </commentList>
</comments>
</file>

<file path=xl/comments7.xml><?xml version="1.0" encoding="utf-8"?>
<comments xmlns:r="http://schemas.openxmlformats.org/officeDocument/2006/relationships" xmlns="http://schemas.openxmlformats.org/spreadsheetml/2006/main">
  <authors>
    <author/>
  </authors>
  <commentList>
    <comment authorId="0" ref="A5">
      <text>
        <t xml:space="preserve">image item as profile picture
	-Daniel Pedemont</t>
      </text>
    </comment>
    <comment authorId="0" ref="C6">
      <text>
        <t xml:space="preserve">00 = private
01 = public
02 = contact
04 = organisation
08 = group_account
16 = group_organisation
	-Daniel Pedemont</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00 = private
01 = public
02 = contact
04 = organisation
08 = group_account
16 = group_organisation
	-Daniel Pedemont</t>
      </text>
    </comment>
    <comment authorId="0" ref="C4">
      <text>
        <t xml:space="preserve">owner:
account:own, member:own, pair:own, group:own
admin:
account:write, member:own, pair:own, group:own
manager:
account:write, member:read, pair: write, group:own
member(/employee)
account:read, member:read, pair: none, group:read
	-Daniel Pedemont</t>
      </text>
    </comment>
  </commentList>
</comments>
</file>

<file path=xl/comments9.xml><?xml version="1.0" encoding="utf-8"?>
<comments xmlns:r="http://schemas.openxmlformats.org/officeDocument/2006/relationships" xmlns="http://schemas.openxmlformats.org/spreadsheetml/2006/main">
  <authors>
    <author/>
  </authors>
  <commentList>
    <comment authorId="0" ref="A2">
      <text>
        <t xml:space="preserve">only used to track who originally entered the NFC, see controller fields
	-Daniel Pedemont</t>
      </text>
    </comment>
  </commentList>
</comments>
</file>

<file path=xl/sharedStrings.xml><?xml version="1.0" encoding="utf-8"?>
<sst xmlns="http://schemas.openxmlformats.org/spreadsheetml/2006/main" count="6603" uniqueCount="2296">
  <si>
    <t>id</t>
  </si>
  <si>
    <t>INT</t>
  </si>
  <si>
    <t>PRIMARY</t>
  </si>
  <si>
    <t>id_user</t>
  </si>
  <si>
    <t>0 = organisation has unlinked a user</t>
  </si>
  <si>
    <t>name</t>
  </si>
  <si>
    <t>VARCHAR</t>
  </si>
  <si>
    <t>name_other</t>
  </si>
  <si>
    <t>IS NULL</t>
  </si>
  <si>
    <t>id_post</t>
  </si>
  <si>
    <t>id_item</t>
  </si>
  <si>
    <t>PIN</t>
  </si>
  <si>
    <t>input validation required, hashed</t>
  </si>
  <si>
    <t>password</t>
  </si>
  <si>
    <t>NFC_scan</t>
  </si>
  <si>
    <t>ENUM</t>
  </si>
  <si>
    <t>(yes,no)
DEFAULT: yes</t>
  </si>
  <si>
    <t>item_compress</t>
  </si>
  <si>
    <t>(yes,no)
DEFAULT: no</t>
  </si>
  <si>
    <t>date_start</t>
  </si>
  <si>
    <t>TIMESTAMP</t>
  </si>
  <si>
    <t>date_end</t>
  </si>
  <si>
    <t>status</t>
  </si>
  <si>
    <t>(active, pending, suspended, cancelled)</t>
  </si>
  <si>
    <t>timestamp_created</t>
  </si>
  <si>
    <t>timestamp_edited</t>
  </si>
  <si>
    <t>NOW()</t>
  </si>
  <si>
    <t>(user!name_other)</t>
  </si>
  <si>
    <t>homer</t>
  </si>
  <si>
    <t>Homer Simpson</t>
  </si>
  <si>
    <t>NULL</t>
  </si>
  <si>
    <t>yes</t>
  </si>
  <si>
    <t>no</t>
  </si>
  <si>
    <t>active</t>
  </si>
  <si>
    <t>bart</t>
  </si>
  <si>
    <t>lisa</t>
  </si>
  <si>
    <t>maggie</t>
  </si>
  <si>
    <t>marge</t>
  </si>
  <si>
    <t>barney</t>
  </si>
  <si>
    <t>moe</t>
  </si>
  <si>
    <t>hound</t>
  </si>
  <si>
    <t>waylon</t>
  </si>
  <si>
    <t>lenny</t>
  </si>
  <si>
    <t>carl</t>
  </si>
  <si>
    <t>eugene</t>
  </si>
  <si>
    <t>maestro</t>
  </si>
  <si>
    <t>giver</t>
  </si>
  <si>
    <t>Nick Giver</t>
  </si>
  <si>
    <t>receiver</t>
  </si>
  <si>
    <t>Nick Receiver</t>
  </si>
  <si>
    <t>contributor</t>
  </si>
  <si>
    <t>Nick Contributor</t>
  </si>
  <si>
    <t>unlinked organisation account #1</t>
  </si>
  <si>
    <t>pending</t>
  </si>
  <si>
    <t>organisation account #2</t>
  </si>
  <si>
    <t>keepsake</t>
  </si>
  <si>
    <t>Nick Keepsake</t>
  </si>
  <si>
    <t>premium</t>
  </si>
  <si>
    <t>Nick Premium</t>
  </si>
  <si>
    <t>id_account</t>
  </si>
  <si>
    <t>PRIMARY COMPOSITE</t>
  </si>
  <si>
    <t>id_account_controller</t>
  </si>
  <si>
    <t>account</t>
  </si>
  <si>
    <t>(own, write, read, none)</t>
  </si>
  <si>
    <t>DEFAULT: none</t>
  </si>
  <si>
    <t>account_control</t>
  </si>
  <si>
    <t>pair</t>
  </si>
  <si>
    <t>group</t>
  </si>
  <si>
    <t>post</t>
  </si>
  <si>
    <t>organisation</t>
  </si>
  <si>
    <t>campaign</t>
  </si>
  <si>
    <t>(account!name)</t>
  </si>
  <si>
    <r>
      <rPr>
        <rFont val="Arial"/>
        <color rgb="FF000000"/>
        <sz val="10.0"/>
      </rPr>
      <t>(</t>
    </r>
    <r>
      <rPr>
        <rFont val="Arial"/>
        <b/>
        <color rgb="FF000000"/>
        <sz val="10.0"/>
      </rPr>
      <t>controller</t>
    </r>
    <r>
      <rPr>
        <rFont val="Arial"/>
        <color rgb="FF000000"/>
        <sz val="10.0"/>
      </rPr>
      <t>:account!name)</t>
    </r>
  </si>
  <si>
    <t>key:(id_account:id_account_controller)</t>
  </si>
  <si>
    <t>(note)</t>
  </si>
  <si>
    <t>write</t>
  </si>
  <si>
    <t>read</t>
  </si>
  <si>
    <t>none</t>
  </si>
  <si>
    <t>own</t>
  </si>
  <si>
    <t>redundant</t>
  </si>
  <si>
    <t>id_order</t>
  </si>
  <si>
    <t>id_campaign_package</t>
  </si>
  <si>
    <t>fundraiser</t>
  </si>
  <si>
    <t>(yes,no)</t>
  </si>
  <si>
    <t>fundraiser_name</t>
  </si>
  <si>
    <t>fundraiser_min</t>
  </si>
  <si>
    <t>FLOAT</t>
  </si>
  <si>
    <t>fundraiser_max</t>
  </si>
  <si>
    <t>code</t>
  </si>
  <si>
    <t>total</t>
  </si>
  <si>
    <t>used</t>
  </si>
  <si>
    <t>(campaign!name)</t>
  </si>
  <si>
    <t>(campaign_movement!name)</t>
  </si>
  <si>
    <t>(campaign_package!deliverable)</t>
  </si>
  <si>
    <t>S6WU-EGNP-MR43-GCUT</t>
  </si>
  <si>
    <t>DN74-5A8X-7ARH-5NAK</t>
  </si>
  <si>
    <t>PVC2-Q5MU-DPCP-F99W</t>
  </si>
  <si>
    <t>6G98-4T6Y-DAS7-NDYQ</t>
  </si>
  <si>
    <t>VL3H-MCL4-YSQG-2W4N</t>
  </si>
  <si>
    <t>Sprinfield Aged Care</t>
  </si>
  <si>
    <t>FBVQ-SBDU-7CBY-2B6J</t>
  </si>
  <si>
    <t>JZ44-A5WK-JMNW-7PAQ</t>
  </si>
  <si>
    <t>85G6-N3QD-5ZXJ-HKPP</t>
  </si>
  <si>
    <t>Sprinfield Elementary</t>
  </si>
  <si>
    <t>SUGX-P989-JBBS-TT2A</t>
  </si>
  <si>
    <t>V7DS-NEFS-TD3Y-PW3C</t>
  </si>
  <si>
    <t>G8XH-7U5F-YSFS-85BA</t>
  </si>
  <si>
    <t>Springfield Fire Dept.</t>
  </si>
  <si>
    <t>RM97-BMSS-L63R-9MHJ</t>
  </si>
  <si>
    <t>id_account_campaign_package</t>
  </si>
  <si>
    <t>dontation</t>
  </si>
  <si>
    <t>input validation required</t>
  </si>
  <si>
    <t>(account_campaign_package!code)</t>
  </si>
  <si>
    <t>donation</t>
  </si>
  <si>
    <t>type</t>
  </si>
  <si>
    <t>(email, phone)
PRIMARY COMPOSITE</t>
  </si>
  <si>
    <t>data</t>
  </si>
  <si>
    <t>email</t>
  </si>
  <si>
    <t>user1@me.com</t>
  </si>
  <si>
    <t>user2@me.com</t>
  </si>
  <si>
    <t>user3@me.com</t>
  </si>
  <si>
    <t>aamilet_heart_QR</t>
  </si>
  <si>
    <t>aamilet_heart_NFC</t>
  </si>
  <si>
    <t>aamilet_heart_switcher</t>
  </si>
  <si>
    <t>interface_mode_lite</t>
  </si>
  <si>
    <t>account!name</t>
  </si>
  <si>
    <t>id_account_contact</t>
  </si>
  <si>
    <t>visibility</t>
  </si>
  <si>
    <t>[bitmask]</t>
  </si>
  <si>
    <t>DEFAULT: 1</t>
  </si>
  <si>
    <t>id_acount</t>
  </si>
  <si>
    <r>
      <rPr>
        <rFont val="Arial"/>
        <color rgb="FF000000"/>
        <sz val="10.0"/>
      </rPr>
      <t>(</t>
    </r>
    <r>
      <rPr>
        <rFont val="Arial"/>
        <b/>
        <color rgb="FF000000"/>
        <sz val="10.0"/>
      </rPr>
      <t>contact</t>
    </r>
    <r>
      <rPr>
        <rFont val="Arial"/>
        <color rgb="FF000000"/>
        <sz val="10.0"/>
      </rPr>
      <t>:account!name)</t>
    </r>
  </si>
  <si>
    <t>key:(id_account:id_account_contact)</t>
  </si>
  <si>
    <t>description</t>
  </si>
  <si>
    <t>link_type</t>
  </si>
  <si>
    <t>(account, organisation)
IS NULL</t>
  </si>
  <si>
    <t>id_link</t>
  </si>
  <si>
    <t>link_id</t>
  </si>
  <si>
    <t>kids</t>
  </si>
  <si>
    <t>damn kids</t>
  </si>
  <si>
    <t>friends</t>
  </si>
  <si>
    <t>i love moes</t>
  </si>
  <si>
    <t>work</t>
  </si>
  <si>
    <t>if i must</t>
  </si>
  <si>
    <t>cancelled</t>
  </si>
  <si>
    <t>overlords</t>
  </si>
  <si>
    <t>parents</t>
  </si>
  <si>
    <t>RECEIVER GROUP</t>
  </si>
  <si>
    <t>id_organisation</t>
  </si>
  <si>
    <t>id_organisation_role</t>
  </si>
  <si>
    <t>id_organisation_access</t>
  </si>
  <si>
    <t>(owner, admin, manager, member)</t>
  </si>
  <si>
    <t>DEFAULT: member</t>
  </si>
  <si>
    <t>(organisation!name)</t>
  </si>
  <si>
    <t>key:(id_account:id_organisation)</t>
  </si>
  <si>
    <t>(organisation_role!name)</t>
  </si>
  <si>
    <t>member</t>
  </si>
  <si>
    <t>owner</t>
  </si>
  <si>
    <t>admin</t>
  </si>
  <si>
    <t>manager</t>
  </si>
  <si>
    <t>NFC_UID</t>
  </si>
  <si>
    <t>id_NFC</t>
  </si>
  <si>
    <t>NFC_cryptography</t>
  </si>
  <si>
    <t>(none, yes, no, crypto1, DES3, DES2K3, DES3K2, AES128)
IS NULL</t>
  </si>
  <si>
    <t>NFC_key</t>
  </si>
  <si>
    <t>controller_type</t>
  </si>
  <si>
    <t>(account, organisation, public)</t>
  </si>
  <si>
    <t>id_controller</t>
  </si>
  <si>
    <r>
      <rPr>
        <rFont val="Arial"/>
        <b/>
        <color rgb="FF000000"/>
        <sz val="10.0"/>
      </rPr>
      <t>controller</t>
    </r>
    <r>
      <rPr>
        <rFont val="Arial"/>
        <b val="0"/>
        <color rgb="FF000000"/>
        <sz val="10.0"/>
      </rPr>
      <t>:[account!name|organisation!name])</t>
    </r>
  </si>
  <si>
    <t>my aumlet</t>
  </si>
  <si>
    <t>from marge</t>
  </si>
  <si>
    <t>00:01:12:23:34:45:56</t>
  </si>
  <si>
    <t>from mom</t>
  </si>
  <si>
    <t>01:12:23:34:45:56:00</t>
  </si>
  <si>
    <t>12:23:34:45:56:00:01</t>
  </si>
  <si>
    <t>from mommy</t>
  </si>
  <si>
    <t>23:34:45:56:00:01:12</t>
  </si>
  <si>
    <t>from me</t>
  </si>
  <si>
    <t>34:45:56:00:01:12:23</t>
  </si>
  <si>
    <t>the thing</t>
  </si>
  <si>
    <t>45:56:00:01:12:23:34</t>
  </si>
  <si>
    <t>tap gift</t>
  </si>
  <si>
    <t>56:00:01:12:23:34:45</t>
  </si>
  <si>
    <t>goes beep</t>
  </si>
  <si>
    <t>AA:AB:AC:AD:AE:AF</t>
  </si>
  <si>
    <t>chain</t>
  </si>
  <si>
    <t>from mr burns</t>
  </si>
  <si>
    <t>AB:BC:CD:DE:EF:FG</t>
  </si>
  <si>
    <t>sticker</t>
  </si>
  <si>
    <t>BA:BB:BC:BD:BE:BF</t>
  </si>
  <si>
    <t>watch</t>
  </si>
  <si>
    <t>BC:CD:DE:EF:FG:GH</t>
  </si>
  <si>
    <t>pocket watch</t>
  </si>
  <si>
    <t>CA:CB:CC:CD:CE:CF</t>
  </si>
  <si>
    <t>fire kit</t>
  </si>
  <si>
    <t>kitchen</t>
  </si>
  <si>
    <t>CD:DE:EF:FG:GH:AB</t>
  </si>
  <si>
    <t>my aamilet</t>
  </si>
  <si>
    <t>DA:DB:DC:DD:DE:DF</t>
  </si>
  <si>
    <t>necklace</t>
  </si>
  <si>
    <t>from mum</t>
  </si>
  <si>
    <t>DE:EF:FG:GH:AB:BC</t>
  </si>
  <si>
    <t>bracelet</t>
  </si>
  <si>
    <t>from dad</t>
  </si>
  <si>
    <t>EA:EB:EC:ED:EE:EF</t>
  </si>
  <si>
    <t>church sticker</t>
  </si>
  <si>
    <t>memories</t>
  </si>
  <si>
    <t>public</t>
  </si>
  <si>
    <t>my table</t>
  </si>
  <si>
    <t>FA:FB:FC:FD:FE:FF</t>
  </si>
  <si>
    <t>locket</t>
  </si>
  <si>
    <t>from giver</t>
  </si>
  <si>
    <t>GA:GB:GC:GD:GE:GF</t>
  </si>
  <si>
    <t>ring</t>
  </si>
  <si>
    <t>GH:AB:BC:CD:DE:EF</t>
  </si>
  <si>
    <t>address1</t>
  </si>
  <si>
    <t>address2</t>
  </si>
  <si>
    <t>city</t>
  </si>
  <si>
    <t>state</t>
  </si>
  <si>
    <t>zip</t>
  </si>
  <si>
    <t>country</t>
  </si>
  <si>
    <t>hash</t>
  </si>
  <si>
    <t>UNIQUE</t>
  </si>
  <si>
    <t>collision detection</t>
  </si>
  <si>
    <t>742 Evergreen Terrance</t>
  </si>
  <si>
    <t>Springfield</t>
  </si>
  <si>
    <t>Oregon</t>
  </si>
  <si>
    <t>USA</t>
  </si>
  <si>
    <t>30611d7f31cbad2624a712cf0f55c456</t>
  </si>
  <si>
    <t>1066 Somewhere Street</t>
  </si>
  <si>
    <t>3b1c0d84668a929fb055558d84d5de56</t>
  </si>
  <si>
    <t>P.O. Box 2020</t>
  </si>
  <si>
    <t>c04d327508e9f84023fa5dfe0782b6fa</t>
  </si>
  <si>
    <t>57 Walnut Street</t>
  </si>
  <si>
    <t>48fe8488beee95973b05b2baab84f97e</t>
  </si>
  <si>
    <t>999 Mammon Avenue</t>
  </si>
  <si>
    <t>a30e6475629ec769ada7cc70f07654c6</t>
  </si>
  <si>
    <t>01 Giver Street</t>
  </si>
  <si>
    <t>Give Hills</t>
  </si>
  <si>
    <t>NSW</t>
  </si>
  <si>
    <t>Australia</t>
  </si>
  <si>
    <t>d70055186f9fe5a8adbde6cb80115541</t>
  </si>
  <si>
    <t>01 Receiver Street</t>
  </si>
  <si>
    <t>Receiver Hills</t>
  </si>
  <si>
    <t>3eaabba94a8587013abaac385a031435</t>
  </si>
  <si>
    <t>01 Contributor Street</t>
  </si>
  <si>
    <t>Contributor Hills</t>
  </si>
  <si>
    <t>50de0a862ac2032bb1f56b1fae95bcaf</t>
  </si>
  <si>
    <t>01 Wellness Parade</t>
  </si>
  <si>
    <t>Sunnyview</t>
  </si>
  <si>
    <t>17bbce697ac7abb8038901aa34d73d2d</t>
  </si>
  <si>
    <t>01 Keepsake Street</t>
  </si>
  <si>
    <t>Keepsake Valley</t>
  </si>
  <si>
    <t>74283bbeea72cb0a05de8fe1c0ad9063</t>
  </si>
  <si>
    <t>id_sender</t>
  </si>
  <si>
    <t>0 = all for sender_type</t>
  </si>
  <si>
    <t>sender_type</t>
  </si>
  <si>
    <t>(account, organisation, group_account, group_organisation)
PRIMARY COMPOSITE</t>
  </si>
  <si>
    <t>receiver_type</t>
  </si>
  <si>
    <t>id_receiver</t>
  </si>
  <si>
    <t>0 = all for receiver_type</t>
  </si>
  <si>
    <t>DEFAULT: 0</t>
  </si>
  <si>
    <r>
      <rPr>
        <rFont val="Arial"/>
        <color theme="1"/>
        <sz val="10.0"/>
      </rPr>
      <t>(</t>
    </r>
    <r>
      <rPr>
        <rFont val="Arial"/>
        <b/>
        <color theme="1"/>
        <sz val="10.0"/>
      </rPr>
      <t>sender</t>
    </r>
    <r>
      <rPr>
        <rFont val="Arial"/>
        <color theme="1"/>
        <sz val="10.0"/>
      </rPr>
      <t>:[account!name|organisation!name|account_group!name|organisation_group!name])</t>
    </r>
  </si>
  <si>
    <t>key:(id_sender:sender_type:receiver_type:id_receiver)</t>
  </si>
  <si>
    <r>
      <rPr>
        <rFont val="Arial"/>
        <color theme="1"/>
        <sz val="10.0"/>
      </rPr>
      <t>(</t>
    </r>
    <r>
      <rPr>
        <rFont val="Arial"/>
        <b/>
        <color theme="1"/>
        <sz val="10.0"/>
      </rPr>
      <t>recipient</t>
    </r>
    <r>
      <rPr>
        <rFont val="Arial"/>
        <color theme="1"/>
        <sz val="10.0"/>
      </rPr>
      <t>:[account!name|organisation!name|account_group!name|organisation_group!name])</t>
    </r>
  </si>
  <si>
    <t>type(s):int</t>
  </si>
  <si>
    <t>type(s):label</t>
  </si>
  <si>
    <t>all</t>
  </si>
  <si>
    <t>4,8,16,32,64</t>
  </si>
  <si>
    <t>post-in,post-out,feed/wall,request-in,request-out</t>
  </si>
  <si>
    <t>4,16,64</t>
  </si>
  <si>
    <t>post-in,request-out</t>
  </si>
  <si>
    <t>4,8,32,64</t>
  </si>
  <si>
    <t>post-in,post-out,request-in,request-out</t>
  </si>
  <si>
    <t>8,32,64</t>
  </si>
  <si>
    <t>post-out,request-in,request-out</t>
  </si>
  <si>
    <t>group_account</t>
  </si>
  <si>
    <t>group_organisation</t>
  </si>
  <si>
    <t>wp_post_id</t>
  </si>
  <si>
    <t>pin post instead of conventional "Description"</t>
  </si>
  <si>
    <t>image item as main picture</t>
  </si>
  <si>
    <t>(dynamic, static)</t>
  </si>
  <si>
    <t>date_active</t>
  </si>
  <si>
    <t>(yes, no)</t>
  </si>
  <si>
    <t>%*_CAMPAIGN_NAME_*%</t>
  </si>
  <si>
    <t>%*_CAMPAIGN_DESCRIPTION_*%</t>
  </si>
  <si>
    <t>THANKYOU</t>
  </si>
  <si>
    <t>dynamic</t>
  </si>
  <si>
    <t>BUSHFIREAU</t>
  </si>
  <si>
    <t>static</t>
  </si>
  <si>
    <t>Thank You</t>
  </si>
  <si>
    <t>Thanking COVID-19 essential workers</t>
  </si>
  <si>
    <t>Bush Fires (AU)</t>
  </si>
  <si>
    <t>Supporting Australian Firefighters</t>
  </si>
  <si>
    <t>id_campaign</t>
  </si>
  <si>
    <t>%*_CAMPAIGN_MOVEMENT_NAME_*%</t>
  </si>
  <si>
    <t>%*_CAMPAIGN_MOVEMENT_DESCRIPTION_*%</t>
  </si>
  <si>
    <t>THANKYOU_HCNSS</t>
  </si>
  <si>
    <t>THANKYOU_SCNDW</t>
  </si>
  <si>
    <t>THANKYOU_ENP</t>
  </si>
  <si>
    <t>THANKYOU_RNFSW</t>
  </si>
  <si>
    <t>BUSHFIREAU_NNS</t>
  </si>
  <si>
    <t>BUSHFIREAU_FRN</t>
  </si>
  <si>
    <t>Healthcare and support staff</t>
  </si>
  <si>
    <t>Healthcare workers and support staff heroes work tirelessly to ensure our health and well-being.</t>
  </si>
  <si>
    <t>Supply chain and delivery workers</t>
  </si>
  <si>
    <t>Supply chain and delivery heroes work overtime to ensure the goods we need most are produced and shipped to us.</t>
  </si>
  <si>
    <t>Retail and supply chain</t>
  </si>
  <si>
    <t>From factories and farms to stores and restaurants, these frontline workers have ensured our needs were met.</t>
  </si>
  <si>
    <t>Educators and paraprofessionals</t>
  </si>
  <si>
    <t>Educators and paraprofessional heroes work swiftly to move education online and ensure students remain connected.</t>
  </si>
  <si>
    <t>Retail and food service workers</t>
  </si>
  <si>
    <t>Retail and food services heroes work tirelessly to ensure we are able to purchase the food and materials we need.</t>
  </si>
  <si>
    <t>First Responders</t>
  </si>
  <si>
    <t>Police, firefighters, and paramedics constantly work the front lines and have assumed even greater responsibility for our safety.</t>
  </si>
  <si>
    <t>Northern NSW SES</t>
  </si>
  <si>
    <t>Fire and Rescue NSW</t>
  </si>
  <si>
    <t>(none, campaign)</t>
  </si>
  <si>
    <t>last added with status active is the one to display</t>
  </si>
  <si>
    <r>
      <rPr>
        <rFont val="Arial"/>
        <b/>
        <color rgb="FF000000"/>
        <sz val="10.0"/>
      </rPr>
      <t>receiver:</t>
    </r>
    <r>
      <rPr>
        <rFont val="Arial"/>
        <color rgb="FF000000"/>
        <sz val="10.0"/>
      </rPr>
      <t>(campaign!name)</t>
    </r>
  </si>
  <si>
    <t>%*_CAMPAIGN_NOMINATION_NAME_*%</t>
  </si>
  <si>
    <t>%*_CAMPAIGN_NOMINATION_DESCRIPTION_*%</t>
  </si>
  <si>
    <t>GENERAL_ANY</t>
  </si>
  <si>
    <r>
      <rPr>
        <rFont val="Arial"/>
        <b/>
        <color rgb="FF000000"/>
        <sz val="10.0"/>
      </rPr>
      <t>receiver:</t>
    </r>
    <r>
      <rPr>
        <rFont val="Arial"/>
        <color rgb="FF000000"/>
        <sz val="10.0"/>
      </rPr>
      <t>(campaign!name)</t>
    </r>
  </si>
  <si>
    <t>Nominate an recipient group</t>
  </si>
  <si>
    <t xml:space="preserve">We’d like to offer you the opportunity to nominate a group
of recipients to receive Aamica Connect aamilet. Just
complete the form and we’ll do our best to ensure the
selected group receive the appreciation they deserve.
</t>
  </si>
  <si>
    <t>Nominate an organisation with COVID-19 heroes</t>
  </si>
  <si>
    <t xml:space="preserve">Across the globe, the COVID-19 pandemic has highlighted
the selflessness of essential workers. Aamica aims to ensure
they all receive the recognition and gratitude they deserve. 
We’d like to offer you the opportunity to nominate a group
of essential workers to receive Aamica "Thank You" bands. Just
complete the form and we’ll do our best to ensure the
heroes receive the appreciation they deserve.
</t>
  </si>
  <si>
    <t>id_nomination</t>
  </si>
  <si>
    <t>data_field</t>
  </si>
  <si>
    <t>(text, email, select, textarea)</t>
  </si>
  <si>
    <t>(campaign_nomination!name)</t>
  </si>
  <si>
    <t>key:(id_nomination:data_field)</t>
  </si>
  <si>
    <t>data_0001</t>
  </si>
  <si>
    <t>text</t>
  </si>
  <si>
    <t>nominame</t>
  </si>
  <si>
    <t>data_0002</t>
  </si>
  <si>
    <t>data_0003</t>
  </si>
  <si>
    <t>org</t>
  </si>
  <si>
    <t>data_0004</t>
  </si>
  <si>
    <t>division</t>
  </si>
  <si>
    <t>data_0005</t>
  </si>
  <si>
    <t>name_of_contact</t>
  </si>
  <si>
    <t>data_0006</t>
  </si>
  <si>
    <t>email_org</t>
  </si>
  <si>
    <t>data_0007</t>
  </si>
  <si>
    <t>org_mem</t>
  </si>
  <si>
    <t>data_0008</t>
  </si>
  <si>
    <t>select</t>
  </si>
  <si>
    <t>hero_group</t>
  </si>
  <si>
    <t>data_0009</t>
  </si>
  <si>
    <t>textarea</t>
  </si>
  <si>
    <t>your-message</t>
  </si>
  <si>
    <t>TEXT</t>
  </si>
  <si>
    <t>data_0010</t>
  </si>
  <si>
    <t>...</t>
  </si>
  <si>
    <t>data_0099</t>
  </si>
  <si>
    <t>Barnster Noble</t>
  </si>
  <si>
    <t>barneywarney@me.com</t>
  </si>
  <si>
    <t>Springfield Hospital</t>
  </si>
  <si>
    <t>Apu Jnr.</t>
  </si>
  <si>
    <t>notapu@me.com</t>
  </si>
  <si>
    <t>I really like this business as it lets me buy beer when i go see the doctor, they are great</t>
  </si>
  <si>
    <t>id_campaign_movement</t>
  </si>
  <si>
    <t>id_product</t>
  </si>
  <si>
    <t>unit_cost</t>
  </si>
  <si>
    <t>-1 no override of woocommerce price</t>
  </si>
  <si>
    <t>unit_discount</t>
  </si>
  <si>
    <t>deliverable</t>
  </si>
  <si>
    <t>yes = show item/package bought to user account</t>
  </si>
  <si>
    <t>deliverable_as_fundraiser</t>
  </si>
  <si>
    <t>yes = package item can be marked as a fundraiser offering</t>
  </si>
  <si>
    <t>id_organisation_invitation</t>
  </si>
  <si>
    <t>expiry_issue</t>
  </si>
  <si>
    <t>-1 item has unlimited time to be used</t>
  </si>
  <si>
    <t>expiry_issue_type</t>
  </si>
  <si>
    <t>(none, day, month, year)</t>
  </si>
  <si>
    <r>
      <rPr>
        <rFont val="Arial"/>
        <color rgb="FF000000"/>
        <sz val="10.0"/>
      </rPr>
      <t>(</t>
    </r>
    <r>
      <rPr>
        <rFont val="Arial"/>
        <b/>
        <color rgb="FF000000"/>
        <sz val="10.0"/>
      </rPr>
      <t>name</t>
    </r>
    <r>
      <rPr>
        <rFont val="Arial"/>
        <color rgb="FF000000"/>
        <sz val="10.0"/>
      </rPr>
      <t>:wp_posts!post_title)</t>
    </r>
  </si>
  <si>
    <t>(organisation_invitation!code)</t>
  </si>
  <si>
    <t>%*_CAMPAIGN_PACKAGE_NAME_*%</t>
  </si>
  <si>
    <t>%*_CAMPAIGN_PACKAGE_DESCRIPTION_*%</t>
  </si>
  <si>
    <t>THANKYOU_RECIPIENT</t>
  </si>
  <si>
    <t>THANKYOU_AAMILET</t>
  </si>
  <si>
    <t>THANKYOU_CONTRIBUTOR</t>
  </si>
  <si>
    <t>month</t>
  </si>
  <si>
    <t>GENERAL_PREMIUM</t>
  </si>
  <si>
    <t>GENERAL_CONTRIBUTOR</t>
  </si>
  <si>
    <r>
      <rPr>
        <rFont val="Arial"/>
        <color rgb="FF000000"/>
        <sz val="10.0"/>
      </rPr>
      <t>(</t>
    </r>
    <r>
      <rPr>
        <rFont val="Arial"/>
        <b/>
        <color rgb="FF000000"/>
        <sz val="10.0"/>
      </rPr>
      <t>name</t>
    </r>
    <r>
      <rPr>
        <rFont val="Arial"/>
        <color rgb="FF000000"/>
        <sz val="10.0"/>
      </rPr>
      <t>:wp_posts!post_title)</t>
    </r>
  </si>
  <si>
    <t>Recipient</t>
  </si>
  <si>
    <t>These accounts will be issued to the nominated hero group along with a 'Thank You' band.</t>
  </si>
  <si>
    <t>'Thank You' band</t>
  </si>
  <si>
    <t>These accounts will be issued to campaign supporters of the nominated hero group.</t>
  </si>
  <si>
    <t>These accounts will be issued to the nominated recipients along with a wearable.</t>
  </si>
  <si>
    <t>These accounts will be issued to campaign supporters of the nominated recipient group.</t>
  </si>
  <si>
    <t>(none, campaign, campaign_movement)</t>
  </si>
  <si>
    <t>-1 no product added to cart but could still be added;
* item price
* invitation code rule</t>
  </si>
  <si>
    <t>unit_qty</t>
  </si>
  <si>
    <t>quantity to add</t>
  </si>
  <si>
    <t>-1 use no override from woocommerce</t>
  </si>
  <si>
    <t>only active when group_product = no</t>
  </si>
  <si>
    <t>checkout_account</t>
  </si>
  <si>
    <t xml:space="preserve">account shop item is assigned to guest signup via checkout </t>
  </si>
  <si>
    <t>has_account_exclusion</t>
  </si>
  <si>
    <t>exclude appending to cart if checking out with account</t>
  </si>
  <si>
    <t>deliverable_package_invitation</t>
  </si>
  <si>
    <t>"apply_deliverable_campaign_package_organisation_invitation"
apply deliverable campaign package organisation invitation codes 
from any campaign package in cart that has deliverable as yes 
to the account checking out</t>
  </si>
  <si>
    <t>group_product</t>
  </si>
  <si>
    <t>if yes then add to total of existing id_product in cart package
if no then add to cart outside of package</t>
  </si>
  <si>
    <t>display</t>
  </si>
  <si>
    <t>yes = show product in cart package, no = do not show in cart package</t>
  </si>
  <si>
    <t>append_once</t>
  </si>
  <si>
    <t>if item is added more than once when triggered by package add to cart</t>
  </si>
  <si>
    <t>removable</t>
  </si>
  <si>
    <t>if item can be removed from cart</t>
  </si>
  <si>
    <t>(day, month, year)</t>
  </si>
  <si>
    <t>expiry_subscription</t>
  </si>
  <si>
    <t>-1 no override of woocommerce sub expiry</t>
  </si>
  <si>
    <t>expiry_subscription_type</t>
  </si>
  <si>
    <r>
      <rPr>
        <rFont val="Arial"/>
        <b/>
        <color rgb="FF000000"/>
        <sz val="10.0"/>
      </rPr>
      <t>receiver:</t>
    </r>
    <r>
      <rPr>
        <rFont val="Arial"/>
        <color rgb="FF000000"/>
        <sz val="10.0"/>
      </rPr>
      <t>(campaign!name|campaign_movement!name)</t>
    </r>
  </si>
  <si>
    <r>
      <rPr>
        <rFont val="Arial"/>
        <color rgb="FF000000"/>
        <sz val="10.0"/>
      </rPr>
      <t>(</t>
    </r>
    <r>
      <rPr>
        <rFont val="Arial"/>
        <b/>
        <color rgb="FF000000"/>
        <sz val="10.0"/>
      </rPr>
      <t>name</t>
    </r>
    <r>
      <rPr>
        <rFont val="Arial"/>
        <color rgb="FF000000"/>
        <sz val="10.0"/>
      </rPr>
      <t>:wp_posts!post_title)</t>
    </r>
  </si>
  <si>
    <t>%*_CAMPAIGN_PACKAGE_APPEND_NAME_*%</t>
  </si>
  <si>
    <t>%*_CAMPAIGN_PACKAGE_APPEND_DESCRIPTION_*%</t>
  </si>
  <si>
    <t>removeable</t>
  </si>
  <si>
    <t>GENERAL_FAKE</t>
  </si>
  <si>
    <r>
      <rPr>
        <rFont val="Arial"/>
        <b/>
        <color rgb="FF000000"/>
        <sz val="10.0"/>
      </rPr>
      <t>receiver:</t>
    </r>
    <r>
      <rPr>
        <rFont val="Arial"/>
        <color rgb="FF000000"/>
        <sz val="10.0"/>
      </rPr>
      <t>(campaign!name|campaign_movement!name)</t>
    </r>
  </si>
  <si>
    <r>
      <rPr>
        <rFont val="Arial"/>
        <color rgb="FF000000"/>
        <sz val="10.0"/>
      </rPr>
      <t>(</t>
    </r>
    <r>
      <rPr>
        <rFont val="Arial"/>
        <b/>
        <color rgb="FF000000"/>
        <sz val="10.0"/>
      </rPr>
      <t>name</t>
    </r>
    <r>
      <rPr>
        <rFont val="Arial"/>
        <color rgb="FF000000"/>
        <sz val="10.0"/>
      </rPr>
      <t>:wp_posts!post_title)</t>
    </r>
  </si>
  <si>
    <t>This account shop item is issued to the buyer for signup when guest only</t>
  </si>
  <si>
    <t>This "fake" shop item is issued to the buyers account to trigger package invitation codes</t>
  </si>
  <si>
    <t>id_campaign_package_antecedent</t>
  </si>
  <si>
    <t>id_campaign_package_consequent</t>
  </si>
  <si>
    <t>(campaign_package!id_product)</t>
  </si>
  <si>
    <r>
      <rPr>
        <rFont val="Arial"/>
        <color rgb="FF000000"/>
        <sz val="10.0"/>
      </rPr>
      <t>(</t>
    </r>
    <r>
      <rPr>
        <rFont val="Arial"/>
        <b/>
        <color rgb="FF000000"/>
        <sz val="10.0"/>
      </rPr>
      <t>name</t>
    </r>
    <r>
      <rPr>
        <rFont val="Arial"/>
        <color rgb="FF000000"/>
        <sz val="10.0"/>
      </rPr>
      <t>:wp_posts!post_title)</t>
    </r>
  </si>
  <si>
    <r>
      <rPr>
        <rFont val="Arial"/>
        <color rgb="FF000000"/>
        <sz val="10.0"/>
      </rPr>
      <t>(</t>
    </r>
    <r>
      <rPr>
        <rFont val="Arial"/>
        <b/>
        <color rgb="FF000000"/>
        <sz val="10.0"/>
      </rPr>
      <t>name</t>
    </r>
    <r>
      <rPr>
        <rFont val="Arial"/>
        <color rgb="FF000000"/>
        <sz val="10.0"/>
      </rPr>
      <t>:wp_posts!post_title)</t>
    </r>
  </si>
  <si>
    <t>key:(id_campaign_package_antecedent:id_campaign_package_consequent)</t>
  </si>
  <si>
    <t>antecedent</t>
  </si>
  <si>
    <t>consequent</t>
  </si>
  <si>
    <t>unit_antecedent_min</t>
  </si>
  <si>
    <t>unit_antecedent_max</t>
  </si>
  <si>
    <t>unit_consequent_max</t>
  </si>
  <si>
    <t>margin_antecedent_discount</t>
  </si>
  <si>
    <t>DOUBLE</t>
  </si>
  <si>
    <t>factor_antecedent_profit</t>
  </si>
  <si>
    <t>margin_consequent_discount</t>
  </si>
  <si>
    <t>factor_consequent_profit</t>
  </si>
  <si>
    <r>
      <rPr>
        <rFont val="Arial"/>
        <color rgb="FF000000"/>
        <sz val="10.0"/>
      </rPr>
      <t>(</t>
    </r>
    <r>
      <rPr>
        <rFont val="Arial"/>
        <b/>
        <color rgb="FF000000"/>
        <sz val="10.0"/>
      </rPr>
      <t>name</t>
    </r>
    <r>
      <rPr>
        <rFont val="Arial"/>
        <color rgb="FF000000"/>
        <sz val="10.0"/>
      </rPr>
      <t>:wp_posts!post_title)</t>
    </r>
  </si>
  <si>
    <r>
      <rPr>
        <rFont val="Arial"/>
        <color rgb="FF000000"/>
        <sz val="10.0"/>
      </rPr>
      <t>(</t>
    </r>
    <r>
      <rPr>
        <rFont val="Arial"/>
        <b/>
        <color rgb="FF000000"/>
        <sz val="10.0"/>
      </rPr>
      <t>name</t>
    </r>
    <r>
      <rPr>
        <rFont val="Arial"/>
        <color rgb="FF000000"/>
        <sz val="10.0"/>
      </rPr>
      <t>:wp_posts!post_title)</t>
    </r>
  </si>
  <si>
    <t>D-E-F</t>
  </si>
  <si>
    <t>H-I-J</t>
  </si>
  <si>
    <t>L-M-N</t>
  </si>
  <si>
    <t>P-Q-R</t>
  </si>
  <si>
    <t>T-U-V</t>
  </si>
  <si>
    <t>X-Y-Z</t>
  </si>
  <si>
    <t>AB-AC-AD</t>
  </si>
  <si>
    <t>-</t>
  </si>
  <si>
    <t>id_code_unlock</t>
  </si>
  <si>
    <t>%*_CAMPAIGN_PACKAGE_STATIC_NAME_*%</t>
  </si>
  <si>
    <t>%*_CAMPAIGN_PACKAGE_STATIC_DESCRIPTION_*%</t>
  </si>
  <si>
    <t>code_unlock</t>
  </si>
  <si>
    <t>(campaign_package_unlock:code)</t>
  </si>
  <si>
    <t>GENERAL_INDIVIDUAL</t>
  </si>
  <si>
    <t>GENERAL_INDIVIDUAL1</t>
  </si>
  <si>
    <t>GENERAL_FAMILY</t>
  </si>
  <si>
    <t>GENERAL_FAMILY1</t>
  </si>
  <si>
    <t>GENERAL_ORG_SMALL</t>
  </si>
  <si>
    <t>GENERAL_ORG_SMALL1</t>
  </si>
  <si>
    <t>GENERAL_ORG_MEDIUM</t>
  </si>
  <si>
    <t>GENERAL_ORG_MEDIUM1</t>
  </si>
  <si>
    <t>GENERAL_ORG_LARGE</t>
  </si>
  <si>
    <t>GENERAL_ORG_LARGE1</t>
  </si>
  <si>
    <t>GENERAL_ORG_EXTRALARGE</t>
  </si>
  <si>
    <t>GENERAL_ORG_EXTRALARGE1</t>
  </si>
  <si>
    <t>VERIZON_LARGE</t>
  </si>
  <si>
    <t>VERIZON_LARGE1</t>
  </si>
  <si>
    <t>VERIZON_EXTRALARGE</t>
  </si>
  <si>
    <t>VERIZON_EXTRALARGE1</t>
  </si>
  <si>
    <t>Individual</t>
  </si>
  <si>
    <t xml:space="preserve">Includes &lt;b&gt;1&lt;/b&gt; Recipient account with 'Thank You' band and &lt;b&gt;3&lt;/b&gt; Contributor accounts </t>
  </si>
  <si>
    <t>Family</t>
  </si>
  <si>
    <t xml:space="preserve">Includes &lt;b&gt;2&lt;/b&gt; Recipient accounts with 'Thank You' bands and &lt;b&gt;4&lt;/b&gt; Contributor accounts </t>
  </si>
  <si>
    <t>Small organisation</t>
  </si>
  <si>
    <t xml:space="preserve">Includes &lt;b&gt;6&lt;/b&gt; Recipient accounts with 'Thank You' bands and &lt;b&gt;24&lt;/b&gt; Contributor accounts </t>
  </si>
  <si>
    <t>Medium organisation</t>
  </si>
  <si>
    <t xml:space="preserve">Includes &lt;b&gt;10&lt;/b&gt; Recipient accounts with 'Thank You' bands and &lt;b&gt;50&lt;/b&gt; Contributor accounts </t>
  </si>
  <si>
    <t>Large organisation</t>
  </si>
  <si>
    <t xml:space="preserve">Includes &lt;b&gt;25&lt;/b&gt; Recipient accounts with 'Thank You' bands and &lt;b&gt;250&lt;/b&gt; Contributor accounts </t>
  </si>
  <si>
    <t>Extra large organisation</t>
  </si>
  <si>
    <t xml:space="preserve">Includes &lt;b&gt;100&lt;/b&gt; Recipient accounts with 'Thank You' bands and &lt;b&gt;1000&lt;/b&gt; Contributor accounts </t>
  </si>
  <si>
    <t>Verizon Large organisation</t>
  </si>
  <si>
    <t xml:space="preserve">Includes &lt;b&gt;50&lt;/b&gt; Recipient account with 'Thank You' band and &lt;b&gt;1000&lt;/b&gt; Contributor accounts </t>
  </si>
  <si>
    <t>Verizon Extra large organisation</t>
  </si>
  <si>
    <t xml:space="preserve">Includes &lt;b&gt;250&lt;/b&gt; Recipient accounts with 'Thank You' bands and &lt;b&gt;10000&lt;/b&gt; Contributor accounts </t>
  </si>
  <si>
    <t xml:space="preserve">Includes &lt;b&gt;150&lt;/b&gt; Recipient accounts with 'Thank You' bands and &lt;b&gt;750&lt;/b&gt; Contributor accounts </t>
  </si>
  <si>
    <t>id_campagin_static</t>
  </si>
  <si>
    <t>id_campagin_package</t>
  </si>
  <si>
    <t>unit</t>
  </si>
  <si>
    <t>id_campaign_static</t>
  </si>
  <si>
    <t>key:(id_campaign_static:id_campagin_package)</t>
  </si>
  <si>
    <r>
      <rPr>
        <rFont val="Arial"/>
        <color rgb="FF000000"/>
        <sz val="10.0"/>
      </rPr>
      <t>(</t>
    </r>
    <r>
      <rPr>
        <rFont val="Arial"/>
        <b/>
        <color rgb="FF000000"/>
        <sz val="10.0"/>
      </rPr>
      <t>name</t>
    </r>
    <r>
      <rPr>
        <rFont val="Arial"/>
        <color rgb="FF000000"/>
        <sz val="10.0"/>
      </rPr>
      <t>:wp_posts!post_title)</t>
    </r>
  </si>
  <si>
    <t>%*_CAMPAIGN_PACKAGE_UNLOCK_NAME_*%</t>
  </si>
  <si>
    <t>%*_CAMPAIGN_PACKAGE_UNLOCK_DESCRIPTION_*%</t>
  </si>
  <si>
    <t>VERIZON1</t>
  </si>
  <si>
    <t>HELLO-VERIZON</t>
  </si>
  <si>
    <t>VERIZON2</t>
  </si>
  <si>
    <t>VERIZON-TEACHERS</t>
  </si>
  <si>
    <t>Verizon</t>
  </si>
  <si>
    <t>Discount for teachers Large</t>
  </si>
  <si>
    <t>Discount for teachers Extra Large</t>
  </si>
  <si>
    <t>Discount for retail Extra Large</t>
  </si>
  <si>
    <t>VERIZON-RETAIL</t>
  </si>
  <si>
    <t>id_owner</t>
  </si>
  <si>
    <t>owner_type</t>
  </si>
  <si>
    <t>(account, organisation, group_account, group_organisation)</t>
  </si>
  <si>
    <t>DEFAULT: "My Favourites"</t>
  </si>
  <si>
    <t>id_favourite_type</t>
  </si>
  <si>
    <t>type of slide presenation</t>
  </si>
  <si>
    <t>sort</t>
  </si>
  <si>
    <t>(order_asc, order_desc)
DEFAULT: order_asc</t>
  </si>
  <si>
    <t>when pair is made default sort should be copied from favourite</t>
  </si>
  <si>
    <t>of paired NFC tap ability to accounts</t>
  </si>
  <si>
    <t>visibility_share</t>
  </si>
  <si>
    <t>of this list to other accounts so they may also pair</t>
  </si>
  <si>
    <t>only the own or write of post can see pending</t>
  </si>
  <si>
    <r>
      <rPr>
        <rFont val="Arial"/>
        <color theme="1"/>
        <sz val="10.0"/>
      </rPr>
      <t>(</t>
    </r>
    <r>
      <rPr>
        <rFont val="Arial"/>
        <b/>
        <color theme="1"/>
        <sz val="10.0"/>
      </rPr>
      <t>owner</t>
    </r>
    <r>
      <rPr>
        <rFont val="Arial"/>
        <color theme="1"/>
        <sz val="10.0"/>
      </rPr>
      <t>:[account!name|organisation!name|account_group!name|organisation_group!name])</t>
    </r>
  </si>
  <si>
    <t>(favourite_type!name)</t>
  </si>
  <si>
    <t>My Favourites</t>
  </si>
  <si>
    <t>order_asc</t>
  </si>
  <si>
    <t>My Favs</t>
  </si>
  <si>
    <t>my edited default list</t>
  </si>
  <si>
    <t>School</t>
  </si>
  <si>
    <t>my list i switch to when i am at school</t>
  </si>
  <si>
    <t>'Thank You' - Paramedic</t>
  </si>
  <si>
    <t>'Thank You' - Health care workers (general)</t>
  </si>
  <si>
    <t>'Thank You' - Nurses</t>
  </si>
  <si>
    <t>'Thank You' - Aged care support</t>
  </si>
  <si>
    <t>'Thank You' - Retail staff</t>
  </si>
  <si>
    <t>'Thank You' - Food service worker</t>
  </si>
  <si>
    <t>Bush Fires (AU) - NSW Fire Fighters</t>
  </si>
  <si>
    <t>Bush Fires (AU) - Northern NSW SES</t>
  </si>
  <si>
    <t>id_favourite</t>
  </si>
  <si>
    <t>reference_type</t>
  </si>
  <si>
    <t>PRIMARY COMPOSITE
(item, post)</t>
  </si>
  <si>
    <t>id_reference</t>
  </si>
  <si>
    <t>sort_order</t>
  </si>
  <si>
    <t>(account_favourite!name)</t>
  </si>
  <si>
    <t>([post!name|item!data])</t>
  </si>
  <si>
    <t>item</t>
  </si>
  <si>
    <t>id_account_pair</t>
  </si>
  <si>
    <t>(favourite!owner[other]_type)</t>
  </si>
  <si>
    <r>
      <rPr>
        <rFont val="Arial"/>
        <color theme="1"/>
        <sz val="10.0"/>
      </rPr>
      <t>(</t>
    </r>
    <r>
      <rPr>
        <rFont val="Arial"/>
        <b/>
        <color theme="1"/>
        <sz val="10.0"/>
      </rPr>
      <t>owner[other]</t>
    </r>
    <r>
      <rPr>
        <rFont val="Arial"/>
        <color theme="1"/>
        <sz val="10.0"/>
      </rPr>
      <t>:[account!name|organisation!name|account_group!name|organisation_group!name])</t>
    </r>
  </si>
  <si>
    <t>(favourite!name)</t>
  </si>
  <si>
    <t>key:(id_favourite:id_account_pair)</t>
  </si>
  <si>
    <t>(account_pair!name)</t>
  </si>
  <si>
    <t>label</t>
  </si>
  <si>
    <t>slideshow</t>
  </si>
  <si>
    <t>Slideshow</t>
  </si>
  <si>
    <t>horizontal, vertical, carousell, 360 on axis, face, other wipes</t>
  </si>
  <si>
    <t>pan-and-zoom</t>
  </si>
  <si>
    <t>Pan &amp; Zoom</t>
  </si>
  <si>
    <t>Zooms in/out on part of image with moving viewport</t>
  </si>
  <si>
    <t>gallery</t>
  </si>
  <si>
    <t>Gallery</t>
  </si>
  <si>
    <t>Tiled thumbnail requiring touch to load item to fullscreen</t>
  </si>
  <si>
    <t>chooser</t>
  </si>
  <si>
    <t>Chooser</t>
  </si>
  <si>
    <t>Positioned scrollable pane/bar being left/right vertical or top/bottom horizontal</t>
  </si>
  <si>
    <t>id_favourite_type_opt</t>
  </si>
  <si>
    <t>(favourite_type!label)</t>
  </si>
  <si>
    <t>(favourite_type_opt_parent!label)</t>
  </si>
  <si>
    <t>(favourite_type_opt_child!label)</t>
  </si>
  <si>
    <t>(favourite_type_opt!label)</t>
  </si>
  <si>
    <t>id_favourite_type_opt_parent</t>
  </si>
  <si>
    <t>id_favourite_type_opt_child</t>
  </si>
  <si>
    <t>opt_json</t>
  </si>
  <si>
    <t>horizontal_right</t>
  </si>
  <si>
    <t>Horizontal: Right</t>
  </si>
  <si>
    <t>Next slide will come from the right direction</t>
  </si>
  <si>
    <t>horizontal_left</t>
  </si>
  <si>
    <t>Horizontal: Left</t>
  </si>
  <si>
    <t>Next slide will come from the left direction</t>
  </si>
  <si>
    <t>vertical_top</t>
  </si>
  <si>
    <t>Vertical: Top</t>
  </si>
  <si>
    <t>Next slide will come from the top direction</t>
  </si>
  <si>
    <t>vertical_bottom</t>
  </si>
  <si>
    <t>Vertical: Bottom</t>
  </si>
  <si>
    <t>Next slide will come from the bottom direction</t>
  </si>
  <si>
    <t>random</t>
  </si>
  <si>
    <t>Random</t>
  </si>
  <si>
    <t>Next slide will come from any direction</t>
  </si>
  <si>
    <t>right</t>
  </si>
  <si>
    <t>Right</t>
  </si>
  <si>
    <t>left</t>
  </si>
  <si>
    <t>Left</t>
  </si>
  <si>
    <t>top</t>
  </si>
  <si>
    <t>Top</t>
  </si>
  <si>
    <t>bottom</t>
  </si>
  <si>
    <t>Bottom</t>
  </si>
  <si>
    <t>Next slide spin from the right direction</t>
  </si>
  <si>
    <t>Next slide spin from the left direction</t>
  </si>
  <si>
    <t>Next slide spin from the top direction</t>
  </si>
  <si>
    <t>Next slide spin from the bottom direction</t>
  </si>
  <si>
    <t>Next slide spin from any direction</t>
  </si>
  <si>
    <t>duration</t>
  </si>
  <si>
    <t>Duration</t>
  </si>
  <si>
    <t>Time spent on each slide</t>
  </si>
  <si>
    <t>duration_av_ignore</t>
  </si>
  <si>
    <t>Ignore duration for audio &amp; video</t>
  </si>
  <si>
    <t>Let the video / audio play from start to finish</t>
  </si>
  <si>
    <t>slideshow_direction</t>
  </si>
  <si>
    <t>Direction</t>
  </si>
  <si>
    <t>Direction of rotation</t>
  </si>
  <si>
    <t>Direction of slide change</t>
  </si>
  <si>
    <t>Flip direction</t>
  </si>
  <si>
    <t>slideshow_option</t>
  </si>
  <si>
    <t>Option</t>
  </si>
  <si>
    <t>General option</t>
  </si>
  <si>
    <t>settings</t>
  </si>
  <si>
    <t>Settings</t>
  </si>
  <si>
    <t>General Settings: Slideshow</t>
  </si>
  <si>
    <t>carousell</t>
  </si>
  <si>
    <t>Carousell</t>
  </si>
  <si>
    <t>Rotating box</t>
  </si>
  <si>
    <t>horizontal</t>
  </si>
  <si>
    <t>Horizontal</t>
  </si>
  <si>
    <t>Horizontal directional slide change</t>
  </si>
  <si>
    <t>vertical</t>
  </si>
  <si>
    <t>Vertical</t>
  </si>
  <si>
    <t>Vertical directional slide change</t>
  </si>
  <si>
    <t>axis</t>
  </si>
  <si>
    <t>Axial Spin</t>
  </si>
  <si>
    <t>Flipped slide change</t>
  </si>
  <si>
    <t>id_account_group</t>
  </si>
  <si>
    <t>if account is shown to others as being a member of the group</t>
  </si>
  <si>
    <t>(account_group!name)</t>
  </si>
  <si>
    <r>
      <rPr>
        <rFont val="Arial"/>
        <color rgb="FF000000"/>
        <sz val="10.0"/>
      </rPr>
      <t>(</t>
    </r>
    <r>
      <rPr>
        <rFont val="Arial"/>
        <b/>
        <color rgb="FF000000"/>
        <sz val="10.0"/>
      </rPr>
      <t>group_member</t>
    </r>
    <r>
      <rPr>
        <rFont val="Arial"/>
        <color rgb="FF000000"/>
        <sz val="10.0"/>
      </rPr>
      <t>:account!name)</t>
    </r>
  </si>
  <si>
    <t>key:(id_account_group:id_account)</t>
  </si>
  <si>
    <r>
      <rPr>
        <rFont val="Arial"/>
        <color rgb="FF000000"/>
        <sz val="10.0"/>
      </rPr>
      <t>(</t>
    </r>
    <r>
      <rPr>
        <rFont val="Arial"/>
        <b/>
        <color rgb="FF000000"/>
        <sz val="10.0"/>
      </rPr>
      <t>group_owner</t>
    </r>
    <r>
      <rPr>
        <rFont val="Arial"/>
        <color rgb="FF000000"/>
        <sz val="10.0"/>
      </rPr>
      <t>:account!name)</t>
    </r>
  </si>
  <si>
    <t>id_organisation_group</t>
  </si>
  <si>
    <r>
      <rPr>
        <rFont val="Arial"/>
        <color rgb="FF000000"/>
        <sz val="10.0"/>
      </rPr>
      <t>(</t>
    </r>
    <r>
      <rPr>
        <rFont val="Arial"/>
        <b/>
        <color rgb="FF000000"/>
        <sz val="10.0"/>
      </rPr>
      <t>group_member</t>
    </r>
    <r>
      <rPr>
        <rFont val="Arial"/>
        <color rgb="FF000000"/>
        <sz val="10.0"/>
      </rPr>
      <t>:account!name)</t>
    </r>
  </si>
  <si>
    <t>key:(id_organisation_group:id_account)</t>
  </si>
  <si>
    <r>
      <rPr>
        <rFont val="Arial"/>
        <color rgb="FF000000"/>
        <sz val="10.0"/>
      </rPr>
      <t>(</t>
    </r>
    <r>
      <rPr>
        <rFont val="Arial"/>
        <b/>
        <color rgb="FF000000"/>
        <sz val="10.0"/>
      </rPr>
      <t>group_owner</t>
    </r>
    <r>
      <rPr>
        <rFont val="Arial"/>
        <color rgb="FF000000"/>
        <sz val="10.0"/>
      </rPr>
      <t>:organisation!name)</t>
    </r>
  </si>
  <si>
    <t>(video, audio, image, text, blob)</t>
  </si>
  <si>
    <t>BLOB</t>
  </si>
  <si>
    <t>crc-&gt;sha1</t>
  </si>
  <si>
    <t>mime_type</t>
  </si>
  <si>
    <t>extension</t>
  </si>
  <si>
    <t>size</t>
  </si>
  <si>
    <t>IEC</t>
  </si>
  <si>
    <t>(B, KB, MB, GB, TB, PB, EB, ZB, YB, iB, KiB, MiB, GiB, TiB, PiB, EiB, ZiB, YiB, b, kB, mB, gB, tB, pB, yB, Kb, Mb, Gb, Tb, Pb, Eb, Zb)</t>
  </si>
  <si>
    <t>location</t>
  </si>
  <si>
    <t>TINYINT</t>
  </si>
  <si>
    <t>0 = /uploads/, 1 = /1/cache* &amp; /1/resize*, 2 = /2/cache* &amp; /2/resize*</t>
  </si>
  <si>
    <t>processed</t>
  </si>
  <si>
    <t>(active, pending, suspended, cancelled, corrupted)</t>
  </si>
  <si>
    <t>video</t>
  </si>
  <si>
    <t>F09F2B593A2BFD49E921990B5BA45C972D05424B</t>
  </si>
  <si>
    <t>video/mp4</t>
  </si>
  <si>
    <t>mp4</t>
  </si>
  <si>
    <t>GB</t>
  </si>
  <si>
    <t>that day in detail</t>
  </si>
  <si>
    <t>2268B9480697E6FABFDB221A5DD2BD623A49C38D</t>
  </si>
  <si>
    <t xml:space="preserve">text/plain </t>
  </si>
  <si>
    <t>txt</t>
  </si>
  <si>
    <t>B</t>
  </si>
  <si>
    <t>image</t>
  </si>
  <si>
    <t>78FCF596EB589FE39448C83C2733AEC5FA0D3B00</t>
  </si>
  <si>
    <t>image/png</t>
  </si>
  <si>
    <t>png</t>
  </si>
  <si>
    <t>MB</t>
  </si>
  <si>
    <t>Actually, I value every second we're together, from the moment I squeeze his orange juice in the morning till I tuck him in at night. He's not just my boss, he's my best friend too.</t>
  </si>
  <si>
    <t>1C95FF7120C99D67D071FFDEB7C664595372E0CC</t>
  </si>
  <si>
    <t>audio</t>
  </si>
  <si>
    <t>4C34E9B1DFF207506CA88BB147486802A084FB16</t>
  </si>
  <si>
    <t>audio/mpeg</t>
  </si>
  <si>
    <t>mp3</t>
  </si>
  <si>
    <t>KB</t>
  </si>
  <si>
    <t>I love you the mostest</t>
  </si>
  <si>
    <t>2D4BBF4C9D8BC1384FC684528525B8398996F0D7</t>
  </si>
  <si>
    <t>gross dad</t>
  </si>
  <si>
    <t>70CF71642A498C5305AD1ACE763A5B163776B8A5</t>
  </si>
  <si>
    <t>thumbnail_viewport_top</t>
  </si>
  <si>
    <t>thumbnail_viewport_left</t>
  </si>
  <si>
    <t>key:(id_item:id_account)</t>
  </si>
  <si>
    <t>(item!type)</t>
  </si>
  <si>
    <t>(item!data)</t>
  </si>
  <si>
    <t>(item!hash)</t>
  </si>
  <si>
    <t>(item!extension)</t>
  </si>
  <si>
    <t>test video</t>
  </si>
  <si>
    <t>my first upload</t>
  </si>
  <si>
    <t>that day story</t>
  </si>
  <si>
    <t>that day summary</t>
  </si>
  <si>
    <t>that day selfie</t>
  </si>
  <si>
    <t>feeling cute</t>
  </si>
  <si>
    <t>my boss</t>
  </si>
  <si>
    <t>what i think of mr burns</t>
  </si>
  <si>
    <t>my dearest homie</t>
  </si>
  <si>
    <t>hello_dad</t>
  </si>
  <si>
    <t>copied it from his phone</t>
  </si>
  <si>
    <t xml:space="preserve"> 0 = system / general
-1 = app
-2 = www </t>
  </si>
  <si>
    <t>name_table</t>
  </si>
  <si>
    <t>data_json</t>
  </si>
  <si>
    <t>user</t>
  </si>
  <si>
    <t>{ "id": "1", "name_first": "Homersmith",  "password": "kjasdjkh78665ads786a" }</t>
  </si>
  <si>
    <t>{ "id": "1", "name_other": null }</t>
  </si>
  <si>
    <t>{ "id": "1", "name_other": H. Simpson }</t>
  </si>
  <si>
    <t>account_pair</t>
  </si>
  <si>
    <t>{ "id": "1", "name": "my thingy",  "NFC_UID": "ZZ:ZZ:ZZ:ZZ:ZZ:ZZ" }</t>
  </si>
  <si>
    <t>{ "id": "2", "status": "pending" }</t>
  </si>
  <si>
    <t>post_conf</t>
  </si>
  <si>
    <t>{ "id": "4", "pending_approval": "no" }</t>
  </si>
  <si>
    <t>post_list</t>
  </si>
  <si>
    <t>{ "id_post": "1", "id_item": "1", "item_dup": "1", "alignment_text": "left" }</t>
  </si>
  <si>
    <t>(none, yes, no, crypto1, DES3, DES2K3, DES3K2, AES128)</t>
  </si>
  <si>
    <t>(public)</t>
  </si>
  <si>
    <t>(active,pending,suspended,cancelled)</t>
  </si>
  <si>
    <t>Sprinfield Church</t>
  </si>
  <si>
    <t>Main Entrance</t>
  </si>
  <si>
    <t>EF:FG:GH:AB:BC:CD</t>
  </si>
  <si>
    <t>memory_total</t>
  </si>
  <si>
    <t>bytes</t>
  </si>
  <si>
    <t>memory_available</t>
  </si>
  <si>
    <t>UID</t>
  </si>
  <si>
    <t>data_type</t>
  </si>
  <si>
    <t>(none, mf_classic, type1, type2, type3, type4, type5)</t>
  </si>
  <si>
    <t>tech_NFCA</t>
  </si>
  <si>
    <t>ISO 14443-3A</t>
  </si>
  <si>
    <t>tech_NFCB</t>
  </si>
  <si>
    <t>ISO 14443-3B</t>
  </si>
  <si>
    <t>tech_NFCF</t>
  </si>
  <si>
    <t>JIS 6319-4</t>
  </si>
  <si>
    <t>tech_NFCV</t>
  </si>
  <si>
    <t>ISO 15693</t>
  </si>
  <si>
    <t>tech_ISODEP</t>
  </si>
  <si>
    <t>ISO 14443-4</t>
  </si>
  <si>
    <t>tech_NDEF</t>
  </si>
  <si>
    <t>tech_mfC</t>
  </si>
  <si>
    <t>tech_mfU</t>
  </si>
  <si>
    <t>tech_NFCBarcode</t>
  </si>
  <si>
    <t>?ISO 7816-6?</t>
  </si>
  <si>
    <t>write_lock</t>
  </si>
  <si>
    <t>data can be made read only</t>
  </si>
  <si>
    <t>length_URL</t>
  </si>
  <si>
    <t>characters</t>
  </si>
  <si>
    <t>length_text</t>
  </si>
  <si>
    <t>vcard</t>
  </si>
  <si>
    <t>approximate minimum count</t>
  </si>
  <si>
    <t>cryptography</t>
  </si>
  <si>
    <t>length_UID</t>
  </si>
  <si>
    <t>bytes, type maximum</t>
  </si>
  <si>
    <t>scan_counter</t>
  </si>
  <si>
    <t>SUN</t>
  </si>
  <si>
    <t>Mifare Classic EV1 1k</t>
  </si>
  <si>
    <t>mf_classic</t>
  </si>
  <si>
    <t>crypto1</t>
  </si>
  <si>
    <t>Mifare Classic EV1 4k</t>
  </si>
  <si>
    <t>Mifare Desfire 2k</t>
  </si>
  <si>
    <t>type4</t>
  </si>
  <si>
    <t>Mifare Desfire 4k</t>
  </si>
  <si>
    <t>Mifare Desfire 8k</t>
  </si>
  <si>
    <t>Mifare Ultralight EV1</t>
  </si>
  <si>
    <t>type2</t>
  </si>
  <si>
    <t>Mifare Ultralight C</t>
  </si>
  <si>
    <t>DES3</t>
  </si>
  <si>
    <t>Topaz 512</t>
  </si>
  <si>
    <t>type1</t>
  </si>
  <si>
    <t>NTAG203</t>
  </si>
  <si>
    <t>NTAG210</t>
  </si>
  <si>
    <t>NTAG210μ</t>
  </si>
  <si>
    <t>NTAG212</t>
  </si>
  <si>
    <t>NTAG213</t>
  </si>
  <si>
    <t>NTAG215</t>
  </si>
  <si>
    <t>NTAG216</t>
  </si>
  <si>
    <t>NTAG413 DNA</t>
  </si>
  <si>
    <t>AES128</t>
  </si>
  <si>
    <t>NTAG424 DNA</t>
  </si>
  <si>
    <t>ICODE SLIX</t>
  </si>
  <si>
    <t>type5</t>
  </si>
  <si>
    <t>0 = system</t>
  </si>
  <si>
    <t>PRIMARY COMPOSITE
(system, account, organisation, group_account, group_organisation)</t>
  </si>
  <si>
    <t>PRIMARY COMPOSITE
(all, account, organisation, group_account, group_organisation)</t>
  </si>
  <si>
    <t>PRIMARY COMPOSITE
(sign-in, request-in, request-out, post-in, post-out)</t>
  </si>
  <si>
    <r>
      <rPr>
        <rFont val="Arial"/>
        <color theme="1"/>
      </rPr>
      <t>(</t>
    </r>
    <r>
      <rPr>
        <rFont val="Arial"/>
        <b/>
        <color theme="1"/>
      </rPr>
      <t>sender</t>
    </r>
    <r>
      <rPr>
        <rFont val="Arial"/>
        <color theme="1"/>
      </rPr>
      <t>:[account!name|organisation!name|account_group!name|organisation_group!name])</t>
    </r>
  </si>
  <si>
    <r>
      <rPr>
        <rFont val="Arial"/>
        <color theme="1"/>
      </rPr>
      <t>(</t>
    </r>
    <r>
      <rPr>
        <rFont val="Arial"/>
        <b/>
        <color theme="1"/>
      </rPr>
      <t>recipient</t>
    </r>
    <r>
      <rPr>
        <rFont val="Arial"/>
        <color theme="1"/>
      </rPr>
      <t>:[account!name|organisation!name|account_group!name|organisation_group!name])</t>
    </r>
  </si>
  <si>
    <t>system</t>
  </si>
  <si>
    <r>
      <rPr>
        <rFont val="Arial"/>
        <b/>
        <color theme="5"/>
      </rPr>
      <t>NOT PRIMARY COMPOSITE</t>
    </r>
    <r>
      <rPr>
        <rFont val="Arial"/>
        <color theme="1"/>
      </rPr>
      <t xml:space="preserve">
cell copied/linked from notification table for list</t>
    </r>
  </si>
  <si>
    <r>
      <rPr>
        <rFont val="Arial"/>
        <color theme="1"/>
      </rPr>
      <t>(</t>
    </r>
    <r>
      <rPr>
        <rFont val="Arial"/>
        <b/>
        <color theme="1"/>
      </rPr>
      <t>sender</t>
    </r>
    <r>
      <rPr>
        <rFont val="Arial"/>
        <color theme="1"/>
      </rPr>
      <t>:[account!name|organisation!name|account_group!name|organisation_group!name])</t>
    </r>
  </si>
  <si>
    <r>
      <rPr>
        <rFont val="Arial"/>
        <color theme="1"/>
      </rPr>
      <t>(</t>
    </r>
    <r>
      <rPr>
        <rFont val="Arial"/>
        <b/>
        <color theme="1"/>
      </rPr>
      <t>recipient</t>
    </r>
    <r>
      <rPr>
        <rFont val="Arial"/>
        <color theme="1"/>
      </rPr>
      <t>:[account!name|organisation!name|account_group!name|organisation_group!name])</t>
    </r>
  </si>
  <si>
    <t>image item as profile picture</t>
  </si>
  <si>
    <t>id_organisation_type</t>
  </si>
  <si>
    <t>id_address_residential</t>
  </si>
  <si>
    <t>id_address_postal</t>
  </si>
  <si>
    <t>(organisation_type!name)</t>
  </si>
  <si>
    <t>(address!address1,...,country)</t>
  </si>
  <si>
    <t>Simpsons Nuclear Plant</t>
  </si>
  <si>
    <t>Moe's Tavern</t>
  </si>
  <si>
    <t>Wellness Clinic</t>
  </si>
  <si>
    <t>Aamica</t>
  </si>
  <si>
    <r>
      <rPr>
        <rFont val="Arial"/>
        <color rgb="FF000000"/>
        <sz val="10.0"/>
      </rPr>
      <t>(</t>
    </r>
    <r>
      <rPr>
        <rFont val="Arial"/>
        <b/>
        <color rgb="FF000000"/>
        <sz val="10.0"/>
      </rPr>
      <t>controller</t>
    </r>
    <r>
      <rPr>
        <rFont val="Arial"/>
        <color rgb="FF000000"/>
        <sz val="10.0"/>
      </rPr>
      <t>:account!name)</t>
    </r>
  </si>
  <si>
    <t>key:(id_organisation:id_account)</t>
  </si>
  <si>
    <t>-1 default data</t>
  </si>
  <si>
    <t>target_type</t>
  </si>
  <si>
    <t>access</t>
  </si>
  <si>
    <t>(all, owner, admin, manager, member)</t>
  </si>
  <si>
    <t>section_init</t>
  </si>
  <si>
    <t>(
  header,
  header_tap-to-scan,
  header_account-profile,
  header_post-new,
  header_search,
  header_notifications,
//
  navbar,
  navbar_home, 
  navbar_favourites,
  navbar_preview,
  navbar_groups,
  navbar_account,
  navbar_associations_friends,
  navbar_associations_organisations,
  navbar_NFC_connect,
//
  arg_screen_account,
  arg_screen_organisation
)</t>
  </si>
  <si>
    <t>section_init_arg</t>
  </si>
  <si>
    <t>app json data</t>
  </si>
  <si>
    <t>colour</t>
  </si>
  <si>
    <t>background_colour</t>
  </si>
  <si>
    <t>colour_disabled</t>
  </si>
  <si>
    <t>colour_highlight</t>
  </si>
  <si>
    <t>colour_warning</t>
  </si>
  <si>
    <t>color</t>
  </si>
  <si>
    <t>background_color</t>
  </si>
  <si>
    <t>color_disabled</t>
  </si>
  <si>
    <t>color_highlight</t>
  </si>
  <si>
    <t>color_warning</t>
  </si>
  <si>
    <t>navbar_account</t>
  </si>
  <si>
    <t>#4E4E4E</t>
  </si>
  <si>
    <t>#FBFAFD</t>
  </si>
  <si>
    <t>#979797</t>
  </si>
  <si>
    <t>#2084D1</t>
  </si>
  <si>
    <t>#CB2A2A</t>
  </si>
  <si>
    <t>arg_organisation</t>
  </si>
  <si>
    <t>{ id_organisation_default: 1, load_account_organisation_owner: true }</t>
  </si>
  <si>
    <t>header_colour</t>
  </si>
  <si>
    <t>header_background_colour</t>
  </si>
  <si>
    <t>navbar_colour</t>
  </si>
  <si>
    <t>navbar_background_colour</t>
  </si>
  <si>
    <t>background_olour</t>
  </si>
  <si>
    <t>asset_colour</t>
  </si>
  <si>
    <t>asset_background_colour</t>
  </si>
  <si>
    <t>PRIMARY COMPOSITE
(active, inactive)</t>
  </si>
  <si>
    <t>header_color</t>
  </si>
  <si>
    <t>header_bgcolor</t>
  </si>
  <si>
    <t>navbar_color</t>
  </si>
  <si>
    <t>navbar_bgcolor</t>
  </si>
  <si>
    <t>bgcolor</t>
  </si>
  <si>
    <t>asset_color</t>
  </si>
  <si>
    <t>asset_bgcolor</t>
  </si>
  <si>
    <t>#FFFFFF</t>
  </si>
  <si>
    <t>#7B6DA8</t>
  </si>
  <si>
    <t>inactive</t>
  </si>
  <si>
    <t>red</t>
  </si>
  <si>
    <t>navbar</t>
  </si>
  <si>
    <t>section</t>
  </si>
  <si>
    <t>(tap-to-scan, account-profile, post-new, search, notifications)</t>
  </si>
  <si>
    <t>name_colour</t>
  </si>
  <si>
    <t>name_background_color</t>
  </si>
  <si>
    <t>image_default</t>
  </si>
  <si>
    <t>display_name</t>
  </si>
  <si>
    <t>display_image</t>
  </si>
  <si>
    <t>(active, inactive)</t>
  </si>
  <si>
    <t>alignment</t>
  </si>
  <si>
    <t>(left, middle, right)</t>
  </si>
  <si>
    <t>order</t>
  </si>
  <si>
    <t>name_color</t>
  </si>
  <si>
    <t>name_bgcolor</t>
  </si>
  <si>
    <t>tap-to-scan</t>
  </si>
  <si>
    <t>Scan</t>
  </si>
  <si>
    <t>Header-Heart-100x100.svg</t>
  </si>
  <si>
    <t>account-profile</t>
  </si>
  <si>
    <t>%AAMICA_FN_ACCOUNT-NAME_OTHER%</t>
  </si>
  <si>
    <t>%AAMICA_FN_ACCOUNT-ID_ITEM%</t>
  </si>
  <si>
    <t>post-new</t>
  </si>
  <si>
    <t>New Post</t>
  </si>
  <si>
    <t>Header-Envelope-100x100.svg</t>
  </si>
  <si>
    <t>suspended</t>
  </si>
  <si>
    <t>search</t>
  </si>
  <si>
    <t>Search</t>
  </si>
  <si>
    <t>Header-Search-100x100.svg</t>
  </si>
  <si>
    <t>notifications</t>
  </si>
  <si>
    <t>Notifications</t>
  </si>
  <si>
    <t>Header-Notification_Inactive-100x100.svg</t>
  </si>
  <si>
    <t>Header-Notification_Active-100x100.svg</t>
  </si>
  <si>
    <t>Tap</t>
  </si>
  <si>
    <t>Header-Tap.png</t>
  </si>
  <si>
    <t>Header-Tapped.png</t>
  </si>
  <si>
    <t>(home, favourites, preview, groups, account)</t>
  </si>
  <si>
    <t>home</t>
  </si>
  <si>
    <t>Home</t>
  </si>
  <si>
    <t>NB-Home-I-100x100.svg</t>
  </si>
  <si>
    <t>favourites</t>
  </si>
  <si>
    <t>Favourites</t>
  </si>
  <si>
    <t>NB-Favourites-I-100x100.svg</t>
  </si>
  <si>
    <t>preview</t>
  </si>
  <si>
    <t>Preview</t>
  </si>
  <si>
    <t>groups</t>
  </si>
  <si>
    <t>Groups</t>
  </si>
  <si>
    <t>NB-Groups-I-100x100.svg</t>
  </si>
  <si>
    <t>Account</t>
  </si>
  <si>
    <t>NB-Account-I-100x100.svg</t>
  </si>
  <si>
    <t>NB-Home-A-100x100.svg</t>
  </si>
  <si>
    <t>NB-Favourites-A-100x100.svg</t>
  </si>
  <si>
    <t>NB-Groups-A-100x100.svg</t>
  </si>
  <si>
    <t>NB-Account-A-100x100.svg</t>
  </si>
  <si>
    <t>Main</t>
  </si>
  <si>
    <t>Executive</t>
  </si>
  <si>
    <t>to all that really matter</t>
  </si>
  <si>
    <t>Admin</t>
  </si>
  <si>
    <t>to those i hate</t>
  </si>
  <si>
    <t>General</t>
  </si>
  <si>
    <t>to those i really hate</t>
  </si>
  <si>
    <t>Patrons</t>
  </si>
  <si>
    <t>my drunkards</t>
  </si>
  <si>
    <t xml:space="preserve"> “Thank you” - Paramedic</t>
  </si>
  <si>
    <t xml:space="preserve"> “Thank you” - Health care workers (general)</t>
  </si>
  <si>
    <t xml:space="preserve"> “Thank you” - Nurses</t>
  </si>
  <si>
    <t xml:space="preserve"> “Thank you” - Aged care support</t>
  </si>
  <si>
    <t xml:space="preserve"> “Thank you” - Retail staff</t>
  </si>
  <si>
    <t xml:space="preserve"> “Thank you” - Food service worker</t>
  </si>
  <si>
    <t xml:space="preserve"> “Bush Fires (AU)” - NSW Fire Fighters</t>
  </si>
  <si>
    <t xml:space="preserve"> “Bush Fires (AU)” - Northern NSW SES</t>
  </si>
  <si>
    <t>0 = system entries that are allowed across organisations</t>
  </si>
  <si>
    <t>Recipient: “Thank you” - Paramedics</t>
  </si>
  <si>
    <t>SBSB-EM3D-9CNW</t>
  </si>
  <si>
    <t>Contributor: “Thank you” - Paramedics</t>
  </si>
  <si>
    <t>STZ8-UB2F-EPQR</t>
  </si>
  <si>
    <t>Recipient: “Thank you” - Health care workers (general)</t>
  </si>
  <si>
    <t>YDW8-VL83-KV9J</t>
  </si>
  <si>
    <t>Contributor: “Thank you” - Health care workers (general)</t>
  </si>
  <si>
    <t>REMQ-L89M-8896</t>
  </si>
  <si>
    <t>Recipient: “Thank you” - Nurses</t>
  </si>
  <si>
    <t>E5GJ-TBZV-362R</t>
  </si>
  <si>
    <t>Contributor: “Thank you” - Nurses</t>
  </si>
  <si>
    <t>FG7B-XAJA-GWPG</t>
  </si>
  <si>
    <t>Recipient: “Thank you” - Aged care support</t>
  </si>
  <si>
    <t>FNQG-LWS2-XA49</t>
  </si>
  <si>
    <t>Contributor: “Thank you” - Aged care support</t>
  </si>
  <si>
    <t>894X-AECW-AKBJ</t>
  </si>
  <si>
    <t>Recipient: “Thank you” - Retail staff</t>
  </si>
  <si>
    <t>89KG-T7C9-VAZK</t>
  </si>
  <si>
    <t>Contributor: “Thank you” - Retail staff</t>
  </si>
  <si>
    <t>NAFE-R2P3-QB3Q</t>
  </si>
  <si>
    <t>Recipient: “Thank you” - Food service worker</t>
  </si>
  <si>
    <t>6EH3-ZA3W-4QL3</t>
  </si>
  <si>
    <t>Contributor: “Thank you” - Food service worker</t>
  </si>
  <si>
    <t>UDQD-7427-46GM</t>
  </si>
  <si>
    <t>Recipient: “Thank you” - NSW Fire Fighters</t>
  </si>
  <si>
    <t>6AD5-A2W4-3E5F</t>
  </si>
  <si>
    <t>Contributor: “Thank you” - NSW Fire Fighters</t>
  </si>
  <si>
    <t>B2M7-2UGG-FN58</t>
  </si>
  <si>
    <t>Recipient: “Thank you” - Northern NSW SES</t>
  </si>
  <si>
    <t>QGWQ-N5M3-NMT9</t>
  </si>
  <si>
    <t>Contributor: “Thank you” - Northern NSW SES</t>
  </si>
  <si>
    <t>CSVW-W2Y9-AAP5</t>
  </si>
  <si>
    <t>id_invitation</t>
  </si>
  <si>
    <t>PRIMARY COMPOSITE
(
  account,
  group_account, group_organisation,
  organisation_owner, organisation_admin, organisation_manager, organisation_member,
  favourite,
  account_request-in, account_request-out,
  group_request-in, account_request-out,
  organisation_request-in, organisation_request-out
)</t>
  </si>
  <si>
    <t>id_type</t>
  </si>
  <si>
    <t>(organisation_invitation!name)</t>
  </si>
  <si>
    <t>([organisation_group!name|favourite!name])</t>
  </si>
  <si>
    <t>key:(id_invitation:id_type)</t>
  </si>
  <si>
    <t>favourite</t>
  </si>
  <si>
    <t>PRIMARY COMPOSITE
(email, URL, phone, mobile)</t>
  </si>
  <si>
    <t>key:(id_user:type:order)</t>
  </si>
  <si>
    <t>info@simpsonsnuclear.com</t>
  </si>
  <si>
    <t>Enquiries</t>
  </si>
  <si>
    <t>phone</t>
  </si>
  <si>
    <t>(+1) 555-33333</t>
  </si>
  <si>
    <t>Main Desk</t>
  </si>
  <si>
    <t>URL</t>
  </si>
  <si>
    <t>https://simpsons.fandom.com/wiki/Springfield_Nuclear_Power_Plant</t>
  </si>
  <si>
    <t>accounts@simpsonsnuclear.com</t>
  </si>
  <si>
    <t>Accounts Department</t>
  </si>
  <si>
    <t>Other</t>
  </si>
  <si>
    <t>Chief Executives</t>
  </si>
  <si>
    <t>Chief Sustainability Officers</t>
  </si>
  <si>
    <t>General and Operations Managers</t>
  </si>
  <si>
    <t>Legislators</t>
  </si>
  <si>
    <t>Advertising and Promotions Managers</t>
  </si>
  <si>
    <t>Green Marketers</t>
  </si>
  <si>
    <t>Marketing Managers</t>
  </si>
  <si>
    <t>Sales Managers</t>
  </si>
  <si>
    <t>Public Relations and Fundraising Managers</t>
  </si>
  <si>
    <t>Administrative Services Managers</t>
  </si>
  <si>
    <t>Computer and Information Systems Managers</t>
  </si>
  <si>
    <t>Financial Managers</t>
  </si>
  <si>
    <t>Treasurers and Controllers</t>
  </si>
  <si>
    <t>Financial Managers, Branch or Department</t>
  </si>
  <si>
    <t>Industrial Production Managers</t>
  </si>
  <si>
    <t>Quality Control Systems Managers</t>
  </si>
  <si>
    <t>Geothermal Production Managers</t>
  </si>
  <si>
    <t>Biofuels Production Managers</t>
  </si>
  <si>
    <t>Biomass Power Plant Managers</t>
  </si>
  <si>
    <t>Methane/Landfill Gas Collection System Operators</t>
  </si>
  <si>
    <t>Hydroelectric Production Managers</t>
  </si>
  <si>
    <t>Purchasing Managers</t>
  </si>
  <si>
    <t>Transportation, Storage, and Distribution Managers</t>
  </si>
  <si>
    <t>Transportation Managers</t>
  </si>
  <si>
    <t>Storage and Distribution Managers</t>
  </si>
  <si>
    <t>Logistics Managers</t>
  </si>
  <si>
    <t>Compensation and Benefits Managers</t>
  </si>
  <si>
    <t>Human Resources Managers</t>
  </si>
  <si>
    <t>Training and Development Managers</t>
  </si>
  <si>
    <t>Nursery and Greenhouse Managers</t>
  </si>
  <si>
    <t>Farm and Ranch Managers</t>
  </si>
  <si>
    <t>Aquacultural Managers</t>
  </si>
  <si>
    <t>Construction Managers</t>
  </si>
  <si>
    <t>Education Administrators, Preschool and Childcare Center/Program</t>
  </si>
  <si>
    <t>Education Administrators, Elementary and Secondary School</t>
  </si>
  <si>
    <t>Education Administrators, Postsecondary</t>
  </si>
  <si>
    <t>Education Administrators, All Other</t>
  </si>
  <si>
    <t>Distance Learning Coordinators</t>
  </si>
  <si>
    <t>Fitness and Wellness Coordinators</t>
  </si>
  <si>
    <t>Architectural and Engineering Managers</t>
  </si>
  <si>
    <t>Biofuels/Biodiesel Technology and Product Development Managers</t>
  </si>
  <si>
    <t>Food Service Managers</t>
  </si>
  <si>
    <t>Funeral Service Managers</t>
  </si>
  <si>
    <t>Gaming Managers</t>
  </si>
  <si>
    <t>Lodging Managers</t>
  </si>
  <si>
    <t>Medical and Health Services Managers</t>
  </si>
  <si>
    <t>Natural Sciences Managers</t>
  </si>
  <si>
    <t>Clinical Research Coordinators</t>
  </si>
  <si>
    <t>Water Resource Specialists</t>
  </si>
  <si>
    <t>Postmasters and Mail Superintendents</t>
  </si>
  <si>
    <t>Property, Real Estate, and Community Association Managers</t>
  </si>
  <si>
    <t>Social and Community Service Managers</t>
  </si>
  <si>
    <t>Emergency Management Directors</t>
  </si>
  <si>
    <t>Managers, All Other</t>
  </si>
  <si>
    <t>Regulatory Affairs Managers</t>
  </si>
  <si>
    <t>Compliance Managers</t>
  </si>
  <si>
    <t>Investment Fund Managers</t>
  </si>
  <si>
    <t>Supply Chain Managers</t>
  </si>
  <si>
    <t>Security Managers</t>
  </si>
  <si>
    <t>Loss Prevention Managers</t>
  </si>
  <si>
    <t>Wind Energy Operations Managers</t>
  </si>
  <si>
    <t>Wind Energy Project Managers</t>
  </si>
  <si>
    <t>Brownfield Redevelopment Specialists and Site Managers</t>
  </si>
  <si>
    <t>Agents and Business Managers of Artists, Performers, and Athletes</t>
  </si>
  <si>
    <t>Buyers and Purchasing Agents, Farm Products</t>
  </si>
  <si>
    <t>Wholesale and Retail Buyers, Except Farm Products</t>
  </si>
  <si>
    <t>Purchasing Agents, Except Wholesale, Retail, and Farm Products</t>
  </si>
  <si>
    <t>Claims Adjusters, Examiners, and Investigators</t>
  </si>
  <si>
    <t>Claims Examiners, Property and Casualty Insurance</t>
  </si>
  <si>
    <t>Insurance Adjusters, Examiners, and Investigators</t>
  </si>
  <si>
    <t>Insurance Appraisers, Auto Damage</t>
  </si>
  <si>
    <t>Compliance Officers</t>
  </si>
  <si>
    <t>Environmental Compliance Inspectors</t>
  </si>
  <si>
    <t>Licensing Examiners and Inspectors</t>
  </si>
  <si>
    <t>Equal Opportunity Representatives and Officers</t>
  </si>
  <si>
    <t>Government Property Inspectors and Investigators</t>
  </si>
  <si>
    <t>Coroners</t>
  </si>
  <si>
    <t>Regulatory Affairs Specialists</t>
  </si>
  <si>
    <t>Cost Estimators</t>
  </si>
  <si>
    <t>Human Resources Specialists</t>
  </si>
  <si>
    <t>Farm Labor Contractors</t>
  </si>
  <si>
    <t>Labor Relations Specialists</t>
  </si>
  <si>
    <t>Logisticians</t>
  </si>
  <si>
    <t>Logistics Engineers</t>
  </si>
  <si>
    <t>Logistics Analysts</t>
  </si>
  <si>
    <t>Management Analysts</t>
  </si>
  <si>
    <t>Meeting, Convention, and Event Planners</t>
  </si>
  <si>
    <t>Fundraisers</t>
  </si>
  <si>
    <t>Compensation, Benefits, and Job Analysis Specialists</t>
  </si>
  <si>
    <t>Training and Development Specialists</t>
  </si>
  <si>
    <t>Market Research Analysts and Marketing Specialists</t>
  </si>
  <si>
    <t>Business Operations Specialists, All Other</t>
  </si>
  <si>
    <t>Energy Auditors</t>
  </si>
  <si>
    <t>Security Management Specialists</t>
  </si>
  <si>
    <t>Customs Brokers</t>
  </si>
  <si>
    <t>Business Continuity Planners</t>
  </si>
  <si>
    <t>Sustainability Specialists</t>
  </si>
  <si>
    <t>Online Merchants</t>
  </si>
  <si>
    <t>Accountants and Auditors</t>
  </si>
  <si>
    <t>Accountants</t>
  </si>
  <si>
    <t>Auditors</t>
  </si>
  <si>
    <t>Appraisers and Assessors of Real Estate</t>
  </si>
  <si>
    <t>Assessors</t>
  </si>
  <si>
    <t>Appraisers, Real Estate</t>
  </si>
  <si>
    <t>Budget Analysts</t>
  </si>
  <si>
    <t>Credit Analysts</t>
  </si>
  <si>
    <t>Financial Analysts</t>
  </si>
  <si>
    <t>Personal Financial Advisors</t>
  </si>
  <si>
    <t>Insurance Underwriters</t>
  </si>
  <si>
    <t>Financial Examiners</t>
  </si>
  <si>
    <t>Credit Counselors</t>
  </si>
  <si>
    <t>Loan Counselors</t>
  </si>
  <si>
    <t>Loan Officers</t>
  </si>
  <si>
    <t>Tax Examiners and Collectors, and Revenue Agents</t>
  </si>
  <si>
    <t>Tax Preparers</t>
  </si>
  <si>
    <t>Financial Specialists, All Other</t>
  </si>
  <si>
    <t>Financial Quantitative Analysts</t>
  </si>
  <si>
    <t>Risk Management Specialists</t>
  </si>
  <si>
    <t>Investment Underwriters</t>
  </si>
  <si>
    <t>Fraud Examiners, Investigators and Analysts</t>
  </si>
  <si>
    <t>Computer and Information Research Scientists</t>
  </si>
  <si>
    <t>Computer Systems Analysts</t>
  </si>
  <si>
    <t>Informatics Nurse Specialists</t>
  </si>
  <si>
    <t>Information Security Analysts</t>
  </si>
  <si>
    <t>Computer Programmers</t>
  </si>
  <si>
    <t>Software Developers, Applications</t>
  </si>
  <si>
    <t>Software Developers, Systems Software</t>
  </si>
  <si>
    <t>Web Developers</t>
  </si>
  <si>
    <t>Database Administrators</t>
  </si>
  <si>
    <t>Network and Computer Systems Administrators</t>
  </si>
  <si>
    <t>Computer Network Architects</t>
  </si>
  <si>
    <t>Telecommunications Engineering Specialists</t>
  </si>
  <si>
    <t>Computer User Support Specialists</t>
  </si>
  <si>
    <t>Computer Network Support Specialists</t>
  </si>
  <si>
    <t>Computer Occupations, All Other</t>
  </si>
  <si>
    <t>Software Quality Assurance Engineers and Testers</t>
  </si>
  <si>
    <t>Computer Systems Engineers/Architects</t>
  </si>
  <si>
    <t>Web Administrators</t>
  </si>
  <si>
    <t>Geospatial Information Scientists and Technologists</t>
  </si>
  <si>
    <t>Geographic Information Systems Technicians</t>
  </si>
  <si>
    <t>Database Architects</t>
  </si>
  <si>
    <t>Data Warehousing Specialists</t>
  </si>
  <si>
    <t>Business Intelligence Analysts</t>
  </si>
  <si>
    <t>Information Technology Project Managers</t>
  </si>
  <si>
    <t>Search Marketing Strategists</t>
  </si>
  <si>
    <t>Video Game Designers</t>
  </si>
  <si>
    <t>Document Management Specialists</t>
  </si>
  <si>
    <t>Actuaries</t>
  </si>
  <si>
    <t>Mathematicians</t>
  </si>
  <si>
    <t>Operations Research Analysts</t>
  </si>
  <si>
    <t>Statisticians</t>
  </si>
  <si>
    <t>Biostatisticians</t>
  </si>
  <si>
    <t>Clinical Data Managers</t>
  </si>
  <si>
    <t>Mathematical Technicians</t>
  </si>
  <si>
    <t>Mathematical Science Occupations, All Other</t>
  </si>
  <si>
    <t>Architects, Except Landscape and Naval</t>
  </si>
  <si>
    <t>Landscape Architects</t>
  </si>
  <si>
    <t>Cartographers and Photogrammetrists</t>
  </si>
  <si>
    <t>Surveyors</t>
  </si>
  <si>
    <t>Geodetic Surveyors</t>
  </si>
  <si>
    <t>Aerospace Engineers</t>
  </si>
  <si>
    <t>Agricultural Engineers</t>
  </si>
  <si>
    <t>Biomedical Engineers</t>
  </si>
  <si>
    <t>Chemical Engineers</t>
  </si>
  <si>
    <t>Civil Engineers</t>
  </si>
  <si>
    <t>Transportation Engineers</t>
  </si>
  <si>
    <t>Computer Hardware Engineers</t>
  </si>
  <si>
    <t>Electrical Engineers</t>
  </si>
  <si>
    <t>Electronics Engineers, Except Computer</t>
  </si>
  <si>
    <t>Radio Frequency Identification Device Specialists</t>
  </si>
  <si>
    <t>Environmental Engineers</t>
  </si>
  <si>
    <t>Water/Wastewater Engineers</t>
  </si>
  <si>
    <t>Health and Safety Engineers, Except Mining Safety Engineers and Inspectors</t>
  </si>
  <si>
    <t>Industrial Safety and Health Engineers</t>
  </si>
  <si>
    <t>Fire-Prevention and Protection Engineers</t>
  </si>
  <si>
    <t>Product Safety Engineers</t>
  </si>
  <si>
    <t>Industrial Engineers</t>
  </si>
  <si>
    <t>Human Factors Engineers and Ergonomists</t>
  </si>
  <si>
    <t>Marine Engineers and Naval Architects</t>
  </si>
  <si>
    <t>Marine Engineers</t>
  </si>
  <si>
    <t>Marine Architects</t>
  </si>
  <si>
    <t>Materials Engineers</t>
  </si>
  <si>
    <t>Mechanical Engineers</t>
  </si>
  <si>
    <t>Fuel Cell Engineers</t>
  </si>
  <si>
    <t>Automotive Engineers</t>
  </si>
  <si>
    <t>Mining and Geological Engineers, Including Mining Safety Engineers</t>
  </si>
  <si>
    <t>Nuclear Engineers</t>
  </si>
  <si>
    <t>Petroleum Engineers</t>
  </si>
  <si>
    <t>Engineers, All Other</t>
  </si>
  <si>
    <t>Biochemical Engineers</t>
  </si>
  <si>
    <t>Validation Engineers</t>
  </si>
  <si>
    <t>Energy Engineers</t>
  </si>
  <si>
    <t>Manufacturing Engineers</t>
  </si>
  <si>
    <t>Mechatronics Engineers</t>
  </si>
  <si>
    <t>Microsystems Engineers</t>
  </si>
  <si>
    <t>Photonics Engineers</t>
  </si>
  <si>
    <t>Robotics Engineers</t>
  </si>
  <si>
    <t>Nanosystems Engineers</t>
  </si>
  <si>
    <t>Wind Energy Engineers</t>
  </si>
  <si>
    <t>Solar Energy Systems Engineers</t>
  </si>
  <si>
    <t>Architectural and Civil Drafters</t>
  </si>
  <si>
    <t>Architectural Drafters</t>
  </si>
  <si>
    <t>Civil Drafters</t>
  </si>
  <si>
    <t>Electrical and Electronics Drafters</t>
  </si>
  <si>
    <t>Electronic Drafters</t>
  </si>
  <si>
    <t>Electrical Drafters</t>
  </si>
  <si>
    <t>Mechanical Drafters</t>
  </si>
  <si>
    <t>Drafters, All Other</t>
  </si>
  <si>
    <t>Aerospace Engineering and Operations Technicians</t>
  </si>
  <si>
    <t>Civil Engineering Technicians</t>
  </si>
  <si>
    <t>Electrical and Electronic Engineering Technicians</t>
  </si>
  <si>
    <t>Electronics Engineering Technicians</t>
  </si>
  <si>
    <t>Electrical Engineering Technicians</t>
  </si>
  <si>
    <t>Electro-Mechanical Technicians</t>
  </si>
  <si>
    <t>Robotics Technicians</t>
  </si>
  <si>
    <t>Environmental Engineering Technicians</t>
  </si>
  <si>
    <t>Industrial Engineering Technicians</t>
  </si>
  <si>
    <t>Mechanical Engineering Technicians</t>
  </si>
  <si>
    <t>Automotive Engineering Technicians</t>
  </si>
  <si>
    <t>Engineering Technicians, Except Drafters, All Other</t>
  </si>
  <si>
    <t>Non-Destructive Testing Specialists</t>
  </si>
  <si>
    <t>Electrical Engineering Technologists</t>
  </si>
  <si>
    <t>Electromechanical Engineering Technologists</t>
  </si>
  <si>
    <t>Electronics Engineering Technologists</t>
  </si>
  <si>
    <t>Industrial Engineering Technologists</t>
  </si>
  <si>
    <t>Manufacturing Engineering Technologists</t>
  </si>
  <si>
    <t>Mechanical Engineering Technologists</t>
  </si>
  <si>
    <t>Photonics Technicians</t>
  </si>
  <si>
    <t>Manufacturing Production Technicians</t>
  </si>
  <si>
    <t>Fuel Cell Technicians</t>
  </si>
  <si>
    <t>Nanotechnology Engineering Technologists</t>
  </si>
  <si>
    <t>Nanotechnology Engineering Technicians</t>
  </si>
  <si>
    <t>Surveying and Mapping Technicians</t>
  </si>
  <si>
    <t>Surveying Technicians</t>
  </si>
  <si>
    <t>Mapping Technicians</t>
  </si>
  <si>
    <t>Animal Scientists</t>
  </si>
  <si>
    <t>Food Scientists and Technologists</t>
  </si>
  <si>
    <t>Soil and Plant Scientists</t>
  </si>
  <si>
    <t>Biologists</t>
  </si>
  <si>
    <t>Biochemists and Biophysicists</t>
  </si>
  <si>
    <t>Microbiologists</t>
  </si>
  <si>
    <t>Zoologists and Wildlife Biologists</t>
  </si>
  <si>
    <t>Biological Scientists, All Other</t>
  </si>
  <si>
    <t>Bioinformatics Scientists</t>
  </si>
  <si>
    <t>Molecular and Cellular Biologists</t>
  </si>
  <si>
    <t>Geneticists</t>
  </si>
  <si>
    <t>Conservation Scientists</t>
  </si>
  <si>
    <t>Soil and Water Conservationists</t>
  </si>
  <si>
    <t>Range Managers</t>
  </si>
  <si>
    <t>Park Naturalists</t>
  </si>
  <si>
    <t>Foresters</t>
  </si>
  <si>
    <t>Epidemiologists</t>
  </si>
  <si>
    <t>Medical Scientists, Except Epidemiologists</t>
  </si>
  <si>
    <t>Life Scientists, All Other</t>
  </si>
  <si>
    <t>Astronomers</t>
  </si>
  <si>
    <t>Physicists</t>
  </si>
  <si>
    <t>Atmospheric and Space Scientists</t>
  </si>
  <si>
    <t>Chemists</t>
  </si>
  <si>
    <t>Materials Scientists</t>
  </si>
  <si>
    <t>Environmental Scientists and Specialists, Including Health</t>
  </si>
  <si>
    <t>Climate Change Analysts</t>
  </si>
  <si>
    <t>Environmental Restoration Planners</t>
  </si>
  <si>
    <t>Industrial Ecologists</t>
  </si>
  <si>
    <t>Geoscientists, Except Hydrologists and Geographers</t>
  </si>
  <si>
    <t>Hydrologists</t>
  </si>
  <si>
    <t>Physical Scientists, All Other</t>
  </si>
  <si>
    <t>Remote Sensing Scientists and Technologists</t>
  </si>
  <si>
    <t>Economists</t>
  </si>
  <si>
    <t>Environmental Economists</t>
  </si>
  <si>
    <t>Survey Researchers</t>
  </si>
  <si>
    <t>Clinical, Counseling, and School Psychologists</t>
  </si>
  <si>
    <t>School Psychologists</t>
  </si>
  <si>
    <t>Clinical Psychologists</t>
  </si>
  <si>
    <t>Counseling Psychologists</t>
  </si>
  <si>
    <t>Industrial-Organizational Psychologists</t>
  </si>
  <si>
    <t>Psychologists, All Other</t>
  </si>
  <si>
    <t>Neuropsychologists and Clinical Neuropsychologists</t>
  </si>
  <si>
    <t>Sociologists</t>
  </si>
  <si>
    <t>Urban and Regional Planners</t>
  </si>
  <si>
    <t>Anthropologists and Archeologists</t>
  </si>
  <si>
    <t>Anthropologists</t>
  </si>
  <si>
    <t>Archeologists</t>
  </si>
  <si>
    <t>Geographers</t>
  </si>
  <si>
    <t>Historians</t>
  </si>
  <si>
    <t>Political Scientists</t>
  </si>
  <si>
    <t>Social Scientists and Related Workers, All Other</t>
  </si>
  <si>
    <t>Transportation Planners</t>
  </si>
  <si>
    <t>Agricultural and Food Science Technicians</t>
  </si>
  <si>
    <t>Agricultural Technicians</t>
  </si>
  <si>
    <t>Food Science Technicians</t>
  </si>
  <si>
    <t>Biological Technicians</t>
  </si>
  <si>
    <t>Chemical Technicians</t>
  </si>
  <si>
    <t>Geological and Petroleum Technicians</t>
  </si>
  <si>
    <t>Geophysical Data Technicians</t>
  </si>
  <si>
    <t>Geological Sample Test Technicians</t>
  </si>
  <si>
    <t>Nuclear Technicians</t>
  </si>
  <si>
    <t>Nuclear Equipment Operation Technicians</t>
  </si>
  <si>
    <t>Nuclear Monitoring Technicians</t>
  </si>
  <si>
    <t>Social Science Research Assistants</t>
  </si>
  <si>
    <t>City and Regional Planning Aides</t>
  </si>
  <si>
    <t>Environmental Science and Protection Technicians, Including Health</t>
  </si>
  <si>
    <t>Forensic Science Technicians</t>
  </si>
  <si>
    <t>Forest and Conservation Technicians</t>
  </si>
  <si>
    <t>Life, Physical, and Social Science Technicians, All Other</t>
  </si>
  <si>
    <t>Quality Control Analysts</t>
  </si>
  <si>
    <t>Precision Agriculture Technicians</t>
  </si>
  <si>
    <t>Remote Sensing Technicians</t>
  </si>
  <si>
    <t>Substance Abuse and Behavioral Disorder Counselors</t>
  </si>
  <si>
    <t>Educational, Guidance, School, and Vocational Counselors</t>
  </si>
  <si>
    <t>Marriage and Family Therapists</t>
  </si>
  <si>
    <t>Mental Health Counselors</t>
  </si>
  <si>
    <t>Rehabilitation Counselors</t>
  </si>
  <si>
    <t>Counselors, All Other</t>
  </si>
  <si>
    <t>Child, Family, and School Social Workers</t>
  </si>
  <si>
    <t>Healthcare Social Workers</t>
  </si>
  <si>
    <t>Mental Health and Substance Abuse Social Workers</t>
  </si>
  <si>
    <t>Social Workers, All Other</t>
  </si>
  <si>
    <t>Health Educators</t>
  </si>
  <si>
    <t>Probation Officers and Correctional Treatment Specialists</t>
  </si>
  <si>
    <t>Social and Human Service Assistants</t>
  </si>
  <si>
    <t>Community Health Workers</t>
  </si>
  <si>
    <t>Community and Social Service Specialists, All Other</t>
  </si>
  <si>
    <t>Clergy</t>
  </si>
  <si>
    <t>Directors, Religious Activities and Education</t>
  </si>
  <si>
    <t>Religious Workers, All Other</t>
  </si>
  <si>
    <t>Lawyers</t>
  </si>
  <si>
    <t>Judicial Law Clerks</t>
  </si>
  <si>
    <t>Administrative Law Judges, Adjudicators, and Hearing Officers</t>
  </si>
  <si>
    <t>Arbitrators, Mediators, and Conciliators</t>
  </si>
  <si>
    <t>Judges, Magistrate Judges, and Magistrates</t>
  </si>
  <si>
    <t>Paralegals and Legal Assistants</t>
  </si>
  <si>
    <t>Court Reporters</t>
  </si>
  <si>
    <t>Title Examiners, Abstractors, and Searchers</t>
  </si>
  <si>
    <t>Legal Support Workers, All Other</t>
  </si>
  <si>
    <t>Business Teachers, Postsecondary</t>
  </si>
  <si>
    <t>Computer Science Teachers, Postsecondary</t>
  </si>
  <si>
    <t>Mathematical Science Teachers, Postsecondary</t>
  </si>
  <si>
    <t>Architecture Teachers, Postsecondary</t>
  </si>
  <si>
    <t>Engineering Teachers, Postsecondary</t>
  </si>
  <si>
    <t>Agricultural Sciences Teachers, Postsecondary</t>
  </si>
  <si>
    <t>Biological Science Teachers, Postsecondary</t>
  </si>
  <si>
    <t>Forestry and Conservation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</si>
  <si>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</si>
  <si>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</si>
  <si>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</si>
  <si>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</si>
  <si>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</si>
  <si>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</si>
  <si>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</si>
  <si>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</si>
  <si>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</si>
  <si>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Psychology Teachers, Postsecondary</t>
  </si>
  <si>
    <t>Sociology Teachers, Postsecondary</t>
  </si>
  <si>
    <t>Social Sciences Teachers, Postsecondary, All Other</t>
  </si>
  <si>
    <t>Health Specialties Teachers, Postsecondary</t>
  </si>
  <si>
    <t>Nursing Instructors and Teachers, Postsecondary</t>
  </si>
  <si>
    <t>Education Teachers, Postsecondary</t>
  </si>
  <si>
    <t>Library Science Teachers, Postsecondary</t>
  </si>
  <si>
    <t>Criminal Justice and Law Enforcement Teachers, Postsecondary</t>
  </si>
  <si>
    <t>Law Teachers, Postsecondary</t>
  </si>
  <si>
    <t>Social Work Teachers, Postsecondary</t>
  </si>
  <si>
    <t>Art, Drama, and Music Teachers, Postsecondary</t>
  </si>
  <si>
    <t>Communications Teachers, Postsecondary</t>
  </si>
  <si>
    <t>English Language and Literature Teachers, Postsecondary</t>
  </si>
  <si>
    <t>Foreign Language and Literature Teachers, Postsecondary</t>
  </si>
  <si>
    <t>History Teachers, Postsecondary</t>
  </si>
  <si>
    <t>Philosophy and Religion Teachers, Postsecondary</t>
  </si>
  <si>
    <t>Graduate Teaching Assistants</t>
  </si>
  <si>
    <t>Home Economics Teachers, Postsecondary</t>
  </si>
  <si>
    <t>Recreation and Fitness Studies Teachers, Postsecondary</t>
  </si>
  <si>
    <t>Vocational Education Teachers, Postsecondary</t>
  </si>
  <si>
    <t>Postsecondary Teachers, All Other</t>
  </si>
  <si>
    <t>Preschool Teachers, Except Special Education</t>
  </si>
  <si>
    <t>Kindergarten Teachers, Except Special Education</t>
  </si>
  <si>
    <t>Elementary School Teachers, Except Special Education</t>
  </si>
  <si>
    <t>Middle School Teachers, Except Special and Career/Technical Education</t>
  </si>
  <si>
    <t>Career/Technical Education Teachers, Middle School</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</si>
  <si>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</si>
  <si>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</si>
  <si>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</si>
  <si>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</si>
  <si>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</si>
  <si>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</si>
  <si>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</si>
  <si>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Adapted Physical Education Specialists</t>
  </si>
  <si>
    <t>Adult Basic and Secondary Education and Literacy Teachers and Instructors</t>
  </si>
  <si>
    <t>Self-Enrichment Education Teachers</t>
  </si>
  <si>
    <t>Teachers and Instructors, All Other</t>
  </si>
  <si>
    <t>Tutors</t>
  </si>
  <si>
    <t>Archivists</t>
  </si>
  <si>
    <t>Curators</t>
  </si>
  <si>
    <t>Museum Technicians and Conservators</t>
  </si>
  <si>
    <t>Librarians</t>
  </si>
  <si>
    <t>Library Technicians</t>
  </si>
  <si>
    <t>Audio-Visual and Multimedia Collections Specialists</t>
  </si>
  <si>
    <t>Farm and Home Management Advisors</t>
  </si>
  <si>
    <t>Instructional Coordinators</t>
  </si>
  <si>
    <t>Instructional Designers and Technologists</t>
  </si>
  <si>
    <t>Teacher Assistants</t>
  </si>
  <si>
    <t>Education, Training, and Library Workers, All Other</t>
  </si>
  <si>
    <t>Art Directors</t>
  </si>
  <si>
    <t>Craft Artists</t>
  </si>
  <si>
    <t>Fine Artists, Including Painters, Sculptors, and Illustrators</t>
  </si>
  <si>
    <t>Multimedia Artists and Animators</t>
  </si>
  <si>
    <t>Artists and Related Workers, All Other</t>
  </si>
  <si>
    <t>Commercial and Industrial Designers</t>
  </si>
  <si>
    <t>Fashion Designers</t>
  </si>
  <si>
    <t>Floral Designers</t>
  </si>
  <si>
    <t>Graphic Designers</t>
  </si>
  <si>
    <t>Interior Designers</t>
  </si>
  <si>
    <t>Merchandise Displayers and Window Trimmers</t>
  </si>
  <si>
    <t>Set and Exhibit Designers</t>
  </si>
  <si>
    <t>Designers, All Other</t>
  </si>
  <si>
    <t>Actors</t>
  </si>
  <si>
    <t>Producers and Directors</t>
  </si>
  <si>
    <t>Producers</t>
  </si>
  <si>
    <t>Directors- Stage, Motion Pictures, Television, and Radio</t>
  </si>
  <si>
    <t>Program Directors</t>
  </si>
  <si>
    <t>Talent Directors</t>
  </si>
  <si>
    <t>Technical Directors/Managers</t>
  </si>
  <si>
    <t>Athletes and Sports Competitors</t>
  </si>
  <si>
    <t>Coaches and Scouts</t>
  </si>
  <si>
    <t>Umpires, Referees, and Other Sports Officials</t>
  </si>
  <si>
    <t>Dancers</t>
  </si>
  <si>
    <t>Choreographers</t>
  </si>
  <si>
    <t>Music Directors and Composers</t>
  </si>
  <si>
    <t>Music Directors</t>
  </si>
  <si>
    <t>Music Composers and Arrangers</t>
  </si>
  <si>
    <t>Musicians and Singers</t>
  </si>
  <si>
    <t>Singers</t>
  </si>
  <si>
    <t>Musicians, Instrumental</t>
  </si>
  <si>
    <t>Entertainers and Performers, Sports and Related Workers, All Other</t>
  </si>
  <si>
    <t>Radio and Television Announcers</t>
  </si>
  <si>
    <t>Public Address System and Other Announcers</t>
  </si>
  <si>
    <t>Broadcast News Analysts</t>
  </si>
  <si>
    <t>Reporters and Correspondents</t>
  </si>
  <si>
    <t>Public Relations Specialists</t>
  </si>
  <si>
    <t>Editors</t>
  </si>
  <si>
    <t>Technical Writers</t>
  </si>
  <si>
    <t>Writers and Authors</t>
  </si>
  <si>
    <t>Copy Writers</t>
  </si>
  <si>
    <t>Poets, Lyricists and Creative Writers</t>
  </si>
  <si>
    <t>Interpreters and Translators</t>
  </si>
  <si>
    <t>Media and Communication Workers, All Other</t>
  </si>
  <si>
    <t>Audio and Video Equipment Technicians</t>
  </si>
  <si>
    <t>Broadcast Technicians</t>
  </si>
  <si>
    <t>Radio Operators</t>
  </si>
  <si>
    <t>Sound Engineering Technicians</t>
  </si>
  <si>
    <t>Photographers</t>
  </si>
  <si>
    <t>Camera Operators, Television, Video, and Motion Picture</t>
  </si>
  <si>
    <t>Film and Video Editors</t>
  </si>
  <si>
    <t>Media and Communication Equipment Workers, All Other</t>
  </si>
  <si>
    <t>Chiropractors</t>
  </si>
  <si>
    <t>Dentists, General</t>
  </si>
  <si>
    <t>Oral and Maxillofacial Surgeons</t>
  </si>
  <si>
    <t>Orthodontists</t>
  </si>
  <si>
    <t>Prosthodontists</t>
  </si>
  <si>
    <t>Dentists, All Other Specialists</t>
  </si>
  <si>
    <t>Dietitians and Nutritionists</t>
  </si>
  <si>
    <t>Optometrists</t>
  </si>
  <si>
    <t>Pharmacists</t>
  </si>
  <si>
    <t>Anesthesiologists</t>
  </si>
  <si>
    <t>Family and General Practitioners</t>
  </si>
  <si>
    <t>Internists, General</t>
  </si>
  <si>
    <t>Obstetricians and Gynecologists</t>
  </si>
  <si>
    <t>Pediatricians, General</t>
  </si>
  <si>
    <t>Psychiatrists</t>
  </si>
  <si>
    <t>Surgeons</t>
  </si>
  <si>
    <t>Physicians and Surgeons, All Other</t>
  </si>
  <si>
    <t>Allergists and Immunologists</t>
  </si>
  <si>
    <t>Dermatologists</t>
  </si>
  <si>
    <t>Hospitalists</t>
  </si>
  <si>
    <t>Neurologists</t>
  </si>
  <si>
    <t>Nuclear Medicine Physicians</t>
  </si>
  <si>
    <t>Ophthalmologists</t>
  </si>
  <si>
    <t>Pathologists</t>
  </si>
  <si>
    <t>Physical Medicine and Rehabilitation Physicians</t>
  </si>
  <si>
    <t>Preventive Medicine Physicians</t>
  </si>
  <si>
    <t>Radiologists</t>
  </si>
  <si>
    <t>Sports Medicine Physicians</t>
  </si>
  <si>
    <t>Urologists</t>
  </si>
  <si>
    <t>Physician Assistants</t>
  </si>
  <si>
    <t>Anesthesiologist Assistants</t>
  </si>
  <si>
    <t>Podiatrists</t>
  </si>
  <si>
    <t>Occupational Therapists</t>
  </si>
  <si>
    <t>Low Vision Therapists, Orientation and Mobility Specialists, and Vision Rehabilitation Therapists</t>
  </si>
  <si>
    <t>Physical Therapists</t>
  </si>
  <si>
    <t>Radiation Therapists</t>
  </si>
  <si>
    <t>Recreational Therapists</t>
  </si>
  <si>
    <t>Art Therapists</t>
  </si>
  <si>
    <t>Music Therapists</t>
  </si>
  <si>
    <t>Respiratory Therapists</t>
  </si>
  <si>
    <t>Speech-Language Pathologists</t>
  </si>
  <si>
    <t>Exercise Physiologists</t>
  </si>
  <si>
    <t>Therapists, All Other</t>
  </si>
  <si>
    <t>Veterinarians</t>
  </si>
  <si>
    <t>Registered Nurses</t>
  </si>
  <si>
    <t>Acute Care Nurses</t>
  </si>
  <si>
    <t>Advanced Practice Psychiatric Nurses</t>
  </si>
  <si>
    <t>Critical Care Nurses</t>
  </si>
  <si>
    <t>Clinical Nurse Specialists</t>
  </si>
  <si>
    <t>Nurse Anesthetists</t>
  </si>
  <si>
    <t>Nurse Midwives</t>
  </si>
  <si>
    <t>Nurse Practitioners</t>
  </si>
  <si>
    <t>Audiologists</t>
  </si>
  <si>
    <t>Health Diagnosing and Treating Practitioners, All Other</t>
  </si>
  <si>
    <t>Acupuncturists</t>
  </si>
  <si>
    <t>Naturopathic Physicians</t>
  </si>
  <si>
    <t>Orthoptists</t>
  </si>
  <si>
    <t>Medical and Clinical Laboratory Technologists</t>
  </si>
  <si>
    <t>Cytogenetic Technologists</t>
  </si>
  <si>
    <t>Cytotechnologists</t>
  </si>
  <si>
    <t>Histotechnologists and Histologic Technicians</t>
  </si>
  <si>
    <t>Medical and Clinical Laboratory Technicians</t>
  </si>
  <si>
    <t>Dental Hygienists</t>
  </si>
  <si>
    <t>Cardiovascular Technologists and Technicians</t>
  </si>
  <si>
    <t>Diagnostic Medical Sonographers</t>
  </si>
  <si>
    <t>Nuclear Medicine Technologists</t>
  </si>
  <si>
    <t>Radiologic Technologists</t>
  </si>
  <si>
    <t>Magnetic Resonance Imaging Technologists</t>
  </si>
  <si>
    <t>Emergency Medical Technicians and Paramedics</t>
  </si>
  <si>
    <t>Dietetic Technicians</t>
  </si>
  <si>
    <t>Pharmacy Technicians</t>
  </si>
  <si>
    <t>Psychiatric Technicians</t>
  </si>
  <si>
    <t>Respiratory Therapy Technicians</t>
  </si>
  <si>
    <t>Surgical Technologists</t>
  </si>
  <si>
    <t>Veterinary Technologists and Technicians</t>
  </si>
  <si>
    <t>Ophthalmic Medical Technicians</t>
  </si>
  <si>
    <t>Licensed Practical and Licensed Vocational Nurses</t>
  </si>
  <si>
    <t>Medical Records and Health Information Technicians</t>
  </si>
  <si>
    <t>Opticians, Dispensing</t>
  </si>
  <si>
    <t>Orthotists and Prosthetists</t>
  </si>
  <si>
    <t>Hearing Aid Specialists</t>
  </si>
  <si>
    <t>Health Technologists and Technicians, All Other</t>
  </si>
  <si>
    <t>Neurodiagnostic Technologists</t>
  </si>
  <si>
    <t>Ophthalmic Medical Technologists</t>
  </si>
  <si>
    <t>Radiologic Technicians</t>
  </si>
  <si>
    <t>Surgical Assistants</t>
  </si>
  <si>
    <t>Occupational Health and Safety Specialists</t>
  </si>
  <si>
    <t>Occupational Health and Safety Technicians</t>
  </si>
  <si>
    <t>Athletic Trainers</t>
  </si>
  <si>
    <t>Genetic Counselors</t>
  </si>
  <si>
    <t>Healthcare Practitioners and Technical Workers, All Other</t>
  </si>
  <si>
    <t>Midwives</t>
  </si>
  <si>
    <t>Home Health Aides</t>
  </si>
  <si>
    <t>Psychiatric Aides</t>
  </si>
  <si>
    <t>Nursing Assistants</t>
  </si>
  <si>
    <t>Orderlies</t>
  </si>
  <si>
    <t>Occupational Therapy Assistants</t>
  </si>
  <si>
    <t>Occupational Therapy Aides</t>
  </si>
  <si>
    <t>Physical Therapist Assistants</t>
  </si>
  <si>
    <t>Physical Therapist Aides</t>
  </si>
  <si>
    <t>Massage Therapists</t>
  </si>
  <si>
    <t>Dental Assistants</t>
  </si>
  <si>
    <t>Medical Assistants</t>
  </si>
  <si>
    <t>Medical Equipment Preparers</t>
  </si>
  <si>
    <t>Medical Transcriptionists</t>
  </si>
  <si>
    <t>Pharmacy Aides</t>
  </si>
  <si>
    <t>Veterinary Assistants and Laboratory Animal Caretakers</t>
  </si>
  <si>
    <t>Phlebotomists</t>
  </si>
  <si>
    <t>Healthcare Support Workers, All Other</t>
  </si>
  <si>
    <t>Speech-Language Pathology Assistants</t>
  </si>
  <si>
    <t>Endoscopy Technicians</t>
  </si>
  <si>
    <t>First-Line Supervisors of Correctional Officers</t>
  </si>
  <si>
    <t>First-Line Supervisors of Police and Detectives</t>
  </si>
  <si>
    <t>First-Line Supervisors of Fire Fighting and Prevention Workers</t>
  </si>
  <si>
    <t>Municipal Fire Fighting and Prevention Supervisors</t>
  </si>
  <si>
    <t>Forest Fire Fighting and Prevention Supervisors</t>
  </si>
  <si>
    <t>First-Line Supervisors of Protective Service Workers, All Other</t>
  </si>
  <si>
    <t>Firefighters</t>
  </si>
  <si>
    <t>Municipal Firefighters</t>
  </si>
  <si>
    <t>Forest Firefighters</t>
  </si>
  <si>
    <t>Fire Inspectors and Investigators</t>
  </si>
  <si>
    <t>Fire Inspectors</t>
  </si>
  <si>
    <t>Fire Investigators</t>
  </si>
  <si>
    <t>Forest Fire Inspectors and Prevention Specialists</t>
  </si>
  <si>
    <t>Bailiffs</t>
  </si>
  <si>
    <t>Correctional Officers and Jailers</t>
  </si>
  <si>
    <t>Detectives and Criminal Investigators</t>
  </si>
  <si>
    <t>Police Detectives</t>
  </si>
  <si>
    <t>Police Identification and Records Officers</t>
  </si>
  <si>
    <t>Criminal Investigators and Special Agents</t>
  </si>
  <si>
    <t>Immigration and Customs Inspectors</t>
  </si>
  <si>
    <t>Intelligence Analysts</t>
  </si>
  <si>
    <t>Fish and Game Wardens</t>
  </si>
  <si>
    <t>Parking Enforcement Workers</t>
  </si>
  <si>
    <t>Police and Sheriff's Patrol Officers</t>
  </si>
  <si>
    <t>Police Patrol Officers</t>
  </si>
  <si>
    <t>Sheriffs and Deputy Sheriffs</t>
  </si>
  <si>
    <t>Transit and Railroad Police</t>
  </si>
  <si>
    <t>Animal Control Workers</t>
  </si>
  <si>
    <t>Private Detectives and Investigators</t>
  </si>
  <si>
    <t>Gaming Surveillance Officers and Gaming Investigators</t>
  </si>
  <si>
    <t>Security Guards</t>
  </si>
  <si>
    <t>Crossing Guards</t>
  </si>
  <si>
    <t>Lifeguards, Ski Patrol, and Other Recreational Protective Service Workers</t>
  </si>
  <si>
    <t>Transportation Security Screeners</t>
  </si>
  <si>
    <t>Protective Service Workers, All Other</t>
  </si>
  <si>
    <t>Retail Loss Prevention Specialists</t>
  </si>
  <si>
    <t>Chefs and Head Cooks</t>
  </si>
  <si>
    <t>First-Line Supervisors of Food Preparation and Serving Workers</t>
  </si>
  <si>
    <t>Cooks, Fast Food</t>
  </si>
  <si>
    <t>Cooks, Institution and Cafeteria</t>
  </si>
  <si>
    <t>Cooks, Private Household</t>
  </si>
  <si>
    <t>Cooks, Restaurant</t>
  </si>
  <si>
    <t>Cooks, Short Order</t>
  </si>
  <si>
    <t>Cooks, All Other</t>
  </si>
  <si>
    <t>Food Preparation Workers</t>
  </si>
  <si>
    <t>Bartenders</t>
  </si>
  <si>
    <t>Combined Food Preparation and Serving Workers, Including Fast Food</t>
  </si>
  <si>
    <t>Counter Attendants, Cafeteria, Food Concession, and Coffee Shop</t>
  </si>
  <si>
    <t>Baristas</t>
  </si>
  <si>
    <t>Waiters and Waitresses</t>
  </si>
  <si>
    <t>Food Servers, Nonrestaurant</t>
  </si>
  <si>
    <t>Dining Room and Cafeteria Attendants and Bartender Helpers</t>
  </si>
  <si>
    <t>Dishwashers</t>
  </si>
  <si>
    <t>Hosts and Hostesses, Restaurant, Lounge, and Coffee Shop</t>
  </si>
  <si>
    <t>Food Preparation and Serving Related Workers, All Other</t>
  </si>
  <si>
    <t>First-Line Supervisors of Housekeeping and Janitorial Workers</t>
  </si>
  <si>
    <t>First-Line Supervisors of Landscaping, Lawn Service, and Groundskeeping Workers</t>
  </si>
  <si>
    <t>Janitors and Cleaners, Except Maids and Housekeeping Cleaners</t>
  </si>
  <si>
    <t>Maids and Housekeeping Cleaners</t>
  </si>
  <si>
    <t>Building Cleaning Workers, All Other</t>
  </si>
  <si>
    <t>Pest Control Workers</t>
  </si>
  <si>
    <t>Landscaping and Groundskeeping Workers</t>
  </si>
  <si>
    <t>Pesticide Handlers, Sprayers, and Applicators, Vegetation</t>
  </si>
  <si>
    <t>Tree Trimmers and Pruners</t>
  </si>
  <si>
    <t>Grounds Maintenance Workers, All Other</t>
  </si>
  <si>
    <t>Gaming Supervisors</t>
  </si>
  <si>
    <t>Slot Supervisors</t>
  </si>
  <si>
    <t>First-Line Supervisors of Personal Service Workers</t>
  </si>
  <si>
    <t>Spa Managers</t>
  </si>
  <si>
    <t>Animal Trainers</t>
  </si>
  <si>
    <t>Nonfarm Animal Caretakers</t>
  </si>
  <si>
    <t>Gaming Dealers</t>
  </si>
  <si>
    <t>Gaming and Sports Book Writers and Runners</t>
  </si>
  <si>
    <t>Gaming Service Workers, All Other</t>
  </si>
  <si>
    <t>Motion Picture Projectionists</t>
  </si>
  <si>
    <t>Ushers, Lobby Attendants, and Ticket Takers</t>
  </si>
  <si>
    <t>Amusement and Recreation Attendants</t>
  </si>
  <si>
    <t>Costume Attendants</t>
  </si>
  <si>
    <t>Locker Room, Coatroom, and Dressing Room Attendants</t>
  </si>
  <si>
    <t>Entertainment Attendants and Related Workers, All Other</t>
  </si>
  <si>
    <t>Embalmers</t>
  </si>
  <si>
    <t>Funeral Attendants</t>
  </si>
  <si>
    <t>Morticians, Undertakers, and Funeral Directors</t>
  </si>
  <si>
    <t>Barbers</t>
  </si>
  <si>
    <t>Hairdressers, Hairstylists, and Cosmetologists</t>
  </si>
  <si>
    <t>Makeup Artists, Theatrical and Performance</t>
  </si>
  <si>
    <t>Manicurists and Pedicurists</t>
  </si>
  <si>
    <t>Shampooers</t>
  </si>
  <si>
    <t>Skincare Specialists</t>
  </si>
  <si>
    <t>Baggage Porters and Bellhops</t>
  </si>
  <si>
    <t>Concierges</t>
  </si>
  <si>
    <t>Tour Guides and Escorts</t>
  </si>
  <si>
    <t>Travel Guides</t>
  </si>
  <si>
    <t>Childcare Workers</t>
  </si>
  <si>
    <t>Nannies</t>
  </si>
  <si>
    <t>Personal Care Aides</t>
  </si>
  <si>
    <t>Fitness Trainers and Aerobics Instructors</t>
  </si>
  <si>
    <t>Recreation Workers</t>
  </si>
  <si>
    <t>Residential Advisors</t>
  </si>
  <si>
    <t>Personal Care and Service Workers, All Other</t>
  </si>
  <si>
    <t>First-Line Supervisors of Retail Sales Workers</t>
  </si>
  <si>
    <t>First-Line Supervisors of Non-Retail Sales Workers</t>
  </si>
  <si>
    <t>Cashiers</t>
  </si>
  <si>
    <t>Gaming Change Persons and Booth Cashiers</t>
  </si>
  <si>
    <t>Counter and Rental Clerks</t>
  </si>
  <si>
    <t>Parts Salespersons</t>
  </si>
  <si>
    <t>Retail Salespersons</t>
  </si>
  <si>
    <t>Advertising Sales Agents</t>
  </si>
  <si>
    <t>Insurance Sales Agents</t>
  </si>
  <si>
    <t>Securities, Commodities, and Financial Services Sales Agents</t>
  </si>
  <si>
    <t>Sales Agents, Securities and Commodities</t>
  </si>
  <si>
    <t>Sales Agents, Financial Services</t>
  </si>
  <si>
    <t>Securities and Commodities Traders</t>
  </si>
  <si>
    <t>Travel Agents</t>
  </si>
  <si>
    <t>Sales Representatives, Services, All Other</t>
  </si>
  <si>
    <t>Energy Brokers</t>
  </si>
  <si>
    <t>Sales Representatives, Wholesale and Manufacturing, Technical and Scientific Products</t>
  </si>
  <si>
    <t>Solar Sales Representatives and Assessors</t>
  </si>
  <si>
    <t>Sales Representatives, Wholesale and Manufacturing, Except Technical and Scientific Products</t>
  </si>
  <si>
    <t>Demonstrators and Product Promoters</t>
  </si>
  <si>
    <t>Models</t>
  </si>
  <si>
    <t>Real Estate Brokers</t>
  </si>
  <si>
    <t>Real Estate Sales Agents</t>
  </si>
  <si>
    <t>Sales Engineers</t>
  </si>
  <si>
    <t>Telemarketers</t>
  </si>
  <si>
    <t>Door-To-Door Sales Workers, News and Street Vendors, and Related Workers</t>
  </si>
  <si>
    <t>Sales and Related Workers, All Other</t>
  </si>
  <si>
    <t>First-Line Supervisors of Office and Administrative Support Workers</t>
  </si>
  <si>
    <t>Switchboard Operators, Including Answering Service</t>
  </si>
  <si>
    <t>Telephone Operators</t>
  </si>
  <si>
    <t>Communications Equipment Operators, All Other</t>
  </si>
  <si>
    <t>Bill and Account Collectors</t>
  </si>
  <si>
    <t>Billing and Posting Clerks</t>
  </si>
  <si>
    <t>Statement Clerks</t>
  </si>
  <si>
    <t>Billing, Cost, and Rate Clerks</t>
  </si>
  <si>
    <t>Bookkeeping, Accounting, and Auditing Clerks</t>
  </si>
  <si>
    <t>Gaming Cage Workers</t>
  </si>
  <si>
    <t>Payroll and Timekeeping Clerks</t>
  </si>
  <si>
    <t>Procurement Clerks</t>
  </si>
  <si>
    <t>Tellers</t>
  </si>
  <si>
    <t>Financial Clerks, All Other</t>
  </si>
  <si>
    <t>Brokerage Clerks</t>
  </si>
  <si>
    <t>Correspondence Clerks</t>
  </si>
  <si>
    <t>Court, Municipal, and License Clerks</t>
  </si>
  <si>
    <t>Court Clerks</t>
  </si>
  <si>
    <t>Municipal Clerks</t>
  </si>
  <si>
    <t>License Clerks</t>
  </si>
  <si>
    <t>Credit Authorizers, Checkers, and Clerks</t>
  </si>
  <si>
    <t>Credit Authorizers</t>
  </si>
  <si>
    <t>Credit Checkers</t>
  </si>
  <si>
    <t>Customer Service Representatives</t>
  </si>
  <si>
    <t>Patient Representatives</t>
  </si>
  <si>
    <t>Eligibility Interviewers, Government Programs</t>
  </si>
  <si>
    <t>File Clerks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</si>
  <si>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</si>
  <si>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</si>
  <si>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</si>
  <si>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</si>
  <si>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</si>
  <si>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</si>
  <si>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</si>
  <si>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</si>
  <si>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</si>
  <si>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</si>
  <si>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Cargo and Freight Agents</t>
  </si>
  <si>
    <t>Freight Forwarders</t>
  </si>
  <si>
    <t>Couriers and Messengers</t>
  </si>
  <si>
    <t>Police, Fire, and Ambulance Dispatchers</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</si>
  <si>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</si>
  <si>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</si>
  <si>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</si>
  <si>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</si>
  <si>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</si>
  <si>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</si>
  <si>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Traffic Clerks</t>
  </si>
  <si>
    <t>Stock Clerks and Order Fillers</t>
  </si>
  <si>
    <t>Stock Clerks, Sales Floor</t>
  </si>
  <si>
    <t>Marking Clerks</t>
  </si>
  <si>
    <t>Stock Clerks- Stockroom, Warehouse, or Storage Yard</t>
  </si>
  <si>
    <t>Order Fillers, Wholesale and Retail Sales</t>
  </si>
  <si>
    <t>Weighers, Measurers, Checkers, and Samplers, Recordkeeping</t>
  </si>
  <si>
    <t>Executive Secretaries and Executive Administrative Assistants</t>
  </si>
  <si>
    <t>Legal Secretaries</t>
  </si>
  <si>
    <t>Medical Secretaries</t>
  </si>
  <si>
    <t>Secretaries and Administrative Assistants, Except Legal, Medical, and Executive</t>
  </si>
  <si>
    <t>Computer Operators</t>
  </si>
  <si>
    <t>Data Entry Keyers</t>
  </si>
  <si>
    <t>Word Processors and Typists</t>
  </si>
  <si>
    <t>Desktop Publishers</t>
  </si>
  <si>
    <t>Insurance Claims and Policy Processing Clerks</t>
  </si>
  <si>
    <t>Insurance Claims Clerks</t>
  </si>
  <si>
    <t>Insurance Policy Processing Clerks</t>
  </si>
  <si>
    <t>Mail Clerks and Mail Machine Operators, Except Postal Service</t>
  </si>
  <si>
    <t>Office Clerks, General</t>
  </si>
  <si>
    <t>Office Machine Operators, Except Computer</t>
  </si>
  <si>
    <t>Proofreaders and Copy Markers</t>
  </si>
  <si>
    <t>Statistical Assistants</t>
  </si>
  <si>
    <t>Bioinformatics Technicians</t>
  </si>
  <si>
    <t>Office and Administrative Support Workers, All Other</t>
  </si>
  <si>
    <t>First-Line Supervisors of Farming, Fishing, and Forestry Workers</t>
  </si>
  <si>
    <t>First-Line Supervisors of Logging Workers</t>
  </si>
  <si>
    <t>First-Line Supervisors of Aquacultural Workers</t>
  </si>
  <si>
    <t>First-Line Supervisors of Agricultural Crop and Horticultural Workers</t>
  </si>
  <si>
    <t>First-Line Supervisors of Animal Husbandry and Animal Care Workers</t>
  </si>
  <si>
    <t>Agricultural Inspectors</t>
  </si>
  <si>
    <t>Animal Breeders</t>
  </si>
  <si>
    <t>Graders and Sorters, Agricultural Products</t>
  </si>
  <si>
    <t>Agricultural Equipment Operators</t>
  </si>
  <si>
    <t>Farmworkers and Laborers, Crop, Nursery, and Greenhouse</t>
  </si>
  <si>
    <t>Nursery Workers</t>
  </si>
  <si>
    <t>Farmworkers and Laborers, Crop</t>
  </si>
  <si>
    <t>Farmworkers, Farm, Ranch, and Aquacultural Animals</t>
  </si>
  <si>
    <t>Agricultural Workers, All Other</t>
  </si>
  <si>
    <t>Fishers and Related Fishing Workers</t>
  </si>
  <si>
    <t>Hunters and Trappers</t>
  </si>
  <si>
    <t>Forest and Conservation Workers</t>
  </si>
  <si>
    <t>Fallers</t>
  </si>
  <si>
    <t>Logging Equipment Operators</t>
  </si>
  <si>
    <t>Log Graders and Scalers</t>
  </si>
  <si>
    <t>Logging Workers, All Other</t>
  </si>
  <si>
    <t>First-Line Supervisors of Construction Trades and Extraction Workers</t>
  </si>
  <si>
    <t>Solar Energy Installation Managers</t>
  </si>
  <si>
    <t>Boilermakers</t>
  </si>
  <si>
    <t>Brickmasons and Blockmasons</t>
  </si>
  <si>
    <t>Stonemasons</t>
  </si>
  <si>
    <t>Carpenters</t>
  </si>
  <si>
    <t>Construction Carpenters</t>
  </si>
  <si>
    <t>Rough Carpenters</t>
  </si>
  <si>
    <t>Carpet Installers</t>
  </si>
  <si>
    <t>Floor Layers, Except Carpet, Wood, and Hard Tiles</t>
  </si>
  <si>
    <t>Floor Sanders and Finishers</t>
  </si>
  <si>
    <t>Tile and Marble Setters</t>
  </si>
  <si>
    <t>Cement Masons and Concrete Finishers</t>
  </si>
  <si>
    <t>Terrazzo Workers and Finishers</t>
  </si>
  <si>
    <t>Construction Laborers</t>
  </si>
  <si>
    <t>Paving, Surfacing, and Tamping Equipment Operators</t>
  </si>
  <si>
    <t>Pile-Driver Operators</t>
  </si>
  <si>
    <t>Operating Engineers and Other Construction Equipment Operators</t>
  </si>
  <si>
    <t>Drywall and Ceiling Tile Installers</t>
  </si>
  <si>
    <t>Tapers</t>
  </si>
  <si>
    <t>Electricians</t>
  </si>
  <si>
    <t>Glaziers</t>
  </si>
  <si>
    <t>Insulation Workers, Floor, Ceiling, and Wall</t>
  </si>
  <si>
    <t>Insulation Workers, Mechanical</t>
  </si>
  <si>
    <t>Painters, Construction and Maintenance</t>
  </si>
  <si>
    <t>Paperhangers</t>
  </si>
  <si>
    <t>Pipelayers</t>
  </si>
  <si>
    <t>Plumbers, Pipefitters, and Steamfitters</t>
  </si>
  <si>
    <t>Pipe Fitters and Steamfitters</t>
  </si>
  <si>
    <t>Plumbers</t>
  </si>
  <si>
    <t>Plasterers and Stucco Masons</t>
  </si>
  <si>
    <t>Reinforcing Iron and Rebar Workers</t>
  </si>
  <si>
    <t>Roofers</t>
  </si>
  <si>
    <t>Sheet Metal Workers</t>
  </si>
  <si>
    <t>Structural Iron and Steel Workers</t>
  </si>
  <si>
    <t>Solar Photovoltaic Installers</t>
  </si>
  <si>
    <t>Helpers--Brickmasons, Blockmasons, Stonemasons, and Tile and Marble Setters</t>
  </si>
  <si>
    <t>Helpers--Carpenters</t>
  </si>
  <si>
    <t>Helpers--Electricians</t>
  </si>
  <si>
    <t>Helpers--Painters, Paperhangers, Plasterers, and Stucco Masons</t>
  </si>
  <si>
    <t>Helpers--Pipelayers, Plumbers, Pipefitters, and Steamfitters</t>
  </si>
  <si>
    <t>Helpers--Roofers</t>
  </si>
  <si>
    <t>Helpers, Construction Trades, All Other</t>
  </si>
  <si>
    <t>Construction and Building Inspectors</t>
  </si>
  <si>
    <t>Elevator Installers and Repairers</t>
  </si>
  <si>
    <t>Fence Erectors</t>
  </si>
  <si>
    <t>Hazardous Materials Removal Workers</t>
  </si>
  <si>
    <t>Highway Maintenance Workers</t>
  </si>
  <si>
    <t>Rail-Track Laying and Maintenance Equipment Operators</t>
  </si>
  <si>
    <t>Septic Tank Servicers and Sewer Pipe Cleaners</t>
  </si>
  <si>
    <t>Segmental Pavers</t>
  </si>
  <si>
    <t>Construction and Related Workers, All Other</t>
  </si>
  <si>
    <t>Solar Thermal Installers and Technicians</t>
  </si>
  <si>
    <t>Weatherization Installers and Technicians</t>
  </si>
  <si>
    <t>Derrick Operators, Oil and Gas</t>
  </si>
  <si>
    <t>Rotary Drill Operators, Oil and Gas</t>
  </si>
  <si>
    <t>Service Unit Operators, Oil, Gas, and Mining</t>
  </si>
  <si>
    <t>Earth Drillers, Except Oil and Gas</t>
  </si>
  <si>
    <t>Explosives Workers, Ordnance Handling Experts, and Blasters</t>
  </si>
  <si>
    <t>Continuous Mining Machine Operators</t>
  </si>
  <si>
    <t>Mine Cutting and Channeling Machine Operators</t>
  </si>
  <si>
    <t>Mining Machine Operators, All Other</t>
  </si>
  <si>
    <t>Rock Splitters, Quarry</t>
  </si>
  <si>
    <t>Roof Bolters, Mining</t>
  </si>
  <si>
    <t>Roustabouts, Oil and Gas</t>
  </si>
  <si>
    <t>Helpers--Extraction Workers</t>
  </si>
  <si>
    <t>Extraction Workers, All Other</t>
  </si>
  <si>
    <t>First-Line Supervisors of Mechanics, Installers, and Repairers</t>
  </si>
  <si>
    <t>Computer, Automated Teller, and Office Machine Repairers</t>
  </si>
  <si>
    <t>Radio, Cellular, and Tower Equipment Installers and Repairers</t>
  </si>
  <si>
    <t>Radio Mechanics</t>
  </si>
  <si>
    <t>Telecommunications Equipment Installers and Repairers, Except Line Installers</t>
  </si>
  <si>
    <t>Avionics Technicians</t>
  </si>
  <si>
    <t>Electric Motor, Power Tool, and Related Repairers</t>
  </si>
  <si>
    <t>Electrical and Electronics Installers and Repairers, Transportation Equipment</t>
  </si>
  <si>
    <t>Electrical and Electronics Repairers, Commercial and Industrial Equipment</t>
  </si>
  <si>
    <t>Electrical and Electronics Repairers, Powerhouse, Substation, and Relay</t>
  </si>
  <si>
    <t>Electronic Equipment Installers and Repairers, Motor Vehicles</t>
  </si>
  <si>
    <t>Electronic Home Entertainment Equipment Installers and Repairers</t>
  </si>
  <si>
    <t>Security and Fire Alarm Systems Installers</t>
  </si>
  <si>
    <t>Aircraft Mechanics and Service Technicians</t>
  </si>
  <si>
    <t>Automotive Body and Related Repairers</t>
  </si>
  <si>
    <t>Automotive Glass Installers and Repairers</t>
  </si>
  <si>
    <t>Automotive Service Technicians and Mechanics</t>
  </si>
  <si>
    <t>Automotive Master Mechanics</t>
  </si>
  <si>
    <t>Automotive Specialty Technicians</t>
  </si>
  <si>
    <t>Bus and Truck Mechanics and Diesel Engine Specialists</t>
  </si>
  <si>
    <t>Farm Equipment Mechanics and Service Technicians</t>
  </si>
  <si>
    <t>Mobile Heavy Equipment Mechanics, Except Engines</t>
  </si>
  <si>
    <t>Rail Car Repairers</t>
  </si>
  <si>
    <t>Motorboat Mechanics and Service Technicians</t>
  </si>
  <si>
    <t>Motorcycle Mechanics</t>
  </si>
  <si>
    <t>Outdoor Power Equipment and Other Small Engine Mechanics</t>
  </si>
  <si>
    <t>Bicycle Repairers</t>
  </si>
  <si>
    <t>Recreational Vehicle Service Technicians</t>
  </si>
  <si>
    <t>Tire Repairers and Changers</t>
  </si>
  <si>
    <t>Mechanical Door Repairers</t>
  </si>
  <si>
    <t>Control and Valve Installers and Repairers, Except Mechanical Door</t>
  </si>
  <si>
    <t>Heating, Air Conditioning, and Refrigeration Mechanics and Installers</t>
  </si>
  <si>
    <t>Heating and Air Conditioning Mechanics and Installers</t>
  </si>
  <si>
    <t>Refrigeration Mechanics and Installers</t>
  </si>
  <si>
    <t>Home Appliance Repairers</t>
  </si>
  <si>
    <t>Industrial Machinery Mechanics</t>
  </si>
  <si>
    <t>Maintenance Workers, Machinery</t>
  </si>
  <si>
    <t>Millwrights</t>
  </si>
  <si>
    <t>Refractory Materials Repairers, Except Brickmasons</t>
  </si>
  <si>
    <t>Electrical Power-Line Installers and Repairers</t>
  </si>
  <si>
    <t>Telecommunications Line Installers and Repairers</t>
  </si>
  <si>
    <t>Camera and Photographic Equipment Repairers</t>
  </si>
  <si>
    <t>Medical Equipment Repairers</t>
  </si>
  <si>
    <t>Musical Instrument Repairers and Tuners</t>
  </si>
  <si>
    <t>Watch Repairers</t>
  </si>
  <si>
    <t>Precision Instrument and Equipment Repairers, All Other</t>
  </si>
  <si>
    <t>Maintenance and Repair Workers, General</t>
  </si>
  <si>
    <t>Wind Turbine Service Technicians</t>
  </si>
  <si>
    <t>Coin, Vending, and Amusement Machine Servicers and Repairers</t>
  </si>
  <si>
    <t>Commercial Divers</t>
  </si>
  <si>
    <t>Fabric Menders, Except Garment</t>
  </si>
  <si>
    <t>Locksmiths and Safe Repairers</t>
  </si>
  <si>
    <t>Manufactured Building and Mobile Home Installers</t>
  </si>
  <si>
    <t>Riggers</t>
  </si>
  <si>
    <t>Signal and Track Switch Repairers</t>
  </si>
  <si>
    <t>Helpers--Installation, Maintenance, and Repair Workers</t>
  </si>
  <si>
    <t>Installation, Maintenance, and Repair Workers, All Other</t>
  </si>
  <si>
    <t>Geothermal Technicians</t>
  </si>
  <si>
    <t>First-Line Supervisors of Production and Operating Workers</t>
  </si>
  <si>
    <t>Aircraft Structure, Surfaces, Rigging, and Systems Assemblers</t>
  </si>
  <si>
    <t>Coil Winders, Tapers, and Finishers</t>
  </si>
  <si>
    <t>Electrical and Electronic Equipment Assemblers</t>
  </si>
  <si>
    <t>Electromechanical Equipment Assemblers</t>
  </si>
  <si>
    <t>Engine and Other Machine Assemblers</t>
  </si>
  <si>
    <t>Structural Metal Fabricators and Fitters</t>
  </si>
  <si>
    <t>Fiberglass Laminators and Fabricators</t>
  </si>
  <si>
    <t>Team Assemblers</t>
  </si>
  <si>
    <t>Timing Device Assemblers and Adjusters</t>
  </si>
  <si>
    <t>Assemblers and Fabricators, All Other</t>
  </si>
  <si>
    <t>Bakers</t>
  </si>
  <si>
    <t>Butchers and Meat Cutters</t>
  </si>
  <si>
    <t>Meat, Poultry, and Fish Cutters and Trimmers</t>
  </si>
  <si>
    <t>Slaughterers and Meat Packers</t>
  </si>
  <si>
    <t>Food and Tobacco Roasting, Baking, and Drying Machine Operators and Tenders</t>
  </si>
  <si>
    <t>Food Batchmakers</t>
  </si>
  <si>
    <t>Food Cooking Machine Operators and Tenders</t>
  </si>
  <si>
    <t>Food Processing Workers, All Other</t>
  </si>
  <si>
    <t>Computer-Controlled Machine Tool Operators, Metal and Plastic</t>
  </si>
  <si>
    <t>Computer Numerically Controlled Machine Tool Programmers, Metal and Plastic</t>
  </si>
  <si>
    <t>Extruding and Drawing Machine Setters, Operators, and Tenders, Metal and Plastic</t>
  </si>
  <si>
    <t>Forging Machine Setters, Operators, and Tenders, Metal and Plastic</t>
  </si>
  <si>
    <t>Rolling Machine Setters, Operators, and Tenders, Metal and Plastic</t>
  </si>
  <si>
    <t>Cutting, Punching, and Press Machine Setters, Operators, and Tenders, Metal and Plastic</t>
  </si>
  <si>
    <t>Drilling and Boring Machine Tool Setters, Operators, and Tenders, Metal and Plastic</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</si>
  <si>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</si>
  <si>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</si>
  <si>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</si>
  <si>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Machinists</t>
  </si>
  <si>
    <t>Metal-Refining Furnace Operators and Tenders</t>
  </si>
  <si>
    <t>Pourers and Casters, Metal</t>
  </si>
  <si>
    <t>Model Makers, Metal and Plastic</t>
  </si>
  <si>
    <t>Patternmakers, Metal and Plastic</t>
  </si>
  <si>
    <t>Foundry Mold and Coremakers</t>
  </si>
  <si>
    <t>Molding, Coremaking, and Casting Machine Setters, Operators, and Tenders, Metal and Plastic</t>
  </si>
  <si>
    <t>Multiple Machine Tool Setters, Operators, and Tenders, Metal and Plastic</t>
  </si>
  <si>
    <t>Tool and Die Makers</t>
  </si>
  <si>
    <t>Welders, Cutters, Solderers, and Brazers</t>
  </si>
  <si>
    <t>Welders, Cutters, and Welder Fitters</t>
  </si>
  <si>
    <t>Solderers and Brazers</t>
  </si>
  <si>
    <t>Welding, Soldering, and Brazing Machine Setters, Operators, and Tenders</t>
  </si>
  <si>
    <t>Heat Treating Equipment Setters, Operators, and Tenders, Metal and Plastic</t>
  </si>
  <si>
    <t>Layout Workers, Metal and Plastic</t>
  </si>
  <si>
    <t>Plating and Coating Machine Setters, Operators, and Tenders, Metal and Plastic</t>
  </si>
  <si>
    <t>Tool Grinders, Filers, and Sharpeners</t>
  </si>
  <si>
    <t>Metal Workers and Plastic Workers, All Other</t>
  </si>
  <si>
    <t>Prepress Technicians and Workers</t>
  </si>
  <si>
    <t>Printing Press Operators</t>
  </si>
  <si>
    <t>Print Binding and Finishing Workers</t>
  </si>
  <si>
    <t>Laundry and Dry-Cleaning Workers</t>
  </si>
  <si>
    <t>Pressers, Textile, Garment, and Related Materials</t>
  </si>
  <si>
    <t>Sewing Machine Operators</t>
  </si>
  <si>
    <t>Shoe and Leather Workers and Repairers</t>
  </si>
  <si>
    <t>Shoe Machine Operators and Tenders</t>
  </si>
  <si>
    <t>Sewers, Hand</t>
  </si>
  <si>
    <t>Tailors, Dressmakers, and Custom Sewers</t>
  </si>
  <si>
    <t>Textile Bleaching and Dyeing Machine Operators and Tenders</t>
  </si>
  <si>
    <t>Textile Cutting Machine Setters, Operators, and Tenders</t>
  </si>
  <si>
    <t>Textile Knitting and Weaving Machine Setters,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</si>
  <si>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</si>
  <si>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</si>
  <si>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</si>
  <si>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</si>
  <si>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</si>
  <si>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</si>
  <si>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</si>
  <si>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Model Makers, Wood</t>
  </si>
  <si>
    <t>Patternmakers, Wood</t>
  </si>
  <si>
    <t>Sawing Machine Setters, Operators, and Tenders, Wood</t>
  </si>
  <si>
    <t>Woodworking Machine Setters, Operators, and Tenders, Except Sawing</t>
  </si>
  <si>
    <t>Woodworkers, All Other</t>
  </si>
  <si>
    <t>Nuclear Power Reactor Operators</t>
  </si>
  <si>
    <t>Power Distributors and Dispatchers</t>
  </si>
  <si>
    <t>Power Plant Operators</t>
  </si>
  <si>
    <t>Stationary Engineers and Boiler Operators</t>
  </si>
  <si>
    <t>Water and Wastewater Treatment Plant and System Operators</t>
  </si>
  <si>
    <t>Chemical Plant and System Operators</t>
  </si>
  <si>
    <t>Gas Plant Operators</t>
  </si>
  <si>
    <t>Petroleum Pump System Operators, Refinery Operators, and Gaugers</t>
  </si>
  <si>
    <t>Plant and System Operators, All Other</t>
  </si>
  <si>
    <t>Biofuels Processing Technicians</t>
  </si>
  <si>
    <t>Methane/Landfill Gas Generation System Technicians</t>
  </si>
  <si>
    <t>Biomass Plant Technicians</t>
  </si>
  <si>
    <t>Hydroelectric Plant Technicians</t>
  </si>
  <si>
    <t>Chemical Equipment Operators and Tenders</t>
  </si>
  <si>
    <t>Separating, Filtering, Clarifying, Precipitating, and Still Machine Setters, Operators, and Tenders</t>
  </si>
  <si>
    <t>Crushing, Grinding, and Polishing Machine Setters, Operators, and Tenders</t>
  </si>
  <si>
    <t>Grinding and Polishing Workers, Hand</t>
  </si>
  <si>
    <t>Mixing and Blending Machine Setters, Operators, and Tenders</t>
  </si>
  <si>
    <t>Cutters and Trimmers, Hand</t>
  </si>
  <si>
    <t>Cutting and Slicing Machine Setters, Operators, and Tenders</t>
  </si>
  <si>
    <t>Extruding, Forming, Pressing, and Compacting Machine Setters, Operators, and Tenders</t>
  </si>
  <si>
    <t>Furnace, Kiln, Oven, Drier, and Kettle Operators and Tenders</t>
  </si>
  <si>
    <t>Inspectors, Testers, Sorters, Samplers, and Weighers</t>
  </si>
  <si>
    <t>Jewelers and Precious Stone and Metal Workers</t>
  </si>
  <si>
    <t>Jewelers</t>
  </si>
  <si>
    <t>Gem and Diamond Workers</t>
  </si>
  <si>
    <t>Precious Metal Workers</t>
  </si>
  <si>
    <t>Dental Laboratory Technicians</t>
  </si>
  <si>
    <t>Medical Appliance Technicians</t>
  </si>
  <si>
    <t>Ophthalmic Laboratory Technicians</t>
  </si>
  <si>
    <t>Packaging and Filling Machine Operators and Tenders</t>
  </si>
  <si>
    <t>Coating, Painting, and Spraying Machine Setters, Operators, and Tenders</t>
  </si>
  <si>
    <t>Painters, Transportation Equipment</t>
  </si>
  <si>
    <t>Painting, Coating, and Decorating Workers</t>
  </si>
  <si>
    <t>Semiconductor Processors</t>
  </si>
  <si>
    <t>Photographic Process Workers and Processing Machine Operators</t>
  </si>
  <si>
    <t>Adhesive Bonding Machine Operators and Tenders</t>
  </si>
  <si>
    <t>Cleaning, Washing, and Metal Pickling Equipment Operators and Tenders</t>
  </si>
  <si>
    <t>Cooling and Freezing Equipment Operators and Tenders</t>
  </si>
  <si>
    <t>Etchers and Engravers</t>
  </si>
  <si>
    <t>Molders, Shapers, and Casters, Except Metal and Plastic</t>
  </si>
  <si>
    <t>Stone Cutters and Carvers, Manufacturing</t>
  </si>
  <si>
    <t>Glass Blowers, Molders, Benders, and Finishers</t>
  </si>
  <si>
    <t>Potters, Manufacturing</t>
  </si>
  <si>
    <t>Molding and Casting Workers</t>
  </si>
  <si>
    <t>Paper Goods Machine Setters, Operators, and Tenders</t>
  </si>
  <si>
    <t>Tire Builders</t>
  </si>
  <si>
    <t>Helpers--Production Workers</t>
  </si>
  <si>
    <t>Production Workers, All Other</t>
  </si>
  <si>
    <t>Recycling and Reclamation Workers</t>
  </si>
  <si>
    <t>Aircraft Cargo Handling Supervisors</t>
  </si>
  <si>
    <t>First-Line Supervisors of Helpers, Laborers, and Material Movers, Hand</t>
  </si>
  <si>
    <t>Recycling Coordinators</t>
  </si>
  <si>
    <t>First-Line Supervisors of Transportation and Material-Moving Machine and Vehicle Operators</t>
  </si>
  <si>
    <t>Airline Pilots, Copilots, and Flight Engineers</t>
  </si>
  <si>
    <t>Commercial Pilots</t>
  </si>
  <si>
    <t>Air Traffic Controllers</t>
  </si>
  <si>
    <t>Airfield Operations Specialists</t>
  </si>
  <si>
    <t>Flight Attendants</t>
  </si>
  <si>
    <t>Ambulance Drivers and Attendants, Except Emergency Medical Technicians</t>
  </si>
  <si>
    <t>Bus Drivers, Transit and Intercity</t>
  </si>
  <si>
    <t>Bus Drivers, School or Special Client</t>
  </si>
  <si>
    <t>Driver/Sales Workers</t>
  </si>
  <si>
    <t>Heavy and Tractor-Trailer Truck Drivers</t>
  </si>
  <si>
    <t>Light Truck or Delivery Services Drivers</t>
  </si>
  <si>
    <t>Taxi Drivers and Chauffeurs</t>
  </si>
  <si>
    <t>Motor Vehicle Operators, All Other</t>
  </si>
  <si>
    <t>Locomotive Engineers</t>
  </si>
  <si>
    <t>Locomotive Firers</t>
  </si>
  <si>
    <t>Rail Yard Engineers, Dinkey Operators, and Hostlers</t>
  </si>
  <si>
    <t>Railroad Brake, Signal, and Switch Operators</t>
  </si>
  <si>
    <t>Railroad Conductors and Yardmasters</t>
  </si>
  <si>
    <t>Subway and Streetcar Operators</t>
  </si>
  <si>
    <t>Rail Transportation Workers, All Other</t>
  </si>
  <si>
    <t>Sailors and Marine Oilers</t>
  </si>
  <si>
    <t>Captains, Mates, and Pilots of Water Vessels</t>
  </si>
  <si>
    <t>Ship and Boat Captains</t>
  </si>
  <si>
    <t>Mates- Ship, Boat, and Barge</t>
  </si>
  <si>
    <t>Pilots, Ship</t>
  </si>
  <si>
    <t>Motorboat Operators</t>
  </si>
  <si>
    <t>Ship Engineers</t>
  </si>
  <si>
    <t>Bridge and Lock Tenders</t>
  </si>
  <si>
    <t>Parking Lot Attendants</t>
  </si>
  <si>
    <t>Automotive and Watercraft Service Attendants</t>
  </si>
  <si>
    <t>Traffic Technicians</t>
  </si>
  <si>
    <t>Transportation Inspectors</t>
  </si>
  <si>
    <t>Aviation Inspectors</t>
  </si>
  <si>
    <t>Transportation Vehicle, Equipment and Systems Inspectors, Except Aviation</t>
  </si>
  <si>
    <t>Freight and Cargo Inspectors</t>
  </si>
  <si>
    <t>Transportation Attendants, Except Flight Attendants</t>
  </si>
  <si>
    <t>Transportation Workers, All Other</t>
  </si>
  <si>
    <t>Conveyor Operators and Tenders</t>
  </si>
  <si>
    <t>Crane and Tower Operators</t>
  </si>
  <si>
    <t>Dredge Operators</t>
  </si>
  <si>
    <t>Excavating and Loading Machine and Dragline Operators</t>
  </si>
  <si>
    <t>Loading Machine Operators, Underground Mining</t>
  </si>
  <si>
    <t>Hoist and Winch Operators</t>
  </si>
  <si>
    <t>Industrial Truck and Tractor Operators</t>
  </si>
  <si>
    <t>Cleaners of Vehicles and Equipment</t>
  </si>
  <si>
    <t>Laborers and Freight, Stock, and Material Movers, Hand</t>
  </si>
  <si>
    <t>Machine Feeders and Offbearers</t>
  </si>
  <si>
    <t>Packers and Packagers, Hand</t>
  </si>
  <si>
    <t>Gas Compressor and Gas Pumping Station Operators</t>
  </si>
  <si>
    <t>Pump Operators, Except Wellhead Pumpers</t>
  </si>
  <si>
    <t>Wellhead Pumpers</t>
  </si>
  <si>
    <t>Refuse and Recyclable Material Collectors</t>
  </si>
  <si>
    <t>Mine Shuttle Car Operators</t>
  </si>
  <si>
    <t>Tank Car, Truck, and Ship Loaders</t>
  </si>
  <si>
    <t>Material Moving Workers, All Other</t>
  </si>
  <si>
    <t>Air Crew Officers</t>
  </si>
  <si>
    <t>Aircraft Launch and Recovery Officers</t>
  </si>
  <si>
    <t>Armored Assault Vehicle Officers</t>
  </si>
  <si>
    <t>Artillery and Missile Officers</t>
  </si>
  <si>
    <t>Command and Control Center Officers</t>
  </si>
  <si>
    <t>Infantry Officers</t>
  </si>
  <si>
    <t>Special Forces Officers</t>
  </si>
  <si>
    <t>Military Officer Special and Tactical Operations Leaders, All Other</t>
  </si>
  <si>
    <t>First-Line Supervisors of Air Crew Members</t>
  </si>
  <si>
    <t>First-Line Supervisors of Weapons Specialists/Crew Members</t>
  </si>
  <si>
    <t>First-Line Supervisors of All Other Tactical Operations Specialists</t>
  </si>
  <si>
    <t>Air Crew Members</t>
  </si>
  <si>
    <t>Aircraft Launch and Recovery Specialists</t>
  </si>
  <si>
    <t>Armored Assault Vehicle Crew Members</t>
  </si>
  <si>
    <t>Artillery and Missile Crew Members</t>
  </si>
  <si>
    <t>Command and Control Center Specialists</t>
  </si>
  <si>
    <t>Infantry</t>
  </si>
  <si>
    <t>Radar and Sonar Technicians</t>
  </si>
  <si>
    <t>Special Forces</t>
  </si>
  <si>
    <t>Military Enlisted Tactical Operations and Air/Weapons Specialists and Crew Members, All Other</t>
  </si>
  <si>
    <t>Agriculture</t>
  </si>
  <si>
    <t xml:space="preserve">Agriculture, plantations and other rural sectors </t>
  </si>
  <si>
    <t>Metal Production</t>
  </si>
  <si>
    <t>Basic metal production</t>
  </si>
  <si>
    <t>Chemical</t>
  </si>
  <si>
    <t>Chemical industries</t>
  </si>
  <si>
    <t>Commerce</t>
  </si>
  <si>
    <t>Construction</t>
  </si>
  <si>
    <t>Education</t>
  </si>
  <si>
    <t>Financial Services</t>
  </si>
  <si>
    <t>Financial and professional services</t>
  </si>
  <si>
    <t>Food &amp; Drug</t>
  </si>
  <si>
    <t>Food, drink, tobacco</t>
  </si>
  <si>
    <t>Forestry</t>
  </si>
  <si>
    <t>Forestry, wood, pulp and paper</t>
  </si>
  <si>
    <t>Health Services</t>
  </si>
  <si>
    <t>Health services</t>
  </si>
  <si>
    <t>Hospitality</t>
  </si>
  <si>
    <t>Hotels, tourism, catering</t>
  </si>
  <si>
    <t>Mining</t>
  </si>
  <si>
    <t>Coal and other mining</t>
  </si>
  <si>
    <t>Mechanical &amp; Electrical</t>
  </si>
  <si>
    <t>Mechanical and electrical engineering</t>
  </si>
  <si>
    <t>Marketing</t>
  </si>
  <si>
    <t>Media, culture and graphical design</t>
  </si>
  <si>
    <t>Oil &amp; Gas</t>
  </si>
  <si>
    <t>Oil refining and gas production</t>
  </si>
  <si>
    <t>Telecommunications</t>
  </si>
  <si>
    <t>Postal and telecommunications services</t>
  </si>
  <si>
    <t xml:space="preserve">Public Service </t>
  </si>
  <si>
    <t xml:space="preserve">Public service </t>
  </si>
  <si>
    <t>Shipping &amp; Fisheries</t>
  </si>
  <si>
    <t>Shipping, ports, fisheries and inland waterways</t>
  </si>
  <si>
    <t>Textiles</t>
  </si>
  <si>
    <t>Textiles, clothing, leather and footwear</t>
  </si>
  <si>
    <t>Transport</t>
  </si>
  <si>
    <t>Transport (civil aviation, railways and roads)</t>
  </si>
  <si>
    <t>Equipment Manufacturing</t>
  </si>
  <si>
    <t>Transport equipment manufacturing</t>
  </si>
  <si>
    <t>Utilities</t>
  </si>
  <si>
    <t>Utilities (water, gas and electricity)</t>
  </si>
  <si>
    <t>Arts &amp; Recreation</t>
  </si>
  <si>
    <t>Heritage, Performing Arts, Sports and Gambling</t>
  </si>
  <si>
    <t>Repair, Personal and Private services</t>
  </si>
  <si>
    <t>organisation_type</t>
  </si>
  <si>
    <t>address_residential</t>
  </si>
  <si>
    <t>address_postal</t>
  </si>
  <si>
    <t>locked_type</t>
  </si>
  <si>
    <t>(none, account, organisation, public)</t>
  </si>
  <si>
    <t>id_locked</t>
  </si>
  <si>
    <t>(account_pair|NFC_pair!name)</t>
  </si>
  <si>
    <t>(account_pair|NFC_pair!description)</t>
  </si>
  <si>
    <t>(post, account, organisation, group_account, group_organisation)</t>
  </si>
  <si>
    <t>comments</t>
  </si>
  <si>
    <t>(none, inline, block, inline-block)</t>
  </si>
  <si>
    <t>content position</t>
  </si>
  <si>
    <r>
      <rPr>
        <rFont val="Arial"/>
        <color rgb="FF000000"/>
        <sz val="10.0"/>
      </rPr>
      <t>(</t>
    </r>
    <r>
      <rPr>
        <rFont val="Arial"/>
        <b/>
        <color rgb="FF000000"/>
        <sz val="10.0"/>
      </rPr>
      <t>sender:</t>
    </r>
    <r>
      <rPr>
        <rFont val="Arial"/>
        <color rgb="FF000000"/>
        <sz val="10.0"/>
      </rPr>
      <t>account!name)</t>
    </r>
  </si>
  <si>
    <r>
      <rPr>
        <rFont val="Arial"/>
        <color rgb="FF000000"/>
        <sz val="10.0"/>
      </rPr>
      <t>(</t>
    </r>
    <r>
      <rPr>
        <rFont val="Arial"/>
        <b/>
        <color rgb="FF000000"/>
        <sz val="10.0"/>
      </rPr>
      <t>recipient</t>
    </r>
    <r>
      <rPr>
        <rFont val="Arial"/>
        <color rgb="FF000000"/>
        <sz val="10.0"/>
      </rPr>
      <t>:[account!name|organisation!name|account_group!name|organisation_group!name|post!name])</t>
    </r>
  </si>
  <si>
    <t>dear margie</t>
  </si>
  <si>
    <t>i love you</t>
  </si>
  <si>
    <t>block</t>
  </si>
  <si>
    <t>say hello</t>
  </si>
  <si>
    <t>to your fellow employee</t>
  </si>
  <si>
    <t>same "post"</t>
  </si>
  <si>
    <t>but different name per group</t>
  </si>
  <si>
    <t>hey kids</t>
  </si>
  <si>
    <t>picture of your loving father</t>
  </si>
  <si>
    <t>omg</t>
  </si>
  <si>
    <t>puke</t>
  </si>
  <si>
    <t>item_dup</t>
  </si>
  <si>
    <t>catering for the off chance the same item is included more than once in a post</t>
  </si>
  <si>
    <t>alignment_vertical</t>
  </si>
  <si>
    <t>(baseline, top, bottom)</t>
  </si>
  <si>
    <t>block position</t>
  </si>
  <si>
    <t>alignment_horizontal</t>
  </si>
  <si>
    <t>(center, left, right, justify)</t>
  </si>
  <si>
    <t>alignment_text</t>
  </si>
  <si>
    <r>
      <rPr>
        <rFont val="Arial"/>
        <color theme="1"/>
        <sz val="10.0"/>
      </rPr>
      <t>(</t>
    </r>
    <r>
      <rPr>
        <rFont val="Arial"/>
        <b/>
        <color theme="1"/>
        <sz val="10.0"/>
      </rPr>
      <t>post</t>
    </r>
    <r>
      <rPr>
        <rFont val="Arial"/>
        <color theme="1"/>
        <sz val="10.0"/>
      </rPr>
      <t>:account!name)</t>
    </r>
  </si>
  <si>
    <t>(post!name)</t>
  </si>
  <si>
    <t>key:(id_post:id_item:item_dup)</t>
  </si>
  <si>
    <t>(item_owner!name)</t>
  </si>
  <si>
    <t>center</t>
  </si>
  <si>
    <t>baseline</t>
  </si>
  <si>
    <t>Sexual content</t>
  </si>
  <si>
    <t>Violent or repulsive content</t>
  </si>
  <si>
    <t>Hateful or abusive content</t>
  </si>
  <si>
    <t>Harmful or dangerous acts</t>
  </si>
  <si>
    <t>Spam or misleading</t>
  </si>
  <si>
    <t>Breaks Aamica's rules</t>
  </si>
  <si>
    <t>Disclosure of sensitive information</t>
  </si>
  <si>
    <t>Reference to serious self-harm</t>
  </si>
  <si>
    <t>Copyright infringement</t>
  </si>
  <si>
    <t>PRIMARY COMPOSITE
(user, account)</t>
  </si>
  <si>
    <t>(user!name_other|account!name)</t>
  </si>
  <si>
    <t>VARCHAR(64)</t>
  </si>
  <si>
    <t>value</t>
  </si>
  <si>
    <t>uploads</t>
  </si>
  <si>
    <t>PRIMARY COMPOSITE
(account, organisation, group_account, group_organisation)</t>
  </si>
  <si>
    <t>post_pending</t>
  </si>
  <si>
    <t>posts status are first set to pending</t>
  </si>
  <si>
    <t>post_reply</t>
  </si>
  <si>
    <t>posts can have comments</t>
  </si>
  <si>
    <t>post_allow</t>
  </si>
  <si>
    <t>DEFAULT: 4</t>
  </si>
  <si>
    <t>post_reply_allow</t>
  </si>
  <si>
    <t>request_join_allow</t>
  </si>
  <si>
    <t>request_join_auto</t>
  </si>
  <si>
    <t>request_join_auto_type</t>
  </si>
  <si>
    <t>image item as the wall background image</t>
  </si>
  <si>
    <r>
      <rPr>
        <rFont val="Arial"/>
        <color theme="1"/>
        <sz val="10.0"/>
      </rPr>
      <t>(</t>
    </r>
    <r>
      <rPr>
        <rFont val="Arial"/>
        <b/>
        <color theme="1"/>
        <sz val="10.0"/>
      </rPr>
      <t>owner</t>
    </r>
    <r>
      <rPr>
        <rFont val="Arial"/>
        <color theme="1"/>
        <sz val="10.0"/>
      </rPr>
      <t>:[account!name|organisation!name|account_group!name|organisation_group!name])</t>
    </r>
  </si>
  <si>
    <t>key:(id_owner:owner_type)</t>
  </si>
  <si>
    <r>
      <rPr>
        <rFont val="Arial"/>
        <color theme="1"/>
        <sz val="10.0"/>
      </rPr>
      <t>(</t>
    </r>
    <r>
      <rPr>
        <rFont val="Arial"/>
        <b/>
        <color theme="1"/>
        <sz val="10.0"/>
      </rPr>
      <t>owner</t>
    </r>
    <r>
      <rPr>
        <rFont val="Arial"/>
        <color theme="1"/>
        <sz val="10.0"/>
      </rPr>
      <t>:[account!name|organisation!name|account_group!name|organisation_group!name])</t>
    </r>
  </si>
  <si>
    <t>hashtag</t>
  </si>
  <si>
    <t>string to lower</t>
  </si>
  <si>
    <t>blm</t>
  </si>
  <si>
    <t>yolo</t>
  </si>
  <si>
    <t>fitfam</t>
  </si>
  <si>
    <t>tbt</t>
  </si>
  <si>
    <t>wcm</t>
  </si>
  <si>
    <t>id_hashtag</t>
  </si>
  <si>
    <t>PRIMARY COMPOSITE
(account, organisation, group_account, group_organisation, post, item)</t>
  </si>
  <si>
    <t>type_hashtag:hashtag</t>
  </si>
  <si>
    <r>
      <rPr>
        <rFont val="Arial"/>
        <color theme="1"/>
        <sz val="10.0"/>
      </rPr>
      <t>(</t>
    </r>
    <r>
      <rPr>
        <rFont val="Arial"/>
        <b/>
        <color theme="1"/>
        <sz val="10.0"/>
      </rPr>
      <t>owner</t>
    </r>
    <r>
      <rPr>
        <rFont val="Arial"/>
        <color theme="1"/>
        <sz val="10.0"/>
      </rPr>
      <t>:[account!name|organisation!name|account_group!name|organisation_group!name|post!name|item!hash])</t>
    </r>
  </si>
  <si>
    <t>action</t>
  </si>
  <si>
    <t>(waiting, progress, done)</t>
  </si>
  <si>
    <r>
      <rPr>
        <rFont val="Arial"/>
        <color theme="1"/>
        <sz val="10.0"/>
      </rPr>
      <t>(</t>
    </r>
    <r>
      <rPr>
        <rFont val="Arial"/>
        <b/>
        <color theme="1"/>
        <sz val="10.0"/>
      </rPr>
      <t>owner</t>
    </r>
    <r>
      <rPr>
        <rFont val="Arial"/>
        <color theme="1"/>
        <sz val="10.0"/>
      </rPr>
      <t>:[account!name|organisation!name|account_group!name|organisation_group!name|post!name|item!hash])</t>
    </r>
  </si>
  <si>
    <t>done</t>
  </si>
  <si>
    <t>progress</t>
  </si>
  <si>
    <t>waiting</t>
  </si>
  <si>
    <t>id_report</t>
  </si>
  <si>
    <r>
      <rPr>
        <rFont val="Arial"/>
        <color theme="1"/>
        <sz val="10.0"/>
      </rPr>
      <t>(</t>
    </r>
    <r>
      <rPr>
        <rFont val="Arial"/>
        <b/>
        <color theme="1"/>
        <sz val="10.0"/>
      </rPr>
      <t>owner</t>
    </r>
    <r>
      <rPr>
        <rFont val="Arial"/>
        <color theme="1"/>
        <sz val="10.0"/>
      </rPr>
      <t>:[account!name|organisation!name|account_group!name|organisation_group!name|post!name|item!hash])</t>
    </r>
  </si>
  <si>
    <t>(report!name)</t>
  </si>
  <si>
    <t>wp_id</t>
  </si>
  <si>
    <t>name_first</t>
  </si>
  <si>
    <t>name_middle</t>
  </si>
  <si>
    <t>name_last</t>
  </si>
  <si>
    <t>can be null if residential exists</t>
  </si>
  <si>
    <t xml:space="preserve">input validation required, hashed via PBKDF2, bcrypt or ARGON2 </t>
  </si>
  <si>
    <t>auth_code</t>
  </si>
  <si>
    <t>hashed via MD5</t>
  </si>
  <si>
    <t>auth_code_created</t>
  </si>
  <si>
    <t>timestamp_auth_code</t>
  </si>
  <si>
    <t>----//</t>
  </si>
  <si>
    <t>gender</t>
  </si>
  <si>
    <t>dob</t>
  </si>
  <si>
    <t>Homer</t>
  </si>
  <si>
    <t>Jay</t>
  </si>
  <si>
    <t>Simpson</t>
  </si>
  <si>
    <t>Mr Plow</t>
  </si>
  <si>
    <t>Bartholomew</t>
  </si>
  <si>
    <t>JoJo</t>
  </si>
  <si>
    <t>Ruddiger</t>
  </si>
  <si>
    <t>Lisa</t>
  </si>
  <si>
    <t>Marie</t>
  </si>
  <si>
    <t>Lie Smeller</t>
  </si>
  <si>
    <t>Margaret</t>
  </si>
  <si>
    <t>Evelyn</t>
  </si>
  <si>
    <t>The Baby</t>
  </si>
  <si>
    <t>Marjorie</t>
  </si>
  <si>
    <t>Jacqueline Bouvier</t>
  </si>
  <si>
    <t>Marge</t>
  </si>
  <si>
    <t>Bernard</t>
  </si>
  <si>
    <t>Arnold</t>
  </si>
  <si>
    <t>Gumble</t>
  </si>
  <si>
    <t>Barney</t>
  </si>
  <si>
    <t>Moammar</t>
  </si>
  <si>
    <t>Morris</t>
  </si>
  <si>
    <t>Szyslak</t>
  </si>
  <si>
    <t>Moo</t>
  </si>
  <si>
    <t>Charles</t>
  </si>
  <si>
    <t>Montgomery</t>
  </si>
  <si>
    <t>Burns</t>
  </si>
  <si>
    <t>Mr Snrub</t>
  </si>
  <si>
    <t>Waylon Junior</t>
  </si>
  <si>
    <t>Joseph</t>
  </si>
  <si>
    <t>Smithers</t>
  </si>
  <si>
    <t>Chuckles</t>
  </si>
  <si>
    <t>Lenford</t>
  </si>
  <si>
    <t>Leonard</t>
  </si>
  <si>
    <t>Lenny</t>
  </si>
  <si>
    <t>Carlton Junior</t>
  </si>
  <si>
    <t>Carlson</t>
  </si>
  <si>
    <t>Carl</t>
  </si>
  <si>
    <t>Eugene</t>
  </si>
  <si>
    <t>Fisk</t>
  </si>
  <si>
    <t>Milhouse</t>
  </si>
  <si>
    <t>Mussolini</t>
  </si>
  <si>
    <t>Van Houten</t>
  </si>
  <si>
    <t>The House</t>
  </si>
  <si>
    <t>GIVER</t>
  </si>
  <si>
    <t>RECEIVER</t>
  </si>
  <si>
    <t>CONTRIBUTOR</t>
  </si>
  <si>
    <t>KEEPSAKE</t>
  </si>
  <si>
    <t>PREMIUM</t>
  </si>
  <si>
    <t>PRIMARY COMPOSITE
(email, URL, phone)</t>
  </si>
  <si>
    <t>email &amp; phone are UNIQUE checked</t>
  </si>
  <si>
    <t>UNIQUE check for type email, phone
input validation required</t>
  </si>
  <si>
    <t>mrplow@fox.com</t>
  </si>
  <si>
    <t>Work Email</t>
  </si>
  <si>
    <t>(+1) 555-5555</t>
  </si>
  <si>
    <t>Work Phone</t>
  </si>
  <si>
    <t>https://simpsons.fandom.com/wiki/Homer_Simpson</t>
  </si>
  <si>
    <t>https://simpsons.fandom.com/wiki/Bart_Simpson</t>
  </si>
  <si>
    <t>About Me</t>
  </si>
  <si>
    <t>bart@fox.com</t>
  </si>
  <si>
    <t>(+1) 355-1337</t>
  </si>
  <si>
    <t>GIVER@email.com</t>
  </si>
  <si>
    <t>Email</t>
  </si>
  <si>
    <t>RECEIVER@email.com</t>
  </si>
  <si>
    <t>RECEIVER@mail.com</t>
  </si>
  <si>
    <t>CONTRIBUTOR@email.com</t>
  </si>
  <si>
    <t>KEEPSAKE@email.com</t>
  </si>
  <si>
    <t>post_title</t>
  </si>
  <si>
    <t>post_type</t>
  </si>
  <si>
    <t>ID</t>
  </si>
  <si>
    <t>Aamilet style 1</t>
  </si>
  <si>
    <t>product</t>
  </si>
  <si>
    <t>Aamilet style 2</t>
  </si>
  <si>
    <t>Aamilet style 3</t>
  </si>
  <si>
    <t>Aamilet style 4</t>
  </si>
  <si>
    <t>Receiver</t>
  </si>
  <si>
    <t>Contributor</t>
  </si>
  <si>
    <t>Premium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</si>
</sst>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0.000000000"/>
    <numFmt numFmtId="166" formatCode="#,##0.0000"/>
  </numFmts>
  <fonts count="26">
    <font>
      <sz val="10.0"/>
      <color rgb="FF000000"/>
      <name val="Arial"/>
      <scheme val="minor"/>
    </font>
    <font>
      <b/>
      <sz val="10.0"/>
      <color theme="1"/>
      <name val="Arial"/>
      <scheme val="minor"/>
    </font>
    <font>
      <sz val="10.0"/>
      <color theme="1"/>
      <name val="Arial"/>
      <scheme val="minor"/>
    </font>
    <font>
      <sz val="10.0"/>
      <color rgb="FF3C4043"/>
      <name val="Arial"/>
      <scheme val="minor"/>
    </font>
    <font>
      <b/>
      <sz val="10.0"/>
      <color rgb="FF000000"/>
      <name val="Arial"/>
      <scheme val="minor"/>
    </font>
    <font>
      <sz val="10.0"/>
      <color rgb="FFFF0000"/>
      <name val="Arial"/>
      <scheme val="minor"/>
    </font>
    <font>
      <color theme="1"/>
      <name val="Arial"/>
    </font>
    <font>
      <b/>
      <color theme="1"/>
      <name val="Arial"/>
    </font>
    <font>
      <color rgb="FF000000"/>
      <name val="Arial"/>
    </font>
    <font>
      <sz val="10.0"/>
      <color rgb="FF232323"/>
      <name val="Arial"/>
      <scheme val="minor"/>
    </font>
    <font>
      <sz val="10.0"/>
      <color rgb="FF333333"/>
      <name val="Arial"/>
      <scheme val="minor"/>
    </font>
    <font>
      <b/>
      <color rgb="FF000000"/>
      <name val="Arial"/>
    </font>
    <font>
      <color theme="1"/>
      <name val="Arial"/>
      <scheme val="minor"/>
    </font>
    <font>
      <strike/>
      <sz val="10.0"/>
      <color rgb="FF000000"/>
      <name val="Arial"/>
      <scheme val="minor"/>
    </font>
    <font>
      <strike/>
      <sz val="10.0"/>
      <color theme="1"/>
      <name val="Arial"/>
      <scheme val="minor"/>
    </font>
    <font>
      <b/>
      <color theme="1"/>
      <name val="Arial"/>
      <scheme val="minor"/>
    </font>
    <font>
      <sz val="10.0"/>
      <color rgb="FF000000"/>
      <name val="Arial"/>
    </font>
    <font>
      <sz val="11.0"/>
      <color rgb="FF000000"/>
      <name val="Inconsolata"/>
    </font>
    <font>
      <sz val="10.0"/>
      <color theme="1"/>
      <name val="Arial"/>
    </font>
    <font>
      <color rgb="FF333333"/>
      <name val="Arial"/>
    </font>
    <font>
      <u/>
      <sz val="10.0"/>
      <color rgb="FF0000FF"/>
    </font>
    <font>
      <b/>
      <sz val="10.0"/>
      <color rgb="FFFF0000"/>
      <name val="Arial"/>
      <scheme val="minor"/>
    </font>
    <font>
      <sz val="10.0"/>
      <color theme="5"/>
      <name val="Arial"/>
      <scheme val="minor"/>
    </font>
    <font>
      <color rgb="FFFF0000"/>
      <name val="Arial"/>
    </font>
    <font>
      <b/>
      <sz val="10.0"/>
      <color theme="5"/>
      <name val="Arial"/>
      <scheme val="minor"/>
    </font>
    <font>
      <u/>
      <sz val="10.0"/>
      <color rgb="FF0000FF"/>
    </font>
  </fonts>
  <fills count="6">
    <fill>
      <patternFill patternType="none"/>
    </fill>
    <fill>
      <patternFill patternType="lightGray"/>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FCFCFC"/>
        <bgColor rgb="FFFCFCFC"/>
      </patternFill>
    </fill>
  </fills>
  <borders count="2">
    <border/>
    <border>
      <right/>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2" fontId="3" numFmtId="0" xfId="0" applyAlignment="1" applyFill="1" applyFont="1">
      <alignment horizontal="left" readingOrder="0"/>
    </xf>
    <xf borderId="0" fillId="0" fontId="1" numFmtId="0" xfId="0" applyAlignment="1" applyFont="1">
      <alignment readingOrder="0" vertical="top"/>
    </xf>
    <xf borderId="0" fillId="0" fontId="2" numFmtId="0" xfId="0" applyAlignment="1" applyFont="1">
      <alignment readingOrder="0" vertical="top"/>
    </xf>
    <xf borderId="0" fillId="0" fontId="2" numFmtId="0" xfId="0" applyAlignment="1" applyFont="1">
      <alignment vertical="top"/>
    </xf>
    <xf borderId="0" fillId="0" fontId="4" numFmtId="0" xfId="0" applyFont="1"/>
    <xf borderId="0" fillId="0" fontId="4" numFmtId="0" xfId="0" applyAlignment="1" applyFont="1">
      <alignment readingOrder="0"/>
    </xf>
    <xf borderId="0" fillId="0" fontId="0" numFmtId="0" xfId="0" applyAlignment="1" applyFont="1">
      <alignment readingOrder="0"/>
    </xf>
    <xf borderId="0" fillId="3" fontId="4" numFmtId="0" xfId="0" applyAlignment="1" applyFill="1" applyFont="1">
      <alignment readingOrder="0" vertical="bottom"/>
    </xf>
    <xf borderId="0" fillId="3" fontId="4" numFmtId="0" xfId="0" applyAlignment="1" applyFont="1">
      <alignment horizontal="left" readingOrder="0"/>
    </xf>
    <xf borderId="0" fillId="0" fontId="4" numFmtId="0" xfId="0" applyFont="1"/>
    <xf borderId="0" fillId="0" fontId="0" numFmtId="0" xfId="0" applyFont="1"/>
    <xf borderId="0" fillId="2" fontId="0" numFmtId="0" xfId="0" applyFont="1"/>
    <xf borderId="0" fillId="2" fontId="0" numFmtId="0" xfId="0" applyAlignment="1" applyFont="1">
      <alignment vertical="bottom"/>
    </xf>
    <xf borderId="0" fillId="0" fontId="0" numFmtId="0" xfId="0" applyFont="1"/>
    <xf borderId="0" fillId="4" fontId="0" numFmtId="0" xfId="0" applyAlignment="1" applyFill="1" applyFont="1">
      <alignment vertical="bottom"/>
    </xf>
    <xf borderId="0" fillId="4" fontId="0" numFmtId="0" xfId="0" applyAlignment="1" applyFont="1">
      <alignment readingOrder="0" vertical="bottom"/>
    </xf>
    <xf borderId="0" fillId="0" fontId="0" numFmtId="0" xfId="0" applyAlignment="1" applyFont="1">
      <alignment readingOrder="0"/>
    </xf>
    <xf borderId="0" fillId="2" fontId="0" numFmtId="0" xfId="0" applyAlignment="1" applyFont="1">
      <alignment vertical="bottom"/>
    </xf>
    <xf borderId="0" fillId="2" fontId="0" numFmtId="0" xfId="0" applyAlignment="1" applyFont="1">
      <alignment readingOrder="0" vertical="bottom"/>
    </xf>
    <xf borderId="0" fillId="2" fontId="0" numFmtId="0" xfId="0" applyFont="1"/>
    <xf borderId="0" fillId="0" fontId="2" numFmtId="0" xfId="0" applyAlignment="1" applyFont="1">
      <alignment vertical="bottom"/>
    </xf>
    <xf borderId="0" fillId="0" fontId="2"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vertical="bottom"/>
    </xf>
    <xf borderId="0" fillId="2" fontId="0" numFmtId="0" xfId="0" applyAlignment="1" applyFont="1">
      <alignment vertical="bottom"/>
    </xf>
    <xf borderId="0" fillId="2" fontId="0" numFmtId="0" xfId="0" applyAlignment="1" applyFont="1">
      <alignment vertical="bottom"/>
    </xf>
    <xf borderId="0" fillId="2" fontId="0" numFmtId="0" xfId="0" applyAlignment="1" applyFont="1">
      <alignment horizontal="left" readingOrder="0"/>
    </xf>
    <xf borderId="0" fillId="0" fontId="1" numFmtId="0" xfId="0" applyAlignment="1" applyFont="1">
      <alignment vertical="bottom"/>
    </xf>
    <xf borderId="0" fillId="0" fontId="2" numFmtId="0" xfId="0" applyAlignment="1" applyFont="1">
      <alignment readingOrder="0"/>
    </xf>
    <xf borderId="0" fillId="2" fontId="0" numFmtId="0" xfId="0" applyAlignment="1" applyFont="1">
      <alignment readingOrder="0"/>
    </xf>
    <xf borderId="0" fillId="0" fontId="2" numFmtId="0" xfId="0" applyFont="1"/>
    <xf borderId="0" fillId="0" fontId="5" numFmtId="0" xfId="0" applyAlignment="1" applyFont="1">
      <alignment readingOrder="0"/>
    </xf>
    <xf borderId="0" fillId="2" fontId="5" numFmtId="0" xfId="0" applyFont="1"/>
    <xf borderId="0" fillId="0" fontId="6" numFmtId="0" xfId="0" applyAlignment="1" applyFont="1">
      <alignment vertical="bottom"/>
    </xf>
    <xf borderId="1" fillId="0" fontId="6" numFmtId="0" xfId="0" applyAlignment="1" applyBorder="1" applyFont="1">
      <alignment readingOrder="0" shrinkToFit="0" vertical="bottom" wrapText="0"/>
    </xf>
    <xf borderId="0" fillId="0" fontId="1" numFmtId="0" xfId="0" applyAlignment="1" applyFont="1">
      <alignment vertical="bottom"/>
    </xf>
    <xf borderId="0" fillId="0" fontId="6" numFmtId="0" xfId="0" applyAlignment="1" applyFont="1">
      <alignment vertical="bottom"/>
    </xf>
    <xf borderId="0" fillId="3" fontId="0" numFmtId="0" xfId="0" applyAlignment="1" applyFont="1">
      <alignment vertical="bottom"/>
    </xf>
    <xf borderId="0" fillId="3" fontId="0" numFmtId="0" xfId="0" applyAlignment="1" applyFont="1">
      <alignment readingOrder="0" vertical="bottom"/>
    </xf>
    <xf borderId="0" fillId="3" fontId="4" numFmtId="0" xfId="0" applyAlignment="1" applyFont="1">
      <alignment vertical="bottom"/>
    </xf>
    <xf borderId="0" fillId="0" fontId="2" numFmtId="0" xfId="0" applyAlignment="1" applyFont="1">
      <alignment horizontal="left" readingOrder="0"/>
    </xf>
    <xf borderId="0" fillId="2" fontId="2" numFmtId="0" xfId="0" applyAlignment="1" applyFont="1">
      <alignment vertical="bottom"/>
    </xf>
    <xf borderId="0" fillId="4" fontId="2" numFmtId="0" xfId="0" applyAlignment="1" applyFont="1">
      <alignment vertical="bottom"/>
    </xf>
    <xf borderId="0" fillId="4" fontId="2" numFmtId="0" xfId="0" applyAlignment="1" applyFont="1">
      <alignment vertical="bottom"/>
    </xf>
    <xf borderId="0" fillId="2" fontId="0" numFmtId="0" xfId="0" applyFont="1"/>
    <xf borderId="0" fillId="0" fontId="2" numFmtId="0" xfId="0" applyAlignment="1" applyFont="1">
      <alignment horizontal="left"/>
    </xf>
    <xf borderId="0" fillId="3" fontId="4" numFmtId="0" xfId="0" applyAlignment="1" applyFont="1">
      <alignment horizontal="left" readingOrder="0" vertical="bottom"/>
    </xf>
    <xf borderId="0" fillId="3" fontId="2" numFmtId="0" xfId="0" applyAlignment="1" applyFont="1">
      <alignment vertical="bottom"/>
    </xf>
    <xf borderId="0" fillId="4" fontId="0" numFmtId="0" xfId="0" applyAlignment="1" applyFont="1">
      <alignment horizontal="right" vertical="bottom"/>
    </xf>
    <xf borderId="0" fillId="4" fontId="2" numFmtId="0" xfId="0" applyAlignment="1" applyFont="1">
      <alignment horizontal="left" readingOrder="0" vertical="bottom"/>
    </xf>
    <xf borderId="0" fillId="4" fontId="0" numFmtId="0" xfId="0" applyAlignment="1" applyFont="1">
      <alignment vertical="bottom"/>
    </xf>
    <xf borderId="0" fillId="4" fontId="0" numFmtId="0" xfId="0" applyAlignment="1" applyFont="1">
      <alignment horizontal="right" readingOrder="0" vertical="bottom"/>
    </xf>
    <xf borderId="0" fillId="0" fontId="1" numFmtId="0" xfId="0" applyAlignment="1" applyFont="1">
      <alignment vertical="top"/>
    </xf>
    <xf borderId="0" fillId="0" fontId="2" numFmtId="0" xfId="0" applyAlignment="1" applyFont="1">
      <alignment vertical="top"/>
    </xf>
    <xf borderId="0" fillId="4" fontId="2" numFmtId="0" xfId="0" applyAlignment="1" applyFont="1">
      <alignment readingOrder="0" vertical="bottom"/>
    </xf>
    <xf borderId="0" fillId="0" fontId="7" numFmtId="0" xfId="0" applyAlignment="1" applyFont="1">
      <alignment readingOrder="0" vertical="top"/>
    </xf>
    <xf borderId="0" fillId="0" fontId="6" numFmtId="0" xfId="0" applyAlignment="1" applyFont="1">
      <alignment vertical="top"/>
    </xf>
    <xf borderId="0" fillId="0" fontId="6" numFmtId="0" xfId="0" applyAlignment="1" applyFont="1">
      <alignment readingOrder="0" vertical="top"/>
    </xf>
    <xf borderId="0" fillId="0" fontId="7" numFmtId="0" xfId="0" applyAlignment="1" applyFont="1">
      <alignment vertical="top"/>
    </xf>
    <xf borderId="0" fillId="0" fontId="6" numFmtId="0" xfId="0" applyAlignment="1" applyFont="1">
      <alignment vertical="top"/>
    </xf>
    <xf borderId="0" fillId="0" fontId="7" numFmtId="0" xfId="0" applyAlignment="1" applyFont="1">
      <alignment vertical="bottom"/>
    </xf>
    <xf borderId="0" fillId="0" fontId="7" numFmtId="0" xfId="0" applyAlignment="1" applyFont="1">
      <alignment vertical="top"/>
    </xf>
    <xf borderId="0" fillId="3" fontId="2" numFmtId="0" xfId="0" applyAlignment="1" applyFont="1">
      <alignment readingOrder="0" vertical="bottom"/>
    </xf>
    <xf borderId="0" fillId="0" fontId="5" numFmtId="0" xfId="0" applyFont="1"/>
    <xf borderId="0" fillId="2" fontId="5" numFmtId="0" xfId="0" applyAlignment="1" applyFont="1">
      <alignment readingOrder="0"/>
    </xf>
    <xf borderId="0" fillId="0" fontId="5" numFmtId="0" xfId="0" applyFont="1"/>
    <xf borderId="0" fillId="0" fontId="1" numFmtId="0" xfId="0" applyAlignment="1" applyFont="1">
      <alignment readingOrder="0" vertical="bottom"/>
    </xf>
    <xf borderId="0" fillId="2" fontId="0" numFmtId="0" xfId="0" applyAlignment="1" applyFont="1">
      <alignment horizontal="right" vertical="bottom"/>
    </xf>
    <xf borderId="0" fillId="4" fontId="0" numFmtId="0" xfId="0" applyAlignment="1" applyFont="1">
      <alignment vertical="bottom"/>
    </xf>
    <xf borderId="0" fillId="0" fontId="1" numFmtId="0" xfId="0" applyAlignment="1" applyFont="1">
      <alignment readingOrder="0"/>
    </xf>
    <xf borderId="0" fillId="3" fontId="4" numFmtId="0" xfId="0" applyAlignment="1" applyFont="1">
      <alignment horizontal="left" readingOrder="0"/>
    </xf>
    <xf borderId="0" fillId="2" fontId="8" numFmtId="0" xfId="0" applyAlignment="1" applyFont="1">
      <alignment vertical="bottom"/>
    </xf>
    <xf borderId="0" fillId="2" fontId="0" numFmtId="0" xfId="0" applyAlignment="1" applyFont="1">
      <alignment horizontal="right" vertical="bottom"/>
    </xf>
    <xf borderId="0" fillId="4" fontId="8" numFmtId="0" xfId="0" applyAlignment="1" applyFont="1">
      <alignment vertical="bottom"/>
    </xf>
    <xf borderId="0" fillId="4" fontId="0" numFmtId="0" xfId="0" applyAlignment="1" applyFont="1">
      <alignment horizontal="right" vertical="bottom"/>
    </xf>
    <xf borderId="0" fillId="2" fontId="0" numFmtId="0" xfId="0" applyAlignment="1" applyFont="1">
      <alignment horizontal="right" readingOrder="0" vertical="bottom"/>
    </xf>
    <xf borderId="0" fillId="4" fontId="8" numFmtId="0" xfId="0" applyAlignment="1" applyFont="1">
      <alignment horizontal="right" readingOrder="0" vertical="bottom"/>
    </xf>
    <xf borderId="0" fillId="4" fontId="8" numFmtId="0" xfId="0" applyAlignment="1" applyFont="1">
      <alignment vertical="bottom"/>
    </xf>
    <xf borderId="0" fillId="4" fontId="8" numFmtId="0" xfId="0" applyAlignment="1" applyFont="1">
      <alignment horizontal="right" vertical="bottom"/>
    </xf>
    <xf borderId="0" fillId="2" fontId="9" numFmtId="0" xfId="0" applyAlignment="1" applyFont="1">
      <alignment horizontal="center" readingOrder="0"/>
    </xf>
    <xf borderId="0" fillId="5" fontId="10" numFmtId="0" xfId="0" applyAlignment="1" applyFill="1" applyFont="1">
      <alignment readingOrder="0"/>
    </xf>
    <xf borderId="0" fillId="5" fontId="10" numFmtId="0" xfId="0" applyAlignment="1" applyFont="1">
      <alignment readingOrder="0"/>
    </xf>
    <xf borderId="0" fillId="3" fontId="1" numFmtId="0" xfId="0" applyAlignment="1" applyFont="1">
      <alignment readingOrder="0" vertical="bottom"/>
    </xf>
    <xf borderId="0" fillId="3" fontId="1" numFmtId="0" xfId="0" applyAlignment="1" applyFont="1">
      <alignment vertical="bottom"/>
    </xf>
    <xf borderId="0" fillId="0" fontId="1" numFmtId="0" xfId="0" applyFont="1"/>
    <xf borderId="0" fillId="0" fontId="2" numFmtId="0" xfId="0" applyFont="1"/>
    <xf borderId="0" fillId="0" fontId="2" numFmtId="0" xfId="0" applyAlignment="1" applyFont="1">
      <alignment horizontal="right" readingOrder="0"/>
    </xf>
    <xf borderId="0" fillId="3" fontId="4" numFmtId="0" xfId="0" applyAlignment="1" applyFont="1">
      <alignment vertical="bottom"/>
    </xf>
    <xf borderId="0" fillId="2" fontId="4" numFmtId="0" xfId="0" applyAlignment="1" applyFont="1">
      <alignment readingOrder="0" vertical="bottom"/>
    </xf>
    <xf borderId="0" fillId="3" fontId="2" numFmtId="0" xfId="0" applyAlignment="1" applyFont="1">
      <alignment vertical="bottom"/>
    </xf>
    <xf borderId="0" fillId="2" fontId="2" numFmtId="0" xfId="0" applyAlignment="1" applyFont="1">
      <alignment vertical="bottom"/>
    </xf>
    <xf borderId="0" fillId="2" fontId="11" numFmtId="0" xfId="0" applyAlignment="1" applyFont="1">
      <alignment readingOrder="0" vertical="bottom"/>
    </xf>
    <xf borderId="0" fillId="0" fontId="12" numFmtId="0" xfId="0" applyAlignment="1" applyFont="1">
      <alignment readingOrder="0"/>
    </xf>
    <xf borderId="0" fillId="0" fontId="13" numFmtId="0" xfId="0" applyAlignment="1" applyFont="1">
      <alignment readingOrder="0"/>
    </xf>
    <xf borderId="0" fillId="2" fontId="13" numFmtId="0" xfId="0" applyFont="1"/>
    <xf borderId="0" fillId="0" fontId="13" numFmtId="0" xfId="0" applyFont="1"/>
    <xf borderId="0" fillId="4" fontId="13" numFmtId="0" xfId="0" applyAlignment="1" applyFont="1">
      <alignment vertical="bottom"/>
    </xf>
    <xf borderId="0" fillId="4" fontId="14" numFmtId="0" xfId="0" applyAlignment="1" applyFont="1">
      <alignment vertical="bottom"/>
    </xf>
    <xf borderId="0" fillId="0" fontId="13" numFmtId="0" xfId="0" applyAlignment="1" applyFont="1">
      <alignment readingOrder="0"/>
    </xf>
    <xf borderId="0" fillId="4" fontId="8" numFmtId="0" xfId="0" applyAlignment="1" applyFont="1">
      <alignment horizontal="right" vertical="bottom"/>
    </xf>
    <xf borderId="0" fillId="4" fontId="8" numFmtId="0" xfId="0" applyAlignment="1" applyFont="1">
      <alignment vertical="bottom"/>
    </xf>
    <xf borderId="0" fillId="4" fontId="8" numFmtId="0" xfId="0" applyAlignment="1" applyFont="1">
      <alignment readingOrder="0" vertical="bottom"/>
    </xf>
    <xf borderId="0" fillId="4" fontId="6" numFmtId="0" xfId="0" applyAlignment="1" applyFont="1">
      <alignment vertical="bottom"/>
    </xf>
    <xf borderId="0" fillId="4" fontId="6" numFmtId="0" xfId="0" applyAlignment="1" applyFont="1">
      <alignment vertical="bottom"/>
    </xf>
    <xf borderId="0" fillId="2" fontId="13" numFmtId="0" xfId="0" applyFont="1"/>
    <xf borderId="0" fillId="0" fontId="13" numFmtId="0" xfId="0" applyFont="1"/>
    <xf borderId="0" fillId="2" fontId="13" numFmtId="0" xfId="0" applyAlignment="1" applyFont="1">
      <alignment vertical="bottom"/>
    </xf>
    <xf borderId="0" fillId="4" fontId="14" numFmtId="0" xfId="0" applyAlignment="1" applyFont="1">
      <alignment vertical="bottom"/>
    </xf>
    <xf borderId="0" fillId="0" fontId="12" numFmtId="0" xfId="0" applyAlignment="1" applyFont="1">
      <alignment vertical="top"/>
    </xf>
    <xf borderId="0" fillId="0" fontId="4" numFmtId="0" xfId="0" applyAlignment="1" applyFont="1">
      <alignment readingOrder="0" vertical="top"/>
    </xf>
    <xf borderId="0" fillId="0" fontId="1" numFmtId="0" xfId="0" applyAlignment="1" applyFont="1">
      <alignment vertical="top"/>
    </xf>
    <xf borderId="0" fillId="0" fontId="15" numFmtId="0" xfId="0" applyAlignment="1" applyFont="1">
      <alignment readingOrder="0" vertical="top"/>
    </xf>
    <xf borderId="0" fillId="0" fontId="0" numFmtId="0" xfId="0" applyAlignment="1" applyFont="1">
      <alignment readingOrder="0" vertical="top"/>
    </xf>
    <xf borderId="0" fillId="3" fontId="11" numFmtId="0" xfId="0" applyAlignment="1" applyFont="1">
      <alignment readingOrder="0" vertical="bottom"/>
    </xf>
    <xf borderId="0" fillId="3" fontId="11" numFmtId="0" xfId="0" applyAlignment="1" applyFont="1">
      <alignment vertical="top"/>
    </xf>
    <xf borderId="0" fillId="0" fontId="15" numFmtId="0" xfId="0" applyAlignment="1" applyFont="1">
      <alignment vertical="top"/>
    </xf>
    <xf borderId="0" fillId="0" fontId="12" numFmtId="0" xfId="0" applyAlignment="1" applyFont="1">
      <alignment readingOrder="0" vertical="top"/>
    </xf>
    <xf borderId="0" fillId="2" fontId="0" numFmtId="0" xfId="0" applyAlignment="1" applyFont="1">
      <alignment readingOrder="0" vertical="top"/>
    </xf>
    <xf borderId="0" fillId="0" fontId="12" numFmtId="0" xfId="0" applyAlignment="1" applyFont="1">
      <alignment readingOrder="0" vertical="top"/>
    </xf>
    <xf borderId="0" fillId="0" fontId="0" numFmtId="0" xfId="0" applyAlignment="1" applyFont="1">
      <alignment readingOrder="0" vertical="top"/>
    </xf>
    <xf borderId="0" fillId="2" fontId="0" numFmtId="0" xfId="0" applyAlignment="1" applyFont="1">
      <alignment readingOrder="0" vertical="top"/>
    </xf>
    <xf borderId="0" fillId="3" fontId="8" numFmtId="0" xfId="0" applyAlignment="1" applyFont="1">
      <alignment readingOrder="0" vertical="bottom"/>
    </xf>
    <xf borderId="0" fillId="2" fontId="8" numFmtId="0" xfId="0" applyAlignment="1" applyFont="1">
      <alignment horizontal="left" readingOrder="0" vertical="bottom"/>
    </xf>
    <xf borderId="0" fillId="2" fontId="0" numFmtId="0" xfId="0" applyAlignment="1" applyFont="1">
      <alignment horizontal="left" readingOrder="0"/>
    </xf>
    <xf borderId="0" fillId="0" fontId="7" numFmtId="0" xfId="0" applyAlignment="1" applyFont="1">
      <alignment readingOrder="0" vertical="bottom"/>
    </xf>
    <xf borderId="0" fillId="3" fontId="11" numFmtId="0" xfId="0" applyAlignment="1" applyFont="1">
      <alignment vertical="bottom"/>
    </xf>
    <xf borderId="0" fillId="3" fontId="8" numFmtId="0" xfId="0" applyAlignment="1" applyFont="1">
      <alignment vertical="bottom"/>
    </xf>
    <xf borderId="0" fillId="2" fontId="8" numFmtId="0" xfId="0" applyAlignment="1" applyFont="1">
      <alignment horizontal="right" readingOrder="0" vertical="bottom"/>
    </xf>
    <xf borderId="0" fillId="2" fontId="8" numFmtId="0" xfId="0" applyAlignment="1" applyFont="1">
      <alignment vertical="bottom"/>
    </xf>
    <xf borderId="0" fillId="0" fontId="0" numFmtId="164" xfId="0" applyAlignment="1" applyFont="1" applyNumberFormat="1">
      <alignment readingOrder="0"/>
    </xf>
    <xf borderId="0" fillId="3" fontId="8" numFmtId="0" xfId="0" applyAlignment="1" applyFont="1">
      <alignment readingOrder="0" vertical="bottom"/>
    </xf>
    <xf borderId="0" fillId="0" fontId="0" numFmtId="4" xfId="0" applyAlignment="1" applyFont="1" applyNumberFormat="1">
      <alignment readingOrder="0"/>
    </xf>
    <xf borderId="0" fillId="2" fontId="8" numFmtId="0" xfId="0" applyAlignment="1" applyFont="1">
      <alignment vertical="bottom"/>
    </xf>
    <xf quotePrefix="1" borderId="0" fillId="4" fontId="0" numFmtId="0" xfId="0" applyAlignment="1" applyFont="1">
      <alignment readingOrder="0" vertical="bottom"/>
    </xf>
    <xf borderId="0" fillId="2" fontId="0" numFmtId="0" xfId="0" applyAlignment="1" applyFont="1">
      <alignment horizontal="center" readingOrder="0"/>
    </xf>
    <xf borderId="0" fillId="2" fontId="1" numFmtId="0" xfId="0" applyAlignment="1" applyFont="1">
      <alignment readingOrder="0" vertical="bottom"/>
    </xf>
    <xf borderId="0" fillId="2" fontId="5" numFmtId="0" xfId="0" applyAlignment="1" applyFont="1">
      <alignment vertical="bottom"/>
    </xf>
    <xf borderId="0" fillId="2" fontId="5" numFmtId="0" xfId="0" applyAlignment="1" applyFont="1">
      <alignment horizontal="right" vertical="bottom"/>
    </xf>
    <xf borderId="0" fillId="2" fontId="5" numFmtId="0" xfId="0" applyAlignment="1" applyFont="1">
      <alignment horizontal="right" readingOrder="0" vertical="bottom"/>
    </xf>
    <xf borderId="0" fillId="2" fontId="5" numFmtId="0" xfId="0" applyAlignment="1" applyFont="1">
      <alignment readingOrder="0" vertical="bottom"/>
    </xf>
    <xf borderId="0" fillId="2" fontId="2" numFmtId="0" xfId="0" applyAlignment="1" applyFont="1">
      <alignment readingOrder="0"/>
    </xf>
    <xf borderId="0" fillId="0" fontId="4" numFmtId="0" xfId="0" applyAlignment="1" applyFont="1">
      <alignment readingOrder="0" vertical="bottom"/>
    </xf>
    <xf borderId="0" fillId="2" fontId="0" numFmtId="165" xfId="0" applyAlignment="1" applyFont="1" applyNumberFormat="1">
      <alignment readingOrder="0" vertical="bottom"/>
    </xf>
    <xf borderId="0" fillId="2" fontId="0" numFmtId="166" xfId="0" applyAlignment="1" applyFont="1" applyNumberFormat="1">
      <alignment readingOrder="0" vertical="bottom"/>
    </xf>
    <xf borderId="0" fillId="2" fontId="0" numFmtId="165" xfId="0" applyAlignment="1" applyFont="1" applyNumberFormat="1">
      <alignment readingOrder="0" vertical="bottom"/>
    </xf>
    <xf borderId="0" fillId="2" fontId="2" numFmtId="0" xfId="0" applyAlignment="1" applyFont="1">
      <alignment readingOrder="0" vertical="bottom"/>
    </xf>
    <xf borderId="0" fillId="0" fontId="6" numFmtId="4" xfId="0" applyAlignment="1" applyFont="1" applyNumberFormat="1">
      <alignment horizontal="right" readingOrder="0" vertical="bottom"/>
    </xf>
    <xf borderId="0" fillId="0" fontId="6" numFmtId="4" xfId="0" applyAlignment="1" applyFont="1" applyNumberFormat="1">
      <alignment horizontal="right" vertical="bottom"/>
    </xf>
    <xf borderId="0" fillId="0" fontId="0" numFmtId="0" xfId="0" applyAlignment="1" applyFont="1">
      <alignment readingOrder="0"/>
    </xf>
    <xf borderId="0" fillId="2" fontId="8" numFmtId="0" xfId="0" applyAlignment="1" applyFont="1">
      <alignment horizontal="right" readingOrder="0" vertical="bottom"/>
    </xf>
    <xf borderId="0" fillId="2" fontId="8" numFmtId="0" xfId="0" applyAlignment="1" applyFont="1">
      <alignment vertical="bottom"/>
    </xf>
    <xf borderId="0" fillId="2" fontId="8" numFmtId="0" xfId="0" applyAlignment="1" applyFont="1">
      <alignment horizontal="right" vertical="bottom"/>
    </xf>
    <xf borderId="0" fillId="2" fontId="6" numFmtId="0" xfId="0" applyAlignment="1" applyFont="1">
      <alignment vertical="bottom"/>
    </xf>
    <xf borderId="0" fillId="0" fontId="6" numFmtId="0" xfId="0" applyAlignment="1" applyFont="1">
      <alignment readingOrder="0" vertical="bottom"/>
    </xf>
    <xf borderId="0" fillId="2" fontId="8" numFmtId="0" xfId="0" applyAlignment="1" applyFont="1">
      <alignment horizontal="right" readingOrder="0"/>
    </xf>
    <xf borderId="0" fillId="2" fontId="16" numFmtId="0" xfId="0" applyFont="1"/>
    <xf borderId="0" fillId="2" fontId="8" numFmtId="0" xfId="0" applyAlignment="1" applyFont="1">
      <alignment horizontal="left" readingOrder="0"/>
    </xf>
    <xf borderId="0" fillId="0" fontId="0" numFmtId="0" xfId="0" applyAlignment="1" applyFont="1">
      <alignment horizontal="right" readingOrder="0"/>
    </xf>
    <xf quotePrefix="1" borderId="0" fillId="2" fontId="8" numFmtId="0" xfId="0" applyAlignment="1" applyFont="1">
      <alignment readingOrder="0" vertical="bottom"/>
    </xf>
    <xf quotePrefix="1" borderId="0" fillId="4" fontId="8" numFmtId="0" xfId="0" applyAlignment="1" applyFont="1">
      <alignment readingOrder="0" vertical="bottom"/>
    </xf>
    <xf borderId="0" fillId="2" fontId="8" numFmtId="0" xfId="0" applyAlignment="1" applyFont="1">
      <alignment readingOrder="0" vertical="bottom"/>
    </xf>
    <xf borderId="0" fillId="0" fontId="2" numFmtId="0" xfId="0" applyAlignment="1" applyFont="1">
      <alignment horizontal="right"/>
    </xf>
    <xf borderId="0" fillId="3" fontId="0" numFmtId="0" xfId="0" applyAlignment="1" applyFont="1">
      <alignment horizontal="left" readingOrder="0"/>
    </xf>
    <xf borderId="1" fillId="3" fontId="1" numFmtId="0" xfId="0" applyAlignment="1" applyBorder="1" applyFont="1">
      <alignment shrinkToFit="0" vertical="bottom" wrapText="0"/>
    </xf>
    <xf borderId="0" fillId="3" fontId="1" numFmtId="0" xfId="0" applyAlignment="1" applyFont="1">
      <alignment vertical="bottom"/>
    </xf>
    <xf borderId="0" fillId="2" fontId="17" numFmtId="0" xfId="0" applyFont="1"/>
    <xf borderId="0" fillId="3" fontId="8" numFmtId="0" xfId="0" applyAlignment="1" applyFont="1">
      <alignment horizontal="left" readingOrder="0"/>
    </xf>
    <xf borderId="0" fillId="2" fontId="16" numFmtId="0" xfId="0" applyFont="1"/>
    <xf borderId="0" fillId="2" fontId="0" numFmtId="0" xfId="0" applyAlignment="1" applyFont="1">
      <alignment horizontal="left" vertical="bottom"/>
    </xf>
    <xf borderId="0" fillId="2" fontId="0" numFmtId="0" xfId="0" applyAlignment="1" applyFont="1">
      <alignment readingOrder="0"/>
    </xf>
    <xf borderId="0" fillId="3" fontId="11" numFmtId="0" xfId="0" applyAlignment="1" applyFont="1">
      <alignment readingOrder="0" vertical="bottom"/>
    </xf>
    <xf borderId="0" fillId="3" fontId="11" numFmtId="0" xfId="0" applyAlignment="1" applyFont="1">
      <alignment vertical="bottom"/>
    </xf>
    <xf borderId="0" fillId="3" fontId="7" numFmtId="0" xfId="0" applyAlignment="1" applyFont="1">
      <alignment vertical="bottom"/>
    </xf>
    <xf borderId="0" fillId="2" fontId="6" numFmtId="0" xfId="0" applyAlignment="1" applyFont="1">
      <alignment vertical="bottom"/>
    </xf>
    <xf borderId="0" fillId="3" fontId="7" numFmtId="0" xfId="0" applyAlignment="1" applyFont="1">
      <alignment readingOrder="0" vertical="bottom"/>
    </xf>
    <xf borderId="0" fillId="2" fontId="6" numFmtId="0" xfId="0" applyAlignment="1" applyFont="1">
      <alignment readingOrder="0" vertical="bottom"/>
    </xf>
    <xf borderId="0" fillId="4" fontId="6" numFmtId="0" xfId="0" applyAlignment="1" applyFont="1">
      <alignment readingOrder="0" vertical="bottom"/>
    </xf>
    <xf borderId="0" fillId="4" fontId="18" numFmtId="0" xfId="0" applyAlignment="1" applyFont="1">
      <alignment vertical="bottom"/>
    </xf>
    <xf borderId="0" fillId="2" fontId="19" numFmtId="0" xfId="0" applyAlignment="1" applyFont="1">
      <alignment vertical="top"/>
    </xf>
    <xf borderId="0" fillId="4" fontId="16" numFmtId="0" xfId="0" applyAlignment="1" applyFont="1">
      <alignment readingOrder="0" vertical="bottom"/>
    </xf>
    <xf borderId="0" fillId="3" fontId="4" numFmtId="0" xfId="0" applyFont="1"/>
    <xf borderId="0" fillId="0" fontId="0" numFmtId="0" xfId="0" applyAlignment="1" applyFont="1">
      <alignment vertical="top"/>
    </xf>
    <xf borderId="0" fillId="2" fontId="0" numFmtId="0" xfId="0" applyAlignment="1" applyFont="1">
      <alignment vertical="top"/>
    </xf>
    <xf borderId="0" fillId="2" fontId="2" numFmtId="0" xfId="0" applyAlignment="1" applyFont="1">
      <alignment vertical="top"/>
    </xf>
    <xf borderId="0" fillId="0" fontId="0" numFmtId="0" xfId="0" applyAlignment="1" applyFont="1">
      <alignment vertical="top"/>
    </xf>
    <xf borderId="0" fillId="0" fontId="0" numFmtId="0" xfId="0" applyAlignment="1" applyFont="1">
      <alignment horizontal="left" readingOrder="0"/>
    </xf>
    <xf borderId="0" fillId="4" fontId="0" numFmtId="0" xfId="0" applyAlignment="1" applyFont="1">
      <alignment horizontal="left" readingOrder="0" vertical="bottom"/>
    </xf>
    <xf borderId="0" fillId="2" fontId="0" numFmtId="0" xfId="0" applyAlignment="1" applyFont="1">
      <alignment horizontal="left" readingOrder="0" vertical="bottom"/>
    </xf>
    <xf borderId="0" fillId="0" fontId="7" numFmtId="0" xfId="0" applyAlignment="1" applyFont="1">
      <alignment vertical="bottom"/>
    </xf>
    <xf borderId="0" fillId="0" fontId="6" numFmtId="0" xfId="0" applyAlignment="1" applyFont="1">
      <alignment vertical="bottom"/>
    </xf>
    <xf borderId="0" fillId="0" fontId="8" numFmtId="0" xfId="0" applyAlignment="1" applyFont="1">
      <alignment vertical="bottom"/>
    </xf>
    <xf borderId="0" fillId="0" fontId="4" numFmtId="0" xfId="0" applyAlignment="1" applyFont="1">
      <alignment horizontal="left" readingOrder="0"/>
    </xf>
    <xf borderId="0" fillId="0" fontId="6" numFmtId="0" xfId="0" applyAlignment="1" applyFont="1">
      <alignment horizontal="right" readingOrder="0" vertical="bottom"/>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horizontal="right" vertical="bottom"/>
    </xf>
    <xf borderId="0" fillId="0" fontId="6" numFmtId="0" xfId="0" applyAlignment="1" applyFont="1">
      <alignment horizontal="right" vertical="bottom"/>
    </xf>
    <xf borderId="0" fillId="0" fontId="8" numFmtId="0" xfId="0" applyAlignment="1" applyFont="1">
      <alignment vertical="bottom"/>
    </xf>
    <xf borderId="0" fillId="3" fontId="6" numFmtId="0" xfId="0" applyAlignment="1" applyFont="1">
      <alignment vertical="bottom"/>
    </xf>
    <xf borderId="0" fillId="3" fontId="8" numFmtId="0" xfId="0" applyAlignment="1" applyFont="1">
      <alignment vertical="bottom"/>
    </xf>
    <xf borderId="0" fillId="2" fontId="6" numFmtId="0" xfId="0" applyAlignment="1" applyFont="1">
      <alignment horizontal="right" vertical="bottom"/>
    </xf>
    <xf borderId="0" fillId="4" fontId="6" numFmtId="0" xfId="0" applyAlignment="1" applyFont="1">
      <alignment horizontal="right" vertical="bottom"/>
    </xf>
    <xf borderId="0" fillId="0" fontId="12" numFmtId="0" xfId="0" applyFont="1"/>
    <xf borderId="0" fillId="0" fontId="2" numFmtId="0" xfId="0" applyAlignment="1" applyFont="1">
      <alignment horizontal="right" vertical="top"/>
    </xf>
    <xf borderId="0" fillId="0" fontId="2" numFmtId="0" xfId="0" applyAlignment="1" applyFont="1">
      <alignment horizontal="right" vertical="bottom"/>
    </xf>
    <xf borderId="0" fillId="2" fontId="0" numFmtId="0" xfId="0" applyAlignment="1" applyFont="1">
      <alignment readingOrder="0" vertical="bottom"/>
    </xf>
    <xf borderId="0" fillId="2" fontId="0" numFmtId="0" xfId="0" applyAlignment="1" applyFont="1">
      <alignment horizontal="right" vertical="bottom"/>
    </xf>
    <xf borderId="0" fillId="0" fontId="15" numFmtId="0" xfId="0" applyFont="1"/>
    <xf borderId="0" fillId="0" fontId="12" numFmtId="0" xfId="0" applyFont="1"/>
    <xf borderId="0" fillId="0" fontId="15" numFmtId="0" xfId="0" applyAlignment="1" applyFont="1">
      <alignment readingOrder="0"/>
    </xf>
    <xf borderId="0" fillId="0" fontId="15" numFmtId="0" xfId="0" applyAlignment="1" applyFont="1">
      <alignment horizontal="right" readingOrder="0"/>
    </xf>
    <xf borderId="0" fillId="0" fontId="12" numFmtId="0" xfId="0" applyAlignment="1" applyFont="1">
      <alignment horizontal="right" readingOrder="0"/>
    </xf>
    <xf borderId="0" fillId="2" fontId="6" numFmtId="0" xfId="0" applyAlignment="1" applyFont="1">
      <alignment horizontal="right" vertical="bottom"/>
    </xf>
    <xf borderId="0" fillId="2" fontId="6" numFmtId="0" xfId="0" applyAlignment="1" applyFont="1">
      <alignment horizontal="right" readingOrder="0" vertical="bottom"/>
    </xf>
    <xf borderId="0" fillId="2" fontId="6" numFmtId="0" xfId="0" applyAlignment="1" applyFont="1">
      <alignment vertical="bottom"/>
    </xf>
    <xf borderId="0" fillId="2" fontId="6" numFmtId="0" xfId="0" applyAlignment="1" applyFont="1">
      <alignment horizontal="right" vertical="bottom"/>
    </xf>
    <xf borderId="0" fillId="0" fontId="15" numFmtId="0" xfId="0" applyFont="1"/>
    <xf borderId="0" fillId="0" fontId="12" numFmtId="0" xfId="0" applyFont="1"/>
    <xf borderId="0" fillId="0" fontId="15" numFmtId="0" xfId="0" applyAlignment="1" applyFont="1">
      <alignment readingOrder="0"/>
    </xf>
    <xf borderId="0" fillId="0" fontId="12" numFmtId="0" xfId="0" applyFont="1"/>
    <xf borderId="0" fillId="0" fontId="12" numFmtId="0" xfId="0" applyAlignment="1" applyFont="1">
      <alignment readingOrder="0"/>
    </xf>
    <xf borderId="0" fillId="0" fontId="2" numFmtId="0" xfId="0" applyAlignment="1" applyFont="1">
      <alignment horizontal="left" readingOrder="0"/>
    </xf>
    <xf borderId="0" fillId="0" fontId="0" numFmtId="0" xfId="0" applyAlignment="1" applyFont="1">
      <alignment readingOrder="0"/>
    </xf>
    <xf borderId="0" fillId="0" fontId="2" numFmtId="0" xfId="0" applyAlignment="1" applyFont="1">
      <alignment horizontal="right" readingOrder="0"/>
    </xf>
    <xf borderId="0" fillId="4" fontId="2" numFmtId="0" xfId="0" applyAlignment="1" applyFont="1">
      <alignment horizontal="right" readingOrder="0" vertical="bottom"/>
    </xf>
    <xf borderId="0" fillId="2" fontId="2" numFmtId="0" xfId="0" applyAlignment="1" applyFont="1">
      <alignment horizontal="right" readingOrder="0" vertical="bottom"/>
    </xf>
    <xf borderId="0" fillId="0" fontId="1" numFmtId="0" xfId="0" applyFont="1"/>
    <xf borderId="0" fillId="0" fontId="20" numFmtId="0" xfId="0" applyFont="1"/>
    <xf borderId="0" fillId="4" fontId="0" numFmtId="0" xfId="0" applyAlignment="1" applyFont="1">
      <alignment readingOrder="0" vertical="bottom"/>
    </xf>
    <xf borderId="0" fillId="0" fontId="21" numFmtId="0" xfId="0" applyAlignment="1" applyFont="1">
      <alignment readingOrder="0"/>
    </xf>
    <xf borderId="0" fillId="0" fontId="22" numFmtId="0" xfId="0" applyFont="1"/>
    <xf borderId="0" fillId="0" fontId="23" numFmtId="0" xfId="0" applyAlignment="1" applyFont="1">
      <alignment vertical="bottom"/>
    </xf>
    <xf borderId="0" fillId="0" fontId="5" numFmtId="0" xfId="0" applyAlignment="1" applyFont="1">
      <alignment vertical="bottom"/>
    </xf>
    <xf borderId="0" fillId="0" fontId="5" numFmtId="0" xfId="0" applyFont="1"/>
    <xf borderId="0" fillId="0" fontId="24" numFmtId="0" xfId="0" applyFont="1"/>
    <xf borderId="0" fillId="0" fontId="22" numFmtId="0" xfId="0" applyFont="1"/>
    <xf borderId="0" fillId="0" fontId="7" numFmtId="0" xfId="0" applyAlignment="1" applyFont="1">
      <alignment vertical="bottom"/>
    </xf>
    <xf borderId="0" fillId="2" fontId="16" numFmtId="0" xfId="0" applyAlignment="1" applyFont="1">
      <alignment readingOrder="0" vertical="bottom"/>
    </xf>
    <xf borderId="0" fillId="3" fontId="8" numFmtId="0" xfId="0" applyAlignment="1" applyFont="1">
      <alignment horizontal="left" readingOrder="0"/>
    </xf>
    <xf borderId="0" fillId="4" fontId="0" numFmtId="0" xfId="0" applyAlignment="1" applyFont="1">
      <alignment horizontal="left" readingOrder="0"/>
    </xf>
    <xf borderId="0" fillId="0" fontId="25" numFmtId="0" xfId="0"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80">
    <tableStyle count="3" pivot="0" name="account-style">
      <tableStyleElement dxfId="1" type="headerRow"/>
      <tableStyleElement dxfId="2" type="firstRowStripe"/>
      <tableStyleElement dxfId="3" type="secondRowStripe"/>
    </tableStyle>
    <tableStyle count="3" pivot="0" name="account_access-style">
      <tableStyleElement dxfId="1" type="headerRow"/>
      <tableStyleElement dxfId="2" type="firstRowStripe"/>
      <tableStyleElement dxfId="3" type="secondRowStripe"/>
    </tableStyle>
    <tableStyle count="3" pivot="0" name="account_campaign_package-style">
      <tableStyleElement dxfId="1" type="headerRow"/>
      <tableStyleElement dxfId="2" type="firstRowStripe"/>
      <tableStyleElement dxfId="3" type="secondRowStripe"/>
    </tableStyle>
    <tableStyle count="3" pivot="0" name="account_campaign_package_fundra-style">
      <tableStyleElement dxfId="1" type="headerRow"/>
      <tableStyleElement dxfId="2" type="firstRowStripe"/>
      <tableStyleElement dxfId="3" type="secondRowStripe"/>
    </tableStyle>
    <tableStyle count="3" pivot="0" name="account_campaign_package_invita-style">
      <tableStyleElement dxfId="1" type="headerRow"/>
      <tableStyleElement dxfId="2" type="firstRowStripe"/>
      <tableStyleElement dxfId="3" type="secondRowStripe"/>
    </tableStyle>
    <tableStyle count="3" pivot="0" name="account_conf-style">
      <tableStyleElement dxfId="1" type="headerRow"/>
      <tableStyleElement dxfId="2" type="firstRowStripe"/>
      <tableStyleElement dxfId="3" type="secondRowStripe"/>
    </tableStyle>
    <tableStyle count="3" pivot="0" name="account_contact-style">
      <tableStyleElement dxfId="1" type="headerRow"/>
      <tableStyleElement dxfId="2" type="firstRowStripe"/>
      <tableStyleElement dxfId="3" type="secondRowStripe"/>
    </tableStyle>
    <tableStyle count="3" pivot="0" name="account_group-style">
      <tableStyleElement dxfId="1" type="headerRow"/>
      <tableStyleElement dxfId="2" type="firstRowStripe"/>
      <tableStyleElement dxfId="3" type="secondRowStripe"/>
    </tableStyle>
    <tableStyle count="3" pivot="0" name="account_organisation-style">
      <tableStyleElement dxfId="1" type="headerRow"/>
      <tableStyleElement dxfId="2" type="firstRowStripe"/>
      <tableStyleElement dxfId="3" type="secondRowStripe"/>
    </tableStyle>
    <tableStyle count="3" pivot="0" name="account_organisation_ownership-style">
      <tableStyleElement dxfId="1" type="headerRow"/>
      <tableStyleElement dxfId="2" type="firstRowStripe"/>
      <tableStyleElement dxfId="3" type="secondRowStripe"/>
    </tableStyle>
    <tableStyle count="3" pivot="0" name="account_pair-style">
      <tableStyleElement dxfId="1" type="headerRow"/>
      <tableStyleElement dxfId="2" type="firstRowStripe"/>
      <tableStyleElement dxfId="3" type="secondRowStripe"/>
    </tableStyle>
    <tableStyle count="3" pivot="0" name="account_visibility-style">
      <tableStyleElement dxfId="1" type="headerRow"/>
      <tableStyleElement dxfId="2" type="firstRowStripe"/>
      <tableStyleElement dxfId="3" type="secondRowStripe"/>
    </tableStyle>
    <tableStyle count="3" pivot="0" name="address-style">
      <tableStyleElement dxfId="1" type="headerRow"/>
      <tableStyleElement dxfId="2" type="firstRowStripe"/>
      <tableStyleElement dxfId="3" type="secondRowStripe"/>
    </tableStyle>
    <tableStyle count="3" pivot="0" name="blocked-style">
      <tableStyleElement dxfId="1" type="headerRow"/>
      <tableStyleElement dxfId="2" type="firstRowStripe"/>
      <tableStyleElement dxfId="3" type="secondRowStripe"/>
    </tableStyle>
    <tableStyle count="3" pivot="0" name="campaign-style">
      <tableStyleElement dxfId="1" type="headerRow"/>
      <tableStyleElement dxfId="2" type="firstRowStripe"/>
      <tableStyleElement dxfId="3" type="secondRowStripe"/>
    </tableStyle>
    <tableStyle count="3" pivot="0" name="campaign-style 2">
      <tableStyleElement dxfId="1" type="headerRow"/>
      <tableStyleElement dxfId="2" type="firstRowStripe"/>
      <tableStyleElement dxfId="3" type="secondRowStripe"/>
    </tableStyle>
    <tableStyle count="3" pivot="0" name="campaign_movement-style">
      <tableStyleElement dxfId="1" type="headerRow"/>
      <tableStyleElement dxfId="2" type="firstRowStripe"/>
      <tableStyleElement dxfId="3" type="secondRowStripe"/>
    </tableStyle>
    <tableStyle count="3" pivot="0" name="campaign_movement-style 2">
      <tableStyleElement dxfId="1" type="headerRow"/>
      <tableStyleElement dxfId="2" type="firstRowStripe"/>
      <tableStyleElement dxfId="3" type="secondRowStripe"/>
    </tableStyle>
    <tableStyle count="3" pivot="0" name="campaign_nomination-style">
      <tableStyleElement dxfId="1" type="headerRow"/>
      <tableStyleElement dxfId="2" type="firstRowStripe"/>
      <tableStyleElement dxfId="3" type="secondRowStripe"/>
    </tableStyle>
    <tableStyle count="3" pivot="0" name="campaign_nomination-style 2">
      <tableStyleElement dxfId="1" type="headerRow"/>
      <tableStyleElement dxfId="2" type="firstRowStripe"/>
      <tableStyleElement dxfId="3" type="secondRowStripe"/>
    </tableStyle>
    <tableStyle count="3" pivot="0" name="campaign_nomination_form_data-style">
      <tableStyleElement dxfId="1" type="headerRow"/>
      <tableStyleElement dxfId="2" type="firstRowStripe"/>
      <tableStyleElement dxfId="3" type="secondRowStripe"/>
    </tableStyle>
    <tableStyle count="3" pivot="0" name="campaign_nomination_form_data_l-style">
      <tableStyleElement dxfId="1" type="headerRow"/>
      <tableStyleElement dxfId="2" type="firstRowStripe"/>
      <tableStyleElement dxfId="3" type="secondRowStripe"/>
    </tableStyle>
    <tableStyle count="3" pivot="0" name="campaign_package-style">
      <tableStyleElement dxfId="1" type="headerRow"/>
      <tableStyleElement dxfId="2" type="firstRowStripe"/>
      <tableStyleElement dxfId="3" type="secondRowStripe"/>
    </tableStyle>
    <tableStyle count="3" pivot="0" name="campaign_package-style 2">
      <tableStyleElement dxfId="1" type="headerRow"/>
      <tableStyleElement dxfId="2" type="firstRowStripe"/>
      <tableStyleElement dxfId="3" type="secondRowStripe"/>
    </tableStyle>
    <tableStyle count="3" pivot="0" name="campaign_package_append-style">
      <tableStyleElement dxfId="1" type="headerRow"/>
      <tableStyleElement dxfId="2" type="firstRowStripe"/>
      <tableStyleElement dxfId="3" type="secondRowStripe"/>
    </tableStyle>
    <tableStyle count="3" pivot="0" name="campaign_package_append-style 2">
      <tableStyleElement dxfId="1" type="headerRow"/>
      <tableStyleElement dxfId="2" type="firstRowStripe"/>
      <tableStyleElement dxfId="3" type="secondRowStripe"/>
    </tableStyle>
    <tableStyle count="3" pivot="0" name="campaign_package_ratio-style">
      <tableStyleElement dxfId="1" type="headerRow"/>
      <tableStyleElement dxfId="2" type="firstRowStripe"/>
      <tableStyleElement dxfId="3" type="secondRowStripe"/>
    </tableStyle>
    <tableStyle count="3" pivot="0" name="campaign_package_ratio_rules-style">
      <tableStyleElement dxfId="1" type="headerRow"/>
      <tableStyleElement dxfId="2" type="firstRowStripe"/>
      <tableStyleElement dxfId="3" type="secondRowStripe"/>
    </tableStyle>
    <tableStyle count="3" pivot="0" name="campaign_package_static-style">
      <tableStyleElement dxfId="1" type="headerRow"/>
      <tableStyleElement dxfId="2" type="firstRowStripe"/>
      <tableStyleElement dxfId="3" type="secondRowStripe"/>
    </tableStyle>
    <tableStyle count="3" pivot="0" name="campaign_package_static-style 2">
      <tableStyleElement dxfId="1" type="headerRow"/>
      <tableStyleElement dxfId="2" type="firstRowStripe"/>
      <tableStyleElement dxfId="3" type="secondRowStripe"/>
    </tableStyle>
    <tableStyle count="3" pivot="0" name="campaign_package_static_list-style">
      <tableStyleElement dxfId="1" type="headerRow"/>
      <tableStyleElement dxfId="2" type="firstRowStripe"/>
      <tableStyleElement dxfId="3" type="secondRowStripe"/>
    </tableStyle>
    <tableStyle count="3" pivot="0" name="campaign_package_unlock-style">
      <tableStyleElement dxfId="1" type="headerRow"/>
      <tableStyleElement dxfId="2" type="firstRowStripe"/>
      <tableStyleElement dxfId="3" type="secondRowStripe"/>
    </tableStyle>
    <tableStyle count="3" pivot="0" name="campaign_package_unlock-style 2">
      <tableStyleElement dxfId="1" type="headerRow"/>
      <tableStyleElement dxfId="2" type="firstRowStripe"/>
      <tableStyleElement dxfId="3" type="secondRowStripe"/>
    </tableStyle>
    <tableStyle count="3" pivot="0" name="favourite-style">
      <tableStyleElement dxfId="1" type="headerRow"/>
      <tableStyleElement dxfId="2" type="firstRowStripe"/>
      <tableStyleElement dxfId="3" type="secondRowStripe"/>
    </tableStyle>
    <tableStyle count="3" pivot="0" name="favourite_list-style">
      <tableStyleElement dxfId="1" type="headerRow"/>
      <tableStyleElement dxfId="2" type="firstRowStripe"/>
      <tableStyleElement dxfId="3" type="secondRowStripe"/>
    </tableStyle>
    <tableStyle count="3" pivot="0" name="favourite_pair-style">
      <tableStyleElement dxfId="1" type="headerRow"/>
      <tableStyleElement dxfId="2" type="firstRowStripe"/>
      <tableStyleElement dxfId="3" type="secondRowStripe"/>
    </tableStyle>
    <tableStyle count="3" pivot="0" name="favourite_type-style">
      <tableStyleElement dxfId="1" type="headerRow"/>
      <tableStyleElement dxfId="2" type="firstRowStripe"/>
      <tableStyleElement dxfId="3" type="secondRowStripe"/>
    </tableStyle>
    <tableStyle count="3" pivot="0" name="favourite_type_conf-style">
      <tableStyleElement dxfId="1" type="headerRow"/>
      <tableStyleElement dxfId="2" type="firstRowStripe"/>
      <tableStyleElement dxfId="3" type="secondRowStripe"/>
    </tableStyle>
    <tableStyle count="3" pivot="0" name="favourite_type_opt-style">
      <tableStyleElement dxfId="1" type="headerRow"/>
      <tableStyleElement dxfId="2" type="firstRowStripe"/>
      <tableStyleElement dxfId="3" type="secondRowStripe"/>
    </tableStyle>
    <tableStyle count="3" pivot="0" name="favourite_type_opt_child-style">
      <tableStyleElement dxfId="1" type="headerRow"/>
      <tableStyleElement dxfId="2" type="firstRowStripe"/>
      <tableStyleElement dxfId="3" type="secondRowStripe"/>
    </tableStyle>
    <tableStyle count="3" pivot="0" name="favourite_type_opt_parent-style">
      <tableStyleElement dxfId="1" type="headerRow"/>
      <tableStyleElement dxfId="2" type="firstRowStripe"/>
      <tableStyleElement dxfId="3" type="secondRowStripe"/>
    </tableStyle>
    <tableStyle count="3" pivot="0" name="group_account-style">
      <tableStyleElement dxfId="1" type="headerRow"/>
      <tableStyleElement dxfId="2" type="firstRowStripe"/>
      <tableStyleElement dxfId="3" type="secondRowStripe"/>
    </tableStyle>
    <tableStyle count="3" pivot="0" name="group_organisation-style">
      <tableStyleElement dxfId="1" type="headerRow"/>
      <tableStyleElement dxfId="2" type="firstRowStripe"/>
      <tableStyleElement dxfId="3" type="secondRowStripe"/>
    </tableStyle>
    <tableStyle count="3" pivot="0" name="item-style">
      <tableStyleElement dxfId="1" type="headerRow"/>
      <tableStyleElement dxfId="2" type="firstRowStripe"/>
      <tableStyleElement dxfId="3" type="secondRowStripe"/>
    </tableStyle>
    <tableStyle count="3" pivot="0" name="item_owner-style">
      <tableStyleElement dxfId="1" type="headerRow"/>
      <tableStyleElement dxfId="2" type="firstRowStripe"/>
      <tableStyleElement dxfId="3" type="secondRowStripe"/>
    </tableStyle>
    <tableStyle count="3" pivot="0" name="item_request-style">
      <tableStyleElement dxfId="1" type="headerRow"/>
      <tableStyleElement dxfId="2" type="firstRowStripe"/>
      <tableStyleElement dxfId="3" type="secondRowStripe"/>
    </tableStyle>
    <tableStyle count="3" pivot="0" name="log_edited-style">
      <tableStyleElement dxfId="1" type="headerRow"/>
      <tableStyleElement dxfId="2" type="firstRowStripe"/>
      <tableStyleElement dxfId="3" type="secondRowStripe"/>
    </tableStyle>
    <tableStyle count="3" pivot="0" name="NFC_pair-style">
      <tableStyleElement dxfId="1" type="headerRow"/>
      <tableStyleElement dxfId="2" type="firstRowStripe"/>
      <tableStyleElement dxfId="3" type="secondRowStripe"/>
    </tableStyle>
    <tableStyle count="3" pivot="0" name="NFC_type-style">
      <tableStyleElement dxfId="1" type="headerRow"/>
      <tableStyleElement dxfId="2" type="firstRowStripe"/>
      <tableStyleElement dxfId="3" type="secondRowStripe"/>
    </tableStyle>
    <tableStyle count="3" pivot="0" name="notification-style">
      <tableStyleElement dxfId="1" type="headerRow"/>
      <tableStyleElement dxfId="2" type="firstRowStripe"/>
      <tableStyleElement dxfId="3" type="secondRowStripe"/>
    </tableStyle>
    <tableStyle count="3" pivot="0" name="notification_log-style">
      <tableStyleElement dxfId="1" type="headerRow"/>
      <tableStyleElement dxfId="2" type="firstRowStripe"/>
      <tableStyleElement dxfId="3" type="secondRowStripe"/>
    </tableStyle>
    <tableStyle count="3" pivot="0" name="organisation-style">
      <tableStyleElement dxfId="1" type="headerRow"/>
      <tableStyleElement dxfId="2" type="firstRowStripe"/>
      <tableStyleElement dxfId="3" type="secondRowStripe"/>
    </tableStyle>
    <tableStyle count="3" pivot="0" name="organisation_access-style">
      <tableStyleElement dxfId="1" type="headerRow"/>
      <tableStyleElement dxfId="2" type="firstRowStripe"/>
      <tableStyleElement dxfId="3" type="secondRowStripe"/>
    </tableStyle>
    <tableStyle count="3" pivot="0" name="organisation_conf-style">
      <tableStyleElement dxfId="1" type="headerRow"/>
      <tableStyleElement dxfId="2" type="firstRowStripe"/>
      <tableStyleElement dxfId="3" type="secondRowStripe"/>
    </tableStyle>
    <tableStyle count="3" pivot="0" name="organisation_conf_global-style">
      <tableStyleElement dxfId="1" type="headerRow"/>
      <tableStyleElement dxfId="2" type="firstRowStripe"/>
      <tableStyleElement dxfId="3" type="secondRowStripe"/>
    </tableStyle>
    <tableStyle count="3" pivot="0" name="organisation_conf_header-style">
      <tableStyleElement dxfId="1" type="headerRow"/>
      <tableStyleElement dxfId="2" type="firstRowStripe"/>
      <tableStyleElement dxfId="3" type="secondRowStripe"/>
    </tableStyle>
    <tableStyle count="3" pivot="0" name="organisation_conf_navbar-style">
      <tableStyleElement dxfId="1" type="headerRow"/>
      <tableStyleElement dxfId="2" type="firstRowStripe"/>
      <tableStyleElement dxfId="3" type="secondRowStripe"/>
    </tableStyle>
    <tableStyle count="3" pivot="0" name="organisation_group-style">
      <tableStyleElement dxfId="1" type="headerRow"/>
      <tableStyleElement dxfId="2" type="firstRowStripe"/>
      <tableStyleElement dxfId="3" type="secondRowStripe"/>
    </tableStyle>
    <tableStyle count="3" pivot="0" name="organisation_invitation-style">
      <tableStyleElement dxfId="1" type="headerRow"/>
      <tableStyleElement dxfId="2" type="firstRowStripe"/>
      <tableStyleElement dxfId="3" type="secondRowStripe"/>
    </tableStyle>
    <tableStyle count="3" pivot="0" name="organisation_invitation_list-style">
      <tableStyleElement dxfId="1" type="headerRow"/>
      <tableStyleElement dxfId="2" type="firstRowStripe"/>
      <tableStyleElement dxfId="3" type="secondRowStripe"/>
    </tableStyle>
    <tableStyle count="3" pivot="0" name="organisation_meta-style">
      <tableStyleElement dxfId="1" type="headerRow"/>
      <tableStyleElement dxfId="2" type="firstRowStripe"/>
      <tableStyleElement dxfId="3" type="secondRowStripe"/>
    </tableStyle>
    <tableStyle count="3" pivot="0" name="organisation_role-style">
      <tableStyleElement dxfId="1" type="headerRow"/>
      <tableStyleElement dxfId="2" type="firstRowStripe"/>
      <tableStyleElement dxfId="3" type="secondRowStripe"/>
    </tableStyle>
    <tableStyle count="3" pivot="0" name="organisation_type-style">
      <tableStyleElement dxfId="1" type="headerRow"/>
      <tableStyleElement dxfId="2" type="firstRowStripe"/>
      <tableStyleElement dxfId="3" type="secondRowStripe"/>
    </tableStyle>
    <tableStyle count="3" pivot="0" name="organisation_visibility-style">
      <tableStyleElement dxfId="1" type="headerRow"/>
      <tableStyleElement dxfId="2" type="firstRowStripe"/>
      <tableStyleElement dxfId="3" type="secondRowStripe"/>
    </tableStyle>
    <tableStyle count="3" pivot="0" name="pair_conf-style">
      <tableStyleElement dxfId="1" type="headerRow"/>
      <tableStyleElement dxfId="2" type="firstRowStripe"/>
      <tableStyleElement dxfId="3" type="secondRowStripe"/>
    </tableStyle>
    <tableStyle count="3" pivot="0" name="post-style">
      <tableStyleElement dxfId="1" type="headerRow"/>
      <tableStyleElement dxfId="2" type="firstRowStripe"/>
      <tableStyleElement dxfId="3" type="secondRowStripe"/>
    </tableStyle>
    <tableStyle count="3" pivot="0" name="post_list-style">
      <tableStyleElement dxfId="1" type="headerRow"/>
      <tableStyleElement dxfId="2" type="firstRowStripe"/>
      <tableStyleElement dxfId="3" type="secondRowStripe"/>
    </tableStyle>
    <tableStyle count="3" pivot="0" name="report-style">
      <tableStyleElement dxfId="1" type="headerRow"/>
      <tableStyleElement dxfId="2" type="firstRowStripe"/>
      <tableStyleElement dxfId="3" type="secondRowStripe"/>
    </tableStyle>
    <tableStyle count="3" pivot="0" name="session-style">
      <tableStyleElement dxfId="1" type="headerRow"/>
      <tableStyleElement dxfId="2" type="firstRowStripe"/>
      <tableStyleElement dxfId="3" type="secondRowStripe"/>
    </tableStyle>
    <tableStyle count="3" pivot="0" name="sys_conf-style">
      <tableStyleElement dxfId="1" type="headerRow"/>
      <tableStyleElement dxfId="2" type="firstRowStripe"/>
      <tableStyleElement dxfId="3" type="secondRowStripe"/>
    </tableStyle>
    <tableStyle count="3" pivot="0" name="type_conf-style">
      <tableStyleElement dxfId="1" type="headerRow"/>
      <tableStyleElement dxfId="2" type="firstRowStripe"/>
      <tableStyleElement dxfId="3" type="secondRowStripe"/>
    </tableStyle>
    <tableStyle count="3" pivot="0" name="type_favourite-style">
      <tableStyleElement dxfId="1" type="headerRow"/>
      <tableStyleElement dxfId="2" type="firstRowStripe"/>
      <tableStyleElement dxfId="3" type="secondRowStripe"/>
    </tableStyle>
    <tableStyle count="3" pivot="0" name="type_hashtag-style">
      <tableStyleElement dxfId="1" type="headerRow"/>
      <tableStyleElement dxfId="2" type="firstRowStripe"/>
      <tableStyleElement dxfId="3" type="secondRowStripe"/>
    </tableStyle>
    <tableStyle count="3" pivot="0" name="type_hashtag_list-style">
      <tableStyleElement dxfId="1" type="headerRow"/>
      <tableStyleElement dxfId="2" type="firstRowStripe"/>
      <tableStyleElement dxfId="3" type="secondRowStripe"/>
    </tableStyle>
    <tableStyle count="3" pivot="0" name="type_report-style">
      <tableStyleElement dxfId="1" type="headerRow"/>
      <tableStyleElement dxfId="2" type="firstRowStripe"/>
      <tableStyleElement dxfId="3" type="secondRowStripe"/>
    </tableStyle>
    <tableStyle count="3" pivot="0" name="type_report_list-style">
      <tableStyleElement dxfId="1" type="headerRow"/>
      <tableStyleElement dxfId="2" type="firstRowStripe"/>
      <tableStyleElement dxfId="3" type="secondRowStripe"/>
    </tableStyle>
    <tableStyle count="3" pivot="0" name="user-style">
      <tableStyleElement dxfId="1" type="headerRow"/>
      <tableStyleElement dxfId="2" type="firstRowStripe"/>
      <tableStyleElement dxfId="3" type="secondRowStripe"/>
    </tableStyle>
    <tableStyle count="3" pivot="0" name="user_meta-style">
      <tableStyleElement dxfId="1" type="headerRow"/>
      <tableStyleElement dxfId="2" type="firstRowStripe"/>
      <tableStyleElement dxfId="3" type="secondRowStripe"/>
    </tableStyle>
    <tableStyle count="3" pivot="0" name="user_visibility-style">
      <tableStyleElement dxfId="1" type="headerRow"/>
      <tableStyleElement dxfId="2" type="firstRowStripe"/>
      <tableStyleElement dxfId="3" type="secondRowStripe"/>
    </tableStyle>
    <tableStyle count="3" pivot="0" name="wp_pos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3" Type="http://schemas.openxmlformats.org/officeDocument/2006/relationships/worksheet" Target="worksheets/sheet70.xml"/><Relationship Id="rId72" Type="http://schemas.openxmlformats.org/officeDocument/2006/relationships/worksheet" Target="worksheets/sheet69.xml"/><Relationship Id="rId31" Type="http://schemas.openxmlformats.org/officeDocument/2006/relationships/worksheet" Target="worksheets/sheet28.xml"/><Relationship Id="rId75" Type="http://schemas.openxmlformats.org/officeDocument/2006/relationships/worksheet" Target="worksheets/sheet72.xml"/><Relationship Id="rId30" Type="http://schemas.openxmlformats.org/officeDocument/2006/relationships/worksheet" Target="worksheets/sheet27.xml"/><Relationship Id="rId74" Type="http://schemas.openxmlformats.org/officeDocument/2006/relationships/worksheet" Target="worksheets/sheet71.xml"/><Relationship Id="rId33" Type="http://schemas.openxmlformats.org/officeDocument/2006/relationships/worksheet" Target="worksheets/sheet30.xml"/><Relationship Id="rId32" Type="http://schemas.openxmlformats.org/officeDocument/2006/relationships/worksheet" Target="worksheets/sheet29.xml"/><Relationship Id="rId76" Type="http://schemas.openxmlformats.org/officeDocument/2006/relationships/worksheet" Target="worksheets/sheet73.xml"/><Relationship Id="rId35" Type="http://schemas.openxmlformats.org/officeDocument/2006/relationships/worksheet" Target="worksheets/sheet32.xml"/><Relationship Id="rId34" Type="http://schemas.openxmlformats.org/officeDocument/2006/relationships/worksheet" Target="worksheets/sheet31.xml"/><Relationship Id="rId71" Type="http://schemas.openxmlformats.org/officeDocument/2006/relationships/worksheet" Target="worksheets/sheet68.xml"/><Relationship Id="rId70" Type="http://schemas.openxmlformats.org/officeDocument/2006/relationships/worksheet" Target="worksheets/sheet67.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2" Type="http://schemas.openxmlformats.org/officeDocument/2006/relationships/worksheet" Target="worksheets/sheet59.xml"/><Relationship Id="rId61" Type="http://schemas.openxmlformats.org/officeDocument/2006/relationships/worksheet" Target="worksheets/sheet58.xml"/><Relationship Id="rId20" Type="http://schemas.openxmlformats.org/officeDocument/2006/relationships/worksheet" Target="worksheets/sheet17.xml"/><Relationship Id="rId64" Type="http://schemas.openxmlformats.org/officeDocument/2006/relationships/worksheet" Target="worksheets/sheet61.xml"/><Relationship Id="rId63" Type="http://schemas.openxmlformats.org/officeDocument/2006/relationships/worksheet" Target="worksheets/sheet60.xml"/><Relationship Id="rId22" Type="http://schemas.openxmlformats.org/officeDocument/2006/relationships/worksheet" Target="worksheets/sheet19.xml"/><Relationship Id="rId66" Type="http://schemas.openxmlformats.org/officeDocument/2006/relationships/worksheet" Target="worksheets/sheet63.xml"/><Relationship Id="rId21" Type="http://schemas.openxmlformats.org/officeDocument/2006/relationships/worksheet" Target="worksheets/sheet18.xml"/><Relationship Id="rId65" Type="http://schemas.openxmlformats.org/officeDocument/2006/relationships/worksheet" Target="worksheets/sheet62.xml"/><Relationship Id="rId24" Type="http://schemas.openxmlformats.org/officeDocument/2006/relationships/worksheet" Target="worksheets/sheet21.xml"/><Relationship Id="rId68" Type="http://schemas.openxmlformats.org/officeDocument/2006/relationships/worksheet" Target="worksheets/sheet65.xml"/><Relationship Id="rId23" Type="http://schemas.openxmlformats.org/officeDocument/2006/relationships/worksheet" Target="worksheets/sheet20.xml"/><Relationship Id="rId67" Type="http://schemas.openxmlformats.org/officeDocument/2006/relationships/worksheet" Target="worksheets/sheet64.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69" Type="http://schemas.openxmlformats.org/officeDocument/2006/relationships/worksheet" Target="worksheets/sheet66.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8:Q38" displayName="Table_1" id="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account-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8:H10" displayName="Table_10" id="10">
  <tableColumns count="8">
    <tableColumn name="Column1" id="1"/>
    <tableColumn name="Column2" id="2"/>
    <tableColumn name="Column3" id="3"/>
    <tableColumn name="Column4" id="4"/>
    <tableColumn name="Column5" id="5"/>
    <tableColumn name="Column6" id="6"/>
    <tableColumn name="Column7" id="7"/>
    <tableColumn name="Column8" id="8"/>
  </tableColumns>
  <tableStyleInfo name="account_organisation_ownership-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16:P36" displayName="Table_11" id="1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account_pair-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10:I29"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account_visibility-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13:K2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address-style"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10:M20" displayName="Table_14" id="14">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blocked-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19:N21" displayName="Table_15" id="1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ampaign-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15:N17" displayName="Table_16" id="16">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campaign-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11:K17"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ampaign_movement-style"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A19:K27"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ampaign_movement-style 2"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20:P23" displayName="Table_19" id="1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ampaign_nomination-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4:P26" displayName="Table_2" id="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account_access-style"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A16:P18" displayName="Table_20" id="20">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ampaign_nomination-style 2"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9:J18" displayName="Table_21" id="2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campaign_nomination_form_data-style"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A21:U22" displayName="Table_22" id="22">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campaign_nomination_form_data_l-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A25:S49" displayName="Table_23" id="23">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campaign_package-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A17:S23" displayName="Table_24" id="2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campaign_package-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A28:AD30" displayName="Table_25" id="25">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campaign_package_append-style"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A32:AD34" displayName="Table_26" id="26">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campaign_package_append-style 2"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A8:O13" displayName="Table_27" id="27">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campaign_package_ratio-style"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A16:V45" displayName="Table_28" id="28">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campaign_package_ratio_rules-style"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10:K18" displayName="Table_29" id="2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ampaign_package_static-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8:U30" displayName="Table_3" id="3">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account_campaign_package-style" showColumnStripes="0" showFirstColumn="1" showLastColumn="1" showRowStripes="1"/>
  <extLst>
    <ext uri="GoogleSheetsCustomDataVersion1">
      <go:sheetsCustomData xmlns:go="http://customooxmlschemas.google.com/" headerRowCount="1"/>
    </ext>
  </extLst>
</table>
</file>

<file path=xl/tables/table30.xml><?xml version="1.0" encoding="utf-8"?>
<table xmlns="http://schemas.openxmlformats.org/spreadsheetml/2006/main" headerRowCount="0" ref="A20:K30" displayName="Table_30" id="3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ampaign_package_static-style 2"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A8:K36" displayName="Table_31" id="3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ampaign_package_static_list-style" showColumnStripes="0" showFirstColumn="1" showLastColumn="1" showRowStripes="1"/>
  <extLst>
    <ext uri="GoogleSheetsCustomDataVersion1">
      <go:sheetsCustomData xmlns:go="http://customooxmlschemas.google.com/" headerRowCount="1"/>
    </ext>
  </extLst>
</table>
</file>

<file path=xl/tables/table32.xml><?xml version="1.0" encoding="utf-8"?>
<table xmlns="http://schemas.openxmlformats.org/spreadsheetml/2006/main" headerRowCount="0" ref="A12:K14" displayName="Table_32" id="3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ampaign_package_unlock-style" showColumnStripes="0" showFirstColumn="1" showLastColumn="1" showRowStripes="1"/>
  <extLst>
    <ext uri="GoogleSheetsCustomDataVersion1">
      <go:sheetsCustomData xmlns:go="http://customooxmlschemas.google.com/" headerRowCount="1"/>
    </ext>
  </extLst>
</table>
</file>

<file path=xl/tables/table33.xml><?xml version="1.0" encoding="utf-8"?>
<table xmlns="http://schemas.openxmlformats.org/spreadsheetml/2006/main" headerRowCount="0" ref="A16:K20" displayName="Table_33" id="3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ampaign_package_unlock-style 2"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A15:O36" displayName="Table_34" id="3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favourite-style"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A9:J14" displayName="Table_35" id="3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avourite_list-style"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A9:N24" displayName="Table_36" id="36">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avourite_pair-style"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A10:H14"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favourite_type-style"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A9:L12" displayName="Table_38" id="38">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avourite_type_conf-style"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A14:N3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avourite_type_opt-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9:M15" displayName="Table_4" id="4">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account_campaign_package_fundra-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11:K16" displayName="Table_40" id="4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avourite_type_opt_child-style"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A11:J16" displayName="Table_41" id="4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avourite_type_opt_parent-style" showColumnStripes="0" showFirstColumn="1" showLastColumn="1" showRowStripes="1"/>
  <extLst>
    <ext uri="GoogleSheetsCustomDataVersion1">
      <go:sheetsCustomData xmlns:go="http://customooxmlschemas.google.com/" headerRowCount="1"/>
    </ext>
  </extLst>
</table>
</file>

<file path=xl/tables/table42.xml><?xml version="1.0" encoding="utf-8"?>
<table xmlns="http://schemas.openxmlformats.org/spreadsheetml/2006/main" headerRowCount="0" ref="A9:M20" displayName="Table_42" id="4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group_account-style" showColumnStripes="0" showFirstColumn="1" showLastColumn="1" showRowStripes="1"/>
  <extLst>
    <ext uri="GoogleSheetsCustomDataVersion1">
      <go:sheetsCustomData xmlns:go="http://customooxmlschemas.google.com/" headerRowCount="1"/>
    </ext>
  </extLst>
</table>
</file>

<file path=xl/tables/table43.xml><?xml version="1.0" encoding="utf-8"?>
<table xmlns="http://schemas.openxmlformats.org/spreadsheetml/2006/main" headerRowCount="0" ref="A9:M15" displayName="Table_43" id="43">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group_organisation-style" showColumnStripes="0" showFirstColumn="1" showLastColumn="1" showRowStripes="1"/>
  <extLst>
    <ext uri="GoogleSheetsCustomDataVersion1">
      <go:sheetsCustomData xmlns:go="http://customooxmlschemas.google.com/" headerRowCount="1"/>
    </ext>
  </extLst>
</table>
</file>

<file path=xl/tables/table44.xml><?xml version="1.0" encoding="utf-8"?>
<table xmlns="http://schemas.openxmlformats.org/spreadsheetml/2006/main" headerRowCount="0" ref="A15:M22" displayName="Table_44" id="44">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item-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A11:P19" displayName="Table_45" id="4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item_owner-style"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A7:L15" displayName="Table_46" id="4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item_request-style"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A8:G15" displayName="Table_47" id="47">
  <tableColumns count="7">
    <tableColumn name="Column1" id="1"/>
    <tableColumn name="Column2" id="2"/>
    <tableColumn name="Column3" id="3"/>
    <tableColumn name="Column4" id="4"/>
    <tableColumn name="Column5" id="5"/>
    <tableColumn name="Column6" id="6"/>
    <tableColumn name="Column7" id="7"/>
  </tableColumns>
  <tableStyleInfo name="log_edited-style"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A15:N16" displayName="Table_48" id="4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NFC_pair-style"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A29:AA47" displayName="Table_49" id="49">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NFC_type-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0:M16" displayName="Table_5" id="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account_campaign_package_invita-style"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11:M22" displayName="Table_50" id="5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notification-style"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A11:M22" displayName="Table_51" id="5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notification_log-style"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12:P16" displayName="Table_52" id="5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organisation-style" showColumnStripes="0" showFirstColumn="1" showLastColumn="1" showRowStripes="1"/>
  <extLst>
    <ext uri="GoogleSheetsCustomDataVersion1">
      <go:sheetsCustomData xmlns:go="http://customooxmlschemas.google.com/" headerRowCount="1"/>
    </ext>
  </extLst>
</table>
</file>

<file path=xl/tables/table53.xml><?xml version="1.0" encoding="utf-8"?>
<table xmlns="http://schemas.openxmlformats.org/spreadsheetml/2006/main" headerRowCount="0" ref="A11:L14" displayName="Table_53" id="5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rganisation_access-style" showColumnStripes="0" showFirstColumn="1" showLastColumn="1" showRowStripes="1"/>
  <extLst>
    <ext uri="GoogleSheetsCustomDataVersion1">
      <go:sheetsCustomData xmlns:go="http://customooxmlschemas.google.com/" headerRowCount="1"/>
    </ext>
  </extLst>
</table>
</file>

<file path=xl/tables/table54.xml><?xml version="1.0" encoding="utf-8"?>
<table xmlns="http://schemas.openxmlformats.org/spreadsheetml/2006/main" headerRowCount="0" ref="A15:M17" displayName="Table_54" id="54">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organisation_conf-style" showColumnStripes="0" showFirstColumn="1" showLastColumn="1" showRowStripes="1"/>
  <extLst>
    <ext uri="GoogleSheetsCustomDataVersion1">
      <go:sheetsCustomData xmlns:go="http://customooxmlschemas.google.com/" headerRowCount="1"/>
    </ext>
  </extLst>
</table>
</file>

<file path=xl/tables/table55.xml><?xml version="1.0" encoding="utf-8"?>
<table xmlns="http://schemas.openxmlformats.org/spreadsheetml/2006/main" headerRowCount="0" ref="A16:U19" displayName="Table_55" id="55">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organisation_conf_global-style" showColumnStripes="0" showFirstColumn="1" showLastColumn="1" showRowStripes="1"/>
  <extLst>
    <ext uri="GoogleSheetsCustomDataVersion1">
      <go:sheetsCustomData xmlns:go="http://customooxmlschemas.google.com/" headerRowCount="1"/>
    </ext>
  </extLst>
</table>
</file>

<file path=xl/tables/table56.xml><?xml version="1.0" encoding="utf-8"?>
<table xmlns="http://schemas.openxmlformats.org/spreadsheetml/2006/main" headerRowCount="0" ref="A18:V27" displayName="Table_56" id="56">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organisation_conf_header-style" showColumnStripes="0" showFirstColumn="1" showLastColumn="1" showRowStripes="1"/>
  <extLst>
    <ext uri="GoogleSheetsCustomDataVersion1">
      <go:sheetsCustomData xmlns:go="http://customooxmlschemas.google.com/" headerRowCount="1"/>
    </ext>
  </extLst>
</table>
</file>

<file path=xl/tables/table57.xml><?xml version="1.0" encoding="utf-8"?>
<table xmlns="http://schemas.openxmlformats.org/spreadsheetml/2006/main" headerRowCount="0" ref="A16:W29" displayName="Table_57" id="57">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organisation_conf_navbar-style" showColumnStripes="0" showFirstColumn="1" showLastColumn="1" showRowStripes="1"/>
  <extLst>
    <ext uri="GoogleSheetsCustomDataVersion1">
      <go:sheetsCustomData xmlns:go="http://customooxmlschemas.google.com/" headerRowCount="1"/>
    </ext>
  </extLst>
</table>
</file>

<file path=xl/tables/table58.xml><?xml version="1.0" encoding="utf-8"?>
<table xmlns="http://schemas.openxmlformats.org/spreadsheetml/2006/main" headerRowCount="0" ref="A14:O28" displayName="Table_58" id="5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organisation_group-style" showColumnStripes="0" showFirstColumn="1" showLastColumn="1" showRowStripes="1"/>
  <extLst>
    <ext uri="GoogleSheetsCustomDataVersion1">
      <go:sheetsCustomData xmlns:go="http://customooxmlschemas.google.com/" headerRowCount="1"/>
    </ext>
  </extLst>
</table>
</file>

<file path=xl/tables/table59.xml><?xml version="1.0" encoding="utf-8"?>
<table xmlns="http://schemas.openxmlformats.org/spreadsheetml/2006/main" headerRowCount="0" ref="A9:I25" displayName="Table_59" id="5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organisation_invitation-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0:I14" display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account_conf-style"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8:K32" displayName="Table_60" id="6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organisation_invitation_list-style" showColumnStripes="0" showFirstColumn="1" showLastColumn="1" showRowStripes="1"/>
  <extLst>
    <ext uri="GoogleSheetsCustomDataVersion1">
      <go:sheetsCustomData xmlns:go="http://customooxmlschemas.google.com/" headerRowCount="1"/>
    </ext>
  </extLst>
</table>
</file>

<file path=xl/tables/table61.xml><?xml version="1.0" encoding="utf-8"?>
<table xmlns="http://schemas.openxmlformats.org/spreadsheetml/2006/main" headerRowCount="0" ref="A11:K16"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organisation_meta-style" showColumnStripes="0" showFirstColumn="1" showLastColumn="1" showRowStripes="1"/>
  <extLst>
    <ext uri="GoogleSheetsCustomDataVersion1">
      <go:sheetsCustomData xmlns:go="http://customooxmlschemas.google.com/" headerRowCount="1"/>
    </ext>
  </extLst>
</table>
</file>

<file path=xl/tables/table62.xml><?xml version="1.0" encoding="utf-8"?>
<table xmlns="http://schemas.openxmlformats.org/spreadsheetml/2006/main" headerRowCount="0" ref="A7:E1118" displayName="Table_62" id="62">
  <tableColumns count="5">
    <tableColumn name="Column1" id="1"/>
    <tableColumn name="Column2" id="2"/>
    <tableColumn name="Column3" id="3"/>
    <tableColumn name="Column4" id="4"/>
    <tableColumn name="Column5" id="5"/>
  </tableColumns>
  <tableStyleInfo name="organisation_role-style" showColumnStripes="0" showFirstColumn="1" showLastColumn="1" showRowStripes="1"/>
  <extLst>
    <ext uri="GoogleSheetsCustomDataVersion1">
      <go:sheetsCustomData xmlns:go="http://customooxmlschemas.google.com/" headerRowCount="1"/>
    </ext>
  </extLst>
</table>
</file>

<file path=xl/tables/table63.xml><?xml version="1.0" encoding="utf-8"?>
<table xmlns="http://schemas.openxmlformats.org/spreadsheetml/2006/main" headerRowCount="0" ref="A8:F32" displayName="Table_63" id="63">
  <tableColumns count="6">
    <tableColumn name="Column1" id="1"/>
    <tableColumn name="Column2" id="2"/>
    <tableColumn name="Column3" id="3"/>
    <tableColumn name="Column4" id="4"/>
    <tableColumn name="Column5" id="5"/>
    <tableColumn name="Column6" id="6"/>
  </tableColumns>
  <tableStyleInfo name="organisation_type-style" showColumnStripes="0" showFirstColumn="1" showLastColumn="1" showRowStripes="1"/>
  <extLst>
    <ext uri="GoogleSheetsCustomDataVersion1">
      <go:sheetsCustomData xmlns:go="http://customooxmlschemas.google.com/" headerRowCount="1"/>
    </ext>
  </extLst>
</table>
</file>

<file path=xl/tables/table64.xml><?xml version="1.0" encoding="utf-8"?>
<table xmlns="http://schemas.openxmlformats.org/spreadsheetml/2006/main" headerRowCount="0" ref="A9:I11" displayName="Table_64" id="6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organisation_visibility-style" showColumnStripes="0" showFirstColumn="1" showLastColumn="1" showRowStripes="1"/>
  <extLst>
    <ext uri="GoogleSheetsCustomDataVersion1">
      <go:sheetsCustomData xmlns:go="http://customooxmlschemas.google.com/" headerRowCount="1"/>
    </ext>
  </extLst>
</table>
</file>

<file path=xl/tables/table65.xml><?xml version="1.0" encoding="utf-8"?>
<table xmlns="http://schemas.openxmlformats.org/spreadsheetml/2006/main" headerRowCount="0" ref="A12:L33" displayName="Table_65" id="6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pair_conf-style" showColumnStripes="0" showFirstColumn="1" showLastColumn="1" showRowStripes="1"/>
  <extLst>
    <ext uri="GoogleSheetsCustomDataVersion1">
      <go:sheetsCustomData xmlns:go="http://customooxmlschemas.google.com/" headerRowCount="1"/>
    </ext>
  </extLst>
</table>
</file>

<file path=xl/tables/table66.xml><?xml version="1.0" encoding="utf-8"?>
<table xmlns="http://schemas.openxmlformats.org/spreadsheetml/2006/main" headerRowCount="0" ref="A17:Q23" displayName="Table_66" id="6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post-style" showColumnStripes="0" showFirstColumn="1" showLastColumn="1" showRowStripes="1"/>
  <extLst>
    <ext uri="GoogleSheetsCustomDataVersion1">
      <go:sheetsCustomData xmlns:go="http://customooxmlschemas.google.com/" headerRowCount="1"/>
    </ext>
  </extLst>
</table>
</file>

<file path=xl/tables/table67.xml><?xml version="1.0" encoding="utf-8"?>
<table xmlns="http://schemas.openxmlformats.org/spreadsheetml/2006/main" headerRowCount="0" ref="A15:R25" displayName="Table_67" id="67">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post_list-style" showColumnStripes="0" showFirstColumn="1" showLastColumn="1" showRowStripes="1"/>
  <extLst>
    <ext uri="GoogleSheetsCustomDataVersion1">
      <go:sheetsCustomData xmlns:go="http://customooxmlschemas.google.com/" headerRowCount="1"/>
    </ext>
  </extLst>
</table>
</file>

<file path=xl/tables/table68.xml><?xml version="1.0" encoding="utf-8"?>
<table xmlns="http://schemas.openxmlformats.org/spreadsheetml/2006/main" headerRowCount="0" ref="A9:G18" displayName="Table_68" id="68">
  <tableColumns count="7">
    <tableColumn name="Column1" id="1"/>
    <tableColumn name="Column2" id="2"/>
    <tableColumn name="Column3" id="3"/>
    <tableColumn name="Column4" id="4"/>
    <tableColumn name="Column5" id="5"/>
    <tableColumn name="Column6" id="6"/>
    <tableColumn name="Column7" id="7"/>
  </tableColumns>
  <tableStyleInfo name="report-style" showColumnStripes="0" showFirstColumn="1" showLastColumn="1" showRowStripes="1"/>
  <extLst>
    <ext uri="GoogleSheetsCustomDataVersion1">
      <go:sheetsCustomData xmlns:go="http://customooxmlschemas.google.com/" headerRowCount="1"/>
    </ext>
  </extLst>
</table>
</file>

<file path=xl/tables/table69.xml><?xml version="1.0" encoding="utf-8"?>
<table xmlns="http://schemas.openxmlformats.org/spreadsheetml/2006/main" headerRowCount="0" ref="A7:G13" displayName="Table_69" id="69">
  <tableColumns count="7">
    <tableColumn name="Column1" id="1"/>
    <tableColumn name="Column2" id="2"/>
    <tableColumn name="Column3" id="3"/>
    <tableColumn name="Column4" id="4"/>
    <tableColumn name="Column5" id="5"/>
    <tableColumn name="Column6" id="6"/>
    <tableColumn name="Column7" id="7"/>
  </tableColumns>
  <tableStyleInfo name="session-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9:K2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account_contact-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7:E10" displayName="Table_70" id="70">
  <tableColumns count="5">
    <tableColumn name="Column1" id="1"/>
    <tableColumn name="Column2" id="2"/>
    <tableColumn name="Column3" id="3"/>
    <tableColumn name="Column4" id="4"/>
    <tableColumn name="Column5" id="5"/>
  </tableColumns>
  <tableStyleInfo name="sys_conf-style" showColumnStripes="0" showFirstColumn="1" showLastColumn="1" showRowStripes="1"/>
  <extLst>
    <ext uri="GoogleSheetsCustomDataVersion1">
      <go:sheetsCustomData xmlns:go="http://customooxmlschemas.google.com/" headerRowCount="1"/>
    </ext>
  </extLst>
</table>
</file>

<file path=xl/tables/table71.xml><?xml version="1.0" encoding="utf-8"?>
<table xmlns="http://schemas.openxmlformats.org/spreadsheetml/2006/main" headerRowCount="0" ref="A15:Q19" displayName="Table_71" id="7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type_conf-style" showColumnStripes="0" showFirstColumn="1" showLastColumn="1" showRowStripes="1"/>
  <extLst>
    <ext uri="GoogleSheetsCustomDataVersion1">
      <go:sheetsCustomData xmlns:go="http://customooxmlschemas.google.com/" headerRowCount="1"/>
    </ext>
  </extLst>
</table>
</file>

<file path=xl/tables/table72.xml><?xml version="1.0" encoding="utf-8"?>
<table xmlns="http://schemas.openxmlformats.org/spreadsheetml/2006/main" headerRowCount="0" ref="A8:I12"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type_favourite-style" showColumnStripes="0" showFirstColumn="1" showLastColumn="1" showRowStripes="1"/>
  <extLst>
    <ext uri="GoogleSheetsCustomDataVersion1">
      <go:sheetsCustomData xmlns:go="http://customooxmlschemas.google.com/" headerRowCount="1"/>
    </ext>
  </extLst>
</table>
</file>

<file path=xl/tables/table73.xml><?xml version="1.0" encoding="utf-8"?>
<table xmlns="http://schemas.openxmlformats.org/spreadsheetml/2006/main" headerRowCount="0" ref="A8:F13" displayName="Table_73" id="73">
  <tableColumns count="6">
    <tableColumn name="Column1" id="1"/>
    <tableColumn name="Column2" id="2"/>
    <tableColumn name="Column3" id="3"/>
    <tableColumn name="Column4" id="4"/>
    <tableColumn name="Column5" id="5"/>
    <tableColumn name="Column6" id="6"/>
  </tableColumns>
  <tableStyleInfo name="type_hashtag-style" showColumnStripes="0" showFirstColumn="1" showLastColumn="1" showRowStripes="1"/>
  <extLst>
    <ext uri="GoogleSheetsCustomDataVersion1">
      <go:sheetsCustomData xmlns:go="http://customooxmlschemas.google.com/" headerRowCount="1"/>
    </ext>
  </extLst>
</table>
</file>

<file path=xl/tables/table74.xml><?xml version="1.0" encoding="utf-8"?>
<table xmlns="http://schemas.openxmlformats.org/spreadsheetml/2006/main" headerRowCount="0" ref="A9:J14" displayName="Table_74" id="7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ype_hashtag_list-style" showColumnStripes="0" showFirstColumn="1" showLastColumn="1" showRowStripes="1"/>
  <extLst>
    <ext uri="GoogleSheetsCustomDataVersion1">
      <go:sheetsCustomData xmlns:go="http://customooxmlschemas.google.com/" headerRowCount="1"/>
    </ext>
  </extLst>
</table>
</file>

<file path=xl/tables/table75.xml><?xml version="1.0" encoding="utf-8"?>
<table xmlns="http://schemas.openxmlformats.org/spreadsheetml/2006/main" headerRowCount="0" ref="A9:I13" displayName="Table_75" id="7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type_report-style" showColumnStripes="0" showFirstColumn="1" showLastColumn="1" showRowStripes="1"/>
  <extLst>
    <ext uri="GoogleSheetsCustomDataVersion1">
      <go:sheetsCustomData xmlns:go="http://customooxmlschemas.google.com/" headerRowCount="1"/>
    </ext>
  </extLst>
</table>
</file>

<file path=xl/tables/table76.xml><?xml version="1.0" encoding="utf-8"?>
<table xmlns="http://schemas.openxmlformats.org/spreadsheetml/2006/main" headerRowCount="0" ref="A10:L15" displayName="Table_76" id="7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type_report_list-style" showColumnStripes="0" showFirstColumn="1" showLastColumn="1" showRowStripes="1"/>
  <extLst>
    <ext uri="GoogleSheetsCustomDataVersion1">
      <go:sheetsCustomData xmlns:go="http://customooxmlschemas.google.com/" headerRowCount="1"/>
    </ext>
  </extLst>
</table>
</file>

<file path=xl/tables/table77.xml><?xml version="1.0" encoding="utf-8"?>
<table xmlns="http://schemas.openxmlformats.org/spreadsheetml/2006/main" headerRowCount="0" ref="A21:P39" displayName="Table_77" id="7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user-style" showColumnStripes="0" showFirstColumn="1" showLastColumn="1" showRowStripes="1"/>
  <extLst>
    <ext uri="GoogleSheetsCustomDataVersion1">
      <go:sheetsCustomData xmlns:go="http://customooxmlschemas.google.com/" headerRowCount="1"/>
    </ext>
  </extLst>
</table>
</file>

<file path=xl/tables/table78.xml><?xml version="1.0" encoding="utf-8"?>
<table xmlns="http://schemas.openxmlformats.org/spreadsheetml/2006/main" headerRowCount="0" ref="A12:P23" displayName="Table_78" id="7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user_meta-style" showColumnStripes="0" showFirstColumn="1" showLastColumn="1" showRowStripes="1"/>
  <extLst>
    <ext uri="GoogleSheetsCustomDataVersion1">
      <go:sheetsCustomData xmlns:go="http://customooxmlschemas.google.com/" headerRowCount="1"/>
    </ext>
  </extLst>
</table>
</file>

<file path=xl/tables/table79.xml><?xml version="1.0" encoding="utf-8"?>
<table xmlns="http://schemas.openxmlformats.org/spreadsheetml/2006/main" headerRowCount="0" ref="A15:K32" displayName="Table_79" id="7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user_visibility-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4:M19" displayName="Table_8" id="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account_group-style"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5:D12" displayName="Table_80" id="80">
  <tableColumns count="4">
    <tableColumn name="Column1" id="1"/>
    <tableColumn name="Column2" id="2"/>
    <tableColumn name="Column3" id="3"/>
    <tableColumn name="Column4" id="4"/>
  </tableColumns>
  <tableStyleInfo name="wp_posts-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11:M22" displayName="Table_9" id="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account_organisation-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 Id="rId5"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2.xml"/><Relationship Id="rId3" Type="http://schemas.openxmlformats.org/officeDocument/2006/relationships/vmlDrawing" Target="../drawings/vmlDrawing10.vml"/><Relationship Id="rId5"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4.xml"/><Relationship Id="rId3" Type="http://schemas.openxmlformats.org/officeDocument/2006/relationships/vmlDrawing" Target="../drawings/vmlDrawing11.vml"/><Relationship Id="rId5"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5.xml"/><Relationship Id="rId3" Type="http://schemas.openxmlformats.org/officeDocument/2006/relationships/vmlDrawing" Target="../drawings/vmlDrawing12.vml"/><Relationship Id="rId6" Type="http://schemas.openxmlformats.org/officeDocument/2006/relationships/table" Target="../tables/table15.xml"/><Relationship Id="rId7" Type="http://schemas.openxmlformats.org/officeDocument/2006/relationships/table" Target="../tables/table16.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6.xml"/><Relationship Id="rId3" Type="http://schemas.openxmlformats.org/officeDocument/2006/relationships/vmlDrawing" Target="../drawings/vmlDrawing13.vml"/><Relationship Id="rId6" Type="http://schemas.openxmlformats.org/officeDocument/2006/relationships/table" Target="../tables/table17.xml"/><Relationship Id="rId7" Type="http://schemas.openxmlformats.org/officeDocument/2006/relationships/table" Target="../tables/table18.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7.xml"/><Relationship Id="rId3" Type="http://schemas.openxmlformats.org/officeDocument/2006/relationships/vmlDrawing" Target="../drawings/vmlDrawing14.vml"/><Relationship Id="rId6" Type="http://schemas.openxmlformats.org/officeDocument/2006/relationships/table" Target="../tables/table19.xml"/><Relationship Id="rId7" Type="http://schemas.openxmlformats.org/officeDocument/2006/relationships/table" Target="../tables/table2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21.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9.xml"/><Relationship Id="rId3" Type="http://schemas.openxmlformats.org/officeDocument/2006/relationships/vmlDrawing" Target="../drawings/vmlDrawing15.vml"/><Relationship Id="rId5"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20.xml"/><Relationship Id="rId3" Type="http://schemas.openxmlformats.org/officeDocument/2006/relationships/vmlDrawing" Target="../drawings/vmlDrawing16.vml"/><Relationship Id="rId6" Type="http://schemas.openxmlformats.org/officeDocument/2006/relationships/table" Target="../tables/table23.xml"/><Relationship Id="rId7" Type="http://schemas.openxmlformats.org/officeDocument/2006/relationships/table" Target="../tables/table24.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21.xml"/><Relationship Id="rId3" Type="http://schemas.openxmlformats.org/officeDocument/2006/relationships/vmlDrawing" Target="../drawings/vmlDrawing17.vml"/><Relationship Id="rId6" Type="http://schemas.openxmlformats.org/officeDocument/2006/relationships/table" Target="../tables/table25.xml"/><Relationship Id="rId7" Type="http://schemas.openxmlformats.org/officeDocument/2006/relationships/table" Target="../tables/table2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2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3" Type="http://schemas.openxmlformats.org/officeDocument/2006/relationships/table" Target="../tables/table28.x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24.xml"/><Relationship Id="rId3" Type="http://schemas.openxmlformats.org/officeDocument/2006/relationships/vmlDrawing" Target="../drawings/vmlDrawing18.vml"/><Relationship Id="rId6" Type="http://schemas.openxmlformats.org/officeDocument/2006/relationships/table" Target="../tables/table29.xml"/><Relationship Id="rId7" Type="http://schemas.openxmlformats.org/officeDocument/2006/relationships/table" Target="../tables/table3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3" Type="http://schemas.openxmlformats.org/officeDocument/2006/relationships/table" Target="../tables/table3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4" Type="http://schemas.openxmlformats.org/officeDocument/2006/relationships/table" Target="../tables/table32.xml"/><Relationship Id="rId5" Type="http://schemas.openxmlformats.org/officeDocument/2006/relationships/table" Target="../tables/table33.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7.xml"/><Relationship Id="rId3" Type="http://schemas.openxmlformats.org/officeDocument/2006/relationships/vmlDrawing" Target="../drawings/vmlDrawing19.vml"/><Relationship Id="rId5" Type="http://schemas.openxmlformats.org/officeDocument/2006/relationships/table" Target="../tables/table3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3" Type="http://schemas.openxmlformats.org/officeDocument/2006/relationships/table" Target="../tables/table3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3" Type="http://schemas.openxmlformats.org/officeDocument/2006/relationships/table" Target="../tables/table36.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 Id="rId5"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3" Type="http://schemas.openxmlformats.org/officeDocument/2006/relationships/table" Target="../tables/table3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3" Type="http://schemas.openxmlformats.org/officeDocument/2006/relationships/table" Target="../tables/table3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3" Type="http://schemas.openxmlformats.org/officeDocument/2006/relationships/table" Target="../tables/table3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3" Type="http://schemas.openxmlformats.org/officeDocument/2006/relationships/table" Target="../tables/table4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3" Type="http://schemas.openxmlformats.org/officeDocument/2006/relationships/table" Target="../tables/table41.xml"/></Relationships>
</file>

<file path=xl/worksheets/_rels/sheet35.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35.xml"/><Relationship Id="rId3" Type="http://schemas.openxmlformats.org/officeDocument/2006/relationships/vmlDrawing" Target="../drawings/vmlDrawing20.vml"/><Relationship Id="rId5" Type="http://schemas.openxmlformats.org/officeDocument/2006/relationships/table" Target="../tables/table42.xml"/></Relationships>
</file>

<file path=xl/worksheets/_rels/sheet36.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36.xml"/><Relationship Id="rId3" Type="http://schemas.openxmlformats.org/officeDocument/2006/relationships/vmlDrawing" Target="../drawings/vmlDrawing21.vml"/><Relationship Id="rId5" Type="http://schemas.openxmlformats.org/officeDocument/2006/relationships/table" Target="../tables/table43.xml"/></Relationships>
</file>

<file path=xl/worksheets/_rels/sheet3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37.xml"/><Relationship Id="rId3" Type="http://schemas.openxmlformats.org/officeDocument/2006/relationships/vmlDrawing" Target="../drawings/vmlDrawing22.vml"/><Relationship Id="rId5" Type="http://schemas.openxmlformats.org/officeDocument/2006/relationships/table" Target="../tables/table4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3" Type="http://schemas.openxmlformats.org/officeDocument/2006/relationships/table" Target="../tables/table4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3" Type="http://schemas.openxmlformats.org/officeDocument/2006/relationships/table" Target="../tables/table46.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 Id="rId5"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3" Type="http://schemas.openxmlformats.org/officeDocument/2006/relationships/table" Target="../tables/table47.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3" Type="http://schemas.openxmlformats.org/officeDocument/2006/relationships/table" Target="../tables/table48.xml"/></Relationships>
</file>

<file path=xl/worksheets/_rels/sheet42.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42.xml"/><Relationship Id="rId3" Type="http://schemas.openxmlformats.org/officeDocument/2006/relationships/vmlDrawing" Target="../drawings/vmlDrawing23.vml"/><Relationship Id="rId5" Type="http://schemas.openxmlformats.org/officeDocument/2006/relationships/table" Target="../tables/table49.xml"/></Relationships>
</file>

<file path=xl/worksheets/_rels/sheet43.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43.xml"/><Relationship Id="rId3" Type="http://schemas.openxmlformats.org/officeDocument/2006/relationships/vmlDrawing" Target="../drawings/vmlDrawing24.vml"/><Relationship Id="rId5" Type="http://schemas.openxmlformats.org/officeDocument/2006/relationships/table" Target="../tables/table5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3" Type="http://schemas.openxmlformats.org/officeDocument/2006/relationships/table" Target="../tables/table51.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3" Type="http://schemas.openxmlformats.org/officeDocument/2006/relationships/table" Target="../tables/table52.xml"/></Relationships>
</file>

<file path=xl/worksheets/_rels/sheet46.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46.xml"/><Relationship Id="rId3" Type="http://schemas.openxmlformats.org/officeDocument/2006/relationships/vmlDrawing" Target="../drawings/vmlDrawing25.vml"/><Relationship Id="rId5" Type="http://schemas.openxmlformats.org/officeDocument/2006/relationships/table" Target="../tables/table53.xml"/></Relationships>
</file>

<file path=xl/worksheets/_rels/sheet47.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drawing" Target="../drawings/drawing47.xml"/><Relationship Id="rId3" Type="http://schemas.openxmlformats.org/officeDocument/2006/relationships/vmlDrawing" Target="../drawings/vmlDrawing26.vml"/><Relationship Id="rId5" Type="http://schemas.openxmlformats.org/officeDocument/2006/relationships/table" Target="../tables/table54.xml"/></Relationships>
</file>

<file path=xl/worksheets/_rels/sheet48.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48.xml"/><Relationship Id="rId3" Type="http://schemas.openxmlformats.org/officeDocument/2006/relationships/vmlDrawing" Target="../drawings/vmlDrawing27.vml"/><Relationship Id="rId5" Type="http://schemas.openxmlformats.org/officeDocument/2006/relationships/table" Target="../tables/table55.xml"/></Relationships>
</file>

<file path=xl/worksheets/_rels/sheet49.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drawing" Target="../drawings/drawing49.xml"/><Relationship Id="rId3" Type="http://schemas.openxmlformats.org/officeDocument/2006/relationships/vmlDrawing" Target="../drawings/vmlDrawing28.vml"/><Relationship Id="rId5" Type="http://schemas.openxmlformats.org/officeDocument/2006/relationships/table" Target="../tables/table56.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 Id="rId5" Type="http://schemas.openxmlformats.org/officeDocument/2006/relationships/table" Target="../tables/table5.xml"/></Relationships>
</file>

<file path=xl/worksheets/_rels/sheet50.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50.xml"/><Relationship Id="rId3" Type="http://schemas.openxmlformats.org/officeDocument/2006/relationships/vmlDrawing" Target="../drawings/vmlDrawing29.vml"/><Relationship Id="rId5" Type="http://schemas.openxmlformats.org/officeDocument/2006/relationships/table" Target="../tables/table57.xml"/></Relationships>
</file>

<file path=xl/worksheets/_rels/sheet51.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51.xml"/><Relationship Id="rId3" Type="http://schemas.openxmlformats.org/officeDocument/2006/relationships/vmlDrawing" Target="../drawings/vmlDrawing30.vml"/><Relationship Id="rId5" Type="http://schemas.openxmlformats.org/officeDocument/2006/relationships/table" Target="../tables/table58.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3" Type="http://schemas.openxmlformats.org/officeDocument/2006/relationships/table" Target="../tables/table59.xml"/></Relationships>
</file>

<file path=xl/worksheets/_rels/sheet53.xml.rels><?xml version="1.0" encoding="UTF-8" standalone="yes"?>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53.xml"/><Relationship Id="rId3" Type="http://schemas.openxmlformats.org/officeDocument/2006/relationships/vmlDrawing" Target="../drawings/vmlDrawing31.vml"/><Relationship Id="rId5" Type="http://schemas.openxmlformats.org/officeDocument/2006/relationships/table" Target="../tables/table60.xml"/></Relationships>
</file>

<file path=xl/worksheets/_rels/sheet54.xml.rels><?xml version="1.0" encoding="UTF-8" standalone="yes"?>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s://simpsons.fandom.com/wiki/Springfield_Nuclear_Power_Plant" TargetMode="External"/><Relationship Id="rId3" Type="http://schemas.openxmlformats.org/officeDocument/2006/relationships/drawing" Target="../drawings/drawing54.xml"/><Relationship Id="rId4" Type="http://schemas.openxmlformats.org/officeDocument/2006/relationships/vmlDrawing" Target="../drawings/vmlDrawing32.vml"/><Relationship Id="rId6" Type="http://schemas.openxmlformats.org/officeDocument/2006/relationships/table" Target="../tables/table61.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3" Type="http://schemas.openxmlformats.org/officeDocument/2006/relationships/table" Target="../tables/table62.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3" Type="http://schemas.openxmlformats.org/officeDocument/2006/relationships/table" Target="../tables/table63.xml"/></Relationships>
</file>

<file path=xl/worksheets/_rels/sheet57.xml.rels><?xml version="1.0" encoding="UTF-8" standalone="yes"?><Relationships xmlns="http://schemas.openxmlformats.org/package/2006/relationships"><Relationship Id="rId1" Type="http://schemas.openxmlformats.org/officeDocument/2006/relationships/comments" Target="../comments33.xml"/><Relationship Id="rId2" Type="http://schemas.openxmlformats.org/officeDocument/2006/relationships/drawing" Target="../drawings/drawing57.xml"/><Relationship Id="rId3" Type="http://schemas.openxmlformats.org/officeDocument/2006/relationships/vmlDrawing" Target="../drawings/vmlDrawing33.vml"/><Relationship Id="rId5" Type="http://schemas.openxmlformats.org/officeDocument/2006/relationships/table" Target="../tables/table64.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3" Type="http://schemas.openxmlformats.org/officeDocument/2006/relationships/table" Target="../tables/table65.xml"/></Relationships>
</file>

<file path=xl/worksheets/_rels/sheet59.xml.rels><?xml version="1.0" encoding="UTF-8" standalone="yes"?><Relationships xmlns="http://schemas.openxmlformats.org/package/2006/relationships"><Relationship Id="rId1" Type="http://schemas.openxmlformats.org/officeDocument/2006/relationships/comments" Target="../comments34.xml"/><Relationship Id="rId2" Type="http://schemas.openxmlformats.org/officeDocument/2006/relationships/drawing" Target="../drawings/drawing59.xml"/><Relationship Id="rId3" Type="http://schemas.openxmlformats.org/officeDocument/2006/relationships/vmlDrawing" Target="../drawings/vmlDrawing34.vml"/><Relationship Id="rId5" Type="http://schemas.openxmlformats.org/officeDocument/2006/relationships/table" Target="../tables/table6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3" Type="http://schemas.openxmlformats.org/officeDocument/2006/relationships/table" Target="../tables/table67.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3" Type="http://schemas.openxmlformats.org/officeDocument/2006/relationships/table" Target="../tables/table68.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3" Type="http://schemas.openxmlformats.org/officeDocument/2006/relationships/table" Target="../tables/table69.xml"/></Relationships>
</file>

<file path=xl/worksheets/_rels/sheet63.xml.rels><?xml version="1.0" encoding="UTF-8" standalone="yes"?><Relationships xmlns="http://schemas.openxmlformats.org/package/2006/relationships"><Relationship Id="rId1" Type="http://schemas.openxmlformats.org/officeDocument/2006/relationships/comments" Target="../comments35.xml"/><Relationship Id="rId2" Type="http://schemas.openxmlformats.org/officeDocument/2006/relationships/drawing" Target="../drawings/drawing63.xml"/><Relationship Id="rId3" Type="http://schemas.openxmlformats.org/officeDocument/2006/relationships/vmlDrawing" Target="../drawings/vmlDrawing35.vml"/><Relationship Id="rId5" Type="http://schemas.openxmlformats.org/officeDocument/2006/relationships/table" Target="../tables/table70.xml"/></Relationships>
</file>

<file path=xl/worksheets/_rels/sheet64.xml.rels><?xml version="1.0" encoding="UTF-8" standalone="yes"?><Relationships xmlns="http://schemas.openxmlformats.org/package/2006/relationships"><Relationship Id="rId1" Type="http://schemas.openxmlformats.org/officeDocument/2006/relationships/comments" Target="../comments36.xml"/><Relationship Id="rId2" Type="http://schemas.openxmlformats.org/officeDocument/2006/relationships/drawing" Target="../drawings/drawing64.xml"/><Relationship Id="rId3" Type="http://schemas.openxmlformats.org/officeDocument/2006/relationships/vmlDrawing" Target="../drawings/vmlDrawing36.vml"/><Relationship Id="rId5" Type="http://schemas.openxmlformats.org/officeDocument/2006/relationships/table" Target="../tables/table71.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3" Type="http://schemas.openxmlformats.org/officeDocument/2006/relationships/table" Target="../tables/table72.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3" Type="http://schemas.openxmlformats.org/officeDocument/2006/relationships/table" Target="../tables/table73.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3" Type="http://schemas.openxmlformats.org/officeDocument/2006/relationships/table" Target="../tables/table74.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3" Type="http://schemas.openxmlformats.org/officeDocument/2006/relationships/table" Target="../tables/table75.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3" Type="http://schemas.openxmlformats.org/officeDocument/2006/relationships/table" Target="../tables/table7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 Id="rId5" Type="http://schemas.openxmlformats.org/officeDocument/2006/relationships/table" Target="../tables/table7.xml"/></Relationships>
</file>

<file path=xl/worksheets/_rels/sheet70.xml.rels><?xml version="1.0" encoding="UTF-8" standalone="yes"?><Relationships xmlns="http://schemas.openxmlformats.org/package/2006/relationships"><Relationship Id="rId1" Type="http://schemas.openxmlformats.org/officeDocument/2006/relationships/comments" Target="../comments37.xml"/><Relationship Id="rId2" Type="http://schemas.openxmlformats.org/officeDocument/2006/relationships/drawing" Target="../drawings/drawing70.xml"/><Relationship Id="rId3" Type="http://schemas.openxmlformats.org/officeDocument/2006/relationships/vmlDrawing" Target="../drawings/vmlDrawing37.vml"/><Relationship Id="rId5" Type="http://schemas.openxmlformats.org/officeDocument/2006/relationships/table" Target="../tables/table77.xml"/></Relationships>
</file>

<file path=xl/worksheets/_rels/sheet71.xml.rels><?xml version="1.0" encoding="UTF-8" standalone="yes"?>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s://simpsons.fandom.com/wiki/Homer_Simpson" TargetMode="External"/><Relationship Id="rId3" Type="http://schemas.openxmlformats.org/officeDocument/2006/relationships/hyperlink" Target="https://simpsons.fandom.com/wiki/Bart_Simpson" TargetMode="External"/><Relationship Id="rId4" Type="http://schemas.openxmlformats.org/officeDocument/2006/relationships/drawing" Target="../drawings/drawing71.xml"/><Relationship Id="rId5" Type="http://schemas.openxmlformats.org/officeDocument/2006/relationships/vmlDrawing" Target="../drawings/vmlDrawing38.vml"/><Relationship Id="rId7" Type="http://schemas.openxmlformats.org/officeDocument/2006/relationships/table" Target="../tables/table78.xml"/></Relationships>
</file>

<file path=xl/worksheets/_rels/sheet72.xml.rels><?xml version="1.0" encoding="UTF-8" standalone="yes"?><Relationships xmlns="http://schemas.openxmlformats.org/package/2006/relationships"><Relationship Id="rId1" Type="http://schemas.openxmlformats.org/officeDocument/2006/relationships/comments" Target="../comments39.xml"/><Relationship Id="rId2" Type="http://schemas.openxmlformats.org/officeDocument/2006/relationships/drawing" Target="../drawings/drawing72.xml"/><Relationship Id="rId3" Type="http://schemas.openxmlformats.org/officeDocument/2006/relationships/vmlDrawing" Target="../drawings/vmlDrawing39.vml"/><Relationship Id="rId5" Type="http://schemas.openxmlformats.org/officeDocument/2006/relationships/table" Target="../tables/table79.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3" Type="http://schemas.openxmlformats.org/officeDocument/2006/relationships/table" Target="../tables/table8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 Id="rId5"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 Id="rId5"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0.63"/>
    <col customWidth="1" min="3" max="3" width="30.38"/>
    <col customWidth="1" min="4" max="4" width="27.88"/>
    <col customWidth="1" min="5" max="5" width="13.0"/>
    <col customWidth="1" min="6" max="7" width="6.88"/>
    <col customWidth="1" min="8" max="8" width="5.25"/>
    <col customWidth="1" min="9" max="9" width="8.75"/>
    <col customWidth="1" min="10" max="10" width="9.13"/>
    <col customWidth="1" min="11" max="11" width="13.25"/>
    <col customWidth="1" min="12" max="12" width="9.0"/>
    <col customWidth="1" min="13" max="13" width="8.38"/>
    <col customWidth="1" min="14" max="14" width="6.88"/>
    <col customWidth="1" min="15" max="15" width="16.25"/>
    <col customWidth="1" min="16" max="16" width="15.13"/>
  </cols>
  <sheetData>
    <row r="1">
      <c r="A1" s="1" t="s">
        <v>0</v>
      </c>
      <c r="B1" s="2" t="s">
        <v>1</v>
      </c>
      <c r="C1" s="2" t="s">
        <v>2</v>
      </c>
      <c r="D1" s="3"/>
      <c r="E1" s="3"/>
      <c r="F1" s="3"/>
      <c r="G1" s="3"/>
      <c r="H1" s="3"/>
      <c r="I1" s="3"/>
      <c r="J1" s="3"/>
      <c r="K1" s="3"/>
      <c r="L1" s="3"/>
      <c r="M1" s="3"/>
      <c r="N1" s="3"/>
      <c r="O1" s="3"/>
      <c r="P1" s="3"/>
      <c r="Q1" s="3"/>
    </row>
    <row r="2">
      <c r="A2" s="1" t="s">
        <v>3</v>
      </c>
      <c r="B2" s="2" t="s">
        <v>1</v>
      </c>
      <c r="C2" s="3"/>
      <c r="D2" s="2" t="s">
        <v>4</v>
      </c>
      <c r="E2" s="3"/>
      <c r="F2" s="3"/>
      <c r="G2" s="3"/>
      <c r="H2" s="3"/>
      <c r="I2" s="3"/>
      <c r="J2" s="3"/>
      <c r="K2" s="3"/>
      <c r="L2" s="3"/>
      <c r="M2" s="3"/>
      <c r="N2" s="3"/>
      <c r="O2" s="3"/>
      <c r="P2" s="3"/>
      <c r="Q2" s="3"/>
    </row>
    <row r="3">
      <c r="A3" s="1" t="s">
        <v>5</v>
      </c>
      <c r="B3" s="2" t="s">
        <v>6</v>
      </c>
      <c r="C3" s="3"/>
      <c r="D3" s="3"/>
      <c r="E3" s="3"/>
      <c r="F3" s="3"/>
      <c r="G3" s="3"/>
      <c r="H3" s="3"/>
      <c r="I3" s="3"/>
      <c r="J3" s="3"/>
      <c r="K3" s="3"/>
      <c r="L3" s="3"/>
      <c r="M3" s="3"/>
      <c r="N3" s="3"/>
      <c r="O3" s="3"/>
      <c r="P3" s="3"/>
      <c r="Q3" s="3"/>
    </row>
    <row r="4">
      <c r="A4" s="1" t="s">
        <v>7</v>
      </c>
      <c r="B4" s="2" t="s">
        <v>6</v>
      </c>
      <c r="C4" s="2" t="s">
        <v>8</v>
      </c>
      <c r="D4" s="2"/>
      <c r="E4" s="3"/>
      <c r="F4" s="3"/>
      <c r="G4" s="3"/>
      <c r="H4" s="3"/>
      <c r="I4" s="3"/>
      <c r="J4" s="3"/>
      <c r="K4" s="3"/>
      <c r="L4" s="3"/>
      <c r="M4" s="3"/>
      <c r="N4" s="3"/>
      <c r="O4" s="3"/>
      <c r="P4" s="3"/>
      <c r="Q4" s="3"/>
    </row>
    <row r="5">
      <c r="A5" s="1" t="s">
        <v>9</v>
      </c>
      <c r="B5" s="2" t="s">
        <v>1</v>
      </c>
      <c r="C5" s="2" t="s">
        <v>8</v>
      </c>
      <c r="D5" s="2"/>
      <c r="E5" s="3"/>
      <c r="F5" s="3"/>
      <c r="G5" s="3"/>
      <c r="H5" s="3"/>
      <c r="I5" s="3"/>
      <c r="J5" s="3"/>
      <c r="K5" s="3"/>
      <c r="L5" s="3"/>
      <c r="M5" s="3"/>
      <c r="N5" s="3"/>
      <c r="O5" s="3"/>
      <c r="P5" s="3"/>
      <c r="Q5" s="3"/>
    </row>
    <row r="6">
      <c r="A6" s="1" t="s">
        <v>10</v>
      </c>
      <c r="B6" s="2" t="s">
        <v>1</v>
      </c>
      <c r="C6" s="2" t="s">
        <v>8</v>
      </c>
      <c r="D6" s="2"/>
      <c r="E6" s="3"/>
      <c r="F6" s="3"/>
      <c r="G6" s="3"/>
      <c r="H6" s="3"/>
      <c r="I6" s="3"/>
      <c r="J6" s="3"/>
      <c r="K6" s="3"/>
      <c r="L6" s="3"/>
      <c r="M6" s="3"/>
      <c r="N6" s="3"/>
      <c r="O6" s="3"/>
      <c r="P6" s="3"/>
      <c r="Q6" s="3"/>
    </row>
    <row r="7">
      <c r="A7" s="1" t="s">
        <v>11</v>
      </c>
      <c r="B7" s="2" t="s">
        <v>6</v>
      </c>
      <c r="C7" s="2" t="s">
        <v>8</v>
      </c>
      <c r="D7" s="4" t="s">
        <v>12</v>
      </c>
      <c r="E7" s="3"/>
      <c r="F7" s="3"/>
      <c r="G7" s="3"/>
      <c r="H7" s="3"/>
      <c r="I7" s="3"/>
      <c r="J7" s="3"/>
      <c r="K7" s="3"/>
      <c r="L7" s="3"/>
      <c r="M7" s="3"/>
      <c r="N7" s="3"/>
      <c r="O7" s="3"/>
      <c r="P7" s="3"/>
      <c r="Q7" s="3"/>
    </row>
    <row r="8">
      <c r="A8" s="1" t="s">
        <v>13</v>
      </c>
      <c r="B8" s="2" t="s">
        <v>6</v>
      </c>
      <c r="C8" s="2" t="s">
        <v>8</v>
      </c>
      <c r="D8" s="2" t="s">
        <v>12</v>
      </c>
      <c r="E8" s="3"/>
      <c r="F8" s="3"/>
      <c r="G8" s="3"/>
      <c r="H8" s="3"/>
      <c r="I8" s="3"/>
      <c r="J8" s="3"/>
      <c r="K8" s="3"/>
      <c r="L8" s="3"/>
      <c r="M8" s="3"/>
      <c r="N8" s="3"/>
      <c r="O8" s="3"/>
      <c r="P8" s="3"/>
      <c r="Q8" s="3"/>
    </row>
    <row r="9">
      <c r="A9" s="5" t="s">
        <v>14</v>
      </c>
      <c r="B9" s="6" t="s">
        <v>15</v>
      </c>
      <c r="C9" s="6" t="s">
        <v>16</v>
      </c>
      <c r="D9" s="6"/>
      <c r="E9" s="7"/>
      <c r="F9" s="7"/>
      <c r="G9" s="7"/>
      <c r="H9" s="7"/>
      <c r="I9" s="7"/>
      <c r="J9" s="7"/>
      <c r="K9" s="7"/>
      <c r="L9" s="7"/>
      <c r="M9" s="7"/>
      <c r="N9" s="7"/>
      <c r="O9" s="7"/>
      <c r="P9" s="7"/>
      <c r="Q9" s="7"/>
    </row>
    <row r="10">
      <c r="A10" s="5" t="s">
        <v>17</v>
      </c>
      <c r="B10" s="6" t="s">
        <v>15</v>
      </c>
      <c r="C10" s="6" t="s">
        <v>18</v>
      </c>
      <c r="D10" s="7"/>
      <c r="E10" s="7"/>
      <c r="F10" s="7"/>
      <c r="G10" s="7"/>
      <c r="H10" s="7"/>
      <c r="I10" s="7"/>
      <c r="J10" s="7"/>
      <c r="K10" s="7"/>
      <c r="L10" s="7"/>
      <c r="M10" s="7"/>
      <c r="N10" s="7"/>
      <c r="O10" s="7"/>
      <c r="P10" s="7"/>
      <c r="Q10" s="7"/>
    </row>
    <row r="11">
      <c r="A11" s="1" t="s">
        <v>19</v>
      </c>
      <c r="B11" s="2" t="s">
        <v>20</v>
      </c>
      <c r="C11" s="2"/>
      <c r="D11" s="3"/>
      <c r="E11" s="3"/>
      <c r="F11" s="3"/>
      <c r="G11" s="3"/>
      <c r="H11" s="3"/>
      <c r="I11" s="3"/>
      <c r="J11" s="3"/>
      <c r="K11" s="3"/>
      <c r="L11" s="3"/>
      <c r="M11" s="3"/>
      <c r="N11" s="3"/>
      <c r="O11" s="3"/>
      <c r="P11" s="3"/>
      <c r="Q11" s="3"/>
    </row>
    <row r="12">
      <c r="A12" s="1" t="s">
        <v>21</v>
      </c>
      <c r="B12" s="2" t="s">
        <v>20</v>
      </c>
      <c r="C12" s="2"/>
      <c r="D12" s="3"/>
      <c r="E12" s="3"/>
      <c r="F12" s="3"/>
      <c r="G12" s="3"/>
      <c r="H12" s="3"/>
      <c r="I12" s="3"/>
      <c r="J12" s="3"/>
      <c r="K12" s="3"/>
      <c r="L12" s="3"/>
      <c r="M12" s="3"/>
      <c r="N12" s="3"/>
      <c r="O12" s="3"/>
      <c r="P12" s="3"/>
      <c r="Q12" s="3"/>
    </row>
    <row r="13">
      <c r="A13" s="1" t="s">
        <v>22</v>
      </c>
      <c r="B13" s="2" t="s">
        <v>15</v>
      </c>
      <c r="C13" s="2" t="s">
        <v>23</v>
      </c>
      <c r="D13" s="3"/>
      <c r="E13" s="3"/>
      <c r="F13" s="3"/>
      <c r="G13" s="3"/>
      <c r="H13" s="3"/>
      <c r="I13" s="3"/>
      <c r="J13" s="3"/>
      <c r="K13" s="3"/>
      <c r="L13" s="3"/>
      <c r="M13" s="3"/>
      <c r="N13" s="3"/>
      <c r="O13" s="3"/>
      <c r="P13" s="3"/>
      <c r="Q13" s="3"/>
    </row>
    <row r="14">
      <c r="A14" s="1" t="s">
        <v>24</v>
      </c>
      <c r="B14" s="2" t="s">
        <v>20</v>
      </c>
      <c r="C14" s="3"/>
      <c r="D14" s="3"/>
      <c r="E14" s="3"/>
      <c r="F14" s="3"/>
      <c r="G14" s="3"/>
      <c r="H14" s="3"/>
      <c r="I14" s="3"/>
      <c r="J14" s="3"/>
      <c r="K14" s="3"/>
      <c r="L14" s="3"/>
      <c r="M14" s="3"/>
      <c r="N14" s="3"/>
      <c r="O14" s="3"/>
      <c r="P14" s="3"/>
      <c r="Q14" s="3"/>
    </row>
    <row r="15">
      <c r="A15" s="1" t="s">
        <v>25</v>
      </c>
      <c r="B15" s="2" t="s">
        <v>20</v>
      </c>
      <c r="C15" s="2" t="s">
        <v>26</v>
      </c>
      <c r="D15" s="3"/>
      <c r="E15" s="3"/>
      <c r="F15" s="3"/>
      <c r="G15" s="3"/>
      <c r="H15" s="3"/>
      <c r="I15" s="3"/>
      <c r="J15" s="3"/>
      <c r="K15" s="3"/>
      <c r="L15" s="3"/>
      <c r="M15" s="3"/>
      <c r="N15" s="3"/>
      <c r="O15" s="3"/>
      <c r="P15" s="3"/>
      <c r="Q15" s="3"/>
    </row>
    <row r="16">
      <c r="A16" s="3"/>
      <c r="B16" s="3"/>
      <c r="C16" s="3"/>
      <c r="D16" s="3"/>
      <c r="E16" s="3"/>
      <c r="F16" s="3"/>
      <c r="G16" s="3"/>
      <c r="H16" s="3"/>
      <c r="I16" s="3"/>
      <c r="J16" s="3"/>
      <c r="K16" s="3"/>
      <c r="L16" s="3"/>
      <c r="M16" s="3"/>
      <c r="N16" s="3"/>
      <c r="O16" s="3"/>
      <c r="P16" s="3"/>
      <c r="Q16" s="3"/>
    </row>
    <row r="17">
      <c r="A17" s="3"/>
      <c r="B17" s="3"/>
      <c r="C17" s="3"/>
      <c r="D17" s="3"/>
      <c r="E17" s="3"/>
      <c r="F17" s="3"/>
      <c r="G17" s="3"/>
      <c r="H17" s="3"/>
      <c r="I17" s="3"/>
      <c r="J17" s="3"/>
      <c r="K17" s="3"/>
      <c r="L17" s="3"/>
      <c r="M17" s="3"/>
      <c r="N17" s="3"/>
      <c r="O17" s="3"/>
      <c r="P17" s="3"/>
      <c r="Q17" s="3"/>
    </row>
    <row r="18">
      <c r="A18" s="8" t="s">
        <v>0</v>
      </c>
      <c r="B18" s="9" t="s">
        <v>3</v>
      </c>
      <c r="C18" s="10" t="s">
        <v>27</v>
      </c>
      <c r="D18" s="9" t="s">
        <v>5</v>
      </c>
      <c r="E18" s="9" t="s">
        <v>7</v>
      </c>
      <c r="F18" s="9" t="s">
        <v>9</v>
      </c>
      <c r="G18" s="9" t="s">
        <v>10</v>
      </c>
      <c r="H18" s="9" t="s">
        <v>11</v>
      </c>
      <c r="I18" s="9" t="s">
        <v>13</v>
      </c>
      <c r="J18" s="9" t="s">
        <v>14</v>
      </c>
      <c r="K18" s="11" t="s">
        <v>17</v>
      </c>
      <c r="L18" s="11" t="s">
        <v>19</v>
      </c>
      <c r="M18" s="11" t="s">
        <v>21</v>
      </c>
      <c r="N18" s="8" t="s">
        <v>22</v>
      </c>
      <c r="O18" s="9" t="s">
        <v>24</v>
      </c>
      <c r="P18" s="12" t="s">
        <v>25</v>
      </c>
      <c r="Q18" s="13"/>
    </row>
    <row r="19">
      <c r="A19" s="14">
        <v>1.0</v>
      </c>
      <c r="B19" s="10">
        <v>1.0</v>
      </c>
      <c r="C19" s="15" t="str">
        <f>LOOKUP($B19, user!$A$22:$A39, user!$E$22:$E39)</f>
        <v>Mr Plow</v>
      </c>
      <c r="D19" s="16" t="s">
        <v>28</v>
      </c>
      <c r="E19" s="10" t="s">
        <v>29</v>
      </c>
      <c r="F19" s="10" t="s">
        <v>30</v>
      </c>
      <c r="G19" s="10"/>
      <c r="H19" s="10" t="s">
        <v>30</v>
      </c>
      <c r="I19" s="10" t="s">
        <v>30</v>
      </c>
      <c r="J19" s="10" t="s">
        <v>31</v>
      </c>
      <c r="K19" s="10" t="s">
        <v>32</v>
      </c>
      <c r="L19" s="14"/>
      <c r="M19" s="14"/>
      <c r="N19" s="14" t="s">
        <v>33</v>
      </c>
      <c r="O19" s="17"/>
      <c r="P19" s="17"/>
      <c r="Q19" s="17"/>
    </row>
    <row r="20">
      <c r="A20" s="14">
        <v>2.0</v>
      </c>
      <c r="B20" s="10">
        <v>2.0</v>
      </c>
      <c r="C20" s="15" t="str">
        <f>LOOKUP($B20, user!$A$22:$A39, user!$E$22:$E39)</f>
        <v>Ruddiger</v>
      </c>
      <c r="D20" s="18" t="s">
        <v>34</v>
      </c>
      <c r="E20" s="10" t="s">
        <v>30</v>
      </c>
      <c r="F20" s="10" t="s">
        <v>30</v>
      </c>
      <c r="G20" s="10"/>
      <c r="H20" s="10" t="s">
        <v>30</v>
      </c>
      <c r="I20" s="10" t="s">
        <v>30</v>
      </c>
      <c r="J20" s="10" t="s">
        <v>31</v>
      </c>
      <c r="K20" s="10" t="s">
        <v>32</v>
      </c>
      <c r="L20" s="14"/>
      <c r="M20" s="14"/>
      <c r="N20" s="14" t="s">
        <v>33</v>
      </c>
      <c r="O20" s="17"/>
      <c r="P20" s="17"/>
      <c r="Q20" s="17"/>
    </row>
    <row r="21">
      <c r="A21" s="10">
        <v>3.0</v>
      </c>
      <c r="B21" s="10">
        <v>3.0</v>
      </c>
      <c r="C21" s="15" t="str">
        <f>LOOKUP($B21, user!$A$22:$A39, user!$E$22:$E39)</f>
        <v>Lie Smeller</v>
      </c>
      <c r="D21" s="16" t="s">
        <v>35</v>
      </c>
      <c r="E21" s="10" t="s">
        <v>30</v>
      </c>
      <c r="F21" s="10" t="s">
        <v>30</v>
      </c>
      <c r="G21" s="10"/>
      <c r="H21" s="10" t="s">
        <v>30</v>
      </c>
      <c r="I21" s="10" t="s">
        <v>30</v>
      </c>
      <c r="J21" s="10" t="s">
        <v>31</v>
      </c>
      <c r="K21" s="10" t="s">
        <v>32</v>
      </c>
      <c r="L21" s="14"/>
      <c r="M21" s="14"/>
      <c r="N21" s="14" t="s">
        <v>33</v>
      </c>
      <c r="O21" s="17"/>
      <c r="P21" s="17"/>
      <c r="Q21" s="17"/>
    </row>
    <row r="22">
      <c r="A22" s="10">
        <v>4.0</v>
      </c>
      <c r="B22" s="10">
        <v>4.0</v>
      </c>
      <c r="C22" s="15" t="str">
        <f>LOOKUP($B22, user!$A$22:$A39, user!$E$22:$E39)</f>
        <v>The Baby</v>
      </c>
      <c r="D22" s="18" t="s">
        <v>36</v>
      </c>
      <c r="E22" s="10" t="s">
        <v>30</v>
      </c>
      <c r="F22" s="10" t="s">
        <v>30</v>
      </c>
      <c r="G22" s="10"/>
      <c r="H22" s="10" t="s">
        <v>30</v>
      </c>
      <c r="I22" s="10" t="s">
        <v>30</v>
      </c>
      <c r="J22" s="10" t="s">
        <v>31</v>
      </c>
      <c r="K22" s="10" t="s">
        <v>32</v>
      </c>
      <c r="L22" s="14"/>
      <c r="M22" s="14"/>
      <c r="N22" s="14" t="s">
        <v>33</v>
      </c>
      <c r="O22" s="17"/>
      <c r="P22" s="17"/>
      <c r="Q22" s="17"/>
    </row>
    <row r="23">
      <c r="A23" s="10">
        <v>5.0</v>
      </c>
      <c r="B23" s="10">
        <v>5.0</v>
      </c>
      <c r="C23" s="15" t="str">
        <f>LOOKUP($B23, user!$A$22:$A39, user!$E$22:$E39)</f>
        <v>Marge</v>
      </c>
      <c r="D23" s="16" t="s">
        <v>37</v>
      </c>
      <c r="E23" s="10" t="s">
        <v>30</v>
      </c>
      <c r="F23" s="10" t="s">
        <v>30</v>
      </c>
      <c r="G23" s="10"/>
      <c r="H23" s="10" t="s">
        <v>30</v>
      </c>
      <c r="I23" s="10" t="s">
        <v>30</v>
      </c>
      <c r="J23" s="10" t="s">
        <v>31</v>
      </c>
      <c r="K23" s="10" t="s">
        <v>32</v>
      </c>
      <c r="L23" s="14"/>
      <c r="M23" s="14"/>
      <c r="N23" s="14" t="s">
        <v>33</v>
      </c>
      <c r="O23" s="17"/>
      <c r="P23" s="17"/>
      <c r="Q23" s="17"/>
    </row>
    <row r="24">
      <c r="A24" s="10">
        <v>6.0</v>
      </c>
      <c r="B24" s="10">
        <v>6.0</v>
      </c>
      <c r="C24" s="15" t="str">
        <f>LOOKUP($B24, user!$A$22:$A39, user!$E$22:$E39)</f>
        <v>Barney</v>
      </c>
      <c r="D24" s="18" t="s">
        <v>38</v>
      </c>
      <c r="E24" s="10" t="s">
        <v>30</v>
      </c>
      <c r="F24" s="10" t="s">
        <v>30</v>
      </c>
      <c r="G24" s="10"/>
      <c r="H24" s="10" t="s">
        <v>30</v>
      </c>
      <c r="I24" s="10" t="s">
        <v>30</v>
      </c>
      <c r="J24" s="10" t="s">
        <v>31</v>
      </c>
      <c r="K24" s="10" t="s">
        <v>32</v>
      </c>
      <c r="L24" s="14"/>
      <c r="M24" s="14"/>
      <c r="N24" s="14" t="s">
        <v>33</v>
      </c>
      <c r="O24" s="17"/>
      <c r="P24" s="17"/>
      <c r="Q24" s="17"/>
    </row>
    <row r="25">
      <c r="A25" s="10">
        <v>7.0</v>
      </c>
      <c r="B25" s="10">
        <v>7.0</v>
      </c>
      <c r="C25" s="15" t="str">
        <f>LOOKUP($B25, user!$A$22:$A39, user!$E$22:$E39)</f>
        <v>Moo</v>
      </c>
      <c r="D25" s="16" t="s">
        <v>39</v>
      </c>
      <c r="E25" s="10" t="s">
        <v>30</v>
      </c>
      <c r="F25" s="10" t="s">
        <v>30</v>
      </c>
      <c r="G25" s="10"/>
      <c r="H25" s="10" t="s">
        <v>30</v>
      </c>
      <c r="I25" s="10" t="s">
        <v>30</v>
      </c>
      <c r="J25" s="10" t="s">
        <v>31</v>
      </c>
      <c r="K25" s="10" t="s">
        <v>32</v>
      </c>
      <c r="L25" s="14"/>
      <c r="M25" s="14"/>
      <c r="N25" s="14" t="s">
        <v>33</v>
      </c>
      <c r="O25" s="17"/>
      <c r="P25" s="17"/>
      <c r="Q25" s="17"/>
    </row>
    <row r="26">
      <c r="A26" s="10">
        <v>8.0</v>
      </c>
      <c r="B26" s="10">
        <v>8.0</v>
      </c>
      <c r="C26" s="15" t="str">
        <f>LOOKUP($B26, user!$A$22:$A39, user!$E$22:$E39)</f>
        <v>Mr Snrub</v>
      </c>
      <c r="D26" s="18" t="s">
        <v>40</v>
      </c>
      <c r="E26" s="10" t="s">
        <v>30</v>
      </c>
      <c r="F26" s="10" t="s">
        <v>30</v>
      </c>
      <c r="G26" s="10"/>
      <c r="H26" s="10" t="s">
        <v>30</v>
      </c>
      <c r="I26" s="10" t="s">
        <v>30</v>
      </c>
      <c r="J26" s="10" t="s">
        <v>31</v>
      </c>
      <c r="K26" s="10" t="s">
        <v>32</v>
      </c>
      <c r="L26" s="14"/>
      <c r="M26" s="14"/>
      <c r="N26" s="14" t="s">
        <v>33</v>
      </c>
      <c r="O26" s="17"/>
      <c r="P26" s="17"/>
      <c r="Q26" s="17"/>
    </row>
    <row r="27">
      <c r="A27" s="10">
        <v>9.0</v>
      </c>
      <c r="B27" s="10">
        <v>9.0</v>
      </c>
      <c r="C27" s="15" t="str">
        <f>LOOKUP($B27, user!$A$22:$A39, user!$E$22:$E39)</f>
        <v>Chuckles</v>
      </c>
      <c r="D27" s="16" t="s">
        <v>41</v>
      </c>
      <c r="E27" s="10" t="s">
        <v>30</v>
      </c>
      <c r="F27" s="10" t="s">
        <v>30</v>
      </c>
      <c r="G27" s="10"/>
      <c r="H27" s="10" t="s">
        <v>30</v>
      </c>
      <c r="I27" s="10" t="s">
        <v>30</v>
      </c>
      <c r="J27" s="10" t="s">
        <v>31</v>
      </c>
      <c r="K27" s="10" t="s">
        <v>32</v>
      </c>
      <c r="L27" s="14"/>
      <c r="M27" s="14"/>
      <c r="N27" s="14" t="s">
        <v>33</v>
      </c>
      <c r="O27" s="17"/>
      <c r="P27" s="17"/>
      <c r="Q27" s="17"/>
    </row>
    <row r="28">
      <c r="A28" s="10">
        <v>10.0</v>
      </c>
      <c r="B28" s="10">
        <v>10.0</v>
      </c>
      <c r="C28" s="15" t="str">
        <f>LOOKUP($B28, user!$A$22:$A39, user!$E$22:$E39)</f>
        <v>Lenny</v>
      </c>
      <c r="D28" s="18" t="s">
        <v>42</v>
      </c>
      <c r="E28" s="10" t="s">
        <v>30</v>
      </c>
      <c r="F28" s="10" t="s">
        <v>30</v>
      </c>
      <c r="G28" s="10"/>
      <c r="H28" s="10" t="s">
        <v>30</v>
      </c>
      <c r="I28" s="10" t="s">
        <v>30</v>
      </c>
      <c r="J28" s="10" t="s">
        <v>31</v>
      </c>
      <c r="K28" s="10" t="s">
        <v>32</v>
      </c>
      <c r="L28" s="14"/>
      <c r="M28" s="14"/>
      <c r="N28" s="14" t="s">
        <v>33</v>
      </c>
      <c r="O28" s="17"/>
      <c r="P28" s="17"/>
      <c r="Q28" s="17"/>
    </row>
    <row r="29">
      <c r="A29" s="10">
        <v>11.0</v>
      </c>
      <c r="B29" s="10">
        <v>11.0</v>
      </c>
      <c r="C29" s="15" t="str">
        <f>LOOKUP($B29, user!$A$22:$A39, user!$E$22:$E39)</f>
        <v>Carl</v>
      </c>
      <c r="D29" s="16" t="s">
        <v>43</v>
      </c>
      <c r="E29" s="10" t="s">
        <v>30</v>
      </c>
      <c r="F29" s="10" t="s">
        <v>30</v>
      </c>
      <c r="G29" s="10"/>
      <c r="H29" s="10" t="s">
        <v>30</v>
      </c>
      <c r="I29" s="10" t="s">
        <v>30</v>
      </c>
      <c r="J29" s="10" t="s">
        <v>31</v>
      </c>
      <c r="K29" s="10" t="s">
        <v>32</v>
      </c>
      <c r="L29" s="14"/>
      <c r="M29" s="14"/>
      <c r="N29" s="14" t="s">
        <v>33</v>
      </c>
      <c r="O29" s="17"/>
      <c r="P29" s="17"/>
      <c r="Q29" s="17"/>
    </row>
    <row r="30">
      <c r="A30" s="10">
        <v>12.0</v>
      </c>
      <c r="B30" s="10">
        <v>12.0</v>
      </c>
      <c r="C30" s="15" t="str">
        <f>LOOKUP($B30, user!$A$22:$A39, user!$E$22:$E39)</f>
        <v>Eugene</v>
      </c>
      <c r="D30" s="18" t="s">
        <v>44</v>
      </c>
      <c r="E30" s="10" t="s">
        <v>30</v>
      </c>
      <c r="F30" s="10" t="s">
        <v>30</v>
      </c>
      <c r="G30" s="10"/>
      <c r="H30" s="10" t="s">
        <v>30</v>
      </c>
      <c r="I30" s="10" t="s">
        <v>30</v>
      </c>
      <c r="J30" s="10" t="s">
        <v>31</v>
      </c>
      <c r="K30" s="10" t="s">
        <v>32</v>
      </c>
      <c r="L30" s="14"/>
      <c r="M30" s="14"/>
      <c r="N30" s="14" t="s">
        <v>33</v>
      </c>
      <c r="O30" s="17"/>
      <c r="P30" s="17"/>
      <c r="Q30" s="17"/>
    </row>
    <row r="31">
      <c r="A31" s="10">
        <v>13.0</v>
      </c>
      <c r="B31" s="10">
        <v>13.0</v>
      </c>
      <c r="C31" s="15" t="str">
        <f>LOOKUP($B31, user!$A$22:$A39, user!$E$22:$E39)</f>
        <v>The House</v>
      </c>
      <c r="D31" s="19" t="s">
        <v>45</v>
      </c>
      <c r="E31" s="10" t="s">
        <v>30</v>
      </c>
      <c r="F31" s="10" t="s">
        <v>30</v>
      </c>
      <c r="G31" s="20"/>
      <c r="H31" s="10" t="s">
        <v>30</v>
      </c>
      <c r="I31" s="10" t="s">
        <v>30</v>
      </c>
      <c r="J31" s="10" t="s">
        <v>31</v>
      </c>
      <c r="K31" s="10" t="s">
        <v>32</v>
      </c>
      <c r="L31" s="14"/>
      <c r="M31" s="14"/>
      <c r="N31" s="14" t="s">
        <v>33</v>
      </c>
      <c r="O31" s="17"/>
      <c r="P31" s="17"/>
      <c r="Q31" s="17"/>
    </row>
    <row r="32">
      <c r="A32" s="10">
        <v>14.0</v>
      </c>
      <c r="B32" s="10">
        <v>14.0</v>
      </c>
      <c r="C32" s="15" t="str">
        <f>LOOKUP($B32, user!$A$22:$A39, user!$E$22:$E39)</f>
        <v>GIVER</v>
      </c>
      <c r="D32" s="19" t="s">
        <v>46</v>
      </c>
      <c r="E32" s="10" t="s">
        <v>47</v>
      </c>
      <c r="F32" s="10" t="s">
        <v>30</v>
      </c>
      <c r="G32" s="20"/>
      <c r="H32" s="10" t="s">
        <v>30</v>
      </c>
      <c r="I32" s="10" t="s">
        <v>30</v>
      </c>
      <c r="J32" s="10" t="s">
        <v>31</v>
      </c>
      <c r="K32" s="10" t="s">
        <v>32</v>
      </c>
      <c r="L32" s="14"/>
      <c r="M32" s="14"/>
      <c r="N32" s="14" t="s">
        <v>33</v>
      </c>
      <c r="O32" s="17"/>
      <c r="P32" s="17"/>
      <c r="Q32" s="17"/>
    </row>
    <row r="33">
      <c r="A33" s="10">
        <v>15.0</v>
      </c>
      <c r="B33" s="10">
        <v>15.0</v>
      </c>
      <c r="C33" s="21" t="str">
        <f>LOOKUP($B33, user!$A$22:$A39, user!$E$22:$E39)</f>
        <v>RECEIVER</v>
      </c>
      <c r="D33" s="22" t="s">
        <v>48</v>
      </c>
      <c r="E33" s="10" t="s">
        <v>49</v>
      </c>
      <c r="F33" s="10" t="s">
        <v>30</v>
      </c>
      <c r="G33" s="20"/>
      <c r="H33" s="10" t="s">
        <v>30</v>
      </c>
      <c r="I33" s="10" t="s">
        <v>30</v>
      </c>
      <c r="J33" s="10" t="s">
        <v>31</v>
      </c>
      <c r="K33" s="10" t="s">
        <v>32</v>
      </c>
      <c r="L33" s="14"/>
      <c r="M33" s="14"/>
      <c r="N33" s="14" t="s">
        <v>33</v>
      </c>
      <c r="O33" s="17"/>
      <c r="P33" s="17"/>
      <c r="Q33" s="17"/>
    </row>
    <row r="34">
      <c r="A34" s="10">
        <v>16.0</v>
      </c>
      <c r="B34" s="10">
        <v>16.0</v>
      </c>
      <c r="C34" s="21" t="str">
        <f>LOOKUP($B34, user!$A$22:$A39, user!$E$22:$E39)</f>
        <v>CONTRIBUTOR</v>
      </c>
      <c r="D34" s="22" t="s">
        <v>50</v>
      </c>
      <c r="E34" s="10" t="s">
        <v>51</v>
      </c>
      <c r="F34" s="10" t="s">
        <v>30</v>
      </c>
      <c r="G34" s="20"/>
      <c r="H34" s="10" t="s">
        <v>30</v>
      </c>
      <c r="I34" s="10" t="s">
        <v>30</v>
      </c>
      <c r="J34" s="10" t="s">
        <v>31</v>
      </c>
      <c r="K34" s="10" t="s">
        <v>32</v>
      </c>
      <c r="L34" s="14"/>
      <c r="M34" s="14"/>
      <c r="N34" s="14" t="s">
        <v>33</v>
      </c>
      <c r="O34" s="17"/>
      <c r="P34" s="17"/>
      <c r="Q34" s="17"/>
    </row>
    <row r="35">
      <c r="A35" s="10">
        <v>17.0</v>
      </c>
      <c r="B35" s="10">
        <v>0.0</v>
      </c>
      <c r="C35" s="23" t="str">
        <f>LOOKUP($B35, user!$A$22:$A39, user!$E$22:$E39)</f>
        <v>#N/A</v>
      </c>
      <c r="D35" s="22" t="s">
        <v>52</v>
      </c>
      <c r="E35" s="10" t="s">
        <v>30</v>
      </c>
      <c r="F35" s="10" t="s">
        <v>30</v>
      </c>
      <c r="G35" s="20"/>
      <c r="H35" s="10" t="s">
        <v>30</v>
      </c>
      <c r="I35" s="10" t="s">
        <v>30</v>
      </c>
      <c r="J35" s="10" t="s">
        <v>31</v>
      </c>
      <c r="K35" s="10" t="s">
        <v>32</v>
      </c>
      <c r="L35" s="10"/>
      <c r="M35" s="10"/>
      <c r="N35" s="10" t="s">
        <v>53</v>
      </c>
      <c r="O35" s="17"/>
      <c r="P35" s="17"/>
      <c r="Q35" s="17"/>
    </row>
    <row r="36">
      <c r="A36" s="10">
        <v>18.0</v>
      </c>
      <c r="B36" s="10">
        <v>1.0</v>
      </c>
      <c r="C36" s="21" t="str">
        <f>LOOKUP($B36, user!$A$22:$A39, user!$E$22:$E39)</f>
        <v>Mr Plow</v>
      </c>
      <c r="D36" s="22" t="s">
        <v>54</v>
      </c>
      <c r="E36" s="10" t="s">
        <v>30</v>
      </c>
      <c r="F36" s="10" t="s">
        <v>30</v>
      </c>
      <c r="G36" s="20"/>
      <c r="H36" s="10" t="s">
        <v>30</v>
      </c>
      <c r="I36" s="10" t="s">
        <v>30</v>
      </c>
      <c r="J36" s="10" t="s">
        <v>31</v>
      </c>
      <c r="K36" s="10" t="s">
        <v>32</v>
      </c>
      <c r="L36" s="10"/>
      <c r="M36" s="10"/>
      <c r="N36" s="10" t="s">
        <v>33</v>
      </c>
      <c r="O36" s="17"/>
      <c r="P36" s="17"/>
      <c r="Q36" s="17"/>
    </row>
    <row r="37">
      <c r="A37" s="10">
        <v>19.0</v>
      </c>
      <c r="B37" s="10">
        <v>17.0</v>
      </c>
      <c r="C37" s="23" t="str">
        <f>LOOKUP($B37, user!$A$22:$A39, user!$E$22:$E39)</f>
        <v>KEEPSAKE</v>
      </c>
      <c r="D37" s="22" t="s">
        <v>55</v>
      </c>
      <c r="E37" s="10" t="s">
        <v>56</v>
      </c>
      <c r="F37" s="10" t="s">
        <v>30</v>
      </c>
      <c r="G37" s="20"/>
      <c r="H37" s="10" t="s">
        <v>30</v>
      </c>
      <c r="I37" s="10" t="s">
        <v>30</v>
      </c>
      <c r="J37" s="10" t="s">
        <v>31</v>
      </c>
      <c r="K37" s="10" t="s">
        <v>32</v>
      </c>
      <c r="L37" s="14"/>
      <c r="M37" s="14"/>
      <c r="N37" s="14" t="s">
        <v>33</v>
      </c>
      <c r="O37" s="17"/>
      <c r="P37" s="17"/>
      <c r="Q37" s="17"/>
    </row>
    <row r="38">
      <c r="A38" s="10">
        <v>20.0</v>
      </c>
      <c r="B38" s="10">
        <v>18.0</v>
      </c>
      <c r="C38" s="23" t="str">
        <f>LOOKUP($B38, user!$A$22:$A39, user!$E$22:$E39)</f>
        <v>PREMIUM</v>
      </c>
      <c r="D38" s="22" t="s">
        <v>57</v>
      </c>
      <c r="E38" s="10" t="s">
        <v>58</v>
      </c>
      <c r="F38" s="10" t="s">
        <v>30</v>
      </c>
      <c r="G38" s="20"/>
      <c r="H38" s="10" t="s">
        <v>30</v>
      </c>
      <c r="I38" s="10" t="s">
        <v>30</v>
      </c>
      <c r="J38" s="10" t="s">
        <v>31</v>
      </c>
      <c r="K38" s="10" t="s">
        <v>32</v>
      </c>
      <c r="L38" s="14"/>
      <c r="M38" s="14"/>
      <c r="N38" s="14" t="s">
        <v>33</v>
      </c>
      <c r="O38" s="17"/>
      <c r="P38" s="17"/>
      <c r="Q38" s="17"/>
    </row>
    <row r="39">
      <c r="A39" s="3"/>
      <c r="B39" s="3"/>
      <c r="C39" s="3"/>
      <c r="D39" s="3"/>
      <c r="E39" s="3"/>
      <c r="F39" s="3"/>
      <c r="G39" s="3"/>
      <c r="H39" s="3"/>
      <c r="I39" s="3"/>
      <c r="J39" s="3"/>
      <c r="K39" s="3"/>
      <c r="L39" s="3"/>
      <c r="M39" s="3"/>
      <c r="N39" s="3"/>
      <c r="O39" s="3"/>
      <c r="P39" s="3"/>
      <c r="Q39" s="3"/>
    </row>
  </sheetData>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25.38"/>
    <col customWidth="1" min="3" max="3" width="30.38"/>
    <col customWidth="1" min="4" max="4" width="18.75"/>
    <col customWidth="1" min="5" max="5" width="5.88"/>
    <col customWidth="1" min="6" max="6" width="15.75"/>
    <col customWidth="1" min="7" max="7" width="14.88"/>
    <col customWidth="1" min="8" max="8" width="5.75"/>
  </cols>
  <sheetData>
    <row r="1">
      <c r="A1" s="1" t="s">
        <v>59</v>
      </c>
      <c r="B1" s="2" t="s">
        <v>1</v>
      </c>
      <c r="C1" s="2" t="s">
        <v>2</v>
      </c>
      <c r="D1" s="3"/>
      <c r="E1" s="3"/>
      <c r="F1" s="3"/>
      <c r="G1" s="3"/>
      <c r="H1" s="3"/>
    </row>
    <row r="2">
      <c r="A2" s="39" t="s">
        <v>148</v>
      </c>
      <c r="B2" s="24" t="s">
        <v>1</v>
      </c>
      <c r="C2" s="2"/>
      <c r="D2" s="24"/>
      <c r="E2" s="25"/>
      <c r="F2" s="25"/>
      <c r="G2" s="25"/>
      <c r="H2" s="25"/>
    </row>
    <row r="3">
      <c r="A3" s="1" t="s">
        <v>22</v>
      </c>
      <c r="B3" s="2" t="s">
        <v>15</v>
      </c>
      <c r="C3" s="27" t="s">
        <v>23</v>
      </c>
      <c r="D3" s="3"/>
      <c r="E3" s="3"/>
      <c r="F3" s="3"/>
      <c r="G3" s="3"/>
      <c r="H3" s="3"/>
    </row>
    <row r="4">
      <c r="A4" s="1" t="s">
        <v>24</v>
      </c>
      <c r="B4" s="2" t="s">
        <v>20</v>
      </c>
      <c r="C4" s="3"/>
      <c r="D4" s="3"/>
      <c r="E4" s="3"/>
      <c r="F4" s="3"/>
      <c r="G4" s="3"/>
      <c r="H4" s="3"/>
    </row>
    <row r="5">
      <c r="A5" s="1" t="s">
        <v>25</v>
      </c>
      <c r="B5" s="2" t="s">
        <v>20</v>
      </c>
      <c r="C5" s="2" t="s">
        <v>26</v>
      </c>
      <c r="D5" s="3"/>
      <c r="E5" s="3"/>
      <c r="F5" s="3"/>
      <c r="G5" s="3"/>
      <c r="H5" s="3"/>
    </row>
    <row r="6">
      <c r="A6" s="3"/>
      <c r="B6" s="3"/>
      <c r="C6" s="3"/>
      <c r="D6" s="3"/>
      <c r="E6" s="3"/>
      <c r="F6" s="3"/>
      <c r="G6" s="3"/>
      <c r="H6" s="3"/>
    </row>
    <row r="7">
      <c r="A7" s="3"/>
      <c r="B7" s="3"/>
      <c r="C7" s="3"/>
      <c r="D7" s="3"/>
      <c r="E7" s="3"/>
      <c r="F7" s="3"/>
      <c r="G7" s="3"/>
      <c r="H7" s="3"/>
    </row>
    <row r="8">
      <c r="A8" s="9" t="s">
        <v>59</v>
      </c>
      <c r="B8" s="10" t="s">
        <v>71</v>
      </c>
      <c r="C8" s="43" t="s">
        <v>148</v>
      </c>
      <c r="D8" s="41" t="s">
        <v>153</v>
      </c>
      <c r="E8" s="43" t="s">
        <v>22</v>
      </c>
      <c r="F8" s="43" t="s">
        <v>24</v>
      </c>
      <c r="G8" s="43" t="s">
        <v>25</v>
      </c>
      <c r="H8" s="8"/>
    </row>
    <row r="9">
      <c r="A9" s="10">
        <v>17.0</v>
      </c>
      <c r="B9" s="15" t="str">
        <f>LOOKUP($A9, account!$A11:$A$19, account!$D11:$D$19)</f>
        <v>unlinked organisation account #1</v>
      </c>
      <c r="C9" s="55">
        <v>1.0</v>
      </c>
      <c r="D9" s="16" t="str">
        <f>LOOKUP($C9, organisation!$A11:$A$13, organisation!$B11:$B$13)</f>
        <v>Simpsons Nuclear Plant</v>
      </c>
      <c r="E9" s="18" t="s">
        <v>33</v>
      </c>
      <c r="F9" s="72"/>
      <c r="G9" s="72"/>
      <c r="H9" s="17"/>
    </row>
    <row r="10">
      <c r="A10" s="10">
        <v>18.0</v>
      </c>
      <c r="B10" s="15" t="str">
        <f>LOOKUP($A10, account!$A11:$A$19, account!$D11:$D$19)</f>
        <v>organisation account #2</v>
      </c>
      <c r="C10" s="55">
        <v>1.0</v>
      </c>
      <c r="D10" s="16" t="str">
        <f>LOOKUP($C10, organisation!$A11:$A$13, organisation!$B11:$B$13)</f>
        <v>Simpsons Nuclear Plant</v>
      </c>
      <c r="E10" s="19" t="s">
        <v>33</v>
      </c>
      <c r="F10" s="72"/>
      <c r="G10" s="72"/>
      <c r="H10" s="17"/>
    </row>
    <row r="11">
      <c r="A11" s="3"/>
      <c r="B11" s="3"/>
      <c r="C11" s="3"/>
      <c r="D11" s="3"/>
      <c r="E11" s="3"/>
      <c r="F11" s="3"/>
      <c r="G11" s="3"/>
      <c r="H11" s="3"/>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0.63"/>
    <col customWidth="1" min="3" max="3" width="45.5"/>
    <col customWidth="1" min="4" max="4" width="11.25"/>
    <col customWidth="1" min="5" max="5" width="11.38"/>
    <col customWidth="1" min="6" max="6" width="17.88"/>
    <col customWidth="1" min="7" max="7" width="6.88"/>
    <col customWidth="1" min="8" max="8" width="16.0"/>
    <col customWidth="1" min="9" max="9" width="8.13"/>
    <col customWidth="1" min="10" max="10" width="13.0"/>
    <col customWidth="1" min="11" max="11" width="11.13"/>
    <col customWidth="1" min="12" max="12" width="35.25"/>
    <col customWidth="1" min="13" max="13" width="5.88"/>
    <col customWidth="1" min="14" max="14" width="16.25"/>
    <col customWidth="1" min="15" max="15" width="15.13"/>
  </cols>
  <sheetData>
    <row r="1">
      <c r="A1" s="1" t="s">
        <v>0</v>
      </c>
      <c r="B1" s="2" t="s">
        <v>1</v>
      </c>
      <c r="C1" s="2" t="s">
        <v>2</v>
      </c>
      <c r="D1" s="3"/>
      <c r="E1" s="3"/>
      <c r="F1" s="3"/>
      <c r="G1" s="3"/>
      <c r="H1" s="3"/>
      <c r="I1" s="3"/>
      <c r="J1" s="3"/>
      <c r="K1" s="3"/>
      <c r="L1" s="3"/>
      <c r="M1" s="3"/>
      <c r="N1" s="3"/>
      <c r="O1" s="3"/>
      <c r="P1" s="3"/>
    </row>
    <row r="2">
      <c r="A2" s="1" t="s">
        <v>59</v>
      </c>
      <c r="B2" s="2" t="s">
        <v>1</v>
      </c>
      <c r="C2" s="3"/>
      <c r="D2" s="2"/>
      <c r="E2" s="3"/>
      <c r="F2" s="3"/>
      <c r="G2" s="3"/>
      <c r="H2" s="3"/>
      <c r="I2" s="3"/>
      <c r="J2" s="3"/>
      <c r="K2" s="3"/>
      <c r="L2" s="3"/>
      <c r="M2" s="3"/>
      <c r="N2" s="3"/>
      <c r="O2" s="3"/>
      <c r="P2" s="3"/>
    </row>
    <row r="3">
      <c r="A3" s="1" t="s">
        <v>5</v>
      </c>
      <c r="B3" s="2" t="s">
        <v>6</v>
      </c>
      <c r="C3" s="3"/>
      <c r="D3" s="3"/>
      <c r="E3" s="3"/>
      <c r="F3" s="3"/>
      <c r="G3" s="3"/>
      <c r="H3" s="3"/>
      <c r="I3" s="3"/>
      <c r="J3" s="3"/>
      <c r="K3" s="3"/>
      <c r="L3" s="3"/>
      <c r="M3" s="3"/>
      <c r="N3" s="3"/>
      <c r="O3" s="3"/>
      <c r="P3" s="3"/>
    </row>
    <row r="4">
      <c r="A4" s="1" t="s">
        <v>133</v>
      </c>
      <c r="B4" s="2" t="s">
        <v>6</v>
      </c>
      <c r="C4" s="2" t="s">
        <v>8</v>
      </c>
      <c r="D4" s="3"/>
      <c r="E4" s="3"/>
      <c r="F4" s="3"/>
      <c r="G4" s="3"/>
      <c r="H4" s="3"/>
      <c r="I4" s="3"/>
      <c r="J4" s="3"/>
      <c r="K4" s="3"/>
      <c r="L4" s="3"/>
      <c r="M4" s="3"/>
      <c r="N4" s="3"/>
      <c r="O4" s="3"/>
      <c r="P4" s="3"/>
    </row>
    <row r="5">
      <c r="A5" s="1" t="s">
        <v>160</v>
      </c>
      <c r="B5" s="2" t="s">
        <v>6</v>
      </c>
      <c r="C5" s="2" t="s">
        <v>8</v>
      </c>
      <c r="D5" s="3"/>
      <c r="E5" s="3"/>
      <c r="F5" s="3"/>
      <c r="G5" s="3"/>
      <c r="H5" s="3"/>
      <c r="I5" s="3"/>
      <c r="J5" s="3"/>
      <c r="K5" s="3"/>
      <c r="L5" s="3"/>
      <c r="M5" s="3"/>
      <c r="N5" s="3"/>
      <c r="O5" s="3"/>
      <c r="P5" s="3"/>
    </row>
    <row r="6">
      <c r="A6" s="1" t="s">
        <v>161</v>
      </c>
      <c r="B6" s="2" t="s">
        <v>1</v>
      </c>
      <c r="C6" s="2" t="s">
        <v>8</v>
      </c>
      <c r="D6" s="2"/>
      <c r="E6" s="2"/>
      <c r="F6" s="2"/>
      <c r="G6" s="3"/>
      <c r="H6" s="3"/>
      <c r="I6" s="3"/>
      <c r="J6" s="3"/>
      <c r="K6" s="3"/>
      <c r="L6" s="3"/>
      <c r="M6" s="3"/>
      <c r="N6" s="3"/>
      <c r="O6" s="3"/>
      <c r="P6" s="3"/>
    </row>
    <row r="7">
      <c r="A7" s="5" t="s">
        <v>162</v>
      </c>
      <c r="B7" s="6" t="s">
        <v>15</v>
      </c>
      <c r="C7" s="6" t="s">
        <v>163</v>
      </c>
      <c r="D7" s="3"/>
      <c r="E7" s="3"/>
      <c r="F7" s="3"/>
      <c r="G7" s="3"/>
      <c r="H7" s="3"/>
      <c r="I7" s="3"/>
      <c r="J7" s="3"/>
      <c r="K7" s="3"/>
      <c r="L7" s="3"/>
      <c r="M7" s="3"/>
      <c r="N7" s="3"/>
      <c r="O7" s="3"/>
      <c r="P7" s="3"/>
    </row>
    <row r="8">
      <c r="A8" s="1" t="s">
        <v>164</v>
      </c>
      <c r="B8" s="2" t="s">
        <v>6</v>
      </c>
      <c r="C8" s="2" t="s">
        <v>8</v>
      </c>
      <c r="D8" s="3"/>
      <c r="E8" s="3"/>
      <c r="F8" s="3"/>
      <c r="G8" s="3"/>
      <c r="H8" s="3"/>
      <c r="I8" s="3"/>
      <c r="J8" s="3"/>
      <c r="K8" s="3"/>
      <c r="L8" s="3"/>
      <c r="M8" s="3"/>
      <c r="N8" s="3"/>
      <c r="O8" s="3"/>
      <c r="P8" s="3"/>
    </row>
    <row r="9">
      <c r="A9" s="1" t="s">
        <v>165</v>
      </c>
      <c r="B9" s="2" t="s">
        <v>15</v>
      </c>
      <c r="C9" s="2" t="s">
        <v>166</v>
      </c>
      <c r="D9" s="3"/>
      <c r="E9" s="3"/>
      <c r="F9" s="3"/>
      <c r="G9" s="3"/>
      <c r="H9" s="3"/>
      <c r="I9" s="3"/>
      <c r="J9" s="3"/>
      <c r="K9" s="3"/>
      <c r="L9" s="3"/>
      <c r="M9" s="3"/>
      <c r="N9" s="3"/>
      <c r="O9" s="3"/>
      <c r="P9" s="3"/>
    </row>
    <row r="10">
      <c r="A10" s="1" t="s">
        <v>167</v>
      </c>
      <c r="B10" s="2" t="s">
        <v>1</v>
      </c>
      <c r="C10" s="3"/>
      <c r="D10" s="3"/>
      <c r="E10" s="3"/>
      <c r="F10" s="3"/>
      <c r="G10" s="3"/>
      <c r="H10" s="3"/>
      <c r="I10" s="3"/>
      <c r="J10" s="3"/>
      <c r="K10" s="3"/>
      <c r="L10" s="3"/>
      <c r="M10" s="3"/>
      <c r="N10" s="3"/>
      <c r="O10" s="3"/>
      <c r="P10" s="3"/>
    </row>
    <row r="11">
      <c r="A11" s="1" t="s">
        <v>22</v>
      </c>
      <c r="B11" s="2" t="s">
        <v>15</v>
      </c>
      <c r="C11" s="27" t="s">
        <v>23</v>
      </c>
      <c r="D11" s="3"/>
      <c r="E11" s="3"/>
      <c r="F11" s="3"/>
      <c r="G11" s="3"/>
      <c r="H11" s="3"/>
      <c r="I11" s="3"/>
      <c r="J11" s="3"/>
      <c r="K11" s="3"/>
      <c r="L11" s="3"/>
      <c r="M11" s="3"/>
      <c r="N11" s="3"/>
      <c r="O11" s="3"/>
      <c r="P11" s="3"/>
    </row>
    <row r="12">
      <c r="A12" s="1" t="s">
        <v>24</v>
      </c>
      <c r="B12" s="2" t="s">
        <v>20</v>
      </c>
      <c r="C12" s="3"/>
      <c r="D12" s="3"/>
      <c r="E12" s="3"/>
      <c r="F12" s="3"/>
      <c r="G12" s="3"/>
      <c r="H12" s="3"/>
      <c r="I12" s="3"/>
      <c r="J12" s="3"/>
      <c r="K12" s="3"/>
      <c r="L12" s="3"/>
      <c r="M12" s="3"/>
      <c r="N12" s="3"/>
      <c r="O12" s="3"/>
      <c r="P12" s="3"/>
    </row>
    <row r="13">
      <c r="A13" s="1" t="s">
        <v>25</v>
      </c>
      <c r="B13" s="2" t="s">
        <v>20</v>
      </c>
      <c r="C13" s="2" t="s">
        <v>26</v>
      </c>
      <c r="D13" s="3"/>
      <c r="E13" s="3"/>
      <c r="F13" s="3"/>
      <c r="G13" s="3"/>
      <c r="H13" s="3"/>
      <c r="I13" s="3"/>
      <c r="J13" s="3"/>
      <c r="K13" s="3"/>
      <c r="L13" s="3"/>
      <c r="M13" s="3"/>
      <c r="N13" s="3"/>
      <c r="O13" s="3"/>
      <c r="P13" s="3"/>
    </row>
    <row r="14">
      <c r="A14" s="3"/>
      <c r="B14" s="3"/>
      <c r="C14" s="3"/>
      <c r="D14" s="3"/>
      <c r="E14" s="3"/>
      <c r="F14" s="3"/>
      <c r="G14" s="3"/>
      <c r="H14" s="3"/>
      <c r="I14" s="3"/>
      <c r="J14" s="3"/>
      <c r="K14" s="3"/>
      <c r="L14" s="3"/>
      <c r="M14" s="3"/>
      <c r="N14" s="3"/>
      <c r="O14" s="3"/>
      <c r="P14" s="3"/>
    </row>
    <row r="15">
      <c r="A15" s="3"/>
      <c r="B15" s="3"/>
      <c r="C15" s="3"/>
      <c r="D15" s="3"/>
      <c r="E15" s="3"/>
      <c r="F15" s="3"/>
      <c r="G15" s="3"/>
      <c r="H15" s="3"/>
      <c r="I15" s="3"/>
      <c r="J15" s="3"/>
      <c r="K15" s="3"/>
      <c r="L15" s="3"/>
      <c r="M15" s="3"/>
      <c r="N15" s="3"/>
      <c r="O15" s="3"/>
      <c r="P15" s="3"/>
    </row>
    <row r="16">
      <c r="A16" s="8" t="s">
        <v>0</v>
      </c>
      <c r="B16" s="9" t="s">
        <v>59</v>
      </c>
      <c r="C16" s="10" t="s">
        <v>71</v>
      </c>
      <c r="D16" s="9" t="s">
        <v>5</v>
      </c>
      <c r="E16" s="9" t="s">
        <v>133</v>
      </c>
      <c r="F16" s="9" t="s">
        <v>160</v>
      </c>
      <c r="G16" s="9" t="s">
        <v>161</v>
      </c>
      <c r="H16" s="73" t="s">
        <v>162</v>
      </c>
      <c r="I16" s="73" t="s">
        <v>164</v>
      </c>
      <c r="J16" s="9" t="s">
        <v>165</v>
      </c>
      <c r="K16" s="9" t="s">
        <v>167</v>
      </c>
      <c r="L16" s="9" t="s">
        <v>168</v>
      </c>
      <c r="M16" s="8" t="s">
        <v>22</v>
      </c>
      <c r="N16" s="9" t="s">
        <v>24</v>
      </c>
      <c r="O16" s="74" t="s">
        <v>25</v>
      </c>
      <c r="P16" s="13"/>
    </row>
    <row r="17">
      <c r="A17" s="14">
        <v>1.0</v>
      </c>
      <c r="B17" s="10">
        <v>1.0</v>
      </c>
      <c r="C17" s="15" t="str">
        <f>LOOKUP($B17, account!$A$19:$A37, account!$D$19:$D37)</f>
        <v>homer</v>
      </c>
      <c r="D17" s="22" t="s">
        <v>169</v>
      </c>
      <c r="E17" s="22" t="s">
        <v>170</v>
      </c>
      <c r="F17" s="75" t="s">
        <v>171</v>
      </c>
      <c r="G17" s="10">
        <v>3.0</v>
      </c>
      <c r="H17" s="10" t="s">
        <v>77</v>
      </c>
      <c r="I17" s="10" t="s">
        <v>30</v>
      </c>
      <c r="J17" s="10" t="s">
        <v>62</v>
      </c>
      <c r="K17" s="76">
        <v>1.0</v>
      </c>
      <c r="L17" s="48" t="str">
        <f>IF(    J17="account", LOOKUP($K17, account!$A$19:$A37, account!$D$19:$D37), IF(J17="organisation", LOOKUP(K17, organisation!$A$13:$A37, organisation!$B$13:$B37), IF(J17="public", LOOKUP(K17, NFC_pair!$A$16:$A37, CONCATENATE(NFC_pair!$D$16:$D37,":",NFC_pair!$E$16:$E37)), "ERROR")))</f>
        <v>homer</v>
      </c>
      <c r="M17" s="14" t="s">
        <v>33</v>
      </c>
      <c r="N17" s="17"/>
      <c r="O17" s="17"/>
      <c r="P17" s="17"/>
    </row>
    <row r="18">
      <c r="A18" s="14">
        <v>2.0</v>
      </c>
      <c r="B18" s="10">
        <v>2.0</v>
      </c>
      <c r="C18" s="15" t="str">
        <f>LOOKUP($B18, account!$A$19:$A37, account!$D$19:$D37)</f>
        <v>bart</v>
      </c>
      <c r="D18" s="22" t="s">
        <v>169</v>
      </c>
      <c r="E18" s="22" t="s">
        <v>172</v>
      </c>
      <c r="F18" s="77" t="s">
        <v>173</v>
      </c>
      <c r="G18" s="10">
        <v>3.0</v>
      </c>
      <c r="H18" s="10" t="s">
        <v>77</v>
      </c>
      <c r="I18" s="10" t="s">
        <v>30</v>
      </c>
      <c r="J18" s="10" t="s">
        <v>62</v>
      </c>
      <c r="K18" s="78">
        <v>2.0</v>
      </c>
      <c r="L18" s="48" t="str">
        <f>IF(    J18="account", LOOKUP($K18, account!$A$19:$A37, account!$D$19:$D37), IF(J18="organisation", LOOKUP(K18, organisation!$A$13:$A37, organisation!$B$13:$B37), IF(J18="public", LOOKUP(K18, NFC_pair!$A$16:$A37, CONCATENATE(NFC_pair!$D$16:$D37,":",NFC_pair!$E$16:$E37)), "ERROR")))</f>
        <v>bart</v>
      </c>
      <c r="M18" s="14" t="s">
        <v>33</v>
      </c>
      <c r="N18" s="17"/>
      <c r="O18" s="17"/>
      <c r="P18" s="17"/>
    </row>
    <row r="19">
      <c r="A19" s="10">
        <v>3.0</v>
      </c>
      <c r="B19" s="10">
        <v>3.0</v>
      </c>
      <c r="C19" s="15" t="str">
        <f>LOOKUP($B19, account!$A$19:$A37, account!$D$19:$D37)</f>
        <v>lisa</v>
      </c>
      <c r="D19" s="22" t="s">
        <v>169</v>
      </c>
      <c r="E19" s="22" t="s">
        <v>172</v>
      </c>
      <c r="F19" s="75" t="s">
        <v>174</v>
      </c>
      <c r="G19" s="10">
        <v>3.0</v>
      </c>
      <c r="H19" s="10" t="s">
        <v>77</v>
      </c>
      <c r="I19" s="10" t="s">
        <v>30</v>
      </c>
      <c r="J19" s="10" t="s">
        <v>62</v>
      </c>
      <c r="K19" s="76">
        <v>3.0</v>
      </c>
      <c r="L19" s="48" t="str">
        <f>IF(    J19="account", LOOKUP($K19, account!$A$19:$A37, account!$D$19:$D37), IF(J19="organisation", LOOKUP(K19, organisation!$A$13:$A37, organisation!$B$13:$B37), IF(J19="public", LOOKUP(K19, NFC_pair!$A$16:$A37, CONCATENATE(NFC_pair!$D$16:$D37,":",NFC_pair!$E$16:$E37)), "ERROR")))</f>
        <v>lisa</v>
      </c>
      <c r="M19" s="14" t="s">
        <v>33</v>
      </c>
      <c r="N19" s="17"/>
      <c r="O19" s="17"/>
      <c r="P19" s="17"/>
    </row>
    <row r="20">
      <c r="A20" s="10">
        <v>4.0</v>
      </c>
      <c r="B20" s="10">
        <v>4.0</v>
      </c>
      <c r="C20" s="15" t="str">
        <f>LOOKUP($B20, account!$A$19:$A37, account!$D$19:$D37)</f>
        <v>maggie</v>
      </c>
      <c r="D20" s="22" t="s">
        <v>169</v>
      </c>
      <c r="E20" s="22" t="s">
        <v>175</v>
      </c>
      <c r="F20" s="77" t="s">
        <v>176</v>
      </c>
      <c r="G20" s="10">
        <v>3.0</v>
      </c>
      <c r="H20" s="10" t="s">
        <v>77</v>
      </c>
      <c r="I20" s="10" t="s">
        <v>30</v>
      </c>
      <c r="J20" s="10" t="s">
        <v>62</v>
      </c>
      <c r="K20" s="78">
        <v>4.0</v>
      </c>
      <c r="L20" s="48" t="str">
        <f>IF(    J20="account", LOOKUP($K20, account!$A$19:$A37, account!$D$19:$D37), IF(J20="organisation", LOOKUP(K20, organisation!$A$13:$A37, organisation!$B$13:$B37), IF(J20="public", LOOKUP(K20, NFC_pair!$A$16:$A37, CONCATENATE(NFC_pair!$D$16:$D37,":",NFC_pair!$E$16:$E37)), "ERROR")))</f>
        <v>maggie</v>
      </c>
      <c r="M20" s="14" t="s">
        <v>33</v>
      </c>
      <c r="N20" s="17"/>
      <c r="O20" s="17"/>
      <c r="P20" s="17"/>
    </row>
    <row r="21">
      <c r="A21" s="10">
        <v>5.0</v>
      </c>
      <c r="B21" s="10">
        <v>5.0</v>
      </c>
      <c r="C21" s="15" t="str">
        <f>LOOKUP($B21, account!$A$19:$A37, account!$D$19:$D37)</f>
        <v>marge</v>
      </c>
      <c r="D21" s="22" t="s">
        <v>169</v>
      </c>
      <c r="E21" s="22" t="s">
        <v>177</v>
      </c>
      <c r="F21" s="75" t="s">
        <v>178</v>
      </c>
      <c r="G21" s="10">
        <v>3.0</v>
      </c>
      <c r="H21" s="10" t="s">
        <v>77</v>
      </c>
      <c r="I21" s="10" t="s">
        <v>30</v>
      </c>
      <c r="J21" s="10" t="s">
        <v>62</v>
      </c>
      <c r="K21" s="76">
        <v>5.0</v>
      </c>
      <c r="L21" s="48" t="str">
        <f>IF(    J21="account", LOOKUP($K21, account!$A$19:$A37, account!$D$19:$D37), IF(J21="organisation", LOOKUP(K21, organisation!$A$13:$A37, organisation!$B$13:$B37), IF(J21="public", LOOKUP(K21, NFC_pair!$A$16:$A37, CONCATENATE(NFC_pair!$D$16:$D37,":",NFC_pair!$E$16:$E37)), "ERROR")))</f>
        <v>marge</v>
      </c>
      <c r="M21" s="14" t="s">
        <v>33</v>
      </c>
      <c r="N21" s="17"/>
      <c r="O21" s="17"/>
      <c r="P21" s="17"/>
    </row>
    <row r="22">
      <c r="A22" s="10">
        <v>6.0</v>
      </c>
      <c r="B22" s="10">
        <v>6.0</v>
      </c>
      <c r="C22" s="15" t="str">
        <f>LOOKUP($B22, account!$A$19:$A37, account!$D$19:$D37)</f>
        <v>barney</v>
      </c>
      <c r="D22" s="19" t="s">
        <v>179</v>
      </c>
      <c r="E22" s="19" t="s">
        <v>30</v>
      </c>
      <c r="F22" s="77" t="s">
        <v>180</v>
      </c>
      <c r="G22" s="10">
        <v>3.0</v>
      </c>
      <c r="H22" s="10" t="s">
        <v>77</v>
      </c>
      <c r="I22" s="10" t="s">
        <v>30</v>
      </c>
      <c r="J22" s="10" t="s">
        <v>62</v>
      </c>
      <c r="K22" s="78">
        <v>6.0</v>
      </c>
      <c r="L22" s="48" t="str">
        <f>IF(    J22="account", LOOKUP($K22, account!$A$19:$A37, account!$D$19:$D37), IF(J22="organisation", LOOKUP(K22, organisation!$A$13:$A37, organisation!$B$13:$B37), IF(J22="public", LOOKUP(K22, NFC_pair!$A$16:$A37, CONCATENATE(NFC_pair!$D$16:$D37,":",NFC_pair!$E$16:$E37)), "ERROR")))</f>
        <v>barney</v>
      </c>
      <c r="M22" s="14" t="s">
        <v>33</v>
      </c>
      <c r="N22" s="17"/>
      <c r="O22" s="17"/>
      <c r="P22" s="17"/>
    </row>
    <row r="23">
      <c r="A23" s="10">
        <v>7.0</v>
      </c>
      <c r="B23" s="10">
        <v>7.0</v>
      </c>
      <c r="C23" s="15" t="str">
        <f>LOOKUP($B23, account!$A$19:$A37, account!$D$19:$D37)</f>
        <v>moe</v>
      </c>
      <c r="D23" s="22" t="s">
        <v>181</v>
      </c>
      <c r="E23" s="19" t="s">
        <v>30</v>
      </c>
      <c r="F23" s="75" t="s">
        <v>182</v>
      </c>
      <c r="G23" s="10">
        <v>3.0</v>
      </c>
      <c r="H23" s="10" t="s">
        <v>77</v>
      </c>
      <c r="I23" s="10" t="s">
        <v>30</v>
      </c>
      <c r="J23" s="10" t="s">
        <v>62</v>
      </c>
      <c r="K23" s="76">
        <v>7.0</v>
      </c>
      <c r="L23" s="48" t="str">
        <f>IF(    J23="account", LOOKUP($K23, account!$A$19:$A37, account!$D$19:$D37), IF(J23="organisation", LOOKUP(K23, organisation!$A$13:$A37, organisation!$B$13:$B37), IF(J23="public", LOOKUP(K23, NFC_pair!$A$16:$A37, CONCATENATE(NFC_pair!$D$16:$D37,":",NFC_pair!$E$16:$E37)), "ERROR")))</f>
        <v>moe</v>
      </c>
      <c r="M23" s="14" t="s">
        <v>33</v>
      </c>
      <c r="N23" s="17"/>
      <c r="O23" s="17"/>
      <c r="P23" s="17"/>
    </row>
    <row r="24">
      <c r="A24" s="10">
        <v>8.0</v>
      </c>
      <c r="B24" s="10">
        <v>8.0</v>
      </c>
      <c r="C24" s="15" t="str">
        <f>LOOKUP($B24, account!$A$19:$A37, account!$D$19:$D37)</f>
        <v>hound</v>
      </c>
      <c r="D24" s="19" t="s">
        <v>183</v>
      </c>
      <c r="E24" s="19" t="s">
        <v>30</v>
      </c>
      <c r="F24" s="77" t="s">
        <v>184</v>
      </c>
      <c r="G24" s="10">
        <v>3.0</v>
      </c>
      <c r="H24" s="10" t="s">
        <v>77</v>
      </c>
      <c r="I24" s="10" t="s">
        <v>30</v>
      </c>
      <c r="J24" s="10" t="s">
        <v>62</v>
      </c>
      <c r="K24" s="78">
        <v>8.0</v>
      </c>
      <c r="L24" s="48" t="str">
        <f>IF(    J24="account", LOOKUP($K24, account!$A$19:$A37, account!$D$19:$D37), IF(J24="organisation", LOOKUP(K24, organisation!$A$13:$A37, organisation!$B$13:$B37), IF(J24="public", LOOKUP(K24, NFC_pair!$A$16:$A37, CONCATENATE(NFC_pair!$D$16:$D37,":",NFC_pair!$E$16:$E37)), "ERROR")))</f>
        <v>hound</v>
      </c>
      <c r="M24" s="14" t="s">
        <v>33</v>
      </c>
      <c r="N24" s="17"/>
      <c r="O24" s="17"/>
      <c r="P24" s="17"/>
    </row>
    <row r="25">
      <c r="A25" s="10">
        <v>9.0</v>
      </c>
      <c r="B25" s="10">
        <v>9.0</v>
      </c>
      <c r="C25" s="15" t="str">
        <f>LOOKUP($B25, account!$A$19:$A37, account!$D$19:$D37)</f>
        <v>waylon</v>
      </c>
      <c r="D25" s="22" t="s">
        <v>185</v>
      </c>
      <c r="E25" s="19" t="s">
        <v>186</v>
      </c>
      <c r="F25" s="75" t="s">
        <v>187</v>
      </c>
      <c r="G25" s="10">
        <v>3.0</v>
      </c>
      <c r="H25" s="10" t="s">
        <v>77</v>
      </c>
      <c r="I25" s="10" t="s">
        <v>30</v>
      </c>
      <c r="J25" s="10" t="s">
        <v>62</v>
      </c>
      <c r="K25" s="76">
        <v>9.0</v>
      </c>
      <c r="L25" s="48" t="str">
        <f>IF(    J25="account", LOOKUP($K25, account!$A$19:$A37, account!$D$19:$D37), IF(J25="organisation", LOOKUP(K25, organisation!$A$13:$A37, organisation!$B$13:$B37), IF(J25="public", LOOKUP(K25, NFC_pair!$A$16:$A37, CONCATENATE(NFC_pair!$D$16:$D37,":",NFC_pair!$E$16:$E37)), "ERROR")))</f>
        <v>waylon</v>
      </c>
      <c r="M25" s="14" t="s">
        <v>33</v>
      </c>
      <c r="N25" s="17"/>
      <c r="O25" s="17"/>
      <c r="P25" s="17"/>
    </row>
    <row r="26">
      <c r="A26" s="10">
        <v>10.0</v>
      </c>
      <c r="B26" s="10">
        <v>10.0</v>
      </c>
      <c r="C26" s="15" t="str">
        <f>LOOKUP($B26, account!$A$19:$A37, account!$D$19:$D37)</f>
        <v>lenny</v>
      </c>
      <c r="D26" s="19" t="s">
        <v>188</v>
      </c>
      <c r="E26" s="19" t="s">
        <v>30</v>
      </c>
      <c r="F26" s="77" t="s">
        <v>189</v>
      </c>
      <c r="G26" s="10">
        <v>3.0</v>
      </c>
      <c r="H26" s="10" t="s">
        <v>77</v>
      </c>
      <c r="I26" s="10" t="s">
        <v>30</v>
      </c>
      <c r="J26" s="10" t="s">
        <v>62</v>
      </c>
      <c r="K26" s="78">
        <v>10.0</v>
      </c>
      <c r="L26" s="48" t="str">
        <f>IF(    J26="account", LOOKUP($K26, account!$A$19:$A37, account!$D$19:$D37), IF(J26="organisation", LOOKUP(K26, organisation!$A$13:$A37, organisation!$B$13:$B37), IF(J26="public", LOOKUP(K26, NFC_pair!$A$16:$A37, CONCATENATE(NFC_pair!$D$16:$D37,":",NFC_pair!$E$16:$E37)), "ERROR")))</f>
        <v>lenny</v>
      </c>
      <c r="M26" s="14" t="s">
        <v>33</v>
      </c>
      <c r="N26" s="17"/>
      <c r="O26" s="17"/>
      <c r="P26" s="17"/>
    </row>
    <row r="27">
      <c r="A27" s="10">
        <v>11.0</v>
      </c>
      <c r="B27" s="10">
        <v>11.0</v>
      </c>
      <c r="C27" s="15" t="str">
        <f>LOOKUP($B27, account!$A$19:$A37, account!$D$19:$D37)</f>
        <v>carl</v>
      </c>
      <c r="D27" s="22" t="s">
        <v>190</v>
      </c>
      <c r="E27" s="19" t="s">
        <v>30</v>
      </c>
      <c r="F27" s="75" t="s">
        <v>191</v>
      </c>
      <c r="G27" s="10">
        <v>3.0</v>
      </c>
      <c r="H27" s="10" t="s">
        <v>77</v>
      </c>
      <c r="I27" s="10" t="s">
        <v>30</v>
      </c>
      <c r="J27" s="10" t="s">
        <v>62</v>
      </c>
      <c r="K27" s="76">
        <v>11.0</v>
      </c>
      <c r="L27" s="48" t="str">
        <f>IF(    J27="account", LOOKUP($K27, account!$A$19:$A37, account!$D$19:$D37), IF(J27="organisation", LOOKUP(K27, organisation!$A$13:$A37, organisation!$B$13:$B37), IF(J27="public", LOOKUP(K27, NFC_pair!$A$16:$A37, CONCATENATE(NFC_pair!$D$16:$D37,":",NFC_pair!$E$16:$E37)), "ERROR")))</f>
        <v>carl</v>
      </c>
      <c r="M27" s="14" t="s">
        <v>33</v>
      </c>
      <c r="N27" s="17"/>
      <c r="O27" s="17"/>
      <c r="P27" s="17"/>
    </row>
    <row r="28">
      <c r="A28" s="10">
        <v>12.0</v>
      </c>
      <c r="B28" s="10">
        <v>12.0</v>
      </c>
      <c r="C28" s="15" t="str">
        <f>LOOKUP($B28, account!$A$19:$A37, account!$D$19:$D37)</f>
        <v>eugene</v>
      </c>
      <c r="D28" s="19" t="s">
        <v>192</v>
      </c>
      <c r="E28" s="19" t="s">
        <v>30</v>
      </c>
      <c r="F28" s="77" t="s">
        <v>193</v>
      </c>
      <c r="G28" s="10">
        <v>3.0</v>
      </c>
      <c r="H28" s="10" t="s">
        <v>77</v>
      </c>
      <c r="I28" s="10" t="s">
        <v>30</v>
      </c>
      <c r="J28" s="10" t="s">
        <v>62</v>
      </c>
      <c r="K28" s="78">
        <v>12.0</v>
      </c>
      <c r="L28" s="48" t="str">
        <f>IF(    J28="account", LOOKUP($K28, account!$A$19:$A37, account!$D$19:$D37), IF(J28="organisation", LOOKUP(K28, organisation!$A$13:$A37, organisation!$B$13:$B37), IF(J28="public", LOOKUP(K28, NFC_pair!$A$16:$A37, CONCATENATE(NFC_pair!$D$16:$D37,":",NFC_pair!$E$16:$E37)), "ERROR")))</f>
        <v>eugene</v>
      </c>
      <c r="M28" s="14" t="s">
        <v>33</v>
      </c>
      <c r="N28" s="17"/>
      <c r="O28" s="17"/>
      <c r="P28" s="17"/>
    </row>
    <row r="29">
      <c r="A29" s="10">
        <v>13.0</v>
      </c>
      <c r="B29" s="10">
        <v>12.0</v>
      </c>
      <c r="C29" s="15" t="str">
        <f>LOOKUP($B29, account!$A$19:$A37, account!$D$19:$D37)</f>
        <v>eugene</v>
      </c>
      <c r="D29" s="19" t="s">
        <v>194</v>
      </c>
      <c r="E29" s="19" t="s">
        <v>195</v>
      </c>
      <c r="F29" s="75" t="s">
        <v>196</v>
      </c>
      <c r="G29" s="10">
        <v>3.0</v>
      </c>
      <c r="H29" s="10" t="s">
        <v>77</v>
      </c>
      <c r="I29" s="10" t="s">
        <v>30</v>
      </c>
      <c r="J29" s="10" t="s">
        <v>69</v>
      </c>
      <c r="K29" s="79">
        <v>1.0</v>
      </c>
      <c r="L29" s="48" t="str">
        <f>IF(    J29="account", LOOKUP($K29, account!$A$19:$A37, account!$D$19:$D37), IF(J29="organisation", LOOKUP(K29, organisation!$A$13:$A37, organisation!$B$13:$B37), IF(J29="public", LOOKUP(K29, NFC_pair!$A$16:$A37, CONCATENATE(NFC_pair!$D$16:$D37,":",NFC_pair!$E$16:$E37)), "ERROR")))</f>
        <v>Simpsons Nuclear Plant</v>
      </c>
      <c r="M29" s="14" t="s">
        <v>33</v>
      </c>
      <c r="N29" s="17"/>
      <c r="O29" s="17"/>
      <c r="P29" s="17"/>
    </row>
    <row r="30">
      <c r="A30" s="10">
        <v>14.0</v>
      </c>
      <c r="B30" s="10">
        <v>14.0</v>
      </c>
      <c r="C30" s="15" t="str">
        <f>LOOKUP($B30, account!$A$19:$A37, account!$D$19:$D37)</f>
        <v>giver</v>
      </c>
      <c r="D30" s="19" t="s">
        <v>197</v>
      </c>
      <c r="E30" s="19" t="s">
        <v>30</v>
      </c>
      <c r="F30" s="77" t="s">
        <v>198</v>
      </c>
      <c r="G30" s="10">
        <v>3.0</v>
      </c>
      <c r="H30" s="10" t="s">
        <v>77</v>
      </c>
      <c r="I30" s="10" t="s">
        <v>30</v>
      </c>
      <c r="J30" s="10" t="s">
        <v>62</v>
      </c>
      <c r="K30" s="78">
        <v>14.0</v>
      </c>
      <c r="L30" s="48" t="str">
        <f>IF(    J30="account", LOOKUP($K30, account!$A$19:$A37, account!$D$19:$D37), IF(J30="organisation", LOOKUP(K30, organisation!$A$13:$A37, organisation!$B$13:$B37), IF(J30="public", LOOKUP(K30, NFC_pair!$A$16:$A37, CONCATENATE(NFC_pair!$D$16:$D37,":",NFC_pair!$E$16:$E37)), "ERROR")))</f>
        <v>giver</v>
      </c>
      <c r="M30" s="14" t="s">
        <v>33</v>
      </c>
      <c r="N30" s="17"/>
      <c r="O30" s="17"/>
      <c r="P30" s="17"/>
    </row>
    <row r="31">
      <c r="A31" s="10">
        <v>15.0</v>
      </c>
      <c r="B31" s="10">
        <v>15.0</v>
      </c>
      <c r="C31" s="15" t="str">
        <f>LOOKUP($B31, account!$A$19:$A37, account!$D$19:$D37)</f>
        <v>receiver</v>
      </c>
      <c r="D31" s="19" t="s">
        <v>199</v>
      </c>
      <c r="E31" s="19" t="s">
        <v>200</v>
      </c>
      <c r="F31" s="75" t="s">
        <v>201</v>
      </c>
      <c r="G31" s="10">
        <v>3.0</v>
      </c>
      <c r="H31" s="10" t="s">
        <v>77</v>
      </c>
      <c r="I31" s="10" t="s">
        <v>30</v>
      </c>
      <c r="J31" s="10" t="s">
        <v>62</v>
      </c>
      <c r="K31" s="76">
        <v>15.0</v>
      </c>
      <c r="L31" s="48" t="str">
        <f>IF(    J31="account", LOOKUP($K31, account!$A$19:$A37, account!$D$19:$D37), IF(J31="organisation", LOOKUP(K31, organisation!$A$13:$A37, organisation!$B$13:$B37), IF(J31="public", LOOKUP(K31, NFC_pair!$A$16:$A37, CONCATENATE(NFC_pair!$D$16:$D37,":",NFC_pair!$E$16:$E37)), "ERROR")))</f>
        <v>receiver</v>
      </c>
      <c r="M31" s="14" t="s">
        <v>33</v>
      </c>
      <c r="N31" s="17"/>
      <c r="O31" s="17"/>
      <c r="P31" s="17"/>
    </row>
    <row r="32">
      <c r="A32" s="10">
        <v>16.0</v>
      </c>
      <c r="B32" s="10">
        <v>15.0</v>
      </c>
      <c r="C32" s="15" t="str">
        <f>LOOKUP($B32, account!$A$19:$A37, account!$D$19:$D37)</f>
        <v>receiver</v>
      </c>
      <c r="D32" s="19" t="s">
        <v>202</v>
      </c>
      <c r="E32" s="19" t="s">
        <v>203</v>
      </c>
      <c r="F32" s="77" t="s">
        <v>204</v>
      </c>
      <c r="G32" s="10">
        <v>3.0</v>
      </c>
      <c r="H32" s="10" t="s">
        <v>77</v>
      </c>
      <c r="I32" s="10" t="s">
        <v>30</v>
      </c>
      <c r="J32" s="10" t="s">
        <v>62</v>
      </c>
      <c r="K32" s="78">
        <v>15.0</v>
      </c>
      <c r="L32" s="48" t="str">
        <f>IF(    J32="account", LOOKUP($K32, account!$A$19:$A37, account!$D$19:$D37), IF(J32="organisation", LOOKUP(K32, organisation!$A$13:$A37, organisation!$B$13:$B37), IF(J32="public", LOOKUP(K32, NFC_pair!$A$16:$A37, CONCATENATE(NFC_pair!$D$16:$D37,":",NFC_pair!$E$16:$E37)), "ERROR")))</f>
        <v>receiver</v>
      </c>
      <c r="M32" s="14" t="s">
        <v>33</v>
      </c>
      <c r="N32" s="17"/>
      <c r="O32" s="17"/>
      <c r="P32" s="17"/>
    </row>
    <row r="33">
      <c r="A33" s="10">
        <v>17.0</v>
      </c>
      <c r="B33" s="10">
        <v>5.0</v>
      </c>
      <c r="C33" s="15" t="str">
        <f>LOOKUP($B33, account!$A$19:$A37, account!$D$19:$D37)</f>
        <v>marge</v>
      </c>
      <c r="D33" s="19" t="s">
        <v>205</v>
      </c>
      <c r="E33" s="19" t="s">
        <v>206</v>
      </c>
      <c r="F33" s="10" t="s">
        <v>30</v>
      </c>
      <c r="G33" s="10" t="s">
        <v>30</v>
      </c>
      <c r="H33" s="10" t="s">
        <v>30</v>
      </c>
      <c r="I33" s="10" t="s">
        <v>30</v>
      </c>
      <c r="J33" s="10" t="s">
        <v>207</v>
      </c>
      <c r="K33" s="55">
        <v>1.0</v>
      </c>
      <c r="L33" s="48" t="str">
        <f>IF(    J33="account", LOOKUP($K33, account!$A$19:$A37, account!$D$19:$D37), IF(J33="organisation", LOOKUP(K33, organisation!$A$13:$A37, organisation!$B$13:$B37), IF(J33="public", LOOKUP(K33, NFC_pair!$A$16:$A37, CONCATENATE(NFC_pair!$D$16:$D37,":",NFC_pair!$E$16:$E37)), "ERROR")))</f>
        <v>Sprinfield Church:Main Entrance</v>
      </c>
      <c r="M33" s="14" t="s">
        <v>33</v>
      </c>
      <c r="N33" s="17"/>
      <c r="O33" s="17"/>
      <c r="P33" s="17"/>
    </row>
    <row r="34">
      <c r="A34" s="10">
        <v>18.0</v>
      </c>
      <c r="B34" s="10">
        <v>2.0</v>
      </c>
      <c r="C34" s="15" t="str">
        <f>LOOKUP($B34, account!$A$19:$A37, account!$D$19:$D37)</f>
        <v>bart</v>
      </c>
      <c r="D34" s="19" t="s">
        <v>208</v>
      </c>
      <c r="E34" s="19" t="s">
        <v>188</v>
      </c>
      <c r="F34" s="77" t="s">
        <v>209</v>
      </c>
      <c r="G34" s="10">
        <v>3.0</v>
      </c>
      <c r="H34" s="10" t="s">
        <v>77</v>
      </c>
      <c r="I34" s="10" t="s">
        <v>30</v>
      </c>
      <c r="J34" s="10" t="s">
        <v>62</v>
      </c>
      <c r="K34" s="55">
        <v>2.0</v>
      </c>
      <c r="L34" s="48" t="str">
        <f>IF(    J34="account", LOOKUP($K34, account!$A$19:$A37, account!$D$19:$D37), IF(J34="organisation", LOOKUP(K34, organisation!$A$13:$A37, organisation!$B$13:$B37), IF(J34="public", LOOKUP(K34, NFC_pair!$A$16:$A37, CONCATENATE(NFC_pair!$D$16:$D37,":",NFC_pair!$E$16:$E37)), "ERROR")))</f>
        <v>bart</v>
      </c>
      <c r="M34" s="14" t="s">
        <v>33</v>
      </c>
      <c r="N34" s="17"/>
      <c r="O34" s="17"/>
      <c r="P34" s="17"/>
    </row>
    <row r="35">
      <c r="A35" s="10">
        <v>19.0</v>
      </c>
      <c r="B35" s="10">
        <v>19.0</v>
      </c>
      <c r="C35" s="15" t="str">
        <f>LOOKUP($B35, account!$A$19:$A37, account!$D$19:$D37)</f>
        <v>keepsake</v>
      </c>
      <c r="D35" s="19" t="s">
        <v>210</v>
      </c>
      <c r="E35" s="19" t="s">
        <v>211</v>
      </c>
      <c r="F35" s="75" t="s">
        <v>212</v>
      </c>
      <c r="G35" s="10">
        <v>3.0</v>
      </c>
      <c r="H35" s="10" t="s">
        <v>77</v>
      </c>
      <c r="I35" s="10" t="s">
        <v>30</v>
      </c>
      <c r="J35" s="10" t="s">
        <v>62</v>
      </c>
      <c r="K35" s="79">
        <v>19.0</v>
      </c>
      <c r="L35" s="48" t="str">
        <f>IF(    J35="account", LOOKUP($K35, account!$A$19:$A37, account!$D$19:$D37), IF(J35="organisation", LOOKUP(K35, organisation!$A$13:$A37, organisation!$B$13:$B37), IF(J35="public", LOOKUP(K35, NFC_pair!$A$16:$A37, CONCATENATE(NFC_pair!$D$16:$D37,":",NFC_pair!$E$16:$E37)), "ERROR")))</f>
        <v>keepsake</v>
      </c>
      <c r="M35" s="14" t="s">
        <v>33</v>
      </c>
      <c r="N35" s="17"/>
      <c r="O35" s="17"/>
      <c r="P35" s="17"/>
    </row>
    <row r="36">
      <c r="A36" s="10">
        <v>20.0</v>
      </c>
      <c r="B36" s="10">
        <v>2.0</v>
      </c>
      <c r="C36" s="15" t="str">
        <f>LOOKUP($B36, account!$A$19:$A37, account!$D$19:$D37)</f>
        <v>bart</v>
      </c>
      <c r="D36" s="19" t="s">
        <v>213</v>
      </c>
      <c r="E36" s="19" t="s">
        <v>188</v>
      </c>
      <c r="F36" s="77" t="s">
        <v>214</v>
      </c>
      <c r="G36" s="10">
        <v>3.0</v>
      </c>
      <c r="H36" s="10" t="s">
        <v>77</v>
      </c>
      <c r="I36" s="10" t="s">
        <v>30</v>
      </c>
      <c r="J36" s="10" t="s">
        <v>62</v>
      </c>
      <c r="K36" s="55">
        <v>2.0</v>
      </c>
      <c r="L36" s="48" t="str">
        <f>IF(    J36="account", LOOKUP($K36, account!$A$19:$A37, account!$D$19:$D37), IF(J36="organisation", LOOKUP(K36, organisation!$A$13:$A37, organisation!$B$13:$B37), IF(J36="public", LOOKUP(K36, NFC_pair!$A$16:$A37, CONCATENATE(NFC_pair!$D$16:$D37,":",NFC_pair!$E$16:$E37)), "ERROR")))</f>
        <v>bart</v>
      </c>
      <c r="M36" s="14" t="s">
        <v>33</v>
      </c>
      <c r="N36" s="17"/>
      <c r="O36" s="17"/>
      <c r="P36" s="17"/>
    </row>
    <row r="37">
      <c r="A37" s="3"/>
      <c r="B37" s="3"/>
      <c r="C37" s="3"/>
      <c r="D37" s="3"/>
      <c r="E37" s="3"/>
      <c r="F37" s="3"/>
      <c r="G37" s="3"/>
      <c r="H37" s="3"/>
      <c r="I37" s="3"/>
      <c r="J37" s="3"/>
      <c r="K37" s="3"/>
      <c r="L37" s="3"/>
      <c r="M37" s="3"/>
      <c r="N37" s="3"/>
      <c r="O37" s="3"/>
      <c r="P37" s="3"/>
    </row>
  </sheetData>
  <drawing r:id="rId2"/>
  <legacyDrawing r:id="rId3"/>
  <tableParts count="1">
    <tablePart r:id="rId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5.38"/>
    <col customWidth="1" min="3" max="3" width="8.5"/>
    <col customWidth="1" min="4" max="4" width="10.5"/>
    <col customWidth="1" min="5" max="6" width="6.88"/>
    <col customWidth="1" min="7" max="7" width="16.25"/>
    <col customWidth="1" min="8" max="8" width="14.88"/>
  </cols>
  <sheetData>
    <row r="1">
      <c r="A1" s="1" t="s">
        <v>59</v>
      </c>
      <c r="B1" s="2" t="s">
        <v>1</v>
      </c>
      <c r="C1" s="2" t="s">
        <v>2</v>
      </c>
      <c r="D1" s="3"/>
      <c r="E1" s="3"/>
      <c r="F1" s="3"/>
      <c r="G1" s="3"/>
      <c r="H1" s="3"/>
      <c r="I1" s="3"/>
    </row>
    <row r="2">
      <c r="A2" s="1" t="s">
        <v>5</v>
      </c>
      <c r="B2" s="2" t="s">
        <v>1</v>
      </c>
      <c r="C2" s="2" t="s">
        <v>128</v>
      </c>
      <c r="D2" s="25" t="s">
        <v>129</v>
      </c>
      <c r="E2" s="3"/>
      <c r="F2" s="3"/>
      <c r="G2" s="3"/>
      <c r="H2" s="3"/>
      <c r="I2" s="3"/>
    </row>
    <row r="3">
      <c r="A3" s="1" t="s">
        <v>7</v>
      </c>
      <c r="B3" s="2" t="s">
        <v>1</v>
      </c>
      <c r="C3" s="2" t="s">
        <v>128</v>
      </c>
      <c r="D3" s="25" t="s">
        <v>129</v>
      </c>
      <c r="E3" s="3"/>
      <c r="F3" s="3"/>
      <c r="G3" s="3"/>
      <c r="H3" s="3"/>
      <c r="I3" s="3"/>
    </row>
    <row r="4">
      <c r="A4" s="1" t="s">
        <v>9</v>
      </c>
      <c r="B4" s="2" t="s">
        <v>1</v>
      </c>
      <c r="C4" s="2" t="s">
        <v>128</v>
      </c>
      <c r="D4" s="25" t="s">
        <v>129</v>
      </c>
      <c r="E4" s="3"/>
      <c r="F4" s="3"/>
      <c r="G4" s="3"/>
      <c r="H4" s="3"/>
      <c r="I4" s="3"/>
    </row>
    <row r="5">
      <c r="A5" s="1" t="s">
        <v>10</v>
      </c>
      <c r="B5" s="2" t="s">
        <v>1</v>
      </c>
      <c r="C5" s="2" t="s">
        <v>128</v>
      </c>
      <c r="D5" s="25" t="s">
        <v>129</v>
      </c>
      <c r="E5" s="3"/>
      <c r="F5" s="3"/>
      <c r="G5" s="3"/>
      <c r="H5" s="3"/>
      <c r="I5" s="3"/>
    </row>
    <row r="6">
      <c r="A6" s="1" t="s">
        <v>24</v>
      </c>
      <c r="B6" s="2" t="s">
        <v>20</v>
      </c>
      <c r="C6" s="3"/>
      <c r="D6" s="3"/>
      <c r="E6" s="3"/>
      <c r="F6" s="3"/>
      <c r="G6" s="3"/>
      <c r="H6" s="3"/>
      <c r="I6" s="3"/>
    </row>
    <row r="7">
      <c r="A7" s="1" t="s">
        <v>25</v>
      </c>
      <c r="B7" s="2" t="s">
        <v>20</v>
      </c>
      <c r="C7" s="2" t="s">
        <v>26</v>
      </c>
      <c r="D7" s="3"/>
      <c r="E7" s="3"/>
      <c r="F7" s="3"/>
      <c r="G7" s="3"/>
      <c r="H7" s="3"/>
      <c r="I7" s="3"/>
    </row>
    <row r="8">
      <c r="A8" s="3"/>
      <c r="B8" s="3"/>
      <c r="C8" s="3"/>
      <c r="D8" s="3"/>
      <c r="E8" s="3"/>
      <c r="F8" s="3"/>
      <c r="G8" s="3"/>
      <c r="H8" s="3"/>
      <c r="I8" s="3"/>
    </row>
    <row r="9">
      <c r="A9" s="3"/>
      <c r="B9" s="3"/>
      <c r="C9" s="3"/>
      <c r="D9" s="3"/>
      <c r="E9" s="3"/>
      <c r="F9" s="3"/>
      <c r="G9" s="3"/>
      <c r="H9" s="3"/>
      <c r="I9" s="3"/>
    </row>
    <row r="10">
      <c r="A10" s="9" t="s">
        <v>59</v>
      </c>
      <c r="B10" s="10" t="s">
        <v>71</v>
      </c>
      <c r="C10" s="9" t="s">
        <v>5</v>
      </c>
      <c r="D10" s="9" t="s">
        <v>7</v>
      </c>
      <c r="E10" s="9" t="s">
        <v>9</v>
      </c>
      <c r="F10" s="9" t="s">
        <v>10</v>
      </c>
      <c r="G10" s="9" t="s">
        <v>24</v>
      </c>
      <c r="H10" s="12" t="s">
        <v>25</v>
      </c>
      <c r="I10" s="13"/>
    </row>
    <row r="11">
      <c r="A11" s="14">
        <v>1.0</v>
      </c>
      <c r="B11" s="15" t="str">
        <f>LOOKUP($A11, account!$A$19:$A30, account!$D$19:$D30)</f>
        <v>homer</v>
      </c>
      <c r="C11" s="22">
        <v>1.0</v>
      </c>
      <c r="D11" s="22">
        <v>1.0</v>
      </c>
      <c r="E11" s="22">
        <v>1.0</v>
      </c>
      <c r="F11" s="22">
        <v>1.0</v>
      </c>
      <c r="G11" s="17"/>
      <c r="H11" s="17"/>
      <c r="I11" s="17"/>
    </row>
    <row r="12">
      <c r="A12" s="14">
        <v>2.0</v>
      </c>
      <c r="B12" s="15" t="str">
        <f>LOOKUP($A12, account!$A$19:$A30, account!$D$19:$D30)</f>
        <v>bart</v>
      </c>
      <c r="C12" s="22">
        <v>1.0</v>
      </c>
      <c r="D12" s="22">
        <v>1.0</v>
      </c>
      <c r="E12" s="22">
        <v>1.0</v>
      </c>
      <c r="F12" s="22">
        <v>1.0</v>
      </c>
      <c r="G12" s="17"/>
      <c r="H12" s="17"/>
      <c r="I12" s="17"/>
    </row>
    <row r="13">
      <c r="A13" s="10">
        <v>3.0</v>
      </c>
      <c r="B13" s="15" t="str">
        <f>LOOKUP($A13, account!$A$19:$A30, account!$D$19:$D30)</f>
        <v>lisa</v>
      </c>
      <c r="C13" s="22">
        <v>1.0</v>
      </c>
      <c r="D13" s="22">
        <v>1.0</v>
      </c>
      <c r="E13" s="22">
        <v>1.0</v>
      </c>
      <c r="F13" s="22">
        <v>1.0</v>
      </c>
      <c r="G13" s="17"/>
      <c r="H13" s="17"/>
      <c r="I13" s="17"/>
    </row>
    <row r="14">
      <c r="A14" s="10">
        <v>4.0</v>
      </c>
      <c r="B14" s="15" t="str">
        <f>LOOKUP($A14, account!$A$19:$A30, account!$D$19:$D30)</f>
        <v>maggie</v>
      </c>
      <c r="C14" s="22">
        <v>1.0</v>
      </c>
      <c r="D14" s="22">
        <v>1.0</v>
      </c>
      <c r="E14" s="22">
        <v>1.0</v>
      </c>
      <c r="F14" s="22">
        <v>1.0</v>
      </c>
      <c r="G14" s="17"/>
      <c r="H14" s="17"/>
      <c r="I14" s="17"/>
    </row>
    <row r="15">
      <c r="A15" s="10">
        <v>5.0</v>
      </c>
      <c r="B15" s="15" t="str">
        <f>LOOKUP($A15, account!$A$19:$A30, account!$D$19:$D30)</f>
        <v>marge</v>
      </c>
      <c r="C15" s="22">
        <v>1.0</v>
      </c>
      <c r="D15" s="22">
        <v>1.0</v>
      </c>
      <c r="E15" s="22">
        <v>1.0</v>
      </c>
      <c r="F15" s="22">
        <v>1.0</v>
      </c>
      <c r="G15" s="17"/>
      <c r="H15" s="17"/>
      <c r="I15" s="17"/>
    </row>
    <row r="16">
      <c r="A16" s="10">
        <v>6.0</v>
      </c>
      <c r="B16" s="15" t="str">
        <f>LOOKUP($A16, account!$A$19:$A30, account!$D$19:$D30)</f>
        <v>barney</v>
      </c>
      <c r="C16" s="22">
        <v>1.0</v>
      </c>
      <c r="D16" s="22">
        <v>1.0</v>
      </c>
      <c r="E16" s="22">
        <v>1.0</v>
      </c>
      <c r="F16" s="22">
        <v>1.0</v>
      </c>
      <c r="G16" s="17"/>
      <c r="H16" s="17"/>
      <c r="I16" s="17"/>
    </row>
    <row r="17">
      <c r="A17" s="10">
        <v>7.0</v>
      </c>
      <c r="B17" s="15" t="str">
        <f>LOOKUP($A17, account!$A$19:$A30, account!$D$19:$D30)</f>
        <v>moe</v>
      </c>
      <c r="C17" s="22">
        <v>1.0</v>
      </c>
      <c r="D17" s="22">
        <v>1.0</v>
      </c>
      <c r="E17" s="22">
        <v>1.0</v>
      </c>
      <c r="F17" s="22">
        <v>1.0</v>
      </c>
      <c r="G17" s="17"/>
      <c r="H17" s="17"/>
      <c r="I17" s="17"/>
    </row>
    <row r="18">
      <c r="A18" s="10">
        <v>8.0</v>
      </c>
      <c r="B18" s="15" t="str">
        <f>LOOKUP($A18, account!$A$19:$A30, account!$D$19:$D30)</f>
        <v>hound</v>
      </c>
      <c r="C18" s="22">
        <v>1.0</v>
      </c>
      <c r="D18" s="22">
        <v>1.0</v>
      </c>
      <c r="E18" s="22">
        <v>1.0</v>
      </c>
      <c r="F18" s="22">
        <v>1.0</v>
      </c>
      <c r="G18" s="17"/>
      <c r="H18" s="17"/>
      <c r="I18" s="17"/>
    </row>
    <row r="19">
      <c r="A19" s="10">
        <v>9.0</v>
      </c>
      <c r="B19" s="15" t="str">
        <f>LOOKUP($A19, account!$A$19:$A30, account!$D$19:$D30)</f>
        <v>waylon</v>
      </c>
      <c r="C19" s="22">
        <v>1.0</v>
      </c>
      <c r="D19" s="22">
        <v>1.0</v>
      </c>
      <c r="E19" s="22">
        <v>1.0</v>
      </c>
      <c r="F19" s="22">
        <v>1.0</v>
      </c>
      <c r="G19" s="17"/>
      <c r="H19" s="17"/>
      <c r="I19" s="17"/>
    </row>
    <row r="20">
      <c r="A20" s="10">
        <v>10.0</v>
      </c>
      <c r="B20" s="15" t="str">
        <f>LOOKUP($A20, account!$A$19:$A30, account!$D$19:$D30)</f>
        <v>lenny</v>
      </c>
      <c r="C20" s="22">
        <v>1.0</v>
      </c>
      <c r="D20" s="22">
        <v>1.0</v>
      </c>
      <c r="E20" s="22">
        <v>1.0</v>
      </c>
      <c r="F20" s="22">
        <v>1.0</v>
      </c>
      <c r="G20" s="17"/>
      <c r="H20" s="17"/>
      <c r="I20" s="17"/>
    </row>
    <row r="21">
      <c r="A21" s="10">
        <v>11.0</v>
      </c>
      <c r="B21" s="15" t="str">
        <f>LOOKUP($A21, account!$A$19:$A30, account!$D$19:$D30)</f>
        <v>carl</v>
      </c>
      <c r="C21" s="22">
        <v>1.0</v>
      </c>
      <c r="D21" s="22">
        <v>1.0</v>
      </c>
      <c r="E21" s="22">
        <v>1.0</v>
      </c>
      <c r="F21" s="22">
        <v>1.0</v>
      </c>
      <c r="G21" s="17"/>
      <c r="H21" s="17"/>
      <c r="I21" s="17"/>
    </row>
    <row r="22">
      <c r="A22" s="10">
        <v>12.0</v>
      </c>
      <c r="B22" s="15" t="str">
        <f>LOOKUP($A22, account!$A$19:$A30, account!$D$19:$D30)</f>
        <v>eugene</v>
      </c>
      <c r="C22" s="22">
        <v>1.0</v>
      </c>
      <c r="D22" s="22">
        <v>1.0</v>
      </c>
      <c r="E22" s="22">
        <v>1.0</v>
      </c>
      <c r="F22" s="22">
        <v>1.0</v>
      </c>
      <c r="G22" s="17"/>
      <c r="H22" s="17"/>
      <c r="I22" s="17"/>
    </row>
    <row r="23">
      <c r="A23" s="10">
        <v>13.0</v>
      </c>
      <c r="B23" s="15" t="str">
        <f>LOOKUP($A23, account!$A$19:$A30, account!$D$19:$D30)</f>
        <v>maestro</v>
      </c>
      <c r="C23" s="22">
        <v>1.0</v>
      </c>
      <c r="D23" s="22">
        <v>1.0</v>
      </c>
      <c r="E23" s="22">
        <v>1.0</v>
      </c>
      <c r="F23" s="22">
        <v>1.0</v>
      </c>
      <c r="G23" s="17"/>
      <c r="H23" s="17"/>
      <c r="I23" s="17"/>
    </row>
    <row r="24">
      <c r="A24" s="10">
        <v>14.0</v>
      </c>
      <c r="B24" s="15" t="str">
        <f>LOOKUP($A24, account!$A$19:$A30, account!$D$19:$D30)</f>
        <v>giver</v>
      </c>
      <c r="C24" s="22">
        <v>1.0</v>
      </c>
      <c r="D24" s="22">
        <v>1.0</v>
      </c>
      <c r="E24" s="22">
        <v>1.0</v>
      </c>
      <c r="F24" s="22">
        <v>1.0</v>
      </c>
      <c r="G24" s="17"/>
      <c r="H24" s="17"/>
      <c r="I24" s="17"/>
    </row>
    <row r="25">
      <c r="A25" s="10">
        <v>15.0</v>
      </c>
      <c r="B25" s="15" t="str">
        <f>LOOKUP($A25, account!$A$19:$A30, account!$D$19:$D30)</f>
        <v>receiver</v>
      </c>
      <c r="C25" s="22">
        <v>1.0</v>
      </c>
      <c r="D25" s="22">
        <v>1.0</v>
      </c>
      <c r="E25" s="22">
        <v>1.0</v>
      </c>
      <c r="F25" s="22">
        <v>1.0</v>
      </c>
      <c r="G25" s="17"/>
      <c r="H25" s="17"/>
      <c r="I25" s="17"/>
    </row>
    <row r="26">
      <c r="A26" s="10">
        <v>16.0</v>
      </c>
      <c r="B26" s="15" t="str">
        <f>LOOKUP($A26, account!$A$19:$A30, account!$D$19:$D30)</f>
        <v>contributor</v>
      </c>
      <c r="C26" s="22">
        <v>1.0</v>
      </c>
      <c r="D26" s="22">
        <v>1.0</v>
      </c>
      <c r="E26" s="22">
        <v>1.0</v>
      </c>
      <c r="F26" s="22">
        <v>1.0</v>
      </c>
      <c r="G26" s="17"/>
      <c r="H26" s="17"/>
      <c r="I26" s="17"/>
    </row>
    <row r="27">
      <c r="A27" s="10">
        <v>17.0</v>
      </c>
      <c r="B27" s="15" t="str">
        <f>LOOKUP($A27, account!$A$19:$A30, account!$D$19:$D30)</f>
        <v>unlinked organisation account #1</v>
      </c>
      <c r="C27" s="22">
        <v>1.0</v>
      </c>
      <c r="D27" s="22">
        <v>1.0</v>
      </c>
      <c r="E27" s="22">
        <v>1.0</v>
      </c>
      <c r="F27" s="22">
        <v>1.0</v>
      </c>
      <c r="G27" s="17"/>
      <c r="H27" s="17"/>
      <c r="I27" s="17"/>
    </row>
    <row r="28">
      <c r="A28" s="80">
        <v>18.0</v>
      </c>
      <c r="B28" s="81" t="str">
        <f>LOOKUP($A28, account!$A$19:$A30, account!$D$19:$D30)</f>
        <v>organisation account #2</v>
      </c>
      <c r="C28" s="82">
        <v>1.0</v>
      </c>
      <c r="D28" s="82">
        <v>1.0</v>
      </c>
      <c r="E28" s="82">
        <v>1.0</v>
      </c>
      <c r="F28" s="82">
        <v>1.0</v>
      </c>
      <c r="G28" s="17"/>
      <c r="H28" s="17"/>
      <c r="I28" s="17"/>
    </row>
    <row r="29">
      <c r="A29" s="80">
        <v>19.0</v>
      </c>
      <c r="B29" s="81" t="str">
        <f>LOOKUP($A29, account!$A$19:$A30, account!$D$19:$D30)</f>
        <v>keepsake</v>
      </c>
      <c r="C29" s="82">
        <v>1.0</v>
      </c>
      <c r="D29" s="82">
        <v>1.0</v>
      </c>
      <c r="E29" s="82">
        <v>1.0</v>
      </c>
      <c r="F29" s="82">
        <v>1.0</v>
      </c>
      <c r="G29" s="17"/>
      <c r="H29" s="17"/>
      <c r="I29" s="17"/>
    </row>
    <row r="30">
      <c r="A30" s="3"/>
      <c r="B30" s="3"/>
      <c r="C30" s="3"/>
      <c r="D30" s="3"/>
      <c r="E30" s="3"/>
      <c r="F30" s="3"/>
      <c r="G30" s="3"/>
      <c r="H30" s="3"/>
      <c r="I30" s="3"/>
    </row>
  </sheetData>
  <drawing r:id="rId2"/>
  <legacyDrawing r:id="rId3"/>
  <tableParts count="1">
    <tablePart r:id="rId5"/>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9.0"/>
    <col customWidth="1" min="3" max="3" width="8.5"/>
    <col customWidth="1" min="4" max="4" width="14.5"/>
    <col customWidth="1" min="5" max="5" width="6.5"/>
    <col customWidth="1" min="6" max="6" width="4.75"/>
    <col customWidth="1" min="7" max="7" width="7.5"/>
    <col customWidth="1" min="8" max="8" width="30.5"/>
    <col customWidth="1" min="9" max="9" width="16.25"/>
    <col customWidth="1" min="10" max="10" width="15.13"/>
  </cols>
  <sheetData>
    <row r="1">
      <c r="A1" s="1" t="s">
        <v>0</v>
      </c>
      <c r="B1" s="2" t="s">
        <v>1</v>
      </c>
      <c r="C1" s="2" t="s">
        <v>2</v>
      </c>
      <c r="D1" s="3"/>
      <c r="E1" s="3"/>
      <c r="F1" s="3"/>
      <c r="G1" s="3"/>
      <c r="H1" s="3"/>
      <c r="I1" s="3"/>
      <c r="J1" s="3"/>
      <c r="K1" s="3"/>
    </row>
    <row r="2">
      <c r="A2" s="1" t="s">
        <v>215</v>
      </c>
      <c r="B2" s="2" t="s">
        <v>6</v>
      </c>
      <c r="C2" s="3"/>
      <c r="D2" s="2" t="s">
        <v>111</v>
      </c>
      <c r="E2" s="3"/>
      <c r="F2" s="3"/>
      <c r="G2" s="3"/>
      <c r="H2" s="3"/>
      <c r="I2" s="3"/>
      <c r="J2" s="3"/>
      <c r="K2" s="3"/>
    </row>
    <row r="3">
      <c r="A3" s="1" t="s">
        <v>216</v>
      </c>
      <c r="B3" s="2" t="s">
        <v>6</v>
      </c>
      <c r="C3" s="2" t="s">
        <v>8</v>
      </c>
      <c r="D3" s="2" t="s">
        <v>111</v>
      </c>
      <c r="E3" s="3"/>
      <c r="F3" s="3"/>
      <c r="G3" s="3"/>
      <c r="H3" s="3"/>
      <c r="I3" s="3"/>
      <c r="J3" s="3"/>
      <c r="K3" s="3"/>
    </row>
    <row r="4">
      <c r="A4" s="1" t="s">
        <v>217</v>
      </c>
      <c r="B4" s="2" t="s">
        <v>6</v>
      </c>
      <c r="C4" s="3"/>
      <c r="D4" s="2" t="s">
        <v>111</v>
      </c>
      <c r="E4" s="3"/>
      <c r="F4" s="3"/>
      <c r="G4" s="3"/>
      <c r="H4" s="3"/>
      <c r="I4" s="3"/>
      <c r="J4" s="3"/>
      <c r="K4" s="3"/>
    </row>
    <row r="5">
      <c r="A5" s="1" t="s">
        <v>218</v>
      </c>
      <c r="B5" s="2" t="s">
        <v>6</v>
      </c>
      <c r="C5" s="3"/>
      <c r="D5" s="2" t="s">
        <v>111</v>
      </c>
      <c r="E5" s="3"/>
      <c r="F5" s="3"/>
      <c r="G5" s="3"/>
      <c r="H5" s="3"/>
      <c r="I5" s="3"/>
      <c r="J5" s="3"/>
      <c r="K5" s="3"/>
    </row>
    <row r="6">
      <c r="A6" s="1" t="s">
        <v>219</v>
      </c>
      <c r="B6" s="2" t="s">
        <v>6</v>
      </c>
      <c r="C6" s="3"/>
      <c r="D6" s="2" t="s">
        <v>111</v>
      </c>
      <c r="E6" s="3"/>
      <c r="F6" s="3"/>
      <c r="G6" s="3"/>
      <c r="H6" s="3"/>
      <c r="I6" s="3"/>
      <c r="J6" s="3"/>
      <c r="K6" s="3"/>
    </row>
    <row r="7">
      <c r="A7" s="1" t="s">
        <v>220</v>
      </c>
      <c r="B7" s="2" t="s">
        <v>6</v>
      </c>
      <c r="C7" s="3"/>
      <c r="D7" s="2" t="s">
        <v>111</v>
      </c>
      <c r="E7" s="3"/>
      <c r="F7" s="3"/>
      <c r="G7" s="3"/>
      <c r="H7" s="3"/>
      <c r="I7" s="3"/>
      <c r="J7" s="3"/>
      <c r="K7" s="3"/>
    </row>
    <row r="8">
      <c r="A8" s="1" t="s">
        <v>221</v>
      </c>
      <c r="B8" s="2" t="s">
        <v>6</v>
      </c>
      <c r="C8" s="2" t="s">
        <v>222</v>
      </c>
      <c r="D8" s="2" t="s">
        <v>223</v>
      </c>
      <c r="E8" s="3"/>
      <c r="F8" s="3"/>
      <c r="G8" s="3"/>
      <c r="H8" s="3"/>
      <c r="I8" s="3"/>
      <c r="J8" s="3"/>
      <c r="K8" s="3"/>
    </row>
    <row r="9">
      <c r="A9" s="31" t="s">
        <v>24</v>
      </c>
      <c r="B9" s="25" t="s">
        <v>20</v>
      </c>
      <c r="C9" s="25"/>
      <c r="D9" s="3"/>
      <c r="E9" s="3"/>
      <c r="F9" s="3"/>
      <c r="G9" s="3"/>
      <c r="H9" s="3"/>
      <c r="I9" s="3"/>
      <c r="J9" s="3"/>
      <c r="K9" s="3"/>
    </row>
    <row r="10">
      <c r="A10" s="31" t="s">
        <v>25</v>
      </c>
      <c r="B10" s="25" t="s">
        <v>20</v>
      </c>
      <c r="C10" s="25" t="s">
        <v>26</v>
      </c>
      <c r="D10" s="3"/>
      <c r="E10" s="3"/>
      <c r="F10" s="3"/>
      <c r="G10" s="3"/>
      <c r="H10" s="3"/>
      <c r="I10" s="3"/>
      <c r="J10" s="3"/>
      <c r="K10" s="3"/>
    </row>
    <row r="11">
      <c r="A11" s="3"/>
      <c r="B11" s="3"/>
      <c r="C11" s="3"/>
      <c r="D11" s="3"/>
      <c r="E11" s="3"/>
      <c r="F11" s="3"/>
      <c r="G11" s="3"/>
      <c r="H11" s="3"/>
      <c r="I11" s="3"/>
      <c r="J11" s="3"/>
      <c r="K11" s="3"/>
    </row>
    <row r="12">
      <c r="A12" s="3"/>
      <c r="B12" s="3"/>
      <c r="C12" s="3"/>
      <c r="D12" s="3"/>
      <c r="E12" s="3"/>
      <c r="F12" s="3"/>
      <c r="G12" s="3"/>
      <c r="H12" s="3"/>
      <c r="I12" s="3"/>
      <c r="J12" s="3"/>
      <c r="K12" s="3"/>
    </row>
    <row r="13">
      <c r="A13" s="8" t="s">
        <v>0</v>
      </c>
      <c r="B13" s="8" t="s">
        <v>215</v>
      </c>
      <c r="C13" s="8" t="s">
        <v>216</v>
      </c>
      <c r="D13" s="8" t="s">
        <v>217</v>
      </c>
      <c r="E13" s="8" t="s">
        <v>218</v>
      </c>
      <c r="F13" s="8" t="s">
        <v>219</v>
      </c>
      <c r="G13" s="8" t="s">
        <v>220</v>
      </c>
      <c r="H13" s="9" t="s">
        <v>221</v>
      </c>
      <c r="I13" s="9" t="s">
        <v>24</v>
      </c>
      <c r="J13" s="12" t="s">
        <v>25</v>
      </c>
      <c r="K13" s="13"/>
    </row>
    <row r="14">
      <c r="A14" s="14">
        <v>1.0</v>
      </c>
      <c r="B14" s="14" t="s">
        <v>224</v>
      </c>
      <c r="C14" s="17"/>
      <c r="D14" s="14" t="s">
        <v>225</v>
      </c>
      <c r="E14" s="14" t="s">
        <v>226</v>
      </c>
      <c r="F14" s="14">
        <v>541.0</v>
      </c>
      <c r="G14" s="14" t="s">
        <v>227</v>
      </c>
      <c r="H14" s="10" t="s">
        <v>228</v>
      </c>
      <c r="I14" s="17"/>
      <c r="J14" s="17"/>
      <c r="K14" s="17"/>
    </row>
    <row r="15">
      <c r="A15" s="14">
        <v>2.0</v>
      </c>
      <c r="B15" s="10" t="s">
        <v>229</v>
      </c>
      <c r="C15" s="17"/>
      <c r="D15" s="14" t="s">
        <v>225</v>
      </c>
      <c r="E15" s="14" t="s">
        <v>226</v>
      </c>
      <c r="F15" s="14">
        <v>541.0</v>
      </c>
      <c r="G15" s="14" t="s">
        <v>227</v>
      </c>
      <c r="H15" s="10" t="s">
        <v>230</v>
      </c>
      <c r="I15" s="17"/>
      <c r="J15" s="17"/>
      <c r="K15" s="17"/>
    </row>
    <row r="16">
      <c r="A16" s="14">
        <v>3.0</v>
      </c>
      <c r="B16" s="14" t="s">
        <v>231</v>
      </c>
      <c r="C16" s="17"/>
      <c r="D16" s="14" t="s">
        <v>225</v>
      </c>
      <c r="E16" s="14" t="s">
        <v>226</v>
      </c>
      <c r="F16" s="14">
        <v>541.0</v>
      </c>
      <c r="G16" s="14" t="s">
        <v>227</v>
      </c>
      <c r="H16" s="10" t="s">
        <v>232</v>
      </c>
      <c r="I16" s="17"/>
      <c r="J16" s="17"/>
      <c r="K16" s="17"/>
    </row>
    <row r="17">
      <c r="A17" s="10">
        <v>4.0</v>
      </c>
      <c r="B17" s="10" t="s">
        <v>233</v>
      </c>
      <c r="C17" s="17"/>
      <c r="D17" s="14" t="s">
        <v>225</v>
      </c>
      <c r="E17" s="14" t="s">
        <v>226</v>
      </c>
      <c r="F17" s="14">
        <v>541.0</v>
      </c>
      <c r="G17" s="14" t="s">
        <v>227</v>
      </c>
      <c r="H17" s="10" t="s">
        <v>234</v>
      </c>
      <c r="I17" s="17"/>
      <c r="J17" s="17"/>
      <c r="K17" s="17"/>
    </row>
    <row r="18">
      <c r="A18" s="10">
        <v>5.0</v>
      </c>
      <c r="B18" s="10" t="s">
        <v>235</v>
      </c>
      <c r="C18" s="17"/>
      <c r="D18" s="14" t="s">
        <v>225</v>
      </c>
      <c r="E18" s="14" t="s">
        <v>226</v>
      </c>
      <c r="F18" s="14">
        <v>541.0</v>
      </c>
      <c r="G18" s="14" t="s">
        <v>227</v>
      </c>
      <c r="H18" s="10" t="s">
        <v>236</v>
      </c>
      <c r="I18" s="17"/>
      <c r="J18" s="17"/>
      <c r="K18" s="17"/>
    </row>
    <row r="19">
      <c r="A19" s="10">
        <v>6.0</v>
      </c>
      <c r="B19" s="10" t="s">
        <v>237</v>
      </c>
      <c r="C19" s="17"/>
      <c r="D19" s="10" t="s">
        <v>238</v>
      </c>
      <c r="E19" s="10" t="s">
        <v>239</v>
      </c>
      <c r="F19" s="10">
        <v>2001.0</v>
      </c>
      <c r="G19" s="10" t="s">
        <v>240</v>
      </c>
      <c r="H19" s="83" t="s">
        <v>241</v>
      </c>
      <c r="I19" s="17"/>
      <c r="J19" s="17"/>
      <c r="K19" s="17"/>
    </row>
    <row r="20">
      <c r="A20" s="10">
        <v>7.0</v>
      </c>
      <c r="B20" s="10" t="s">
        <v>242</v>
      </c>
      <c r="C20" s="17"/>
      <c r="D20" s="10" t="s">
        <v>243</v>
      </c>
      <c r="E20" s="10" t="s">
        <v>239</v>
      </c>
      <c r="F20" s="10">
        <v>2002.0</v>
      </c>
      <c r="G20" s="10" t="s">
        <v>240</v>
      </c>
      <c r="H20" s="83" t="s">
        <v>244</v>
      </c>
      <c r="I20" s="17"/>
      <c r="J20" s="17"/>
      <c r="K20" s="17"/>
    </row>
    <row r="21">
      <c r="A21" s="10">
        <v>8.0</v>
      </c>
      <c r="B21" s="10" t="s">
        <v>245</v>
      </c>
      <c r="C21" s="17"/>
      <c r="D21" s="10" t="s">
        <v>246</v>
      </c>
      <c r="E21" s="10" t="s">
        <v>239</v>
      </c>
      <c r="F21" s="10">
        <v>2003.0</v>
      </c>
      <c r="G21" s="10" t="s">
        <v>240</v>
      </c>
      <c r="H21" s="83" t="s">
        <v>247</v>
      </c>
      <c r="I21" s="17"/>
      <c r="J21" s="17"/>
      <c r="K21" s="17"/>
    </row>
    <row r="22">
      <c r="A22" s="10">
        <v>9.0</v>
      </c>
      <c r="B22" s="10" t="s">
        <v>248</v>
      </c>
      <c r="C22" s="17"/>
      <c r="D22" s="10" t="s">
        <v>249</v>
      </c>
      <c r="E22" s="10" t="s">
        <v>239</v>
      </c>
      <c r="F22" s="10">
        <v>2004.0</v>
      </c>
      <c r="G22" s="10" t="s">
        <v>240</v>
      </c>
      <c r="H22" s="84" t="s">
        <v>250</v>
      </c>
      <c r="I22" s="17"/>
      <c r="J22" s="17"/>
      <c r="K22" s="17"/>
    </row>
    <row r="23">
      <c r="A23" s="10">
        <v>10.0</v>
      </c>
      <c r="B23" s="10" t="s">
        <v>251</v>
      </c>
      <c r="C23" s="17"/>
      <c r="D23" s="10" t="s">
        <v>252</v>
      </c>
      <c r="E23" s="10" t="s">
        <v>239</v>
      </c>
      <c r="F23" s="10">
        <v>2005.0</v>
      </c>
      <c r="G23" s="10" t="s">
        <v>240</v>
      </c>
      <c r="H23" s="85" t="s">
        <v>253</v>
      </c>
      <c r="I23" s="17"/>
      <c r="J23" s="17"/>
      <c r="K23" s="17"/>
    </row>
    <row r="24">
      <c r="A24" s="3"/>
      <c r="B24" s="3"/>
      <c r="C24" s="3"/>
      <c r="D24" s="3"/>
      <c r="E24" s="3"/>
      <c r="F24" s="3"/>
      <c r="G24" s="3"/>
      <c r="H24" s="3"/>
      <c r="I24" s="3"/>
      <c r="J24" s="3"/>
      <c r="K24" s="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0.88"/>
    <col customWidth="1" min="3" max="3" width="69.0"/>
    <col customWidth="1" min="4" max="4" width="15.75"/>
    <col customWidth="1" min="5" max="5" width="9.63"/>
    <col customWidth="1" min="6" max="6" width="41.25"/>
    <col customWidth="1" min="7" max="7" width="70.5"/>
    <col customWidth="1" min="8" max="8" width="4.38"/>
    <col customWidth="1" min="9" max="9" width="10.25"/>
    <col customWidth="1" min="10" max="10" width="36.25"/>
    <col customWidth="1" min="11" max="12" width="15.75"/>
    <col customWidth="1" min="13" max="13" width="14.88"/>
  </cols>
  <sheetData>
    <row r="1">
      <c r="A1" s="1" t="s">
        <v>254</v>
      </c>
      <c r="B1" s="24" t="s">
        <v>1</v>
      </c>
      <c r="C1" s="25" t="s">
        <v>60</v>
      </c>
      <c r="D1" s="27" t="s">
        <v>255</v>
      </c>
      <c r="E1" s="3"/>
      <c r="F1" s="3"/>
      <c r="G1" s="3"/>
      <c r="H1" s="3"/>
      <c r="I1" s="3"/>
      <c r="J1" s="3"/>
      <c r="K1" s="3"/>
      <c r="L1" s="3"/>
      <c r="M1" s="3"/>
    </row>
    <row r="2">
      <c r="A2" s="5" t="s">
        <v>256</v>
      </c>
      <c r="B2" s="57" t="s">
        <v>15</v>
      </c>
      <c r="C2" s="57" t="s">
        <v>257</v>
      </c>
      <c r="D2" s="24"/>
      <c r="E2" s="3"/>
      <c r="F2" s="3"/>
      <c r="G2" s="3"/>
      <c r="H2" s="3"/>
      <c r="I2" s="3"/>
      <c r="J2" s="3"/>
      <c r="K2" s="3"/>
      <c r="L2" s="3"/>
      <c r="M2" s="3"/>
    </row>
    <row r="3">
      <c r="A3" s="5" t="s">
        <v>258</v>
      </c>
      <c r="B3" s="57" t="s">
        <v>15</v>
      </c>
      <c r="C3" s="57" t="s">
        <v>257</v>
      </c>
      <c r="D3" s="24"/>
      <c r="E3" s="3"/>
      <c r="F3" s="3"/>
      <c r="G3" s="3"/>
      <c r="H3" s="3"/>
      <c r="I3" s="3"/>
      <c r="J3" s="3"/>
      <c r="K3" s="3"/>
      <c r="L3" s="3"/>
      <c r="M3" s="3"/>
    </row>
    <row r="4">
      <c r="A4" s="1" t="s">
        <v>259</v>
      </c>
      <c r="B4" s="24" t="s">
        <v>1</v>
      </c>
      <c r="C4" s="25" t="s">
        <v>60</v>
      </c>
      <c r="D4" s="27" t="s">
        <v>260</v>
      </c>
      <c r="E4" s="3"/>
      <c r="F4" s="3"/>
      <c r="G4" s="3"/>
      <c r="H4" s="3"/>
      <c r="I4" s="3"/>
      <c r="J4" s="3"/>
      <c r="K4" s="3"/>
      <c r="L4" s="3"/>
      <c r="M4" s="3"/>
    </row>
    <row r="5">
      <c r="A5" s="26" t="s">
        <v>114</v>
      </c>
      <c r="B5" s="24" t="s">
        <v>128</v>
      </c>
      <c r="C5" s="25" t="s">
        <v>261</v>
      </c>
      <c r="D5" s="24"/>
      <c r="E5" s="25"/>
      <c r="F5" s="3"/>
      <c r="G5" s="3"/>
      <c r="H5" s="3"/>
      <c r="I5" s="3"/>
      <c r="J5" s="3"/>
      <c r="K5" s="3"/>
      <c r="L5" s="3"/>
      <c r="M5" s="3"/>
    </row>
    <row r="6">
      <c r="A6" s="39" t="s">
        <v>24</v>
      </c>
      <c r="B6" s="24" t="s">
        <v>20</v>
      </c>
      <c r="C6" s="24"/>
      <c r="D6" s="25"/>
      <c r="E6" s="25"/>
      <c r="F6" s="3"/>
      <c r="G6" s="3"/>
      <c r="H6" s="3"/>
      <c r="I6" s="3"/>
      <c r="J6" s="3"/>
      <c r="K6" s="3"/>
      <c r="L6" s="3"/>
      <c r="M6" s="3"/>
    </row>
    <row r="7">
      <c r="A7" s="31" t="s">
        <v>25</v>
      </c>
      <c r="B7" s="25" t="s">
        <v>20</v>
      </c>
      <c r="C7" s="25" t="s">
        <v>26</v>
      </c>
      <c r="D7" s="25"/>
      <c r="E7" s="25"/>
      <c r="F7" s="3"/>
      <c r="G7" s="3"/>
      <c r="H7" s="3"/>
      <c r="I7" s="3"/>
      <c r="J7" s="3"/>
      <c r="K7" s="3"/>
      <c r="L7" s="3"/>
      <c r="M7" s="3"/>
    </row>
    <row r="8">
      <c r="A8" s="3"/>
      <c r="B8" s="3"/>
      <c r="C8" s="3"/>
      <c r="D8" s="3"/>
      <c r="E8" s="3"/>
      <c r="F8" s="3"/>
      <c r="G8" s="3"/>
      <c r="H8" s="3"/>
      <c r="I8" s="3"/>
      <c r="J8" s="3"/>
      <c r="K8" s="3"/>
      <c r="L8" s="3"/>
      <c r="M8" s="3"/>
    </row>
    <row r="9">
      <c r="A9" s="3"/>
      <c r="B9" s="3"/>
      <c r="C9" s="3"/>
      <c r="D9" s="3"/>
      <c r="E9" s="3"/>
      <c r="F9" s="3"/>
      <c r="G9" s="3"/>
      <c r="H9" s="3"/>
      <c r="I9" s="3"/>
      <c r="J9" s="3"/>
      <c r="K9" s="3"/>
      <c r="L9" s="3"/>
      <c r="M9" s="3"/>
    </row>
    <row r="10">
      <c r="A10" s="86" t="s">
        <v>254</v>
      </c>
      <c r="B10" s="86" t="s">
        <v>256</v>
      </c>
      <c r="C10" s="66" t="s">
        <v>262</v>
      </c>
      <c r="D10" s="87" t="s">
        <v>258</v>
      </c>
      <c r="E10" s="87" t="s">
        <v>259</v>
      </c>
      <c r="F10" s="10" t="s">
        <v>263</v>
      </c>
      <c r="G10" s="66" t="s">
        <v>264</v>
      </c>
      <c r="H10" s="86" t="s">
        <v>114</v>
      </c>
      <c r="I10" s="66" t="s">
        <v>265</v>
      </c>
      <c r="J10" s="66" t="s">
        <v>266</v>
      </c>
      <c r="K10" s="87" t="s">
        <v>24</v>
      </c>
      <c r="L10" s="87" t="s">
        <v>25</v>
      </c>
      <c r="M10" s="88"/>
    </row>
    <row r="11">
      <c r="A11" s="32">
        <v>13.0</v>
      </c>
      <c r="B11" s="32" t="s">
        <v>62</v>
      </c>
      <c r="C11" s="15" t="str">
        <f>IF($A11=0, CONCATENATE("ALL ", $D15), IF(B11="account", LOOKUP($A11, account!$A$19:$A21, account!$D$19:$D21), IF(B11="group_organisation", LOOKUP($A11, organisation_group!$A$13:$A21, organisation_group!$D$13:$D21), IF(B11="group_account", LOOKUP($A11, account_group!$A$15:$A21, account_group!$D$15:$D21), IF(B11="organisation", LOOKUP($A11, organisation!$A$13:$A21, organisation!$B$13:$B21), "ERROR")))))</f>
        <v>maestro</v>
      </c>
      <c r="D11" s="32" t="s">
        <v>69</v>
      </c>
      <c r="E11" s="32">
        <v>3.0</v>
      </c>
      <c r="F11" s="10" t="str">
        <f t="shared" ref="F11:F20" si="1">CONCATENATE($A11, ":", $B11, ":", $D11, ":", $E11)</f>
        <v>13:account:organisation:3</v>
      </c>
      <c r="G11" s="89" t="str">
        <f>IF($E11=0, CONCATENATE("ALL ", $D11), IF(D11="account", LOOKUP($E11, account!$A$19:$A21, account!$D$19:$D21), IF(D11="group_organisation", LOOKUP($E11, organisation_group!$A$13:$A21, organisation_group!$D$13:$D21), IF(D11="group_account", LOOKUP($E11, account_group!$A$15:$A21, account_group!$D$15:$D21), IF(D11="organisation", LOOKUP($E11, organisation!$A$13:$A21, organisation!$B$13:$B21), "ERROR")))))</f>
        <v>Wellness Clinic</v>
      </c>
      <c r="H11" s="32">
        <v>1.0</v>
      </c>
      <c r="I11" s="90">
        <v>1.0</v>
      </c>
      <c r="J11" s="90" t="s">
        <v>267</v>
      </c>
      <c r="K11" s="34"/>
      <c r="L11" s="34"/>
      <c r="M11" s="34"/>
    </row>
    <row r="12">
      <c r="A12" s="32">
        <v>16.0</v>
      </c>
      <c r="B12" s="32" t="s">
        <v>62</v>
      </c>
      <c r="C12" s="15" t="str">
        <f>IF($A12=0, CONCATENATE("ALL ", $D16), IF(B12="account", LOOKUP($A12, account!$A$19:$A21, account!$D$19:$D21), IF(B12="group_organisation", LOOKUP($A12, organisation_group!$A$13:$A21, organisation_group!$D$13:$D21), IF(B12="group_account", LOOKUP($A12, account_group!$A$15:$A21, account_group!$D$15:$D21), IF(B12="organisation", LOOKUP($A12, organisation!$A$13:$A21, organisation!$B$13:$B21), "ERROR")))))</f>
        <v>contributor</v>
      </c>
      <c r="D12" s="89" t="s">
        <v>62</v>
      </c>
      <c r="E12" s="32">
        <v>16.0</v>
      </c>
      <c r="F12" s="10" t="str">
        <f t="shared" si="1"/>
        <v>16:account:account:16</v>
      </c>
      <c r="G12" s="89" t="str">
        <f>IF($E12=0, CONCATENATE("ALL ", $D12), IF(D12="account", LOOKUP($E12, account!$A$19:$A21, account!$D$19:$D21), IF(D12="group_organisation", LOOKUP($E12, organisation_group!$A$13:$A21, organisation_group!$D$13:$D21), IF(D12="group_account", LOOKUP($E12, account_group!$A$15:$A21, account_group!$D$15:$D21), IF(D12="organisation", LOOKUP($E12, organisation!$A$13:$A21, organisation!$B$13:$B21), "ERROR")))))</f>
        <v>contributor</v>
      </c>
      <c r="H12" s="32">
        <v>124.0</v>
      </c>
      <c r="I12" s="90" t="s">
        <v>268</v>
      </c>
      <c r="J12" s="90" t="s">
        <v>269</v>
      </c>
      <c r="K12" s="34"/>
      <c r="L12" s="34"/>
      <c r="M12" s="34"/>
    </row>
    <row r="13">
      <c r="A13" s="32">
        <v>16.0</v>
      </c>
      <c r="B13" s="32" t="s">
        <v>62</v>
      </c>
      <c r="C13" s="15" t="str">
        <f>IF($A13=0, CONCATENATE("ALL ", $D19), IF(B13="account", LOOKUP($A13, account!$A$19:$A21, account!$D$19:$D21), IF(B13="group_organisation", LOOKUP($A13, organisation_group!$A$13:$A21, organisation_group!$D$13:$D21), IF(B13="group_account", LOOKUP($A13, account_group!$A$15:$A21, account_group!$D$15:$D21), IF(B13="organisation", LOOKUP($A13, organisation!$A$13:$A21, organisation!$B$13:$B21), "ERROR")))))</f>
        <v>contributor</v>
      </c>
      <c r="D13" s="89" t="s">
        <v>62</v>
      </c>
      <c r="E13" s="32">
        <v>0.0</v>
      </c>
      <c r="F13" s="10" t="str">
        <f t="shared" si="1"/>
        <v>16:account:account:0</v>
      </c>
      <c r="G13" s="89" t="str">
        <f>IF($E13=0, CONCATENATE("ALL ", $D13), IF(D13="account", LOOKUP($E13, account!$A$19:$A21, account!$D$19:$D21), IF(D13="group_organisation", LOOKUP($E13, organisation_group!$A$13:$A21, organisation_group!$D$13:$D21), IF(D13="group_account", LOOKUP($E13, account_group!$A$15:$A21, account_group!$D$15:$D21), IF(D13="organisation", LOOKUP($E13, organisation!$A$13:$A21, organisation!$B$13:$B21), "ERROR")))))</f>
        <v>ALL account</v>
      </c>
      <c r="H13" s="32">
        <v>68.0</v>
      </c>
      <c r="I13" s="90" t="s">
        <v>270</v>
      </c>
      <c r="J13" s="90" t="s">
        <v>271</v>
      </c>
      <c r="K13" s="34"/>
      <c r="L13" s="34"/>
      <c r="M13" s="34"/>
    </row>
    <row r="14">
      <c r="A14" s="32">
        <v>16.0</v>
      </c>
      <c r="B14" s="32" t="s">
        <v>62</v>
      </c>
      <c r="C14" s="15" t="str">
        <f>IF($A14=0, CONCATENATE("ALL ", $D20), IF(B14="account", LOOKUP($A14, account!$A$19:$A21, account!$D$19:$D21), IF(B14="group_organisation", LOOKUP($A14, organisation_group!$A$13:$A21, organisation_group!$D$13:$D21), IF(B14="group_account", LOOKUP($A14, account_group!$A$15:$A21, account_group!$D$15:$D21), IF(B14="organisation", LOOKUP($A14, organisation!$A$13:$A21, organisation!$B$13:$B21), "ERROR")))))</f>
        <v>contributor</v>
      </c>
      <c r="D14" s="32" t="s">
        <v>69</v>
      </c>
      <c r="E14" s="32">
        <v>0.0</v>
      </c>
      <c r="F14" s="10" t="str">
        <f t="shared" si="1"/>
        <v>16:account:organisation:0</v>
      </c>
      <c r="G14" s="89" t="str">
        <f>IF($E14=0, CONCATENATE("ALL ", $D14), IF(D14="account", LOOKUP($E14, account!$A$19:$A21, account!$D$19:$D21), IF(D14="group_organisation", LOOKUP($E14, organisation_group!$A$13:$A21, organisation_group!$D$13:$D21), IF(D14="group_account", LOOKUP($E14, account_group!$A$15:$A21, account_group!$D$15:$D21), IF(D14="organisation", LOOKUP($E14, organisation!$A$13:$A21, organisation!$B$13:$B21), "ERROR")))))</f>
        <v>ALL organisation</v>
      </c>
      <c r="H14" s="32">
        <v>108.0</v>
      </c>
      <c r="I14" s="90" t="s">
        <v>272</v>
      </c>
      <c r="J14" s="90" t="s">
        <v>273</v>
      </c>
      <c r="K14" s="34"/>
      <c r="L14" s="34"/>
      <c r="M14" s="34"/>
    </row>
    <row r="15">
      <c r="A15" s="32">
        <v>1.0</v>
      </c>
      <c r="B15" s="32" t="s">
        <v>69</v>
      </c>
      <c r="C15" s="15" t="str">
        <f>IF($A15=0, CONCATENATE("ALL ", $D21), IF(B15="account", LOOKUP($A15, account!$A$19:$A21, account!$D$19:$D21), IF(B15="group_organisation", LOOKUP($A15, organisation_group!$A$13:$A21, organisation_group!$D$13:$D21), IF(B15="group_account", LOOKUP($A15, account_group!$A$15:$A21, account_group!$D$15:$D21), IF(B15="organisation", LOOKUP($A15, organisation!$A$13:$A21, organisation!$B$13:$B21), "ERROR")))))</f>
        <v>Simpsons Nuclear Plant</v>
      </c>
      <c r="D15" s="32" t="s">
        <v>62</v>
      </c>
      <c r="E15" s="32">
        <v>1.0</v>
      </c>
      <c r="F15" s="10" t="str">
        <f t="shared" si="1"/>
        <v>1:organisation:account:1</v>
      </c>
      <c r="G15" s="89" t="str">
        <f>IF($E15=0, CONCATENATE("ALL ", $D15), IF(D15="account", LOOKUP($E15, account!$A$19:$A21, account!$D$19:$D21), IF(D15="group_organisation", LOOKUP($E15, organisation_group!$A$13:$A21, organisation_group!$D$13:$D21), IF(D15="group_account", LOOKUP($E15, account_group!$A$15:$A21, account_group!$D$15:$D21), IF(D15="organisation", LOOKUP($E15, organisation!$A$13:$A21, organisation!$B$13:$B21), "ERROR")))))</f>
        <v>homer</v>
      </c>
      <c r="H15" s="32">
        <v>1.0</v>
      </c>
      <c r="I15" s="90">
        <v>1.0</v>
      </c>
      <c r="J15" s="90" t="s">
        <v>267</v>
      </c>
      <c r="K15" s="34"/>
      <c r="L15" s="34"/>
      <c r="M15" s="34"/>
    </row>
    <row r="16">
      <c r="A16" s="32">
        <v>19.0</v>
      </c>
      <c r="B16" s="32" t="s">
        <v>62</v>
      </c>
      <c r="C16" s="15" t="str">
        <f>IF($A16=0, CONCATENATE("ALL ", $D22), IF(B16="account", LOOKUP($A16, account!$A$19:$A21, account!$D$19:$D21), IF(B16="group_organisation", LOOKUP($A16, organisation_group!$A$13:$A21, organisation_group!$D$13:$D21), IF(B16="group_account", LOOKUP($A16, account_group!$A$15:$A21, account_group!$D$15:$D21), IF(B16="organisation", LOOKUP($A16, organisation!$A$13:$A21, organisation!$B$13:$B21), "ERROR")))))</f>
        <v>keepsake</v>
      </c>
      <c r="D16" s="89" t="s">
        <v>62</v>
      </c>
      <c r="E16" s="32">
        <v>19.0</v>
      </c>
      <c r="F16" s="10" t="str">
        <f t="shared" si="1"/>
        <v>19:account:account:19</v>
      </c>
      <c r="G16" s="89" t="str">
        <f>IF($E16=0, CONCATENATE("ALL ", $D16), IF(D16="account", LOOKUP($E16, account!$A$19:$A21, account!$D$19:$D21), IF(D16="group_organisation", LOOKUP($E16, organisation_group!$A$13:$A21, organisation_group!$D$13:$D21), IF(D16="group_account", LOOKUP($E16, account_group!$A$15:$A21, account_group!$D$15:$D21), IF(D16="organisation", LOOKUP($E16, organisation!$A$13:$A21, organisation!$B$13:$B21), "ERROR")))))</f>
        <v>keepsake</v>
      </c>
      <c r="H16" s="32">
        <v>124.0</v>
      </c>
      <c r="I16" s="90" t="s">
        <v>272</v>
      </c>
      <c r="J16" s="90" t="s">
        <v>273</v>
      </c>
      <c r="K16" s="34"/>
      <c r="L16" s="34"/>
      <c r="M16" s="34"/>
    </row>
    <row r="17">
      <c r="A17" s="32">
        <v>19.0</v>
      </c>
      <c r="B17" s="32" t="s">
        <v>62</v>
      </c>
      <c r="C17" s="15" t="str">
        <f>IF($A17=0, CONCATENATE("ALL ", $D23), IF(B17="account", LOOKUP($A17, account!$A$19:$A21, account!$D$19:$D21), IF(B17="group_organisation", LOOKUP($A17, organisation_group!$A$13:$A21, organisation_group!$D$13:$D21), IF(B17="group_account", LOOKUP($A17, account_group!$A$15:$A21, account_group!$D$15:$D21), IF(B17="organisation", LOOKUP($A17, organisation!$A$13:$A21, organisation!$B$13:$B21), "ERROR")))))</f>
        <v>keepsake</v>
      </c>
      <c r="D17" s="89" t="s">
        <v>62</v>
      </c>
      <c r="E17" s="32">
        <v>0.0</v>
      </c>
      <c r="F17" s="10" t="str">
        <f t="shared" si="1"/>
        <v>19:account:account:0</v>
      </c>
      <c r="G17" s="89" t="str">
        <f>IF($E17=0, CONCATENATE("ALL ", $D17), IF(D17="account", LOOKUP($E17, account!$A$19:$A21, account!$D$19:$D21), IF(D17="group_organisation", LOOKUP($E17, organisation_group!$A$13:$A21, organisation_group!$D$13:$D21), IF(D17="group_account", LOOKUP($E17, account_group!$A$15:$A21, account_group!$D$15:$D21), IF(D17="organisation", LOOKUP($E17, organisation!$A$13:$A21, organisation!$B$13:$B21), "ERROR")))))</f>
        <v>ALL account</v>
      </c>
      <c r="H17" s="32">
        <v>104.0</v>
      </c>
      <c r="I17" s="90" t="s">
        <v>274</v>
      </c>
      <c r="J17" s="90" t="s">
        <v>275</v>
      </c>
      <c r="K17" s="34"/>
      <c r="L17" s="34"/>
      <c r="M17" s="34"/>
    </row>
    <row r="18">
      <c r="A18" s="32">
        <v>19.0</v>
      </c>
      <c r="B18" s="32" t="s">
        <v>62</v>
      </c>
      <c r="C18" s="15" t="str">
        <f>IF($A18=0, CONCATENATE("ALL ", $D24), IF(B18="account", LOOKUP($A18, account!$A$19:$A21, account!$D$19:$D21), IF(B18="group_organisation", LOOKUP($A18, organisation_group!$A$13:$A21, organisation_group!$D$13:$D21), IF(B18="group_account", LOOKUP($A18, account_group!$A$15:$A21, account_group!$D$15:$D21), IF(B18="organisation", LOOKUP($A18, organisation!$A$13:$A21, organisation!$B$13:$B21), "ERROR")))))</f>
        <v>keepsake</v>
      </c>
      <c r="D18" s="32" t="s">
        <v>69</v>
      </c>
      <c r="E18" s="32">
        <v>0.0</v>
      </c>
      <c r="F18" s="10" t="str">
        <f t="shared" si="1"/>
        <v>19:account:organisation:0</v>
      </c>
      <c r="G18" s="89" t="str">
        <f>IF($E18=0, CONCATENATE("ALL ", $D18), IF(D18="account", LOOKUP($E18, account!$A$19:$A21, account!$D$19:$D21), IF(D18="group_organisation", LOOKUP($E18, organisation_group!$A$13:$A21, organisation_group!$D$13:$D21), IF(D18="group_account", LOOKUP($E18, account_group!$A$15:$A21, account_group!$D$15:$D21), IF(D18="organisation", LOOKUP($E18, organisation!$A$13:$A21, organisation!$B$13:$B21), "ERROR")))))</f>
        <v>ALL organisation</v>
      </c>
      <c r="H18" s="32">
        <v>108.0</v>
      </c>
      <c r="I18" s="90" t="s">
        <v>272</v>
      </c>
      <c r="J18" s="90" t="s">
        <v>273</v>
      </c>
      <c r="K18" s="34"/>
      <c r="L18" s="34"/>
      <c r="M18" s="34"/>
    </row>
    <row r="19">
      <c r="A19" s="32">
        <v>19.0</v>
      </c>
      <c r="B19" s="32" t="s">
        <v>62</v>
      </c>
      <c r="C19" s="15" t="str">
        <f>IF($A19=0, CONCATENATE("ALL ", $D25), IF(B19="account", LOOKUP($A19, account!$A$19:$A21, account!$D$19:$D21), IF(B19="group_organisation", LOOKUP($A19, organisation_group!$A$13:$A21, organisation_group!$D$13:$D21), IF(B19="group_account", LOOKUP($A19, account_group!$A$15:$A21, account_group!$D$15:$D21), IF(B19="organisation", LOOKUP($A19, organisation!$A$13:$A21, organisation!$B$13:$B21), "ERROR")))))</f>
        <v>keepsake</v>
      </c>
      <c r="D19" s="32" t="s">
        <v>276</v>
      </c>
      <c r="E19" s="32">
        <v>0.0</v>
      </c>
      <c r="F19" s="10" t="str">
        <f t="shared" si="1"/>
        <v>19:account:group_account:0</v>
      </c>
      <c r="G19" s="89" t="str">
        <f>IF($E19=0, CONCATENATE("ALL ", $D19), IF(D19="account", LOOKUP($E19, account!$A$19:$A21, account!$D$19:$D21), IF(D19="group_organisation", LOOKUP($E19, organisation_group!$A$13:$A21, organisation_group!$D$13:$D21), IF(D19="group_account", LOOKUP($E19, account_group!$A$15:$A21, account_group!$D$15:$D21), IF(D19="organisation", LOOKUP($E19, organisation!$A$13:$A21, organisation!$B$13:$B21), "ERROR")))))</f>
        <v>ALL group_account</v>
      </c>
      <c r="H19" s="32">
        <v>108.0</v>
      </c>
      <c r="I19" s="90" t="s">
        <v>272</v>
      </c>
      <c r="J19" s="90" t="s">
        <v>273</v>
      </c>
      <c r="K19" s="34"/>
      <c r="L19" s="34"/>
      <c r="M19" s="34"/>
    </row>
    <row r="20">
      <c r="A20" s="32">
        <v>19.0</v>
      </c>
      <c r="B20" s="32" t="s">
        <v>62</v>
      </c>
      <c r="C20" s="15" t="str">
        <f>IF($A20=0, CONCATENATE("ALL ", $D26), IF(B20="account", LOOKUP($A20, account!$A$19:$A21, account!$D$19:$D21), IF(B20="group_organisation", LOOKUP($A20, organisation_group!$A$13:$A21, organisation_group!$D$13:$D21), IF(B20="group_account", LOOKUP($A20, account_group!$A$15:$A21, account_group!$D$15:$D21), IF(B20="organisation", LOOKUP($A20, organisation!$A$13:$A21, organisation!$B$13:$B21), "ERROR")))))</f>
        <v>keepsake</v>
      </c>
      <c r="D20" s="32" t="s">
        <v>277</v>
      </c>
      <c r="E20" s="32">
        <v>0.0</v>
      </c>
      <c r="F20" s="10" t="str">
        <f t="shared" si="1"/>
        <v>19:account:group_organisation:0</v>
      </c>
      <c r="G20" s="89" t="str">
        <f>IF($E20=0, CONCATENATE("ALL ", $D20), IF(D20="account", LOOKUP($E20, account!$A$19:$A21, account!$D$19:$D21), IF(D20="group_organisation", LOOKUP($E20, organisation_group!$A$13:$A21, organisation_group!$D$13:$D21), IF(D20="group_account", LOOKUP($E20, account_group!$A$15:$A21, account_group!$D$15:$D21), IF(D20="organisation", LOOKUP($E20, organisation!$A$13:$A21, organisation!$B$13:$B21), "ERROR")))))</f>
        <v>ALL group_organisation</v>
      </c>
      <c r="H20" s="32">
        <v>108.0</v>
      </c>
      <c r="I20" s="90" t="s">
        <v>272</v>
      </c>
      <c r="J20" s="90" t="s">
        <v>273</v>
      </c>
      <c r="K20" s="34"/>
      <c r="L20" s="34"/>
      <c r="M20" s="34"/>
    </row>
    <row r="21">
      <c r="A21" s="3"/>
      <c r="B21" s="3"/>
      <c r="C21" s="3"/>
      <c r="D21" s="3"/>
      <c r="E21" s="3"/>
      <c r="F21" s="3"/>
      <c r="G21" s="3"/>
      <c r="H21" s="3"/>
      <c r="I21" s="3"/>
      <c r="J21" s="3"/>
      <c r="K21" s="3"/>
      <c r="L21" s="3"/>
      <c r="M21" s="3"/>
    </row>
  </sheetData>
  <drawing r:id="rId2"/>
  <legacyDrawing r:id="rId3"/>
  <tableParts count="1">
    <tablePart r:id="rId5"/>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21.38"/>
    <col customWidth="1" min="3" max="3" width="30.38"/>
    <col customWidth="1" min="4" max="4" width="10.88"/>
    <col customWidth="1" min="5" max="6" width="6.75"/>
    <col customWidth="1" min="7" max="8" width="9.88"/>
    <col customWidth="1" min="9" max="9" width="8.75"/>
    <col customWidth="1" min="10" max="10" width="8.13"/>
    <col customWidth="1" min="11" max="11" width="5.75"/>
    <col customWidth="1" min="12" max="12" width="14.88"/>
    <col customWidth="1" min="13" max="13" width="14.5"/>
    <col customWidth="1" min="14" max="14" width="10.5"/>
  </cols>
  <sheetData>
    <row r="1">
      <c r="A1" s="1" t="s">
        <v>0</v>
      </c>
      <c r="B1" s="2" t="s">
        <v>1</v>
      </c>
      <c r="C1" s="27" t="s">
        <v>2</v>
      </c>
      <c r="D1" s="24"/>
      <c r="E1" s="24"/>
      <c r="F1" s="24"/>
      <c r="G1" s="24"/>
      <c r="H1" s="24"/>
      <c r="I1" s="3"/>
      <c r="J1" s="3"/>
      <c r="K1" s="3"/>
      <c r="L1" s="3"/>
      <c r="M1" s="3"/>
      <c r="N1" s="3"/>
    </row>
    <row r="2">
      <c r="A2" s="1" t="s">
        <v>5</v>
      </c>
      <c r="B2" s="2" t="s">
        <v>6</v>
      </c>
      <c r="C2" s="24"/>
      <c r="D2" s="27"/>
      <c r="E2" s="27"/>
      <c r="F2" s="27"/>
      <c r="G2" s="27"/>
      <c r="H2" s="27"/>
      <c r="I2" s="3"/>
      <c r="J2" s="3"/>
      <c r="K2" s="3"/>
      <c r="L2" s="3"/>
      <c r="M2" s="3"/>
      <c r="N2" s="3"/>
    </row>
    <row r="3">
      <c r="A3" s="1" t="s">
        <v>133</v>
      </c>
      <c r="B3" s="2" t="s">
        <v>6</v>
      </c>
      <c r="C3" s="24" t="s">
        <v>8</v>
      </c>
      <c r="D3" s="24"/>
      <c r="E3" s="24"/>
      <c r="F3" s="24"/>
      <c r="G3" s="24"/>
      <c r="H3" s="24"/>
      <c r="I3" s="3"/>
      <c r="J3" s="3"/>
      <c r="K3" s="3"/>
      <c r="L3" s="3"/>
      <c r="M3" s="3"/>
      <c r="N3" s="3"/>
    </row>
    <row r="4">
      <c r="A4" s="1" t="s">
        <v>278</v>
      </c>
      <c r="B4" s="2" t="s">
        <v>1</v>
      </c>
      <c r="C4" s="2" t="s">
        <v>8</v>
      </c>
      <c r="D4" s="24"/>
      <c r="E4" s="2"/>
      <c r="F4" s="2"/>
      <c r="G4" s="3"/>
      <c r="H4" s="3"/>
      <c r="I4" s="3"/>
      <c r="J4" s="3"/>
      <c r="K4" s="3"/>
      <c r="L4" s="3"/>
      <c r="M4" s="3"/>
      <c r="N4" s="3"/>
    </row>
    <row r="5">
      <c r="A5" s="1" t="s">
        <v>9</v>
      </c>
      <c r="B5" s="2" t="s">
        <v>1</v>
      </c>
      <c r="C5" s="2" t="s">
        <v>8</v>
      </c>
      <c r="D5" s="24" t="s">
        <v>279</v>
      </c>
      <c r="E5" s="2"/>
      <c r="F5" s="2"/>
      <c r="G5" s="3"/>
      <c r="H5" s="3"/>
      <c r="I5" s="3"/>
      <c r="J5" s="3"/>
      <c r="K5" s="3"/>
      <c r="L5" s="3"/>
      <c r="M5" s="3"/>
      <c r="N5" s="3"/>
    </row>
    <row r="6">
      <c r="A6" s="1" t="s">
        <v>10</v>
      </c>
      <c r="B6" s="2" t="s">
        <v>1</v>
      </c>
      <c r="C6" s="2" t="s">
        <v>8</v>
      </c>
      <c r="D6" s="24" t="s">
        <v>280</v>
      </c>
      <c r="E6" s="2"/>
      <c r="F6" s="2"/>
      <c r="G6" s="3"/>
      <c r="H6" s="3"/>
      <c r="I6" s="3"/>
      <c r="J6" s="3"/>
      <c r="K6" s="3"/>
      <c r="L6" s="3"/>
      <c r="M6" s="3"/>
      <c r="N6" s="3"/>
    </row>
    <row r="7">
      <c r="A7" s="1" t="s">
        <v>114</v>
      </c>
      <c r="B7" s="2" t="s">
        <v>15</v>
      </c>
      <c r="C7" s="27" t="s">
        <v>281</v>
      </c>
      <c r="D7" s="2"/>
      <c r="E7" s="2"/>
      <c r="F7" s="2"/>
      <c r="G7" s="2"/>
      <c r="H7" s="2"/>
      <c r="I7" s="3"/>
      <c r="J7" s="3"/>
      <c r="K7" s="3"/>
      <c r="L7" s="3"/>
      <c r="M7" s="3"/>
      <c r="N7" s="3"/>
    </row>
    <row r="8">
      <c r="A8" s="1" t="s">
        <v>282</v>
      </c>
      <c r="B8" s="2" t="s">
        <v>15</v>
      </c>
      <c r="C8" s="27" t="s">
        <v>283</v>
      </c>
      <c r="D8" s="2"/>
      <c r="E8" s="2"/>
      <c r="F8" s="2"/>
      <c r="G8" s="2"/>
      <c r="H8" s="2"/>
      <c r="I8" s="3"/>
      <c r="J8" s="3"/>
      <c r="K8" s="3"/>
      <c r="L8" s="3"/>
      <c r="M8" s="3"/>
      <c r="N8" s="3"/>
    </row>
    <row r="9">
      <c r="A9" s="9" t="s">
        <v>19</v>
      </c>
      <c r="B9" s="24" t="s">
        <v>20</v>
      </c>
      <c r="C9" s="24"/>
      <c r="D9" s="2"/>
      <c r="E9" s="2"/>
      <c r="F9" s="2"/>
      <c r="G9" s="2"/>
      <c r="H9" s="2"/>
      <c r="I9" s="3"/>
      <c r="J9" s="3"/>
      <c r="K9" s="3"/>
      <c r="L9" s="3"/>
      <c r="M9" s="3"/>
      <c r="N9" s="3"/>
    </row>
    <row r="10">
      <c r="A10" s="9" t="s">
        <v>21</v>
      </c>
      <c r="B10" s="24" t="s">
        <v>20</v>
      </c>
      <c r="C10" s="24"/>
      <c r="D10" s="2"/>
      <c r="E10" s="2"/>
      <c r="F10" s="2"/>
      <c r="G10" s="2"/>
      <c r="H10" s="2"/>
      <c r="I10" s="3"/>
      <c r="J10" s="3"/>
      <c r="K10" s="3"/>
      <c r="L10" s="3"/>
      <c r="M10" s="3"/>
      <c r="N10" s="3"/>
    </row>
    <row r="11">
      <c r="A11" s="1" t="s">
        <v>22</v>
      </c>
      <c r="B11" s="2" t="s">
        <v>15</v>
      </c>
      <c r="C11" s="27" t="s">
        <v>23</v>
      </c>
      <c r="D11" s="2"/>
      <c r="E11" s="2"/>
      <c r="F11" s="2"/>
      <c r="G11" s="2"/>
      <c r="H11" s="2"/>
      <c r="I11" s="3"/>
      <c r="J11" s="3"/>
      <c r="K11" s="3"/>
      <c r="L11" s="3"/>
      <c r="M11" s="3"/>
      <c r="N11" s="3"/>
    </row>
    <row r="12">
      <c r="A12" s="39" t="s">
        <v>24</v>
      </c>
      <c r="B12" s="24" t="s">
        <v>20</v>
      </c>
      <c r="C12" s="24"/>
      <c r="D12" s="24"/>
      <c r="E12" s="24"/>
      <c r="F12" s="24"/>
      <c r="G12" s="24"/>
      <c r="H12" s="24"/>
      <c r="I12" s="24"/>
      <c r="J12" s="3"/>
      <c r="K12" s="3"/>
      <c r="L12" s="3"/>
      <c r="M12" s="3"/>
      <c r="N12" s="3"/>
    </row>
    <row r="13">
      <c r="A13" s="31" t="s">
        <v>25</v>
      </c>
      <c r="B13" s="25" t="s">
        <v>20</v>
      </c>
      <c r="C13" s="25" t="s">
        <v>26</v>
      </c>
      <c r="D13" s="25"/>
      <c r="E13" s="25"/>
      <c r="F13" s="25"/>
      <c r="G13" s="25"/>
      <c r="H13" s="25"/>
      <c r="I13" s="25"/>
      <c r="J13" s="3"/>
      <c r="K13" s="3"/>
      <c r="L13" s="3"/>
      <c r="M13" s="3"/>
      <c r="N13" s="3"/>
    </row>
    <row r="14">
      <c r="A14" s="3"/>
      <c r="B14" s="3"/>
      <c r="C14" s="3"/>
      <c r="D14" s="3"/>
      <c r="E14" s="3"/>
      <c r="F14" s="3"/>
      <c r="G14" s="3"/>
      <c r="H14" s="3"/>
      <c r="I14" s="3"/>
      <c r="J14" s="3"/>
      <c r="K14" s="3"/>
      <c r="L14" s="3"/>
      <c r="M14" s="3"/>
      <c r="N14" s="3"/>
    </row>
    <row r="15">
      <c r="A15" s="91" t="s">
        <v>0</v>
      </c>
      <c r="B15" s="11" t="s">
        <v>284</v>
      </c>
      <c r="C15" s="92" t="s">
        <v>285</v>
      </c>
      <c r="D15" s="91" t="s">
        <v>278</v>
      </c>
      <c r="E15" s="91" t="s">
        <v>9</v>
      </c>
      <c r="F15" s="91" t="s">
        <v>10</v>
      </c>
      <c r="G15" s="91" t="s">
        <v>114</v>
      </c>
      <c r="H15" s="91" t="s">
        <v>282</v>
      </c>
      <c r="I15" s="91" t="s">
        <v>19</v>
      </c>
      <c r="J15" s="91" t="s">
        <v>21</v>
      </c>
      <c r="K15" s="91" t="s">
        <v>22</v>
      </c>
      <c r="L15" s="91" t="s">
        <v>24</v>
      </c>
      <c r="M15" s="91" t="s">
        <v>25</v>
      </c>
      <c r="N15" s="93"/>
    </row>
    <row r="16">
      <c r="A16" s="76">
        <v>1.0</v>
      </c>
      <c r="B16" s="22" t="s">
        <v>286</v>
      </c>
      <c r="C16" s="22" t="s">
        <v>286</v>
      </c>
      <c r="D16" s="94"/>
      <c r="E16" s="94"/>
      <c r="F16" s="94"/>
      <c r="G16" s="94" t="s">
        <v>287</v>
      </c>
      <c r="H16" s="94" t="s">
        <v>31</v>
      </c>
      <c r="I16" s="94"/>
      <c r="J16" s="94"/>
      <c r="K16" s="21" t="s">
        <v>33</v>
      </c>
      <c r="L16" s="94"/>
      <c r="M16" s="94"/>
      <c r="N16" s="94"/>
    </row>
    <row r="17">
      <c r="A17" s="78">
        <v>2.0</v>
      </c>
      <c r="B17" s="19" t="s">
        <v>288</v>
      </c>
      <c r="C17" s="19" t="s">
        <v>288</v>
      </c>
      <c r="D17" s="47"/>
      <c r="E17" s="47"/>
      <c r="F17" s="47"/>
      <c r="G17" s="47" t="s">
        <v>289</v>
      </c>
      <c r="H17" s="47" t="s">
        <v>31</v>
      </c>
      <c r="I17" s="47"/>
      <c r="J17" s="47"/>
      <c r="K17" s="72" t="s">
        <v>33</v>
      </c>
      <c r="L17" s="47"/>
      <c r="M17" s="47"/>
      <c r="N17" s="47"/>
    </row>
    <row r="18">
      <c r="A18" s="3"/>
      <c r="B18" s="3"/>
      <c r="C18" s="3"/>
      <c r="D18" s="3"/>
      <c r="E18" s="3"/>
      <c r="F18" s="3"/>
      <c r="G18" s="3"/>
      <c r="H18" s="3"/>
      <c r="I18" s="3"/>
      <c r="J18" s="3"/>
      <c r="K18" s="3"/>
      <c r="L18" s="3"/>
      <c r="M18" s="3"/>
      <c r="N18" s="3"/>
    </row>
    <row r="19">
      <c r="A19" s="9" t="s">
        <v>0</v>
      </c>
      <c r="B19" s="8" t="s">
        <v>5</v>
      </c>
      <c r="C19" s="8" t="s">
        <v>133</v>
      </c>
      <c r="D19" s="9" t="s">
        <v>278</v>
      </c>
      <c r="E19" s="9" t="s">
        <v>9</v>
      </c>
      <c r="F19" s="9" t="s">
        <v>10</v>
      </c>
      <c r="G19" s="9" t="s">
        <v>114</v>
      </c>
      <c r="H19" s="9" t="s">
        <v>282</v>
      </c>
      <c r="I19" s="9" t="s">
        <v>19</v>
      </c>
      <c r="J19" s="9" t="s">
        <v>21</v>
      </c>
      <c r="K19" s="43" t="s">
        <v>22</v>
      </c>
      <c r="L19" s="43" t="s">
        <v>24</v>
      </c>
      <c r="M19" s="43" t="s">
        <v>25</v>
      </c>
      <c r="N19" s="10"/>
    </row>
    <row r="20">
      <c r="A20" s="14">
        <v>1.0</v>
      </c>
      <c r="B20" s="10" t="s">
        <v>290</v>
      </c>
      <c r="C20" s="10" t="s">
        <v>291</v>
      </c>
      <c r="D20" s="33"/>
      <c r="E20" s="33"/>
      <c r="F20" s="33"/>
      <c r="G20" s="33" t="s">
        <v>287</v>
      </c>
      <c r="H20" s="33" t="s">
        <v>31</v>
      </c>
      <c r="I20" s="15"/>
      <c r="J20" s="14"/>
      <c r="K20" s="16" t="s">
        <v>33</v>
      </c>
      <c r="L20" s="45"/>
      <c r="M20" s="45"/>
      <c r="N20" s="15"/>
    </row>
    <row r="21">
      <c r="A21" s="14">
        <v>2.0</v>
      </c>
      <c r="B21" s="10" t="s">
        <v>292</v>
      </c>
      <c r="C21" s="10" t="s">
        <v>293</v>
      </c>
      <c r="D21" s="33"/>
      <c r="E21" s="33"/>
      <c r="F21" s="33"/>
      <c r="G21" s="33" t="s">
        <v>289</v>
      </c>
      <c r="H21" s="33" t="s">
        <v>31</v>
      </c>
      <c r="I21" s="15"/>
      <c r="J21" s="14"/>
      <c r="K21" s="18" t="s">
        <v>33</v>
      </c>
      <c r="L21" s="46"/>
      <c r="M21" s="46"/>
      <c r="N21" s="15"/>
    </row>
    <row r="22">
      <c r="A22" s="3"/>
      <c r="B22" s="3"/>
      <c r="C22" s="3"/>
      <c r="D22" s="3"/>
      <c r="E22" s="3"/>
      <c r="F22" s="3"/>
      <c r="G22" s="3"/>
      <c r="H22" s="3"/>
      <c r="I22" s="3"/>
      <c r="J22" s="3"/>
      <c r="K22" s="3"/>
      <c r="L22" s="3"/>
      <c r="M22" s="3"/>
      <c r="N22" s="3"/>
    </row>
  </sheetData>
  <drawing r:id="rId2"/>
  <legacyDrawing r:id="rId3"/>
  <tableParts count="2">
    <tablePart r:id="rId6"/>
    <tablePart r:id="rId7"/>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2.5"/>
    <col customWidth="1" min="3" max="3" width="30.38"/>
    <col customWidth="1" min="4" max="4" width="32.88"/>
    <col customWidth="1" min="5" max="5" width="85.63"/>
    <col customWidth="1" min="6" max="7" width="6.75"/>
    <col customWidth="1" min="8" max="8" width="5.75"/>
    <col customWidth="1" min="9" max="9" width="15.75"/>
    <col customWidth="1" min="10" max="10" width="14.88"/>
    <col customWidth="1" min="11" max="11" width="12.5"/>
  </cols>
  <sheetData>
    <row r="1">
      <c r="A1" s="1" t="s">
        <v>0</v>
      </c>
      <c r="B1" s="2" t="s">
        <v>1</v>
      </c>
      <c r="C1" s="27" t="s">
        <v>2</v>
      </c>
      <c r="D1" s="24"/>
      <c r="E1" s="3"/>
      <c r="F1" s="3"/>
      <c r="G1" s="3"/>
      <c r="H1" s="3"/>
      <c r="I1" s="3"/>
      <c r="J1" s="3"/>
      <c r="K1" s="3"/>
    </row>
    <row r="2">
      <c r="A2" s="1" t="s">
        <v>294</v>
      </c>
      <c r="B2" s="2" t="s">
        <v>1</v>
      </c>
      <c r="C2" s="24"/>
      <c r="D2" s="27"/>
      <c r="E2" s="3"/>
      <c r="F2" s="3"/>
      <c r="G2" s="3"/>
      <c r="H2" s="3"/>
      <c r="I2" s="3"/>
      <c r="J2" s="3"/>
      <c r="K2" s="3"/>
    </row>
    <row r="3">
      <c r="A3" s="1" t="s">
        <v>5</v>
      </c>
      <c r="B3" s="2" t="s">
        <v>6</v>
      </c>
      <c r="C3" s="24"/>
      <c r="D3" s="27"/>
      <c r="E3" s="3"/>
      <c r="F3" s="3"/>
      <c r="G3" s="3"/>
      <c r="H3" s="3"/>
      <c r="I3" s="3"/>
      <c r="J3" s="3"/>
      <c r="K3" s="3"/>
    </row>
    <row r="4">
      <c r="A4" s="1" t="s">
        <v>133</v>
      </c>
      <c r="B4" s="2" t="s">
        <v>6</v>
      </c>
      <c r="C4" s="24" t="s">
        <v>8</v>
      </c>
      <c r="D4" s="24"/>
      <c r="E4" s="3"/>
      <c r="F4" s="3"/>
      <c r="G4" s="3"/>
      <c r="H4" s="3"/>
      <c r="I4" s="3"/>
      <c r="J4" s="3"/>
      <c r="K4" s="3"/>
    </row>
    <row r="5">
      <c r="A5" s="1" t="s">
        <v>9</v>
      </c>
      <c r="B5" s="2" t="s">
        <v>1</v>
      </c>
      <c r="C5" s="2" t="s">
        <v>8</v>
      </c>
      <c r="D5" s="2" t="s">
        <v>279</v>
      </c>
      <c r="E5" s="3"/>
      <c r="F5" s="3"/>
      <c r="G5" s="3"/>
      <c r="H5" s="3"/>
      <c r="I5" s="3"/>
      <c r="J5" s="3"/>
      <c r="K5" s="3"/>
    </row>
    <row r="6">
      <c r="A6" s="1" t="s">
        <v>10</v>
      </c>
      <c r="B6" s="2" t="s">
        <v>1</v>
      </c>
      <c r="C6" s="2" t="s">
        <v>8</v>
      </c>
      <c r="D6" s="2" t="s">
        <v>280</v>
      </c>
      <c r="E6" s="3"/>
      <c r="F6" s="3"/>
      <c r="G6" s="3"/>
      <c r="H6" s="3"/>
      <c r="I6" s="3"/>
      <c r="J6" s="3"/>
      <c r="K6" s="3"/>
    </row>
    <row r="7">
      <c r="A7" s="1" t="s">
        <v>22</v>
      </c>
      <c r="B7" s="2" t="s">
        <v>15</v>
      </c>
      <c r="C7" s="27" t="s">
        <v>23</v>
      </c>
      <c r="D7" s="2"/>
      <c r="E7" s="3"/>
      <c r="F7" s="3"/>
      <c r="G7" s="3"/>
      <c r="H7" s="3"/>
      <c r="I7" s="3"/>
      <c r="J7" s="3"/>
      <c r="K7" s="3"/>
    </row>
    <row r="8">
      <c r="A8" s="39" t="s">
        <v>24</v>
      </c>
      <c r="B8" s="24" t="s">
        <v>20</v>
      </c>
      <c r="C8" s="24"/>
      <c r="D8" s="24"/>
      <c r="E8" s="24"/>
      <c r="F8" s="3"/>
      <c r="G8" s="3"/>
      <c r="H8" s="3"/>
      <c r="I8" s="3"/>
      <c r="J8" s="3"/>
      <c r="K8" s="3"/>
    </row>
    <row r="9">
      <c r="A9" s="31" t="s">
        <v>25</v>
      </c>
      <c r="B9" s="25" t="s">
        <v>20</v>
      </c>
      <c r="C9" s="25" t="s">
        <v>26</v>
      </c>
      <c r="D9" s="25"/>
      <c r="E9" s="25"/>
      <c r="F9" s="3"/>
      <c r="G9" s="3"/>
      <c r="H9" s="3"/>
      <c r="I9" s="3"/>
      <c r="J9" s="3"/>
      <c r="K9" s="3"/>
    </row>
    <row r="10">
      <c r="A10" s="3"/>
      <c r="B10" s="3"/>
      <c r="C10" s="3"/>
      <c r="D10" s="3"/>
      <c r="E10" s="3"/>
      <c r="F10" s="3"/>
      <c r="G10" s="3"/>
      <c r="H10" s="3"/>
      <c r="I10" s="3"/>
      <c r="J10" s="3"/>
      <c r="K10" s="3"/>
    </row>
    <row r="11">
      <c r="A11" s="9" t="s">
        <v>0</v>
      </c>
      <c r="B11" s="9" t="s">
        <v>294</v>
      </c>
      <c r="C11" s="10" t="s">
        <v>91</v>
      </c>
      <c r="D11" s="95" t="s">
        <v>295</v>
      </c>
      <c r="E11" s="95" t="s">
        <v>296</v>
      </c>
      <c r="F11" s="9" t="s">
        <v>9</v>
      </c>
      <c r="G11" s="9" t="s">
        <v>10</v>
      </c>
      <c r="H11" s="43" t="s">
        <v>22</v>
      </c>
      <c r="I11" s="43" t="s">
        <v>24</v>
      </c>
      <c r="J11" s="43" t="s">
        <v>25</v>
      </c>
      <c r="K11" s="9"/>
    </row>
    <row r="12">
      <c r="A12" s="14">
        <v>1.0</v>
      </c>
      <c r="B12" s="14">
        <v>1.0</v>
      </c>
      <c r="C12" s="10" t="str">
        <f>LOOKUP($B12, campaign!$A$20:$A28, campaign!$B$20:$B28)</f>
        <v>Thank You</v>
      </c>
      <c r="D12" s="10" t="s">
        <v>297</v>
      </c>
      <c r="E12" s="10" t="s">
        <v>297</v>
      </c>
      <c r="F12" s="15"/>
      <c r="G12" s="14"/>
      <c r="H12" s="16" t="s">
        <v>33</v>
      </c>
      <c r="I12" s="45"/>
      <c r="J12" s="45"/>
      <c r="K12" s="10"/>
    </row>
    <row r="13">
      <c r="A13" s="10">
        <v>2.0</v>
      </c>
      <c r="B13" s="10">
        <v>1.0</v>
      </c>
      <c r="C13" s="10" t="str">
        <f>LOOKUP($B13, campaign!$A$20:$A28, campaign!$B$20:$B28)</f>
        <v>Thank You</v>
      </c>
      <c r="D13" s="10" t="s">
        <v>298</v>
      </c>
      <c r="E13" s="10" t="s">
        <v>298</v>
      </c>
      <c r="F13" s="15"/>
      <c r="G13" s="14"/>
      <c r="H13" s="18" t="s">
        <v>33</v>
      </c>
      <c r="I13" s="46"/>
      <c r="J13" s="46"/>
      <c r="K13" s="20"/>
    </row>
    <row r="14">
      <c r="A14" s="10">
        <v>3.0</v>
      </c>
      <c r="B14" s="10">
        <v>1.0</v>
      </c>
      <c r="C14" s="10" t="str">
        <f>LOOKUP($B14, campaign!$A$20:$A28, campaign!$B$20:$B28)</f>
        <v>Thank You</v>
      </c>
      <c r="D14" s="10" t="s">
        <v>299</v>
      </c>
      <c r="E14" s="10" t="s">
        <v>299</v>
      </c>
      <c r="F14" s="48"/>
      <c r="G14" s="17"/>
      <c r="H14" s="16" t="s">
        <v>33</v>
      </c>
      <c r="I14" s="47"/>
      <c r="J14" s="47"/>
      <c r="K14" s="20"/>
    </row>
    <row r="15">
      <c r="A15" s="10">
        <v>4.0</v>
      </c>
      <c r="B15" s="10">
        <v>1.0</v>
      </c>
      <c r="C15" s="10" t="str">
        <f>LOOKUP($B15, campaign!$A$20:$A28, campaign!$B$20:$B28)</f>
        <v>Thank You</v>
      </c>
      <c r="D15" s="10" t="s">
        <v>300</v>
      </c>
      <c r="E15" s="10" t="s">
        <v>300</v>
      </c>
      <c r="F15" s="48"/>
      <c r="G15" s="17"/>
      <c r="H15" s="16" t="s">
        <v>33</v>
      </c>
      <c r="I15" s="47"/>
      <c r="J15" s="47"/>
      <c r="K15" s="20"/>
    </row>
    <row r="16">
      <c r="A16" s="10">
        <v>5.0</v>
      </c>
      <c r="B16" s="10">
        <v>2.0</v>
      </c>
      <c r="C16" s="10" t="str">
        <f>LOOKUP($B16, campaign!$A$20:$A28, campaign!$B$20:$B28)</f>
        <v>Bush Fires (AU)</v>
      </c>
      <c r="D16" s="10" t="s">
        <v>301</v>
      </c>
      <c r="E16" s="10" t="s">
        <v>301</v>
      </c>
      <c r="F16" s="48"/>
      <c r="G16" s="17"/>
      <c r="H16" s="16" t="s">
        <v>33</v>
      </c>
      <c r="I16" s="47"/>
      <c r="J16" s="47"/>
      <c r="K16" s="20"/>
    </row>
    <row r="17">
      <c r="A17" s="10">
        <v>6.0</v>
      </c>
      <c r="B17" s="10">
        <v>2.0</v>
      </c>
      <c r="C17" s="10" t="str">
        <f>LOOKUP($B17, campaign!$A$20:$A28, campaign!$B$20:$B28)</f>
        <v>Bush Fires (AU)</v>
      </c>
      <c r="D17" s="96" t="s">
        <v>302</v>
      </c>
      <c r="E17" s="96" t="s">
        <v>302</v>
      </c>
      <c r="F17" s="48"/>
      <c r="G17" s="17"/>
      <c r="H17" s="16" t="s">
        <v>33</v>
      </c>
      <c r="I17" s="47"/>
      <c r="J17" s="47"/>
      <c r="K17" s="20"/>
    </row>
    <row r="18">
      <c r="A18" s="3"/>
      <c r="B18" s="3"/>
      <c r="C18" s="3"/>
      <c r="D18" s="3"/>
      <c r="E18" s="3"/>
      <c r="F18" s="3"/>
      <c r="G18" s="3"/>
      <c r="H18" s="3"/>
      <c r="I18" s="3"/>
      <c r="J18" s="3"/>
      <c r="K18" s="3"/>
    </row>
    <row r="19">
      <c r="A19" s="9" t="s">
        <v>0</v>
      </c>
      <c r="B19" s="9" t="s">
        <v>294</v>
      </c>
      <c r="C19" s="10" t="s">
        <v>91</v>
      </c>
      <c r="D19" s="8" t="s">
        <v>5</v>
      </c>
      <c r="E19" s="8" t="s">
        <v>133</v>
      </c>
      <c r="F19" s="9" t="s">
        <v>9</v>
      </c>
      <c r="G19" s="9" t="s">
        <v>10</v>
      </c>
      <c r="H19" s="43" t="s">
        <v>22</v>
      </c>
      <c r="I19" s="43" t="s">
        <v>24</v>
      </c>
      <c r="J19" s="43" t="s">
        <v>25</v>
      </c>
      <c r="K19" s="9"/>
    </row>
    <row r="20">
      <c r="A20" s="14">
        <v>1.0</v>
      </c>
      <c r="B20" s="14">
        <v>1.0</v>
      </c>
      <c r="C20" s="10" t="str">
        <f>LOOKUP($B20, campaign!$A$20:$A28, campaign!$B$20:$B28)</f>
        <v>Thank You</v>
      </c>
      <c r="D20" s="10" t="s">
        <v>303</v>
      </c>
      <c r="E20" s="10" t="s">
        <v>304</v>
      </c>
      <c r="F20" s="15"/>
      <c r="G20" s="14"/>
      <c r="H20" s="16" t="s">
        <v>33</v>
      </c>
      <c r="I20" s="45"/>
      <c r="J20" s="45"/>
      <c r="K20" s="10"/>
    </row>
    <row r="21">
      <c r="A21" s="97">
        <v>2.0</v>
      </c>
      <c r="B21" s="97">
        <v>1.0</v>
      </c>
      <c r="C21" s="97" t="str">
        <f>LOOKUP($B21, campaign!$A$20:$A28, campaign!$B$20:$B28)</f>
        <v>Thank You</v>
      </c>
      <c r="D21" s="97" t="s">
        <v>305</v>
      </c>
      <c r="E21" s="97" t="s">
        <v>306</v>
      </c>
      <c r="F21" s="98"/>
      <c r="G21" s="99"/>
      <c r="H21" s="100" t="s">
        <v>33</v>
      </c>
      <c r="I21" s="101"/>
      <c r="J21" s="101"/>
      <c r="K21" s="102"/>
    </row>
    <row r="22">
      <c r="A22" s="103">
        <v>2.0</v>
      </c>
      <c r="B22" s="103">
        <v>1.0</v>
      </c>
      <c r="C22" s="104" t="str">
        <f>LOOKUP($B22, campaign!$A$20:$A28, campaign!$B$20:$B28)</f>
        <v>Thank You</v>
      </c>
      <c r="D22" s="105" t="s">
        <v>307</v>
      </c>
      <c r="E22" s="105" t="s">
        <v>308</v>
      </c>
      <c r="F22" s="106"/>
      <c r="G22" s="106"/>
      <c r="H22" s="104" t="s">
        <v>33</v>
      </c>
      <c r="I22" s="106"/>
      <c r="J22" s="106"/>
      <c r="K22" s="107"/>
    </row>
    <row r="23">
      <c r="A23" s="10">
        <v>3.0</v>
      </c>
      <c r="B23" s="10">
        <v>1.0</v>
      </c>
      <c r="C23" s="10" t="str">
        <f>LOOKUP($B23, campaign!$A$20:$A28, campaign!$B$20:$B28)</f>
        <v>Thank You</v>
      </c>
      <c r="D23" s="10" t="s">
        <v>309</v>
      </c>
      <c r="E23" s="10" t="s">
        <v>310</v>
      </c>
      <c r="F23" s="48"/>
      <c r="G23" s="17"/>
      <c r="H23" s="16" t="s">
        <v>33</v>
      </c>
      <c r="I23" s="47"/>
      <c r="J23" s="47"/>
      <c r="K23" s="20"/>
    </row>
    <row r="24">
      <c r="A24" s="97">
        <v>4.0</v>
      </c>
      <c r="B24" s="97">
        <v>1.0</v>
      </c>
      <c r="C24" s="97" t="str">
        <f>LOOKUP($B24, campaign!$A$20:$A28, campaign!$B$20:$B28)</f>
        <v>Thank You</v>
      </c>
      <c r="D24" s="97" t="s">
        <v>311</v>
      </c>
      <c r="E24" s="97" t="s">
        <v>312</v>
      </c>
      <c r="F24" s="108"/>
      <c r="G24" s="109"/>
      <c r="H24" s="110" t="s">
        <v>33</v>
      </c>
      <c r="I24" s="111"/>
      <c r="J24" s="111"/>
      <c r="K24" s="102"/>
    </row>
    <row r="25">
      <c r="A25" s="10">
        <v>4.0</v>
      </c>
      <c r="B25" s="10">
        <v>1.0</v>
      </c>
      <c r="C25" s="10" t="str">
        <f>LOOKUP($B25, campaign!$A$20:$A28, campaign!$B$20:$B28)</f>
        <v>Thank You</v>
      </c>
      <c r="D25" s="10" t="s">
        <v>313</v>
      </c>
      <c r="E25" s="10" t="s">
        <v>314</v>
      </c>
      <c r="F25" s="48"/>
      <c r="G25" s="17"/>
      <c r="H25" s="16" t="s">
        <v>33</v>
      </c>
      <c r="I25" s="47"/>
      <c r="J25" s="47"/>
      <c r="K25" s="20"/>
    </row>
    <row r="26">
      <c r="A26" s="10">
        <v>5.0</v>
      </c>
      <c r="B26" s="10">
        <v>2.0</v>
      </c>
      <c r="C26" s="10" t="str">
        <f>LOOKUP($B26, campaign!$A$20:$A28, campaign!$B$20:$B28)</f>
        <v>Bush Fires (AU)</v>
      </c>
      <c r="D26" s="10" t="s">
        <v>315</v>
      </c>
      <c r="E26" s="20"/>
      <c r="F26" s="48"/>
      <c r="G26" s="17"/>
      <c r="H26" s="16" t="s">
        <v>33</v>
      </c>
      <c r="I26" s="47"/>
      <c r="J26" s="47"/>
      <c r="K26" s="20"/>
    </row>
    <row r="27">
      <c r="A27" s="10">
        <v>6.0</v>
      </c>
      <c r="B27" s="10">
        <v>2.0</v>
      </c>
      <c r="C27" s="10" t="str">
        <f>LOOKUP($B27, campaign!$A$20:$A28, campaign!$B$20:$B28)</f>
        <v>Bush Fires (AU)</v>
      </c>
      <c r="D27" s="96" t="s">
        <v>316</v>
      </c>
      <c r="E27" s="20"/>
      <c r="F27" s="48"/>
      <c r="G27" s="17"/>
      <c r="H27" s="16" t="s">
        <v>33</v>
      </c>
      <c r="I27" s="47"/>
      <c r="J27" s="47"/>
      <c r="K27" s="20"/>
    </row>
    <row r="28">
      <c r="A28" s="3"/>
      <c r="B28" s="3"/>
      <c r="C28" s="3"/>
      <c r="D28" s="3"/>
      <c r="E28" s="3"/>
      <c r="F28" s="3"/>
      <c r="G28" s="3"/>
      <c r="H28" s="3"/>
      <c r="I28" s="3"/>
      <c r="J28" s="3"/>
      <c r="K28" s="3"/>
    </row>
  </sheetData>
  <drawing r:id="rId2"/>
  <legacyDrawing r:id="rId3"/>
  <tableParts count="2">
    <tablePart r:id="rId6"/>
    <tablePart r:id="rId7"/>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1.5"/>
    <col customWidth="1" min="3" max="3" width="30.38"/>
    <col customWidth="1" min="4" max="4" width="20.38"/>
    <col customWidth="1" min="5" max="5" width="36.25"/>
    <col customWidth="1" min="6" max="6" width="47.25"/>
    <col customWidth="1" min="7" max="7" width="10.0"/>
    <col customWidth="1" min="8" max="9" width="6.75"/>
    <col customWidth="1" min="10" max="10" width="9.88"/>
    <col customWidth="1" min="11" max="11" width="8.75"/>
    <col customWidth="1" min="12" max="12" width="8.13"/>
    <col customWidth="1" min="13" max="13" width="5.75"/>
    <col customWidth="1" min="14" max="14" width="15.75"/>
    <col customWidth="1" min="15" max="15" width="14.88"/>
  </cols>
  <sheetData>
    <row r="1">
      <c r="A1" s="5" t="s">
        <v>0</v>
      </c>
      <c r="B1" s="6" t="s">
        <v>1</v>
      </c>
      <c r="C1" s="6" t="s">
        <v>2</v>
      </c>
      <c r="D1" s="112"/>
      <c r="E1" s="112"/>
      <c r="F1" s="112"/>
      <c r="G1" s="112"/>
      <c r="H1" s="112"/>
      <c r="I1" s="112"/>
      <c r="J1" s="112"/>
      <c r="K1" s="112"/>
      <c r="L1" s="112"/>
      <c r="M1" s="112"/>
      <c r="N1" s="112"/>
      <c r="O1" s="112"/>
      <c r="P1" s="112"/>
    </row>
    <row r="2">
      <c r="A2" s="5" t="s">
        <v>258</v>
      </c>
      <c r="B2" s="6" t="s">
        <v>15</v>
      </c>
      <c r="C2" s="6" t="s">
        <v>317</v>
      </c>
      <c r="D2" s="7"/>
      <c r="E2" s="7"/>
      <c r="F2" s="7"/>
      <c r="G2" s="7"/>
      <c r="H2" s="7"/>
      <c r="I2" s="7"/>
      <c r="J2" s="7"/>
      <c r="K2" s="7"/>
      <c r="L2" s="7"/>
      <c r="M2" s="7"/>
      <c r="N2" s="7"/>
      <c r="O2" s="7"/>
      <c r="P2" s="7"/>
    </row>
    <row r="3">
      <c r="A3" s="5" t="s">
        <v>259</v>
      </c>
      <c r="B3" s="6" t="s">
        <v>1</v>
      </c>
      <c r="C3" s="7"/>
      <c r="D3" s="6" t="s">
        <v>318</v>
      </c>
      <c r="E3" s="7"/>
      <c r="F3" s="7"/>
      <c r="G3" s="7"/>
      <c r="H3" s="7"/>
      <c r="I3" s="7"/>
      <c r="J3" s="7"/>
      <c r="K3" s="7"/>
      <c r="L3" s="7"/>
      <c r="M3" s="7"/>
      <c r="N3" s="7"/>
      <c r="O3" s="7"/>
      <c r="P3" s="7"/>
    </row>
    <row r="4">
      <c r="A4" s="5" t="s">
        <v>5</v>
      </c>
      <c r="B4" s="6" t="s">
        <v>6</v>
      </c>
      <c r="C4" s="57" t="s">
        <v>8</v>
      </c>
      <c r="D4" s="112"/>
      <c r="E4" s="112"/>
      <c r="F4" s="112"/>
      <c r="G4" s="112"/>
      <c r="H4" s="112"/>
      <c r="I4" s="112"/>
      <c r="J4" s="112"/>
      <c r="K4" s="112"/>
      <c r="L4" s="112"/>
      <c r="M4" s="112"/>
      <c r="N4" s="112"/>
      <c r="O4" s="112"/>
      <c r="P4" s="112"/>
    </row>
    <row r="5">
      <c r="A5" s="5" t="s">
        <v>133</v>
      </c>
      <c r="B5" s="6" t="s">
        <v>6</v>
      </c>
      <c r="C5" s="57" t="s">
        <v>8</v>
      </c>
      <c r="D5" s="112"/>
      <c r="E5" s="112"/>
      <c r="F5" s="112"/>
      <c r="G5" s="112"/>
      <c r="H5" s="112"/>
      <c r="I5" s="112"/>
      <c r="J5" s="112"/>
      <c r="K5" s="112"/>
      <c r="L5" s="112"/>
      <c r="M5" s="112"/>
      <c r="N5" s="112"/>
      <c r="O5" s="112"/>
      <c r="P5" s="112"/>
    </row>
    <row r="6">
      <c r="A6" s="5" t="s">
        <v>278</v>
      </c>
      <c r="B6" s="6" t="s">
        <v>1</v>
      </c>
      <c r="C6" s="6" t="s">
        <v>8</v>
      </c>
      <c r="D6" s="57"/>
      <c r="E6" s="6"/>
      <c r="F6" s="6"/>
      <c r="G6" s="6"/>
      <c r="H6" s="7"/>
      <c r="I6" s="7"/>
      <c r="J6" s="7"/>
      <c r="K6" s="7"/>
      <c r="L6" s="7"/>
      <c r="M6" s="7"/>
      <c r="N6" s="7"/>
      <c r="O6" s="7"/>
      <c r="P6" s="7"/>
    </row>
    <row r="7">
      <c r="A7" s="5" t="s">
        <v>9</v>
      </c>
      <c r="B7" s="6" t="s">
        <v>1</v>
      </c>
      <c r="C7" s="6" t="s">
        <v>8</v>
      </c>
      <c r="D7" s="57" t="s">
        <v>279</v>
      </c>
      <c r="E7" s="6"/>
      <c r="F7" s="6"/>
      <c r="G7" s="6"/>
      <c r="H7" s="7"/>
      <c r="I7" s="7"/>
      <c r="J7" s="7"/>
      <c r="K7" s="7"/>
      <c r="L7" s="7"/>
      <c r="M7" s="7"/>
      <c r="N7" s="7"/>
      <c r="O7" s="7"/>
      <c r="P7" s="7"/>
    </row>
    <row r="8">
      <c r="A8" s="5" t="s">
        <v>10</v>
      </c>
      <c r="B8" s="6" t="s">
        <v>1</v>
      </c>
      <c r="C8" s="6" t="s">
        <v>8</v>
      </c>
      <c r="D8" s="57" t="s">
        <v>280</v>
      </c>
      <c r="E8" s="6"/>
      <c r="F8" s="6"/>
      <c r="G8" s="6"/>
      <c r="H8" s="7"/>
      <c r="I8" s="7"/>
      <c r="J8" s="7"/>
      <c r="K8" s="7"/>
      <c r="L8" s="7"/>
      <c r="M8" s="7"/>
      <c r="N8" s="7"/>
      <c r="O8" s="7"/>
      <c r="P8" s="7"/>
    </row>
    <row r="9">
      <c r="A9" s="5" t="s">
        <v>282</v>
      </c>
      <c r="B9" s="6" t="s">
        <v>15</v>
      </c>
      <c r="C9" s="6" t="s">
        <v>283</v>
      </c>
      <c r="D9" s="6"/>
      <c r="E9" s="6"/>
      <c r="F9" s="6"/>
      <c r="G9" s="6"/>
      <c r="H9" s="6"/>
      <c r="I9" s="7"/>
      <c r="J9" s="7"/>
      <c r="K9" s="7"/>
      <c r="L9" s="7"/>
      <c r="M9" s="7"/>
      <c r="N9" s="7"/>
      <c r="O9" s="7"/>
      <c r="P9" s="7"/>
    </row>
    <row r="10">
      <c r="A10" s="113" t="s">
        <v>19</v>
      </c>
      <c r="B10" s="57" t="s">
        <v>20</v>
      </c>
      <c r="C10" s="57"/>
      <c r="D10" s="6"/>
      <c r="E10" s="6"/>
      <c r="F10" s="6"/>
      <c r="G10" s="6"/>
      <c r="H10" s="6"/>
      <c r="I10" s="7"/>
      <c r="J10" s="7"/>
      <c r="K10" s="7"/>
      <c r="L10" s="7"/>
      <c r="M10" s="7"/>
      <c r="N10" s="7"/>
      <c r="O10" s="7"/>
      <c r="P10" s="7"/>
    </row>
    <row r="11">
      <c r="A11" s="113" t="s">
        <v>21</v>
      </c>
      <c r="B11" s="57" t="s">
        <v>20</v>
      </c>
      <c r="C11" s="57"/>
      <c r="D11" s="6"/>
      <c r="E11" s="6"/>
      <c r="F11" s="6"/>
      <c r="G11" s="6"/>
      <c r="H11" s="6"/>
      <c r="I11" s="7"/>
      <c r="J11" s="7"/>
      <c r="K11" s="7"/>
      <c r="L11" s="7"/>
      <c r="M11" s="7"/>
      <c r="N11" s="7"/>
      <c r="O11" s="7"/>
      <c r="P11" s="7"/>
    </row>
    <row r="12">
      <c r="A12" s="5" t="s">
        <v>22</v>
      </c>
      <c r="B12" s="6" t="s">
        <v>15</v>
      </c>
      <c r="C12" s="27" t="s">
        <v>23</v>
      </c>
      <c r="D12" s="6"/>
      <c r="E12" s="6"/>
      <c r="F12" s="6"/>
      <c r="G12" s="6"/>
      <c r="H12" s="6"/>
      <c r="I12" s="7"/>
      <c r="J12" s="7"/>
      <c r="K12" s="7"/>
      <c r="L12" s="7"/>
      <c r="M12" s="7"/>
      <c r="N12" s="7"/>
      <c r="O12" s="7"/>
      <c r="P12" s="7"/>
    </row>
    <row r="13">
      <c r="A13" s="56" t="s">
        <v>24</v>
      </c>
      <c r="B13" s="57" t="s">
        <v>20</v>
      </c>
      <c r="C13" s="57"/>
      <c r="D13" s="57"/>
      <c r="E13" s="57"/>
      <c r="F13" s="57"/>
      <c r="G13" s="57"/>
      <c r="H13" s="57"/>
      <c r="I13" s="57"/>
      <c r="J13" s="7"/>
      <c r="K13" s="7"/>
      <c r="L13" s="7"/>
      <c r="M13" s="7"/>
      <c r="N13" s="7"/>
      <c r="O13" s="7"/>
      <c r="P13" s="7"/>
    </row>
    <row r="14">
      <c r="A14" s="114" t="s">
        <v>25</v>
      </c>
      <c r="B14" s="7" t="s">
        <v>20</v>
      </c>
      <c r="C14" s="7" t="s">
        <v>26</v>
      </c>
      <c r="D14" s="7"/>
      <c r="E14" s="7"/>
      <c r="F14" s="7"/>
      <c r="G14" s="7"/>
      <c r="H14" s="7"/>
      <c r="I14" s="7"/>
      <c r="J14" s="7"/>
      <c r="K14" s="7"/>
      <c r="L14" s="7"/>
      <c r="M14" s="7"/>
      <c r="N14" s="7"/>
      <c r="O14" s="7"/>
      <c r="P14" s="7"/>
    </row>
    <row r="15">
      <c r="A15" s="112"/>
      <c r="B15" s="112"/>
      <c r="C15" s="112"/>
      <c r="D15" s="112"/>
      <c r="E15" s="112"/>
      <c r="F15" s="112"/>
      <c r="G15" s="112"/>
      <c r="H15" s="112"/>
      <c r="I15" s="112"/>
      <c r="J15" s="112"/>
      <c r="K15" s="112"/>
      <c r="L15" s="112"/>
      <c r="M15" s="112"/>
      <c r="N15" s="112"/>
      <c r="O15" s="112"/>
      <c r="P15" s="112"/>
    </row>
    <row r="16">
      <c r="A16" s="115" t="s">
        <v>0</v>
      </c>
      <c r="B16" s="115" t="s">
        <v>258</v>
      </c>
      <c r="C16" s="115" t="s">
        <v>259</v>
      </c>
      <c r="D16" s="116" t="s">
        <v>319</v>
      </c>
      <c r="E16" s="117" t="s">
        <v>320</v>
      </c>
      <c r="F16" s="117" t="s">
        <v>321</v>
      </c>
      <c r="G16" s="118" t="s">
        <v>278</v>
      </c>
      <c r="H16" s="118" t="s">
        <v>9</v>
      </c>
      <c r="I16" s="118" t="s">
        <v>10</v>
      </c>
      <c r="J16" s="118" t="s">
        <v>282</v>
      </c>
      <c r="K16" s="118" t="s">
        <v>19</v>
      </c>
      <c r="L16" s="118" t="s">
        <v>21</v>
      </c>
      <c r="M16" s="118" t="s">
        <v>22</v>
      </c>
      <c r="N16" s="118" t="s">
        <v>24</v>
      </c>
      <c r="O16" s="118" t="s">
        <v>25</v>
      </c>
      <c r="P16" s="119"/>
    </row>
    <row r="17">
      <c r="A17" s="120">
        <v>1.0</v>
      </c>
      <c r="B17" s="116" t="s">
        <v>77</v>
      </c>
      <c r="C17" s="116">
        <v>-1.0</v>
      </c>
      <c r="D17" s="121" t="str">
        <f>IF(B17="campaign", LOOKUP($C17, campaign!$A$20:$A23, campaign!$B$20:$B23), IF(B17="none", "ANY", "error"))</f>
        <v>ANY</v>
      </c>
      <c r="E17" s="120" t="s">
        <v>322</v>
      </c>
      <c r="F17" s="120" t="s">
        <v>322</v>
      </c>
      <c r="G17" s="119"/>
      <c r="H17" s="119"/>
      <c r="I17" s="119"/>
      <c r="J17" s="119"/>
      <c r="K17" s="119"/>
      <c r="L17" s="119"/>
      <c r="M17" s="119"/>
      <c r="N17" s="119"/>
      <c r="O17" s="119"/>
      <c r="P17" s="119"/>
    </row>
    <row r="18">
      <c r="A18" s="120">
        <v>2.0</v>
      </c>
      <c r="B18" s="116" t="s">
        <v>70</v>
      </c>
      <c r="C18" s="116">
        <v>1.0</v>
      </c>
      <c r="D18" s="121" t="str">
        <f>IF(B18="campaign", LOOKUP($C18, campaign!$A$20:$A23, campaign!$B$20:$B23), IF(B18="none", "ANY", "error"))</f>
        <v>Thank You</v>
      </c>
      <c r="E18" s="120" t="s">
        <v>286</v>
      </c>
      <c r="F18" s="120" t="s">
        <v>286</v>
      </c>
      <c r="G18" s="119"/>
      <c r="H18" s="119"/>
      <c r="I18" s="119"/>
      <c r="J18" s="119"/>
      <c r="K18" s="119"/>
      <c r="L18" s="119"/>
      <c r="M18" s="119"/>
      <c r="N18" s="119"/>
      <c r="O18" s="119"/>
      <c r="P18" s="119"/>
    </row>
    <row r="19">
      <c r="A19" s="112"/>
      <c r="B19" s="112"/>
      <c r="C19" s="112"/>
      <c r="D19" s="112"/>
      <c r="E19" s="112"/>
      <c r="F19" s="112"/>
      <c r="G19" s="112"/>
      <c r="H19" s="112"/>
      <c r="I19" s="112"/>
      <c r="J19" s="112"/>
      <c r="K19" s="112"/>
      <c r="L19" s="112"/>
      <c r="M19" s="112"/>
      <c r="N19" s="112"/>
      <c r="O19" s="112"/>
      <c r="P19" s="112"/>
    </row>
    <row r="20">
      <c r="A20" s="115" t="s">
        <v>0</v>
      </c>
      <c r="B20" s="115" t="s">
        <v>258</v>
      </c>
      <c r="C20" s="115" t="s">
        <v>259</v>
      </c>
      <c r="D20" s="116" t="s">
        <v>323</v>
      </c>
      <c r="E20" s="115" t="s">
        <v>5</v>
      </c>
      <c r="F20" s="115" t="s">
        <v>133</v>
      </c>
      <c r="G20" s="118" t="s">
        <v>278</v>
      </c>
      <c r="H20" s="118" t="s">
        <v>9</v>
      </c>
      <c r="I20" s="118" t="s">
        <v>10</v>
      </c>
      <c r="J20" s="118" t="s">
        <v>282</v>
      </c>
      <c r="K20" s="118" t="s">
        <v>19</v>
      </c>
      <c r="L20" s="118" t="s">
        <v>21</v>
      </c>
      <c r="M20" s="118" t="s">
        <v>22</v>
      </c>
      <c r="N20" s="118" t="s">
        <v>24</v>
      </c>
      <c r="O20" s="118" t="s">
        <v>25</v>
      </c>
      <c r="P20" s="119"/>
    </row>
    <row r="21">
      <c r="A21" s="120">
        <v>1.0</v>
      </c>
      <c r="B21" s="116" t="s">
        <v>77</v>
      </c>
      <c r="C21" s="116">
        <v>-1.0</v>
      </c>
      <c r="D21" s="121" t="str">
        <f>IF(B21="campaign", LOOKUP($C21, campaign!$A$20:$A23, campaign!$B$20:$B23), IF(B21="none", "ANY", "error"))</f>
        <v>ANY</v>
      </c>
      <c r="E21" s="120" t="s">
        <v>324</v>
      </c>
      <c r="F21" s="120" t="s">
        <v>325</v>
      </c>
      <c r="G21" s="119"/>
      <c r="H21" s="119"/>
      <c r="I21" s="119"/>
      <c r="J21" s="119"/>
      <c r="K21" s="119"/>
      <c r="L21" s="119"/>
      <c r="M21" s="119"/>
      <c r="N21" s="119"/>
      <c r="O21" s="119"/>
      <c r="P21" s="119"/>
    </row>
    <row r="22">
      <c r="A22" s="120">
        <v>2.0</v>
      </c>
      <c r="B22" s="116" t="s">
        <v>70</v>
      </c>
      <c r="C22" s="116">
        <v>1.0</v>
      </c>
      <c r="D22" s="121" t="str">
        <f>IF(B22="campaign", LOOKUP($C22, campaign!$A$20:$A23, campaign!$B$20:$B23), IF(B22="none", "ANY", "error"))</f>
        <v>Thank You</v>
      </c>
      <c r="E22" s="120" t="s">
        <v>326</v>
      </c>
      <c r="F22" s="120" t="s">
        <v>327</v>
      </c>
      <c r="G22" s="120">
        <v>3467.0</v>
      </c>
      <c r="H22" s="119"/>
      <c r="I22" s="119"/>
      <c r="J22" s="119"/>
      <c r="K22" s="119"/>
      <c r="L22" s="119"/>
      <c r="M22" s="119"/>
      <c r="N22" s="119"/>
      <c r="O22" s="119"/>
      <c r="P22" s="119"/>
    </row>
    <row r="23">
      <c r="A23" s="122"/>
      <c r="B23" s="123"/>
      <c r="C23" s="123"/>
      <c r="D23" s="124"/>
      <c r="E23" s="122"/>
      <c r="F23" s="120"/>
      <c r="G23" s="119"/>
      <c r="H23" s="119"/>
      <c r="I23" s="119"/>
      <c r="J23" s="119"/>
      <c r="K23" s="119"/>
      <c r="L23" s="119"/>
      <c r="M23" s="119"/>
      <c r="N23" s="119"/>
      <c r="O23" s="119"/>
      <c r="P23" s="119"/>
    </row>
  </sheetData>
  <drawing r:id="rId2"/>
  <legacyDrawing r:id="rId3"/>
  <tableParts count="2">
    <tablePart r:id="rId6"/>
    <tablePart r:id="rId7"/>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37.13"/>
    <col customWidth="1" min="3" max="3" width="30.38"/>
    <col customWidth="1" min="4" max="4" width="23.25"/>
    <col customWidth="1" min="5" max="5" width="9.75"/>
    <col customWidth="1" min="6" max="6" width="13.75"/>
    <col customWidth="1" min="7" max="7" width="5.75"/>
    <col customWidth="1" min="8" max="8" width="15.75"/>
    <col customWidth="1" min="9" max="9" width="14.88"/>
    <col customWidth="1" min="10" max="10" width="12.88"/>
  </cols>
  <sheetData>
    <row r="1">
      <c r="A1" s="1" t="s">
        <v>328</v>
      </c>
      <c r="B1" s="2" t="s">
        <v>1</v>
      </c>
      <c r="C1" s="27" t="s">
        <v>60</v>
      </c>
      <c r="D1" s="3"/>
      <c r="E1" s="3"/>
      <c r="F1" s="3"/>
      <c r="G1" s="3"/>
      <c r="H1" s="3"/>
      <c r="I1" s="3"/>
      <c r="J1" s="3"/>
    </row>
    <row r="2">
      <c r="A2" s="1" t="s">
        <v>329</v>
      </c>
      <c r="B2" s="2" t="s">
        <v>1</v>
      </c>
      <c r="C2" s="27" t="s">
        <v>60</v>
      </c>
      <c r="D2" s="3"/>
      <c r="E2" s="3"/>
      <c r="F2" s="3"/>
      <c r="G2" s="3"/>
      <c r="H2" s="3"/>
      <c r="I2" s="3"/>
      <c r="J2" s="3"/>
    </row>
    <row r="3">
      <c r="A3" s="1" t="s">
        <v>114</v>
      </c>
      <c r="B3" s="2" t="s">
        <v>15</v>
      </c>
      <c r="C3" s="27" t="s">
        <v>330</v>
      </c>
      <c r="D3" s="3"/>
      <c r="E3" s="3"/>
      <c r="F3" s="3"/>
      <c r="G3" s="3"/>
      <c r="H3" s="3"/>
      <c r="I3" s="3"/>
      <c r="J3" s="3"/>
    </row>
    <row r="4">
      <c r="A4" s="1" t="s">
        <v>5</v>
      </c>
      <c r="B4" s="2" t="s">
        <v>6</v>
      </c>
      <c r="C4" s="24"/>
      <c r="D4" s="3"/>
      <c r="E4" s="3"/>
      <c r="F4" s="3"/>
      <c r="G4" s="3"/>
      <c r="H4" s="3"/>
      <c r="I4" s="3"/>
      <c r="J4" s="3"/>
    </row>
    <row r="5">
      <c r="A5" s="1" t="s">
        <v>22</v>
      </c>
      <c r="B5" s="2" t="s">
        <v>15</v>
      </c>
      <c r="C5" s="27" t="s">
        <v>23</v>
      </c>
      <c r="D5" s="3"/>
      <c r="E5" s="3"/>
      <c r="F5" s="3"/>
      <c r="G5" s="3"/>
      <c r="H5" s="3"/>
      <c r="I5" s="3"/>
      <c r="J5" s="3"/>
    </row>
    <row r="6">
      <c r="A6" s="39" t="s">
        <v>24</v>
      </c>
      <c r="B6" s="24" t="s">
        <v>20</v>
      </c>
      <c r="C6" s="24"/>
      <c r="D6" s="24"/>
      <c r="E6" s="24"/>
      <c r="F6" s="24"/>
      <c r="G6" s="3"/>
      <c r="H6" s="3"/>
      <c r="I6" s="3"/>
      <c r="J6" s="3"/>
    </row>
    <row r="7">
      <c r="A7" s="31" t="s">
        <v>25</v>
      </c>
      <c r="B7" s="25" t="s">
        <v>20</v>
      </c>
      <c r="C7" s="25" t="s">
        <v>26</v>
      </c>
      <c r="D7" s="25"/>
      <c r="E7" s="25"/>
      <c r="F7" s="25"/>
      <c r="G7" s="3"/>
      <c r="H7" s="3"/>
      <c r="I7" s="3"/>
      <c r="J7" s="3"/>
    </row>
    <row r="8">
      <c r="A8" s="3"/>
      <c r="B8" s="3"/>
      <c r="C8" s="3"/>
      <c r="D8" s="3"/>
      <c r="E8" s="3"/>
      <c r="F8" s="3"/>
      <c r="G8" s="3"/>
      <c r="H8" s="3"/>
      <c r="I8" s="3"/>
      <c r="J8" s="3"/>
    </row>
    <row r="9">
      <c r="A9" s="9" t="s">
        <v>328</v>
      </c>
      <c r="B9" s="10" t="s">
        <v>331</v>
      </c>
      <c r="C9" s="117" t="s">
        <v>329</v>
      </c>
      <c r="D9" s="125" t="s">
        <v>332</v>
      </c>
      <c r="E9" s="9" t="s">
        <v>114</v>
      </c>
      <c r="F9" s="9" t="s">
        <v>5</v>
      </c>
      <c r="G9" s="43" t="s">
        <v>22</v>
      </c>
      <c r="H9" s="43" t="s">
        <v>24</v>
      </c>
      <c r="I9" s="43" t="s">
        <v>25</v>
      </c>
      <c r="J9" s="9"/>
    </row>
    <row r="10">
      <c r="A10" s="10">
        <v>2.0</v>
      </c>
      <c r="B10" s="33" t="str">
        <f>LOOKUP($A10, campaign_nomination!$A19:$A$22, campaign_nomination!$E19:$E$22)</f>
        <v>Nominate an organisation with COVID-19 heroes</v>
      </c>
      <c r="C10" s="126" t="s">
        <v>333</v>
      </c>
      <c r="D10" s="75" t="str">
        <f t="shared" ref="D10:D18" si="1">CONCATENATE($A10, ":", $C10)</f>
        <v>2:data_0001</v>
      </c>
      <c r="E10" s="33" t="s">
        <v>334</v>
      </c>
      <c r="F10" s="33" t="s">
        <v>335</v>
      </c>
      <c r="G10" s="16" t="s">
        <v>33</v>
      </c>
      <c r="H10" s="45"/>
      <c r="I10" s="45"/>
      <c r="J10" s="10"/>
    </row>
    <row r="11">
      <c r="A11" s="10">
        <v>2.0</v>
      </c>
      <c r="B11" s="33" t="str">
        <f>LOOKUP($A11, campaign_nomination!$A19:$A$22, campaign_nomination!$E19:$E$22)</f>
        <v>Nominate an organisation with COVID-19 heroes</v>
      </c>
      <c r="C11" s="127" t="s">
        <v>336</v>
      </c>
      <c r="D11" s="33" t="str">
        <f t="shared" si="1"/>
        <v>2:data_0002</v>
      </c>
      <c r="E11" s="33" t="s">
        <v>117</v>
      </c>
      <c r="F11" s="33" t="s">
        <v>117</v>
      </c>
      <c r="G11" s="18"/>
      <c r="H11" s="46"/>
      <c r="I11" s="46"/>
      <c r="J11" s="10"/>
    </row>
    <row r="12">
      <c r="A12" s="10">
        <v>2.0</v>
      </c>
      <c r="B12" s="33" t="str">
        <f>LOOKUP($A12, campaign_nomination!$A19:$A$22, campaign_nomination!$E19:$E$22)</f>
        <v>Nominate an organisation with COVID-19 heroes</v>
      </c>
      <c r="C12" s="126" t="s">
        <v>337</v>
      </c>
      <c r="D12" s="75" t="str">
        <f t="shared" si="1"/>
        <v>2:data_0003</v>
      </c>
      <c r="E12" s="33" t="s">
        <v>334</v>
      </c>
      <c r="F12" s="33" t="s">
        <v>338</v>
      </c>
      <c r="G12" s="16"/>
      <c r="H12" s="47"/>
      <c r="I12" s="47"/>
      <c r="J12" s="10"/>
    </row>
    <row r="13">
      <c r="A13" s="10">
        <v>2.0</v>
      </c>
      <c r="B13" s="33" t="str">
        <f>LOOKUP($A13, campaign_nomination!$A19:$A$22, campaign_nomination!$E19:$E$22)</f>
        <v>Nominate an organisation with COVID-19 heroes</v>
      </c>
      <c r="C13" s="127" t="s">
        <v>339</v>
      </c>
      <c r="D13" s="33" t="str">
        <f t="shared" si="1"/>
        <v>2:data_0004</v>
      </c>
      <c r="E13" s="33" t="s">
        <v>334</v>
      </c>
      <c r="F13" s="33" t="s">
        <v>340</v>
      </c>
      <c r="G13" s="16"/>
      <c r="H13" s="47"/>
      <c r="I13" s="47"/>
      <c r="J13" s="10"/>
    </row>
    <row r="14">
      <c r="A14" s="10">
        <v>2.0</v>
      </c>
      <c r="B14" s="33" t="str">
        <f>LOOKUP($A14, campaign_nomination!$A19:$A$22, campaign_nomination!$E19:$E$22)</f>
        <v>Nominate an organisation with COVID-19 heroes</v>
      </c>
      <c r="C14" s="126" t="s">
        <v>341</v>
      </c>
      <c r="D14" s="75" t="str">
        <f t="shared" si="1"/>
        <v>2:data_0005</v>
      </c>
      <c r="E14" s="33" t="s">
        <v>334</v>
      </c>
      <c r="F14" s="33" t="s">
        <v>342</v>
      </c>
      <c r="G14" s="16"/>
      <c r="H14" s="47"/>
      <c r="I14" s="47"/>
      <c r="J14" s="10"/>
    </row>
    <row r="15">
      <c r="A15" s="10">
        <v>2.0</v>
      </c>
      <c r="B15" s="33" t="str">
        <f>LOOKUP($A15, campaign_nomination!$A19:$A$22, campaign_nomination!$E19:$E$22)</f>
        <v>Nominate an organisation with COVID-19 heroes</v>
      </c>
      <c r="C15" s="127" t="s">
        <v>343</v>
      </c>
      <c r="D15" s="33" t="str">
        <f t="shared" si="1"/>
        <v>2:data_0006</v>
      </c>
      <c r="E15" s="33" t="s">
        <v>117</v>
      </c>
      <c r="F15" s="33" t="s">
        <v>344</v>
      </c>
      <c r="G15" s="16"/>
      <c r="H15" s="47"/>
      <c r="I15" s="47"/>
      <c r="J15" s="10"/>
    </row>
    <row r="16">
      <c r="A16" s="10">
        <v>2.0</v>
      </c>
      <c r="B16" s="33" t="str">
        <f>LOOKUP($A16, campaign_nomination!$A19:$A$22, campaign_nomination!$E19:$E$22)</f>
        <v>Nominate an organisation with COVID-19 heroes</v>
      </c>
      <c r="C16" s="126" t="s">
        <v>345</v>
      </c>
      <c r="D16" s="75" t="str">
        <f t="shared" si="1"/>
        <v>2:data_0007</v>
      </c>
      <c r="E16" s="33" t="s">
        <v>334</v>
      </c>
      <c r="F16" s="33" t="s">
        <v>346</v>
      </c>
      <c r="G16" s="16"/>
      <c r="H16" s="47"/>
      <c r="I16" s="47"/>
      <c r="J16" s="10"/>
    </row>
    <row r="17">
      <c r="A17" s="10">
        <v>2.0</v>
      </c>
      <c r="B17" s="33" t="str">
        <f>LOOKUP($A17, campaign_nomination!$A19:$A$22, campaign_nomination!$E19:$E$22)</f>
        <v>Nominate an organisation with COVID-19 heroes</v>
      </c>
      <c r="C17" s="127" t="s">
        <v>347</v>
      </c>
      <c r="D17" s="33" t="str">
        <f t="shared" si="1"/>
        <v>2:data_0008</v>
      </c>
      <c r="E17" s="33" t="s">
        <v>348</v>
      </c>
      <c r="F17" s="33" t="s">
        <v>349</v>
      </c>
      <c r="G17" s="16"/>
      <c r="H17" s="47"/>
      <c r="I17" s="47"/>
      <c r="J17" s="10"/>
    </row>
    <row r="18">
      <c r="A18" s="10">
        <v>2.0</v>
      </c>
      <c r="B18" s="33" t="str">
        <f>LOOKUP($A18, campaign_nomination!$A19:$A$22, campaign_nomination!$E19:$E$22)</f>
        <v>Nominate an organisation with COVID-19 heroes</v>
      </c>
      <c r="C18" s="126" t="s">
        <v>350</v>
      </c>
      <c r="D18" s="75" t="str">
        <f t="shared" si="1"/>
        <v>2:data_0009</v>
      </c>
      <c r="E18" s="33" t="s">
        <v>351</v>
      </c>
      <c r="F18" s="33" t="s">
        <v>352</v>
      </c>
      <c r="G18" s="16"/>
      <c r="H18" s="47"/>
      <c r="I18" s="47"/>
      <c r="J18" s="10"/>
    </row>
    <row r="19">
      <c r="A19" s="3"/>
      <c r="B19" s="3"/>
      <c r="C19" s="3"/>
      <c r="D19" s="3"/>
      <c r="E19" s="3"/>
      <c r="F19" s="3"/>
      <c r="G19" s="3"/>
      <c r="H19" s="3"/>
      <c r="I19" s="3"/>
      <c r="J19" s="3"/>
    </row>
  </sheetData>
  <drawing r:id="rId1"/>
  <tableParts count="1">
    <tablePart r:id="rId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2.38"/>
    <col customWidth="1" min="3" max="3" width="37.13"/>
    <col customWidth="1" min="4" max="4" width="6.88"/>
    <col customWidth="1" min="5" max="5" width="14.75"/>
    <col customWidth="1" min="6" max="6" width="9.75"/>
    <col customWidth="1" min="7" max="7" width="12.63"/>
    <col customWidth="1" min="8" max="8" width="5.75"/>
    <col customWidth="1" min="9" max="9" width="15.75"/>
    <col customWidth="1" min="10" max="10" width="14.88"/>
    <col customWidth="1" min="11" max="11" width="12.13"/>
    <col customWidth="1" min="12" max="12" width="19.13"/>
    <col customWidth="1" min="13" max="13" width="15.38"/>
    <col customWidth="1" min="14" max="15" width="9.0"/>
    <col customWidth="1" min="16" max="16" width="13.75"/>
    <col customWidth="1" min="17" max="18" width="9.0"/>
    <col customWidth="1" min="19" max="19" width="65.0"/>
    <col customWidth="1" min="20" max="20" width="9.0"/>
    <col customWidth="1" min="21" max="21" width="12.5"/>
  </cols>
  <sheetData>
    <row r="1">
      <c r="A1" s="1" t="s">
        <v>0</v>
      </c>
      <c r="B1" s="2" t="s">
        <v>1</v>
      </c>
      <c r="C1" s="27" t="s">
        <v>2</v>
      </c>
      <c r="D1" s="3"/>
      <c r="E1" s="3"/>
      <c r="F1" s="3"/>
      <c r="G1" s="3"/>
      <c r="H1" s="3"/>
      <c r="I1" s="3"/>
      <c r="J1" s="3"/>
      <c r="K1" s="3"/>
      <c r="L1" s="3"/>
      <c r="M1" s="3"/>
      <c r="N1" s="3"/>
      <c r="O1" s="3"/>
      <c r="P1" s="3"/>
      <c r="Q1" s="3"/>
      <c r="R1" s="3"/>
      <c r="S1" s="3"/>
      <c r="T1" s="3"/>
      <c r="U1" s="3"/>
    </row>
    <row r="2">
      <c r="A2" s="1" t="s">
        <v>328</v>
      </c>
      <c r="B2" s="2" t="s">
        <v>1</v>
      </c>
      <c r="C2" s="24"/>
      <c r="D2" s="3"/>
      <c r="E2" s="3"/>
      <c r="F2" s="3"/>
      <c r="G2" s="3"/>
      <c r="H2" s="3"/>
      <c r="I2" s="3"/>
      <c r="J2" s="3"/>
      <c r="K2" s="3"/>
      <c r="L2" s="3"/>
      <c r="M2" s="3"/>
      <c r="N2" s="3"/>
      <c r="O2" s="3"/>
      <c r="P2" s="3"/>
      <c r="Q2" s="3"/>
      <c r="R2" s="3"/>
      <c r="S2" s="3"/>
      <c r="T2" s="3"/>
      <c r="U2" s="3"/>
    </row>
    <row r="3">
      <c r="A3" s="1" t="s">
        <v>3</v>
      </c>
      <c r="B3" s="2" t="s">
        <v>1</v>
      </c>
      <c r="C3" s="24" t="s">
        <v>8</v>
      </c>
      <c r="D3" s="3"/>
      <c r="E3" s="3"/>
      <c r="F3" s="3"/>
      <c r="G3" s="3"/>
      <c r="H3" s="3"/>
      <c r="I3" s="3"/>
      <c r="J3" s="3"/>
      <c r="K3" s="3"/>
      <c r="L3" s="3"/>
      <c r="M3" s="3"/>
      <c r="N3" s="3"/>
      <c r="O3" s="3"/>
      <c r="P3" s="3"/>
      <c r="Q3" s="3"/>
      <c r="R3" s="3"/>
      <c r="S3" s="3"/>
      <c r="T3" s="3"/>
      <c r="U3" s="3"/>
    </row>
    <row r="4">
      <c r="A4" s="1" t="s">
        <v>59</v>
      </c>
      <c r="B4" s="2" t="s">
        <v>1</v>
      </c>
      <c r="C4" s="24" t="s">
        <v>8</v>
      </c>
      <c r="D4" s="3"/>
      <c r="E4" s="3"/>
      <c r="F4" s="3"/>
      <c r="G4" s="3"/>
      <c r="H4" s="3"/>
      <c r="I4" s="3"/>
      <c r="J4" s="3"/>
      <c r="K4" s="3"/>
      <c r="L4" s="3"/>
      <c r="M4" s="3"/>
      <c r="N4" s="3"/>
      <c r="O4" s="3"/>
      <c r="P4" s="3"/>
      <c r="Q4" s="3"/>
      <c r="R4" s="3"/>
      <c r="S4" s="3"/>
      <c r="T4" s="3"/>
      <c r="U4" s="3"/>
    </row>
    <row r="5">
      <c r="A5" s="1" t="s">
        <v>22</v>
      </c>
      <c r="B5" s="2" t="s">
        <v>15</v>
      </c>
      <c r="C5" s="27" t="s">
        <v>23</v>
      </c>
      <c r="D5" s="3"/>
      <c r="E5" s="3"/>
      <c r="F5" s="3"/>
      <c r="G5" s="3"/>
      <c r="H5" s="3"/>
      <c r="I5" s="3"/>
      <c r="J5" s="3"/>
      <c r="K5" s="3"/>
      <c r="L5" s="3"/>
      <c r="M5" s="3"/>
      <c r="N5" s="3"/>
      <c r="O5" s="3"/>
      <c r="P5" s="3"/>
      <c r="Q5" s="3"/>
      <c r="R5" s="3"/>
      <c r="S5" s="3"/>
      <c r="T5" s="3"/>
      <c r="U5" s="3"/>
    </row>
    <row r="6">
      <c r="A6" s="39" t="s">
        <v>24</v>
      </c>
      <c r="B6" s="24" t="s">
        <v>20</v>
      </c>
      <c r="C6" s="24"/>
      <c r="D6" s="24"/>
      <c r="E6" s="24"/>
      <c r="F6" s="24"/>
      <c r="G6" s="3"/>
      <c r="H6" s="3"/>
      <c r="I6" s="3"/>
      <c r="J6" s="3"/>
      <c r="K6" s="3"/>
      <c r="L6" s="3"/>
      <c r="M6" s="3"/>
      <c r="N6" s="3"/>
      <c r="O6" s="3"/>
      <c r="P6" s="3"/>
      <c r="Q6" s="3"/>
      <c r="R6" s="3"/>
      <c r="S6" s="3"/>
      <c r="T6" s="3"/>
      <c r="U6" s="3"/>
    </row>
    <row r="7">
      <c r="A7" s="31" t="s">
        <v>25</v>
      </c>
      <c r="B7" s="25" t="s">
        <v>20</v>
      </c>
      <c r="C7" s="25" t="s">
        <v>26</v>
      </c>
      <c r="D7" s="25"/>
      <c r="E7" s="25"/>
      <c r="F7" s="25"/>
      <c r="G7" s="3"/>
      <c r="H7" s="3"/>
      <c r="I7" s="3"/>
      <c r="J7" s="3"/>
      <c r="K7" s="3"/>
      <c r="L7" s="3"/>
      <c r="M7" s="3"/>
      <c r="N7" s="3"/>
      <c r="O7" s="3"/>
      <c r="P7" s="3"/>
      <c r="Q7" s="3"/>
      <c r="R7" s="3"/>
      <c r="S7" s="3"/>
      <c r="T7" s="3"/>
      <c r="U7" s="3"/>
    </row>
    <row r="8">
      <c r="A8" s="1" t="s">
        <v>333</v>
      </c>
      <c r="B8" s="2" t="s">
        <v>353</v>
      </c>
      <c r="C8" s="24" t="s">
        <v>8</v>
      </c>
      <c r="D8" s="3"/>
      <c r="E8" s="3"/>
      <c r="F8" s="3"/>
      <c r="G8" s="3"/>
      <c r="H8" s="3"/>
      <c r="I8" s="3"/>
      <c r="J8" s="3"/>
      <c r="K8" s="3"/>
      <c r="L8" s="3"/>
      <c r="M8" s="3"/>
      <c r="N8" s="3"/>
      <c r="O8" s="3"/>
      <c r="P8" s="3"/>
      <c r="Q8" s="3"/>
      <c r="R8" s="3"/>
      <c r="S8" s="3"/>
      <c r="T8" s="3"/>
      <c r="U8" s="3"/>
    </row>
    <row r="9">
      <c r="A9" s="1" t="s">
        <v>336</v>
      </c>
      <c r="B9" s="2" t="s">
        <v>353</v>
      </c>
      <c r="C9" s="24" t="s">
        <v>8</v>
      </c>
      <c r="D9" s="3"/>
      <c r="E9" s="3"/>
      <c r="F9" s="3"/>
      <c r="G9" s="3"/>
      <c r="H9" s="3"/>
      <c r="I9" s="3"/>
      <c r="J9" s="3"/>
      <c r="K9" s="3"/>
      <c r="L9" s="3"/>
      <c r="M9" s="3"/>
      <c r="N9" s="3"/>
      <c r="O9" s="3"/>
      <c r="P9" s="3"/>
      <c r="Q9" s="3"/>
      <c r="R9" s="3"/>
      <c r="S9" s="3"/>
      <c r="T9" s="3"/>
      <c r="U9" s="3"/>
    </row>
    <row r="10">
      <c r="A10" s="1" t="s">
        <v>337</v>
      </c>
      <c r="B10" s="2" t="s">
        <v>353</v>
      </c>
      <c r="C10" s="24" t="s">
        <v>8</v>
      </c>
      <c r="D10" s="3"/>
      <c r="E10" s="3"/>
      <c r="F10" s="3"/>
      <c r="G10" s="3"/>
      <c r="H10" s="3"/>
      <c r="I10" s="3"/>
      <c r="J10" s="3"/>
      <c r="K10" s="3"/>
      <c r="L10" s="3"/>
      <c r="M10" s="3"/>
      <c r="N10" s="3"/>
      <c r="O10" s="3"/>
      <c r="P10" s="3"/>
      <c r="Q10" s="3"/>
      <c r="R10" s="3"/>
      <c r="S10" s="3"/>
      <c r="T10" s="3"/>
      <c r="U10" s="3"/>
    </row>
    <row r="11">
      <c r="A11" s="1" t="s">
        <v>339</v>
      </c>
      <c r="B11" s="2" t="s">
        <v>353</v>
      </c>
      <c r="C11" s="24" t="s">
        <v>8</v>
      </c>
      <c r="D11" s="3"/>
      <c r="E11" s="3"/>
      <c r="F11" s="3"/>
      <c r="G11" s="3"/>
      <c r="H11" s="3"/>
      <c r="I11" s="3"/>
      <c r="J11" s="3"/>
      <c r="K11" s="3"/>
      <c r="L11" s="3"/>
      <c r="M11" s="3"/>
      <c r="N11" s="3"/>
      <c r="O11" s="3"/>
      <c r="P11" s="3"/>
      <c r="Q11" s="3"/>
      <c r="R11" s="3"/>
      <c r="S11" s="3"/>
      <c r="T11" s="3"/>
      <c r="U11" s="3"/>
    </row>
    <row r="12">
      <c r="A12" s="1" t="s">
        <v>341</v>
      </c>
      <c r="B12" s="2" t="s">
        <v>353</v>
      </c>
      <c r="C12" s="24" t="s">
        <v>8</v>
      </c>
      <c r="D12" s="3"/>
      <c r="E12" s="3"/>
      <c r="F12" s="3"/>
      <c r="G12" s="3"/>
      <c r="H12" s="3"/>
      <c r="I12" s="3"/>
      <c r="J12" s="3"/>
      <c r="K12" s="3"/>
      <c r="L12" s="3"/>
      <c r="M12" s="3"/>
      <c r="N12" s="3"/>
      <c r="O12" s="3"/>
      <c r="P12" s="3"/>
      <c r="Q12" s="3"/>
      <c r="R12" s="3"/>
      <c r="S12" s="3"/>
      <c r="T12" s="3"/>
      <c r="U12" s="3"/>
    </row>
    <row r="13">
      <c r="A13" s="1" t="s">
        <v>343</v>
      </c>
      <c r="B13" s="2" t="s">
        <v>353</v>
      </c>
      <c r="C13" s="24" t="s">
        <v>8</v>
      </c>
      <c r="D13" s="3"/>
      <c r="E13" s="3"/>
      <c r="F13" s="3"/>
      <c r="G13" s="3"/>
      <c r="H13" s="3"/>
      <c r="I13" s="3"/>
      <c r="J13" s="3"/>
      <c r="K13" s="3"/>
      <c r="L13" s="3"/>
      <c r="M13" s="3"/>
      <c r="N13" s="3"/>
      <c r="O13" s="3"/>
      <c r="P13" s="3"/>
      <c r="Q13" s="3"/>
      <c r="R13" s="3"/>
      <c r="S13" s="3"/>
      <c r="T13" s="3"/>
      <c r="U13" s="3"/>
    </row>
    <row r="14">
      <c r="A14" s="1" t="s">
        <v>345</v>
      </c>
      <c r="B14" s="2" t="s">
        <v>353</v>
      </c>
      <c r="C14" s="24" t="s">
        <v>8</v>
      </c>
      <c r="D14" s="3"/>
      <c r="E14" s="3"/>
      <c r="F14" s="3"/>
      <c r="G14" s="3"/>
      <c r="H14" s="3"/>
      <c r="I14" s="3"/>
      <c r="J14" s="3"/>
      <c r="K14" s="3"/>
      <c r="L14" s="3"/>
      <c r="M14" s="3"/>
      <c r="N14" s="3"/>
      <c r="O14" s="3"/>
      <c r="P14" s="3"/>
      <c r="Q14" s="3"/>
      <c r="R14" s="3"/>
      <c r="S14" s="3"/>
      <c r="T14" s="3"/>
      <c r="U14" s="3"/>
    </row>
    <row r="15">
      <c r="A15" s="1" t="s">
        <v>347</v>
      </c>
      <c r="B15" s="2" t="s">
        <v>353</v>
      </c>
      <c r="C15" s="24" t="s">
        <v>8</v>
      </c>
      <c r="D15" s="3"/>
      <c r="E15" s="3"/>
      <c r="F15" s="3"/>
      <c r="G15" s="3"/>
      <c r="H15" s="3"/>
      <c r="I15" s="3"/>
      <c r="J15" s="3"/>
      <c r="K15" s="3"/>
      <c r="L15" s="3"/>
      <c r="M15" s="3"/>
      <c r="N15" s="3"/>
      <c r="O15" s="3"/>
      <c r="P15" s="3"/>
      <c r="Q15" s="3"/>
      <c r="R15" s="3"/>
      <c r="S15" s="3"/>
      <c r="T15" s="3"/>
      <c r="U15" s="3"/>
    </row>
    <row r="16">
      <c r="A16" s="1" t="s">
        <v>350</v>
      </c>
      <c r="B16" s="2" t="s">
        <v>353</v>
      </c>
      <c r="C16" s="24" t="s">
        <v>8</v>
      </c>
      <c r="D16" s="3"/>
      <c r="E16" s="3"/>
      <c r="F16" s="3"/>
      <c r="G16" s="3"/>
      <c r="H16" s="3"/>
      <c r="I16" s="3"/>
      <c r="J16" s="3"/>
      <c r="K16" s="3"/>
      <c r="L16" s="3"/>
      <c r="M16" s="3"/>
      <c r="N16" s="3"/>
      <c r="O16" s="3"/>
      <c r="P16" s="3"/>
      <c r="Q16" s="3"/>
      <c r="R16" s="3"/>
      <c r="S16" s="3"/>
      <c r="T16" s="3"/>
      <c r="U16" s="3"/>
    </row>
    <row r="17">
      <c r="A17" s="1" t="s">
        <v>354</v>
      </c>
      <c r="B17" s="2" t="s">
        <v>353</v>
      </c>
      <c r="C17" s="24" t="s">
        <v>8</v>
      </c>
      <c r="D17" s="3"/>
      <c r="E17" s="3"/>
      <c r="F17" s="3"/>
      <c r="G17" s="3"/>
      <c r="H17" s="3"/>
      <c r="I17" s="3"/>
      <c r="J17" s="3"/>
      <c r="K17" s="3"/>
      <c r="L17" s="3"/>
      <c r="M17" s="3"/>
      <c r="N17" s="3"/>
      <c r="O17" s="3"/>
      <c r="P17" s="3"/>
      <c r="Q17" s="3"/>
      <c r="R17" s="3"/>
      <c r="S17" s="3"/>
      <c r="T17" s="3"/>
      <c r="U17" s="3"/>
    </row>
    <row r="18">
      <c r="A18" s="1" t="s">
        <v>355</v>
      </c>
      <c r="B18" s="2" t="s">
        <v>353</v>
      </c>
      <c r="C18" s="24" t="s">
        <v>8</v>
      </c>
      <c r="D18" s="3"/>
      <c r="E18" s="3"/>
      <c r="F18" s="3"/>
      <c r="G18" s="3"/>
      <c r="H18" s="3"/>
      <c r="I18" s="3"/>
      <c r="J18" s="3"/>
      <c r="K18" s="3"/>
      <c r="L18" s="3"/>
      <c r="M18" s="3"/>
      <c r="N18" s="3"/>
      <c r="O18" s="3"/>
      <c r="P18" s="3"/>
      <c r="Q18" s="3"/>
      <c r="R18" s="3"/>
      <c r="S18" s="3"/>
      <c r="T18" s="3"/>
      <c r="U18" s="3"/>
    </row>
    <row r="19">
      <c r="A19" s="128" t="s">
        <v>356</v>
      </c>
      <c r="B19" s="2" t="s">
        <v>353</v>
      </c>
      <c r="C19" s="24" t="s">
        <v>8</v>
      </c>
      <c r="D19" s="40"/>
      <c r="E19" s="40"/>
      <c r="F19" s="40"/>
      <c r="G19" s="40"/>
      <c r="H19" s="40"/>
      <c r="I19" s="40"/>
      <c r="J19" s="40"/>
      <c r="K19" s="40"/>
      <c r="L19" s="40"/>
      <c r="M19" s="40"/>
      <c r="N19" s="40"/>
      <c r="O19" s="40"/>
      <c r="P19" s="40"/>
      <c r="Q19" s="40"/>
      <c r="R19" s="40"/>
      <c r="S19" s="40"/>
      <c r="T19" s="40"/>
      <c r="U19" s="40"/>
    </row>
    <row r="20">
      <c r="A20" s="3"/>
      <c r="B20" s="3"/>
      <c r="C20" s="3"/>
      <c r="D20" s="3"/>
      <c r="E20" s="3"/>
      <c r="F20" s="3"/>
      <c r="G20" s="3"/>
      <c r="H20" s="3"/>
      <c r="I20" s="3"/>
      <c r="J20" s="3"/>
      <c r="K20" s="3"/>
      <c r="L20" s="3"/>
      <c r="M20" s="3"/>
      <c r="N20" s="3"/>
      <c r="O20" s="3"/>
      <c r="P20" s="3"/>
      <c r="Q20" s="3"/>
      <c r="R20" s="3"/>
      <c r="S20" s="3"/>
      <c r="T20" s="3"/>
      <c r="U20" s="3"/>
    </row>
    <row r="21">
      <c r="A21" s="9" t="s">
        <v>0</v>
      </c>
      <c r="B21" s="9" t="s">
        <v>328</v>
      </c>
      <c r="C21" s="10" t="s">
        <v>331</v>
      </c>
      <c r="D21" s="129" t="s">
        <v>3</v>
      </c>
      <c r="E21" s="130" t="s">
        <v>27</v>
      </c>
      <c r="F21" s="9" t="s">
        <v>59</v>
      </c>
      <c r="G21" s="130" t="s">
        <v>71</v>
      </c>
      <c r="H21" s="43" t="s">
        <v>22</v>
      </c>
      <c r="I21" s="43" t="s">
        <v>24</v>
      </c>
      <c r="J21" s="43" t="s">
        <v>25</v>
      </c>
      <c r="K21" s="9" t="s">
        <v>333</v>
      </c>
      <c r="L21" s="9" t="s">
        <v>336</v>
      </c>
      <c r="M21" s="9" t="s">
        <v>337</v>
      </c>
      <c r="N21" s="9" t="s">
        <v>339</v>
      </c>
      <c r="O21" s="9" t="s">
        <v>341</v>
      </c>
      <c r="P21" s="9" t="s">
        <v>343</v>
      </c>
      <c r="Q21" s="9" t="s">
        <v>345</v>
      </c>
      <c r="R21" s="9" t="s">
        <v>347</v>
      </c>
      <c r="S21" s="9" t="s">
        <v>350</v>
      </c>
      <c r="T21" s="9" t="s">
        <v>354</v>
      </c>
      <c r="U21" s="9"/>
    </row>
    <row r="22">
      <c r="A22" s="14">
        <v>1.0</v>
      </c>
      <c r="B22" s="10">
        <v>2.0</v>
      </c>
      <c r="C22" s="33" t="str">
        <f>LOOKUP($B22, campaign_nomination!$A$22:$A23, campaign_nomination!$E$22:$E23)</f>
        <v>Nominate an organisation with COVID-19 heroes</v>
      </c>
      <c r="D22" s="131">
        <v>6.0</v>
      </c>
      <c r="E22" s="75" t="str">
        <f>LOOKUP($D22, user!$A$22:$A23, user!$E$22:$E23)</f>
        <v>Barney</v>
      </c>
      <c r="F22" s="33">
        <v>6.0</v>
      </c>
      <c r="G22" s="132" t="str">
        <f>LOOKUP($F22, account!$A$19:$A23, account!$D$19:$D23)</f>
        <v>barney</v>
      </c>
      <c r="H22" s="16" t="s">
        <v>33</v>
      </c>
      <c r="I22" s="45"/>
      <c r="J22" s="45"/>
      <c r="K22" s="10" t="s">
        <v>357</v>
      </c>
      <c r="L22" s="10" t="s">
        <v>358</v>
      </c>
      <c r="M22" s="10" t="s">
        <v>359</v>
      </c>
      <c r="N22" s="133">
        <v>44142.0</v>
      </c>
      <c r="O22" s="10" t="s">
        <v>360</v>
      </c>
      <c r="P22" s="10" t="s">
        <v>361</v>
      </c>
      <c r="Q22" s="10">
        <v>3.0</v>
      </c>
      <c r="R22" s="10">
        <v>2.0</v>
      </c>
      <c r="S22" s="10" t="s">
        <v>362</v>
      </c>
      <c r="T22" s="10"/>
      <c r="U22" s="10"/>
    </row>
    <row r="23">
      <c r="A23" s="3"/>
      <c r="B23" s="3"/>
      <c r="C23" s="3"/>
      <c r="D23" s="3"/>
      <c r="E23" s="3"/>
      <c r="F23" s="3"/>
      <c r="G23" s="3"/>
      <c r="H23" s="3"/>
      <c r="I23" s="3"/>
      <c r="J23" s="3"/>
      <c r="K23" s="3"/>
      <c r="L23" s="3"/>
      <c r="M23" s="3"/>
      <c r="N23" s="3"/>
      <c r="O23" s="3"/>
      <c r="P23" s="3"/>
      <c r="Q23" s="3"/>
      <c r="R23" s="3"/>
      <c r="S23" s="3"/>
      <c r="T23" s="3"/>
      <c r="U23" s="3"/>
    </row>
  </sheetData>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2.25"/>
    <col customWidth="1" min="3" max="3" width="19.0"/>
    <col customWidth="1" min="4" max="4" width="20.75"/>
    <col customWidth="1" min="5" max="5" width="28.88"/>
    <col customWidth="1" min="6" max="6" width="7.25"/>
    <col customWidth="1" min="7" max="7" width="13.63"/>
    <col customWidth="1" min="8" max="8" width="4.38"/>
    <col customWidth="1" min="9" max="9" width="5.63"/>
    <col customWidth="1" min="10" max="10" width="4.63"/>
    <col customWidth="1" min="11" max="11" width="10.75"/>
    <col customWidth="1" min="12" max="12" width="8.75"/>
    <col customWidth="1" min="13" max="13" width="15.75"/>
    <col customWidth="1" min="14" max="14" width="14.88"/>
    <col customWidth="1" min="15" max="15" width="8.5"/>
  </cols>
  <sheetData>
    <row r="1">
      <c r="A1" s="1" t="s">
        <v>59</v>
      </c>
      <c r="B1" s="2" t="s">
        <v>1</v>
      </c>
      <c r="C1" s="2" t="s">
        <v>60</v>
      </c>
      <c r="D1" s="3"/>
      <c r="E1" s="3"/>
      <c r="F1" s="3"/>
      <c r="G1" s="3"/>
      <c r="H1" s="3"/>
      <c r="I1" s="3"/>
      <c r="J1" s="3"/>
      <c r="K1" s="3"/>
      <c r="L1" s="3"/>
      <c r="M1" s="3"/>
      <c r="N1" s="3"/>
      <c r="O1" s="3"/>
      <c r="P1" s="3"/>
    </row>
    <row r="2">
      <c r="A2" s="1" t="s">
        <v>61</v>
      </c>
      <c r="B2" s="2" t="s">
        <v>1</v>
      </c>
      <c r="C2" s="2" t="s">
        <v>60</v>
      </c>
      <c r="D2" s="3"/>
      <c r="E2" s="3"/>
      <c r="F2" s="3"/>
      <c r="G2" s="3"/>
      <c r="H2" s="3"/>
      <c r="I2" s="3"/>
      <c r="J2" s="3"/>
      <c r="K2" s="3"/>
      <c r="L2" s="3"/>
      <c r="M2" s="3"/>
      <c r="N2" s="3"/>
      <c r="O2" s="3"/>
      <c r="P2" s="3"/>
    </row>
    <row r="3">
      <c r="A3" s="1" t="s">
        <v>62</v>
      </c>
      <c r="B3" s="24" t="s">
        <v>15</v>
      </c>
      <c r="C3" s="25" t="s">
        <v>63</v>
      </c>
      <c r="D3" s="24" t="s">
        <v>64</v>
      </c>
      <c r="E3" s="25"/>
      <c r="F3" s="25"/>
      <c r="G3" s="3"/>
      <c r="H3" s="3"/>
      <c r="I3" s="3"/>
      <c r="J3" s="2"/>
      <c r="K3" s="2"/>
      <c r="L3" s="3"/>
      <c r="M3" s="3"/>
      <c r="N3" s="3"/>
      <c r="O3" s="3"/>
      <c r="P3" s="3"/>
    </row>
    <row r="4">
      <c r="A4" s="26" t="s">
        <v>65</v>
      </c>
      <c r="B4" s="27" t="s">
        <v>15</v>
      </c>
      <c r="C4" s="25" t="s">
        <v>63</v>
      </c>
      <c r="D4" s="28" t="s">
        <v>64</v>
      </c>
      <c r="E4" s="3"/>
      <c r="F4" s="3"/>
      <c r="G4" s="3"/>
      <c r="H4" s="3"/>
      <c r="I4" s="3"/>
      <c r="J4" s="3"/>
      <c r="K4" s="3"/>
      <c r="L4" s="3"/>
      <c r="M4" s="3"/>
      <c r="N4" s="3"/>
      <c r="O4" s="3"/>
      <c r="P4" s="3"/>
    </row>
    <row r="5">
      <c r="A5" s="1" t="s">
        <v>66</v>
      </c>
      <c r="B5" s="24" t="s">
        <v>15</v>
      </c>
      <c r="C5" s="25" t="s">
        <v>63</v>
      </c>
      <c r="D5" s="28" t="s">
        <v>64</v>
      </c>
      <c r="E5" s="29"/>
      <c r="F5" s="29"/>
      <c r="G5" s="3"/>
      <c r="H5" s="3"/>
      <c r="I5" s="30"/>
      <c r="J5" s="3"/>
      <c r="K5" s="3"/>
      <c r="L5" s="3"/>
      <c r="M5" s="3"/>
      <c r="N5" s="3"/>
      <c r="O5" s="3"/>
      <c r="P5" s="3"/>
    </row>
    <row r="6">
      <c r="A6" s="1" t="s">
        <v>67</v>
      </c>
      <c r="B6" s="24" t="s">
        <v>15</v>
      </c>
      <c r="C6" s="25" t="s">
        <v>63</v>
      </c>
      <c r="D6" s="28" t="s">
        <v>64</v>
      </c>
      <c r="E6" s="29"/>
      <c r="F6" s="29"/>
      <c r="G6" s="3"/>
      <c r="H6" s="3"/>
      <c r="I6" s="30"/>
      <c r="J6" s="3"/>
      <c r="K6" s="3"/>
      <c r="L6" s="3"/>
      <c r="M6" s="3"/>
      <c r="N6" s="3"/>
      <c r="O6" s="3"/>
      <c r="P6" s="3"/>
    </row>
    <row r="7">
      <c r="A7" s="1" t="s">
        <v>68</v>
      </c>
      <c r="B7" s="24" t="s">
        <v>15</v>
      </c>
      <c r="C7" s="25" t="s">
        <v>63</v>
      </c>
      <c r="D7" s="28" t="s">
        <v>64</v>
      </c>
      <c r="E7" s="3"/>
      <c r="F7" s="3"/>
      <c r="G7" s="3"/>
      <c r="H7" s="3"/>
      <c r="I7" s="3"/>
      <c r="J7" s="3"/>
      <c r="K7" s="3"/>
      <c r="L7" s="3"/>
      <c r="M7" s="3"/>
      <c r="N7" s="3"/>
      <c r="O7" s="3"/>
      <c r="P7" s="3"/>
    </row>
    <row r="8">
      <c r="A8" s="26" t="s">
        <v>69</v>
      </c>
      <c r="B8" s="24" t="s">
        <v>15</v>
      </c>
      <c r="C8" s="25" t="s">
        <v>63</v>
      </c>
      <c r="D8" s="28" t="s">
        <v>64</v>
      </c>
      <c r="E8" s="3"/>
      <c r="F8" s="3"/>
      <c r="G8" s="3"/>
      <c r="H8" s="3"/>
      <c r="I8" s="3"/>
      <c r="J8" s="3"/>
      <c r="K8" s="3"/>
      <c r="L8" s="3"/>
      <c r="M8" s="3"/>
      <c r="N8" s="3"/>
      <c r="O8" s="3"/>
      <c r="P8" s="3"/>
    </row>
    <row r="9">
      <c r="A9" s="26" t="s">
        <v>70</v>
      </c>
      <c r="B9" s="24" t="s">
        <v>15</v>
      </c>
      <c r="C9" s="25" t="s">
        <v>63</v>
      </c>
      <c r="D9" s="28" t="s">
        <v>64</v>
      </c>
      <c r="E9" s="3"/>
      <c r="F9" s="3"/>
      <c r="G9" s="3"/>
      <c r="H9" s="3"/>
      <c r="I9" s="3"/>
      <c r="J9" s="3"/>
      <c r="K9" s="3"/>
      <c r="L9" s="3"/>
      <c r="M9" s="3"/>
      <c r="N9" s="3"/>
      <c r="O9" s="3"/>
      <c r="P9" s="3"/>
    </row>
    <row r="10">
      <c r="A10" s="31" t="s">
        <v>24</v>
      </c>
      <c r="B10" s="25" t="s">
        <v>20</v>
      </c>
      <c r="C10" s="25"/>
      <c r="D10" s="3"/>
      <c r="E10" s="3"/>
      <c r="F10" s="3"/>
      <c r="G10" s="3"/>
      <c r="H10" s="3"/>
      <c r="I10" s="3"/>
      <c r="J10" s="3"/>
      <c r="K10" s="3"/>
      <c r="L10" s="3"/>
      <c r="M10" s="3"/>
      <c r="N10" s="3"/>
      <c r="O10" s="3"/>
      <c r="P10" s="3"/>
    </row>
    <row r="11">
      <c r="A11" s="31" t="s">
        <v>25</v>
      </c>
      <c r="B11" s="25" t="s">
        <v>20</v>
      </c>
      <c r="C11" s="25" t="s">
        <v>26</v>
      </c>
      <c r="D11" s="3"/>
      <c r="E11" s="3"/>
      <c r="F11" s="3"/>
      <c r="G11" s="3"/>
      <c r="H11" s="3"/>
      <c r="I11" s="3"/>
      <c r="J11" s="3"/>
      <c r="K11" s="3"/>
      <c r="L11" s="3"/>
      <c r="M11" s="3"/>
      <c r="N11" s="3"/>
      <c r="O11" s="3"/>
      <c r="P11" s="3"/>
    </row>
    <row r="12">
      <c r="A12" s="3"/>
      <c r="B12" s="3"/>
      <c r="C12" s="3"/>
      <c r="D12" s="3"/>
      <c r="E12" s="3"/>
      <c r="F12" s="3"/>
      <c r="G12" s="3"/>
      <c r="H12" s="3"/>
      <c r="I12" s="3"/>
      <c r="J12" s="3"/>
      <c r="K12" s="3"/>
      <c r="L12" s="3"/>
      <c r="M12" s="3"/>
      <c r="N12" s="3"/>
      <c r="O12" s="3"/>
      <c r="P12" s="3"/>
    </row>
    <row r="13">
      <c r="A13" s="3"/>
      <c r="B13" s="3"/>
      <c r="C13" s="3"/>
      <c r="D13" s="3"/>
      <c r="E13" s="3"/>
      <c r="F13" s="3"/>
      <c r="G13" s="3"/>
      <c r="H13" s="3"/>
      <c r="I13" s="3"/>
      <c r="J13" s="3"/>
      <c r="K13" s="3"/>
      <c r="L13" s="3"/>
      <c r="M13" s="3"/>
      <c r="N13" s="3"/>
      <c r="O13" s="3"/>
      <c r="P13" s="3"/>
    </row>
    <row r="14">
      <c r="A14" s="9" t="s">
        <v>59</v>
      </c>
      <c r="B14" s="10" t="s">
        <v>71</v>
      </c>
      <c r="C14" s="9" t="s">
        <v>61</v>
      </c>
      <c r="D14" s="10" t="s">
        <v>72</v>
      </c>
      <c r="E14" s="10" t="s">
        <v>73</v>
      </c>
      <c r="F14" s="9" t="s">
        <v>62</v>
      </c>
      <c r="G14" s="12" t="s">
        <v>65</v>
      </c>
      <c r="H14" s="12" t="s">
        <v>66</v>
      </c>
      <c r="I14" s="9" t="s">
        <v>67</v>
      </c>
      <c r="J14" s="9" t="s">
        <v>68</v>
      </c>
      <c r="K14" s="9" t="s">
        <v>69</v>
      </c>
      <c r="L14" s="12" t="s">
        <v>70</v>
      </c>
      <c r="M14" s="12" t="s">
        <v>24</v>
      </c>
      <c r="N14" s="9" t="s">
        <v>25</v>
      </c>
      <c r="O14" s="10" t="s">
        <v>74</v>
      </c>
      <c r="P14" s="10"/>
    </row>
    <row r="15">
      <c r="A15" s="10">
        <v>2.0</v>
      </c>
      <c r="B15" s="15" t="str">
        <f>LOOKUP($A15, account!$A$19:$A27, account!$D$19:$D27)</f>
        <v>bart</v>
      </c>
      <c r="C15" s="10">
        <v>1.0</v>
      </c>
      <c r="D15" s="15" t="str">
        <f>LOOKUP($C15, account!$A$19:$A27, account!$D$19:$D27)</f>
        <v>homer</v>
      </c>
      <c r="E15" s="10" t="str">
        <f t="shared" ref="E15:E26" si="1">CONCATENATE($A15, ":", $C15)</f>
        <v>2:1</v>
      </c>
      <c r="F15" s="10" t="s">
        <v>75</v>
      </c>
      <c r="G15" s="10" t="s">
        <v>75</v>
      </c>
      <c r="H15" s="10" t="s">
        <v>75</v>
      </c>
      <c r="I15" s="10" t="s">
        <v>75</v>
      </c>
      <c r="J15" s="10" t="s">
        <v>76</v>
      </c>
      <c r="K15" s="10" t="s">
        <v>75</v>
      </c>
      <c r="L15" s="32" t="s">
        <v>77</v>
      </c>
      <c r="M15" s="17"/>
      <c r="N15" s="17"/>
      <c r="O15" s="17"/>
      <c r="P15" s="17"/>
    </row>
    <row r="16">
      <c r="A16" s="10">
        <v>2.0</v>
      </c>
      <c r="B16" s="33" t="s">
        <v>34</v>
      </c>
      <c r="C16" s="10">
        <v>2.0</v>
      </c>
      <c r="D16" s="15" t="str">
        <f>LOOKUP($C16, account!$A$19:$A27, account!$D$19:$D27)</f>
        <v>bart</v>
      </c>
      <c r="E16" s="10" t="str">
        <f t="shared" si="1"/>
        <v>2:2</v>
      </c>
      <c r="F16" s="10" t="s">
        <v>76</v>
      </c>
      <c r="G16" s="10" t="s">
        <v>76</v>
      </c>
      <c r="H16" s="10" t="s">
        <v>76</v>
      </c>
      <c r="I16" s="10" t="s">
        <v>76</v>
      </c>
      <c r="J16" s="10" t="s">
        <v>77</v>
      </c>
      <c r="K16" s="10" t="s">
        <v>77</v>
      </c>
      <c r="L16" s="32" t="s">
        <v>77</v>
      </c>
      <c r="M16" s="17"/>
      <c r="N16" s="17"/>
      <c r="O16" s="17"/>
      <c r="P16" s="17"/>
    </row>
    <row r="17">
      <c r="A17" s="10">
        <v>4.0</v>
      </c>
      <c r="B17" s="15" t="str">
        <f>LOOKUP($A17, account!$A$19:$A27, account!$D$19:$D27)</f>
        <v>maggie</v>
      </c>
      <c r="C17" s="10">
        <v>1.0</v>
      </c>
      <c r="D17" s="15" t="str">
        <f>LOOKUP($C17, account!$A$19:$A27, account!$D$19:$D27)</f>
        <v>homer</v>
      </c>
      <c r="E17" s="10" t="str">
        <f t="shared" si="1"/>
        <v>4:1</v>
      </c>
      <c r="F17" s="10" t="s">
        <v>75</v>
      </c>
      <c r="G17" s="10" t="s">
        <v>76</v>
      </c>
      <c r="H17" s="10" t="s">
        <v>76</v>
      </c>
      <c r="I17" s="10" t="s">
        <v>75</v>
      </c>
      <c r="J17" s="10" t="s">
        <v>76</v>
      </c>
      <c r="K17" s="10" t="s">
        <v>77</v>
      </c>
      <c r="L17" s="32" t="s">
        <v>77</v>
      </c>
      <c r="M17" s="17"/>
      <c r="N17" s="17"/>
      <c r="O17" s="17"/>
      <c r="P17" s="17"/>
    </row>
    <row r="18">
      <c r="A18" s="10">
        <v>2.0</v>
      </c>
      <c r="B18" s="15" t="str">
        <f>LOOKUP($A18, account!$A$19:$A27, account!$D$19:$D27)</f>
        <v>bart</v>
      </c>
      <c r="C18" s="10">
        <v>5.0</v>
      </c>
      <c r="D18" s="15" t="str">
        <f>LOOKUP($C18, account!$A$19:$A27, account!$D$19:$D27)</f>
        <v>marge</v>
      </c>
      <c r="E18" s="10" t="str">
        <f t="shared" si="1"/>
        <v>2:5</v>
      </c>
      <c r="F18" s="10" t="s">
        <v>78</v>
      </c>
      <c r="G18" s="10" t="s">
        <v>78</v>
      </c>
      <c r="H18" s="10" t="s">
        <v>78</v>
      </c>
      <c r="I18" s="10" t="s">
        <v>78</v>
      </c>
      <c r="J18" s="10" t="s">
        <v>78</v>
      </c>
      <c r="K18" s="10" t="s">
        <v>78</v>
      </c>
      <c r="L18" s="32" t="s">
        <v>77</v>
      </c>
      <c r="M18" s="17"/>
      <c r="N18" s="17"/>
      <c r="O18" s="17"/>
      <c r="P18" s="17"/>
    </row>
    <row r="19">
      <c r="A19" s="10">
        <v>4.0</v>
      </c>
      <c r="B19" s="15" t="str">
        <f>LOOKUP($A19, account!$A$19:$A27, account!$D$19:$D27)</f>
        <v>maggie</v>
      </c>
      <c r="C19" s="10">
        <v>5.0</v>
      </c>
      <c r="D19" s="15" t="str">
        <f>LOOKUP($C19, account!$A$19:$A27, account!$D$19:$D27)</f>
        <v>marge</v>
      </c>
      <c r="E19" s="10" t="str">
        <f t="shared" si="1"/>
        <v>4:5</v>
      </c>
      <c r="F19" s="10" t="s">
        <v>78</v>
      </c>
      <c r="G19" s="10" t="s">
        <v>78</v>
      </c>
      <c r="H19" s="10" t="s">
        <v>78</v>
      </c>
      <c r="I19" s="10" t="s">
        <v>78</v>
      </c>
      <c r="J19" s="10" t="s">
        <v>78</v>
      </c>
      <c r="K19" s="10" t="s">
        <v>78</v>
      </c>
      <c r="L19" s="32" t="s">
        <v>77</v>
      </c>
      <c r="M19" s="17"/>
      <c r="N19" s="17"/>
      <c r="O19" s="17"/>
      <c r="P19" s="17"/>
    </row>
    <row r="20">
      <c r="A20" s="32">
        <v>13.0</v>
      </c>
      <c r="B20" s="15" t="str">
        <f>LOOKUP($A20, account!$A$19:$A27, account!$D$19:$D27)</f>
        <v>maestro</v>
      </c>
      <c r="C20" s="32">
        <v>13.0</v>
      </c>
      <c r="D20" s="15" t="str">
        <f>LOOKUP($C20, account!$A$19:$A27, account!$D$19:$D27)</f>
        <v>maestro</v>
      </c>
      <c r="E20" s="10" t="str">
        <f t="shared" si="1"/>
        <v>13:13</v>
      </c>
      <c r="F20" s="32" t="s">
        <v>75</v>
      </c>
      <c r="G20" s="32" t="s">
        <v>77</v>
      </c>
      <c r="H20" s="32" t="s">
        <v>77</v>
      </c>
      <c r="I20" s="32" t="s">
        <v>77</v>
      </c>
      <c r="J20" s="32" t="s">
        <v>75</v>
      </c>
      <c r="K20" s="32" t="s">
        <v>77</v>
      </c>
      <c r="L20" s="32" t="s">
        <v>77</v>
      </c>
      <c r="M20" s="34"/>
      <c r="N20" s="34"/>
      <c r="O20" s="34"/>
      <c r="P20" s="34"/>
    </row>
    <row r="21">
      <c r="A21" s="32">
        <v>15.0</v>
      </c>
      <c r="B21" s="15" t="str">
        <f>LOOKUP($A21, account!$A$19:$A27, account!$D$19:$D27)</f>
        <v>receiver</v>
      </c>
      <c r="C21" s="32">
        <v>14.0</v>
      </c>
      <c r="D21" s="15" t="str">
        <f>LOOKUP($C21, account!$A$19:$A27, account!$D$19:$D27)</f>
        <v>giver</v>
      </c>
      <c r="E21" s="10" t="str">
        <f t="shared" si="1"/>
        <v>15:14</v>
      </c>
      <c r="F21" s="32" t="s">
        <v>78</v>
      </c>
      <c r="G21" s="32" t="s">
        <v>78</v>
      </c>
      <c r="H21" s="32" t="s">
        <v>78</v>
      </c>
      <c r="I21" s="32" t="s">
        <v>78</v>
      </c>
      <c r="J21" s="32" t="s">
        <v>78</v>
      </c>
      <c r="K21" s="32" t="s">
        <v>75</v>
      </c>
      <c r="L21" s="32" t="s">
        <v>77</v>
      </c>
      <c r="M21" s="34"/>
      <c r="N21" s="34"/>
      <c r="O21" s="34"/>
      <c r="P21" s="34"/>
    </row>
    <row r="22">
      <c r="A22" s="32">
        <v>15.0</v>
      </c>
      <c r="B22" s="15" t="str">
        <f>LOOKUP($A22, account!$A$19:$A27, account!$D$19:$D27)</f>
        <v>receiver</v>
      </c>
      <c r="C22" s="32">
        <v>15.0</v>
      </c>
      <c r="D22" s="15" t="str">
        <f>LOOKUP($C22, account!$A$19:$A27, account!$D$19:$D27)</f>
        <v>receiver</v>
      </c>
      <c r="E22" s="10" t="str">
        <f t="shared" si="1"/>
        <v>15:15</v>
      </c>
      <c r="F22" s="32" t="s">
        <v>75</v>
      </c>
      <c r="G22" s="32" t="s">
        <v>76</v>
      </c>
      <c r="H22" s="32" t="s">
        <v>78</v>
      </c>
      <c r="I22" s="32" t="s">
        <v>78</v>
      </c>
      <c r="J22" s="32" t="s">
        <v>78</v>
      </c>
      <c r="K22" s="32" t="s">
        <v>75</v>
      </c>
      <c r="L22" s="32" t="s">
        <v>77</v>
      </c>
      <c r="M22" s="34"/>
      <c r="N22" s="34"/>
      <c r="O22" s="34"/>
      <c r="P22" s="34"/>
    </row>
    <row r="23">
      <c r="A23" s="32">
        <v>16.0</v>
      </c>
      <c r="B23" s="15" t="str">
        <f>LOOKUP($A23, account!$A$19:$A27, account!$D$19:$D27)</f>
        <v>contributor</v>
      </c>
      <c r="C23" s="32">
        <v>16.0</v>
      </c>
      <c r="D23" s="15" t="str">
        <f>LOOKUP($C23, account!$A$19:$A27, account!$D$19:$D27)</f>
        <v>contributor</v>
      </c>
      <c r="E23" s="10" t="str">
        <f t="shared" si="1"/>
        <v>16:16</v>
      </c>
      <c r="F23" s="32" t="s">
        <v>78</v>
      </c>
      <c r="G23" s="32" t="s">
        <v>77</v>
      </c>
      <c r="H23" s="32" t="s">
        <v>77</v>
      </c>
      <c r="I23" s="32" t="s">
        <v>75</v>
      </c>
      <c r="J23" s="32" t="s">
        <v>78</v>
      </c>
      <c r="K23" s="32" t="s">
        <v>75</v>
      </c>
      <c r="L23" s="32" t="s">
        <v>77</v>
      </c>
      <c r="M23" s="34"/>
      <c r="N23" s="34"/>
      <c r="O23" s="34"/>
      <c r="P23" s="34"/>
    </row>
    <row r="24">
      <c r="A24" s="32">
        <v>19.0</v>
      </c>
      <c r="B24" s="15" t="str">
        <f>LOOKUP($A24, account!$A$19:$A27, account!$D$19:$D27)</f>
        <v>keepsake</v>
      </c>
      <c r="C24" s="32">
        <v>14.0</v>
      </c>
      <c r="D24" s="15" t="str">
        <f>LOOKUP($C24, account!$A$19:$A27, account!$D$19:$D27)</f>
        <v>giver</v>
      </c>
      <c r="E24" s="10" t="str">
        <f t="shared" si="1"/>
        <v>19:14</v>
      </c>
      <c r="F24" s="32" t="s">
        <v>78</v>
      </c>
      <c r="G24" s="32" t="s">
        <v>78</v>
      </c>
      <c r="H24" s="32" t="s">
        <v>78</v>
      </c>
      <c r="I24" s="32" t="s">
        <v>77</v>
      </c>
      <c r="J24" s="32" t="s">
        <v>76</v>
      </c>
      <c r="K24" s="32" t="s">
        <v>77</v>
      </c>
      <c r="L24" s="32" t="s">
        <v>77</v>
      </c>
      <c r="M24" s="34"/>
      <c r="N24" s="34"/>
      <c r="O24" s="34"/>
      <c r="P24" s="34"/>
    </row>
    <row r="25">
      <c r="A25" s="32">
        <v>19.0</v>
      </c>
      <c r="B25" s="15" t="str">
        <f>LOOKUP($A25, account!$A$19:$A27, account!$D$19:$D27)</f>
        <v>keepsake</v>
      </c>
      <c r="C25" s="32">
        <v>19.0</v>
      </c>
      <c r="D25" s="15" t="str">
        <f>LOOKUP($C25, account!$A$19:$A27, account!$D$19:$D27)</f>
        <v>keepsake</v>
      </c>
      <c r="E25" s="10" t="str">
        <f t="shared" si="1"/>
        <v>19:19</v>
      </c>
      <c r="F25" s="32" t="s">
        <v>78</v>
      </c>
      <c r="G25" s="32" t="s">
        <v>78</v>
      </c>
      <c r="H25" s="32" t="s">
        <v>78</v>
      </c>
      <c r="I25" s="32" t="s">
        <v>77</v>
      </c>
      <c r="J25" s="32" t="s">
        <v>76</v>
      </c>
      <c r="K25" s="32" t="s">
        <v>77</v>
      </c>
      <c r="L25" s="32" t="s">
        <v>77</v>
      </c>
      <c r="M25" s="34"/>
      <c r="N25" s="34"/>
      <c r="O25" s="34"/>
      <c r="P25" s="34"/>
    </row>
    <row r="26">
      <c r="A26" s="35">
        <v>20.0</v>
      </c>
      <c r="B26" s="36" t="str">
        <f>LOOKUP($A26, account!$A$19:$A27, account!$D$19:$D27)</f>
        <v>premium</v>
      </c>
      <c r="C26" s="35">
        <v>20.0</v>
      </c>
      <c r="D26" s="36" t="str">
        <f>LOOKUP($C26, account!$A$19:$A27, account!$D$19:$D27)</f>
        <v>premium</v>
      </c>
      <c r="E26" s="35" t="str">
        <f t="shared" si="1"/>
        <v>20:20</v>
      </c>
      <c r="F26" s="35" t="s">
        <v>78</v>
      </c>
      <c r="G26" s="35" t="s">
        <v>78</v>
      </c>
      <c r="H26" s="35" t="s">
        <v>78</v>
      </c>
      <c r="I26" s="35" t="s">
        <v>78</v>
      </c>
      <c r="J26" s="35" t="s">
        <v>78</v>
      </c>
      <c r="K26" s="35" t="s">
        <v>78</v>
      </c>
      <c r="L26" s="35" t="s">
        <v>78</v>
      </c>
      <c r="M26" s="34"/>
      <c r="N26" s="34"/>
      <c r="O26" s="10" t="s">
        <v>79</v>
      </c>
      <c r="P26" s="10"/>
    </row>
    <row r="27">
      <c r="A27" s="3"/>
      <c r="B27" s="3"/>
      <c r="C27" s="3"/>
      <c r="D27" s="3"/>
      <c r="E27" s="3"/>
      <c r="F27" s="3"/>
      <c r="G27" s="3"/>
      <c r="H27" s="3"/>
      <c r="I27" s="3"/>
      <c r="J27" s="3"/>
      <c r="K27" s="3"/>
      <c r="L27" s="3"/>
      <c r="M27" s="3"/>
      <c r="N27" s="3"/>
      <c r="O27" s="3"/>
      <c r="P27" s="3"/>
    </row>
  </sheetData>
  <drawing r:id="rId2"/>
  <legacyDrawing r:id="rId3"/>
  <tableParts count="1">
    <tablePart r:id="rId5"/>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20.0"/>
    <col customWidth="1" min="3" max="3" width="30.38"/>
    <col customWidth="1" min="4" max="4" width="11.0"/>
    <col customWidth="1" min="5" max="5" width="22.13"/>
    <col customWidth="1" min="6" max="6" width="8.25"/>
    <col customWidth="1" min="7" max="7" width="11.63"/>
    <col customWidth="1" min="8" max="8" width="9.5"/>
    <col customWidth="1" min="9" max="9" width="21.5"/>
    <col customWidth="1" min="10" max="10" width="21.25"/>
    <col customWidth="1" min="11" max="11" width="22.25"/>
    <col customWidth="1" min="12" max="12" width="30.25"/>
    <col customWidth="1" min="13" max="13" width="73.5"/>
    <col customWidth="1" min="14" max="14" width="11.13"/>
    <col customWidth="1" min="15" max="15" width="15.5"/>
    <col customWidth="1" min="16" max="16" width="5.75"/>
    <col customWidth="1" min="17" max="17" width="15.75"/>
    <col customWidth="1" min="18" max="18" width="14.88"/>
    <col customWidth="1" min="19" max="19" width="10.5"/>
  </cols>
  <sheetData>
    <row r="1">
      <c r="A1" s="1" t="s">
        <v>0</v>
      </c>
      <c r="B1" s="2" t="s">
        <v>1</v>
      </c>
      <c r="C1" s="27" t="s">
        <v>2</v>
      </c>
      <c r="D1" s="24"/>
      <c r="E1" s="3"/>
      <c r="F1" s="3"/>
      <c r="G1" s="3"/>
      <c r="H1" s="3"/>
      <c r="I1" s="3"/>
      <c r="J1" s="3"/>
      <c r="K1" s="3"/>
      <c r="L1" s="3"/>
      <c r="M1" s="3"/>
      <c r="N1" s="3"/>
      <c r="O1" s="3"/>
      <c r="P1" s="3"/>
      <c r="Q1" s="3"/>
      <c r="R1" s="3"/>
      <c r="S1" s="3"/>
    </row>
    <row r="2">
      <c r="A2" s="1" t="s">
        <v>363</v>
      </c>
      <c r="B2" s="2" t="s">
        <v>1</v>
      </c>
      <c r="C2" s="24"/>
      <c r="D2" s="27"/>
      <c r="E2" s="3"/>
      <c r="F2" s="3"/>
      <c r="G2" s="3"/>
      <c r="H2" s="3"/>
      <c r="I2" s="3"/>
      <c r="J2" s="3"/>
      <c r="K2" s="3"/>
      <c r="L2" s="3"/>
      <c r="M2" s="3"/>
      <c r="N2" s="3"/>
      <c r="O2" s="3"/>
      <c r="P2" s="3"/>
      <c r="Q2" s="3"/>
      <c r="R2" s="3"/>
      <c r="S2" s="3"/>
    </row>
    <row r="3">
      <c r="A3" s="1" t="s">
        <v>364</v>
      </c>
      <c r="B3" s="2" t="s">
        <v>1</v>
      </c>
      <c r="C3" s="27"/>
      <c r="D3" s="27"/>
      <c r="E3" s="3"/>
      <c r="F3" s="3"/>
      <c r="G3" s="3"/>
      <c r="H3" s="3"/>
      <c r="I3" s="3"/>
      <c r="J3" s="3"/>
      <c r="K3" s="3"/>
      <c r="L3" s="3"/>
      <c r="M3" s="3"/>
      <c r="N3" s="3"/>
      <c r="O3" s="3"/>
      <c r="P3" s="3"/>
      <c r="Q3" s="3"/>
      <c r="R3" s="3"/>
      <c r="S3" s="3"/>
    </row>
    <row r="4">
      <c r="A4" s="1" t="s">
        <v>365</v>
      </c>
      <c r="B4" s="2" t="s">
        <v>86</v>
      </c>
      <c r="C4" s="24"/>
      <c r="D4" s="27" t="s">
        <v>366</v>
      </c>
      <c r="E4" s="3"/>
      <c r="F4" s="3"/>
      <c r="G4" s="3"/>
      <c r="H4" s="3"/>
      <c r="I4" s="3"/>
      <c r="J4" s="3"/>
      <c r="K4" s="3"/>
      <c r="L4" s="3"/>
      <c r="M4" s="3"/>
      <c r="N4" s="3"/>
      <c r="O4" s="3"/>
      <c r="P4" s="3"/>
      <c r="Q4" s="3"/>
      <c r="R4" s="3"/>
      <c r="S4" s="3"/>
    </row>
    <row r="5">
      <c r="A5" s="1" t="s">
        <v>367</v>
      </c>
      <c r="B5" s="2" t="s">
        <v>1</v>
      </c>
      <c r="C5" s="24"/>
      <c r="D5" s="24"/>
      <c r="E5" s="3"/>
      <c r="F5" s="3"/>
      <c r="G5" s="3"/>
      <c r="H5" s="3"/>
      <c r="I5" s="3"/>
      <c r="J5" s="3"/>
      <c r="K5" s="3"/>
      <c r="L5" s="3"/>
      <c r="M5" s="3"/>
      <c r="N5" s="3"/>
      <c r="O5" s="3"/>
      <c r="P5" s="3"/>
      <c r="Q5" s="3"/>
      <c r="R5" s="3"/>
      <c r="S5" s="3"/>
    </row>
    <row r="6">
      <c r="A6" s="1" t="s">
        <v>368</v>
      </c>
      <c r="B6" s="2" t="s">
        <v>15</v>
      </c>
      <c r="C6" s="27" t="s">
        <v>283</v>
      </c>
      <c r="D6" s="2" t="s">
        <v>369</v>
      </c>
      <c r="E6" s="3"/>
      <c r="F6" s="3"/>
      <c r="G6" s="3"/>
      <c r="H6" s="3"/>
      <c r="I6" s="3"/>
      <c r="J6" s="3"/>
      <c r="K6" s="3"/>
      <c r="L6" s="3"/>
      <c r="M6" s="3"/>
      <c r="N6" s="3"/>
      <c r="O6" s="3"/>
      <c r="P6" s="3"/>
      <c r="Q6" s="3"/>
      <c r="R6" s="3"/>
      <c r="S6" s="3"/>
    </row>
    <row r="7">
      <c r="A7" s="1" t="s">
        <v>370</v>
      </c>
      <c r="B7" s="2" t="s">
        <v>15</v>
      </c>
      <c r="C7" s="27" t="s">
        <v>283</v>
      </c>
      <c r="D7" s="2" t="s">
        <v>371</v>
      </c>
      <c r="E7" s="2"/>
      <c r="F7" s="3"/>
      <c r="G7" s="3"/>
      <c r="H7" s="3"/>
      <c r="I7" s="3"/>
      <c r="J7" s="3"/>
      <c r="K7" s="3"/>
      <c r="L7" s="3"/>
      <c r="M7" s="3"/>
      <c r="N7" s="3"/>
      <c r="O7" s="3"/>
      <c r="P7" s="3"/>
      <c r="Q7" s="3"/>
      <c r="R7" s="3"/>
      <c r="S7" s="3"/>
    </row>
    <row r="8">
      <c r="A8" s="1" t="s">
        <v>372</v>
      </c>
      <c r="B8" s="2" t="s">
        <v>1</v>
      </c>
      <c r="C8" s="27" t="s">
        <v>8</v>
      </c>
      <c r="D8" s="2"/>
      <c r="E8" s="3"/>
      <c r="F8" s="3"/>
      <c r="G8" s="3"/>
      <c r="H8" s="3"/>
      <c r="I8" s="3"/>
      <c r="J8" s="3"/>
      <c r="K8" s="3"/>
      <c r="L8" s="3"/>
      <c r="M8" s="3"/>
      <c r="N8" s="3"/>
      <c r="O8" s="3"/>
      <c r="P8" s="3"/>
      <c r="Q8" s="3"/>
      <c r="R8" s="3"/>
      <c r="S8" s="3"/>
    </row>
    <row r="9">
      <c r="A9" s="1" t="s">
        <v>5</v>
      </c>
      <c r="B9" s="2" t="s">
        <v>6</v>
      </c>
      <c r="C9" s="24" t="s">
        <v>8</v>
      </c>
      <c r="D9" s="2"/>
      <c r="E9" s="3"/>
      <c r="F9" s="3"/>
      <c r="G9" s="3"/>
      <c r="H9" s="3"/>
      <c r="I9" s="3"/>
      <c r="J9" s="3"/>
      <c r="K9" s="3"/>
      <c r="L9" s="3"/>
      <c r="M9" s="3"/>
      <c r="N9" s="3"/>
      <c r="O9" s="3"/>
      <c r="P9" s="3"/>
      <c r="Q9" s="3"/>
      <c r="R9" s="3"/>
      <c r="S9" s="3"/>
    </row>
    <row r="10">
      <c r="A10" s="1" t="s">
        <v>133</v>
      </c>
      <c r="B10" s="2" t="s">
        <v>6</v>
      </c>
      <c r="C10" s="24" t="s">
        <v>8</v>
      </c>
      <c r="D10" s="2"/>
      <c r="E10" s="3"/>
      <c r="F10" s="3"/>
      <c r="G10" s="3"/>
      <c r="H10" s="3"/>
      <c r="I10" s="3"/>
      <c r="J10" s="3"/>
      <c r="K10" s="3"/>
      <c r="L10" s="3"/>
      <c r="M10" s="3"/>
      <c r="N10" s="3"/>
      <c r="O10" s="3"/>
      <c r="P10" s="3"/>
      <c r="Q10" s="3"/>
      <c r="R10" s="3"/>
      <c r="S10" s="3"/>
    </row>
    <row r="11">
      <c r="A11" s="26" t="s">
        <v>373</v>
      </c>
      <c r="B11" s="2" t="s">
        <v>1</v>
      </c>
      <c r="C11" s="24"/>
      <c r="D11" s="27" t="s">
        <v>374</v>
      </c>
      <c r="E11" s="24"/>
      <c r="F11" s="3"/>
      <c r="G11" s="3"/>
      <c r="H11" s="3"/>
      <c r="I11" s="3"/>
      <c r="J11" s="3"/>
      <c r="K11" s="3"/>
      <c r="L11" s="3"/>
      <c r="M11" s="3"/>
      <c r="N11" s="3"/>
      <c r="O11" s="3"/>
      <c r="P11" s="3"/>
      <c r="Q11" s="3"/>
      <c r="R11" s="3"/>
      <c r="S11" s="3"/>
    </row>
    <row r="12">
      <c r="A12" s="26" t="s">
        <v>375</v>
      </c>
      <c r="B12" s="2" t="s">
        <v>15</v>
      </c>
      <c r="C12" s="27" t="s">
        <v>376</v>
      </c>
      <c r="D12" s="24"/>
      <c r="E12" s="24"/>
      <c r="F12" s="3"/>
      <c r="G12" s="3"/>
      <c r="H12" s="3"/>
      <c r="I12" s="3"/>
      <c r="J12" s="3"/>
      <c r="K12" s="3"/>
      <c r="L12" s="3"/>
      <c r="M12" s="3"/>
      <c r="N12" s="3"/>
      <c r="O12" s="3"/>
      <c r="P12" s="3"/>
      <c r="Q12" s="3"/>
      <c r="R12" s="3"/>
      <c r="S12" s="3"/>
    </row>
    <row r="13">
      <c r="A13" s="1" t="s">
        <v>22</v>
      </c>
      <c r="B13" s="2" t="s">
        <v>15</v>
      </c>
      <c r="C13" s="27" t="s">
        <v>23</v>
      </c>
      <c r="D13" s="2"/>
      <c r="E13" s="3"/>
      <c r="F13" s="3"/>
      <c r="G13" s="3"/>
      <c r="H13" s="3"/>
      <c r="I13" s="3"/>
      <c r="J13" s="3"/>
      <c r="K13" s="3"/>
      <c r="L13" s="3"/>
      <c r="M13" s="3"/>
      <c r="N13" s="3"/>
      <c r="O13" s="3"/>
      <c r="P13" s="3"/>
      <c r="Q13" s="3"/>
      <c r="R13" s="3"/>
      <c r="S13" s="3"/>
    </row>
    <row r="14">
      <c r="A14" s="39" t="s">
        <v>24</v>
      </c>
      <c r="B14" s="24" t="s">
        <v>20</v>
      </c>
      <c r="C14" s="24"/>
      <c r="D14" s="24"/>
      <c r="E14" s="24"/>
      <c r="F14" s="3"/>
      <c r="G14" s="3"/>
      <c r="H14" s="3"/>
      <c r="I14" s="3"/>
      <c r="J14" s="3"/>
      <c r="K14" s="3"/>
      <c r="L14" s="3"/>
      <c r="M14" s="3"/>
      <c r="N14" s="3"/>
      <c r="O14" s="3"/>
      <c r="P14" s="3"/>
      <c r="Q14" s="3"/>
      <c r="R14" s="3"/>
      <c r="S14" s="3"/>
    </row>
    <row r="15">
      <c r="A15" s="31" t="s">
        <v>25</v>
      </c>
      <c r="B15" s="25" t="s">
        <v>20</v>
      </c>
      <c r="C15" s="25" t="s">
        <v>26</v>
      </c>
      <c r="D15" s="25"/>
      <c r="E15" s="25"/>
      <c r="F15" s="3"/>
      <c r="G15" s="3"/>
      <c r="H15" s="3"/>
      <c r="I15" s="3"/>
      <c r="J15" s="3"/>
      <c r="K15" s="3"/>
      <c r="L15" s="3"/>
      <c r="M15" s="3"/>
      <c r="N15" s="3"/>
      <c r="O15" s="3"/>
      <c r="P15" s="3"/>
      <c r="Q15" s="3"/>
      <c r="R15" s="3"/>
      <c r="S15" s="3"/>
    </row>
    <row r="16">
      <c r="A16" s="3"/>
      <c r="B16" s="3"/>
      <c r="C16" s="3"/>
      <c r="D16" s="3"/>
      <c r="E16" s="3"/>
      <c r="F16" s="3"/>
      <c r="G16" s="3"/>
      <c r="H16" s="3"/>
      <c r="I16" s="3"/>
      <c r="J16" s="3"/>
      <c r="K16" s="3"/>
      <c r="L16" s="3"/>
      <c r="M16" s="3"/>
      <c r="N16" s="3"/>
      <c r="O16" s="3"/>
      <c r="P16" s="3"/>
      <c r="Q16" s="3"/>
      <c r="R16" s="3"/>
      <c r="S16" s="3"/>
    </row>
    <row r="17">
      <c r="A17" s="9" t="s">
        <v>0</v>
      </c>
      <c r="B17" s="9" t="s">
        <v>363</v>
      </c>
      <c r="C17" s="10" t="s">
        <v>92</v>
      </c>
      <c r="D17" s="9" t="s">
        <v>364</v>
      </c>
      <c r="E17" s="10" t="s">
        <v>377</v>
      </c>
      <c r="F17" s="9" t="s">
        <v>365</v>
      </c>
      <c r="G17" s="9" t="s">
        <v>367</v>
      </c>
      <c r="H17" s="11" t="s">
        <v>368</v>
      </c>
      <c r="I17" s="11" t="s">
        <v>370</v>
      </c>
      <c r="J17" s="73" t="s">
        <v>372</v>
      </c>
      <c r="K17" s="134" t="s">
        <v>378</v>
      </c>
      <c r="L17" s="11" t="s">
        <v>379</v>
      </c>
      <c r="M17" s="11" t="s">
        <v>380</v>
      </c>
      <c r="N17" s="26" t="s">
        <v>373</v>
      </c>
      <c r="O17" s="26" t="s">
        <v>375</v>
      </c>
      <c r="P17" s="43" t="s">
        <v>22</v>
      </c>
      <c r="Q17" s="43" t="s">
        <v>24</v>
      </c>
      <c r="R17" s="43" t="s">
        <v>25</v>
      </c>
      <c r="S17" s="10"/>
    </row>
    <row r="18">
      <c r="A18" s="10">
        <v>1.0</v>
      </c>
      <c r="B18" s="10">
        <v>1.0</v>
      </c>
      <c r="C18" s="33" t="str">
        <f>LOOKUP($B18, campaign_movement!$A$20:$A50, campaign_movement!$D$20:$D50)</f>
        <v>Healthcare and support staff</v>
      </c>
      <c r="D18" s="10">
        <v>483.0</v>
      </c>
      <c r="E18" s="48" t="str">
        <f>LOOKUP($D18, wp_posts!$A$6:$A50, wp_posts!$B$6:$B50)</f>
        <v>Premium</v>
      </c>
      <c r="F18" s="135">
        <v>-1.0</v>
      </c>
      <c r="G18" s="10">
        <v>0.0</v>
      </c>
      <c r="H18" s="22" t="s">
        <v>32</v>
      </c>
      <c r="I18" s="22" t="s">
        <v>32</v>
      </c>
      <c r="J18" s="22">
        <v>1.0</v>
      </c>
      <c r="K18" s="136" t="str">
        <f>LOOKUP($J18, organisation_invitation!$A$10:$A50, organisation_invitation!$E$10:$E50)</f>
        <v>SBSB-EM3D-9CNW</v>
      </c>
      <c r="L18" s="22" t="s">
        <v>381</v>
      </c>
      <c r="M18" s="22" t="s">
        <v>381</v>
      </c>
      <c r="N18" s="22">
        <v>-1.0</v>
      </c>
      <c r="O18" s="22" t="s">
        <v>77</v>
      </c>
      <c r="P18" s="16" t="s">
        <v>33</v>
      </c>
      <c r="Q18" s="45"/>
      <c r="R18" s="45"/>
      <c r="S18" s="15"/>
    </row>
    <row r="19">
      <c r="A19" s="10">
        <v>2.0</v>
      </c>
      <c r="B19" s="10">
        <v>1.0</v>
      </c>
      <c r="C19" s="33" t="str">
        <f>LOOKUP($B19, campaign_movement!$A$20:$A50, campaign_movement!$D$20:$D50)</f>
        <v>Healthcare and support staff</v>
      </c>
      <c r="D19" s="10">
        <v>171.0</v>
      </c>
      <c r="E19" s="15" t="str">
        <f>LOOKUP($D19, wp_posts!$A$6:$A50, wp_posts!$B$6:$B50)</f>
        <v>Aamilet style 1</v>
      </c>
      <c r="F19" s="135">
        <v>-1.0</v>
      </c>
      <c r="G19" s="10">
        <v>50.0</v>
      </c>
      <c r="H19" s="19" t="s">
        <v>32</v>
      </c>
      <c r="I19" s="19" t="s">
        <v>32</v>
      </c>
      <c r="J19" s="18"/>
      <c r="K19" s="136"/>
      <c r="L19" s="19" t="s">
        <v>382</v>
      </c>
      <c r="M19" s="19" t="s">
        <v>382</v>
      </c>
      <c r="N19" s="19">
        <v>-1.0</v>
      </c>
      <c r="O19" s="19" t="s">
        <v>77</v>
      </c>
      <c r="P19" s="18" t="s">
        <v>33</v>
      </c>
      <c r="Q19" s="46"/>
      <c r="R19" s="46"/>
      <c r="S19" s="15"/>
    </row>
    <row r="20">
      <c r="A20" s="10">
        <v>3.0</v>
      </c>
      <c r="B20" s="10">
        <v>1.0</v>
      </c>
      <c r="C20" s="33" t="str">
        <f>LOOKUP($B20, campaign_movement!$A$20:$A50, campaign_movement!$D$20:$D50)</f>
        <v>Healthcare and support staff</v>
      </c>
      <c r="D20" s="10">
        <v>471.0</v>
      </c>
      <c r="E20" s="48" t="str">
        <f>LOOKUP($D20, wp_posts!$A$6:$A50, wp_posts!$B$6:$B50)</f>
        <v>Contributor</v>
      </c>
      <c r="F20" s="135">
        <v>0.7</v>
      </c>
      <c r="G20" s="10">
        <v>0.0</v>
      </c>
      <c r="H20" s="22" t="s">
        <v>31</v>
      </c>
      <c r="I20" s="22" t="s">
        <v>31</v>
      </c>
      <c r="J20" s="22">
        <v>2.0</v>
      </c>
      <c r="K20" s="136" t="str">
        <f>LOOKUP($J20, organisation_invitation!$A$10:$A50, organisation_invitation!$E$10:$E50)</f>
        <v>STZ8-UB2F-EPQR</v>
      </c>
      <c r="L20" s="19" t="s">
        <v>30</v>
      </c>
      <c r="M20" s="22" t="s">
        <v>383</v>
      </c>
      <c r="N20" s="22">
        <v>3.0</v>
      </c>
      <c r="O20" s="22" t="s">
        <v>384</v>
      </c>
      <c r="P20" s="16" t="s">
        <v>33</v>
      </c>
      <c r="Q20" s="47"/>
      <c r="R20" s="47"/>
      <c r="S20" s="48"/>
    </row>
    <row r="21">
      <c r="A21" s="79">
        <v>13.0</v>
      </c>
      <c r="B21" s="79">
        <v>5.0</v>
      </c>
      <c r="C21" s="33" t="str">
        <f>LOOKUP($B21, campaign_movement!$A$20:$A50, campaign_movement!$D$20:$D50)</f>
        <v>Northern NSW SES</v>
      </c>
      <c r="D21" s="76">
        <v>483.0</v>
      </c>
      <c r="E21" s="21" t="str">
        <f>LOOKUP($D21, wp_posts!$A$6:$A50, wp_posts!$B$6:$B50)</f>
        <v>Premium</v>
      </c>
      <c r="F21" s="135">
        <v>-1.0</v>
      </c>
      <c r="G21" s="10">
        <v>0.0</v>
      </c>
      <c r="H21" s="22" t="s">
        <v>32</v>
      </c>
      <c r="I21" s="22" t="s">
        <v>32</v>
      </c>
      <c r="J21" s="22">
        <v>9.0</v>
      </c>
      <c r="K21" s="136" t="str">
        <f>LOOKUP($J21, organisation_invitation!$A$10:$A50, organisation_invitation!$E$10:$E50)</f>
        <v>89KG-T7C9-VAZK</v>
      </c>
      <c r="L21" s="19" t="s">
        <v>30</v>
      </c>
      <c r="M21" s="22" t="s">
        <v>385</v>
      </c>
      <c r="N21" s="22">
        <v>-1.0</v>
      </c>
      <c r="O21" s="22" t="s">
        <v>77</v>
      </c>
      <c r="P21" s="21" t="s">
        <v>33</v>
      </c>
      <c r="Q21" s="94"/>
      <c r="R21" s="94"/>
      <c r="S21" s="21"/>
    </row>
    <row r="22">
      <c r="A22" s="79">
        <v>14.0</v>
      </c>
      <c r="B22" s="79">
        <v>5.0</v>
      </c>
      <c r="C22" s="33" t="str">
        <f>LOOKUP($B22, campaign_movement!$A$20:$A50, campaign_movement!$D$20:$D50)</f>
        <v>Northern NSW SES</v>
      </c>
      <c r="D22" s="79">
        <v>171.0</v>
      </c>
      <c r="E22" s="21" t="str">
        <f>LOOKUP($D22, wp_posts!$A$6:$A50, wp_posts!$B$6:$B50)</f>
        <v>Aamilet style 1</v>
      </c>
      <c r="F22" s="135">
        <v>-1.0</v>
      </c>
      <c r="G22" s="10">
        <v>50.0</v>
      </c>
      <c r="H22" s="19" t="s">
        <v>32</v>
      </c>
      <c r="I22" s="19" t="s">
        <v>32</v>
      </c>
      <c r="J22" s="21"/>
      <c r="K22" s="21"/>
      <c r="L22" s="19" t="s">
        <v>30</v>
      </c>
      <c r="M22" s="19" t="s">
        <v>30</v>
      </c>
      <c r="N22" s="19">
        <v>-1.0</v>
      </c>
      <c r="O22" s="19" t="s">
        <v>77</v>
      </c>
      <c r="P22" s="21" t="s">
        <v>33</v>
      </c>
      <c r="Q22" s="94"/>
      <c r="R22" s="94"/>
      <c r="S22" s="21"/>
    </row>
    <row r="23">
      <c r="A23" s="79">
        <v>15.0</v>
      </c>
      <c r="B23" s="79">
        <v>5.0</v>
      </c>
      <c r="C23" s="33" t="str">
        <f>LOOKUP($B23, campaign_movement!$A$20:$A50, campaign_movement!$D$20:$D50)</f>
        <v>Northern NSW SES</v>
      </c>
      <c r="D23" s="79">
        <v>471.0</v>
      </c>
      <c r="E23" s="21" t="str">
        <f>LOOKUP($D23, wp_posts!$A$6:$A50, wp_posts!$B$6:$B50)</f>
        <v>Contributor</v>
      </c>
      <c r="F23" s="135">
        <v>1.25</v>
      </c>
      <c r="G23" s="10">
        <v>0.0</v>
      </c>
      <c r="H23" s="22" t="s">
        <v>31</v>
      </c>
      <c r="I23" s="22" t="s">
        <v>31</v>
      </c>
      <c r="J23" s="22">
        <v>10.0</v>
      </c>
      <c r="K23" s="136" t="str">
        <f>LOOKUP($J23, organisation_invitation!$A$10:$A50, organisation_invitation!$E$10:$E50)</f>
        <v>NAFE-R2P3-QB3Q</v>
      </c>
      <c r="L23" s="19" t="s">
        <v>30</v>
      </c>
      <c r="M23" s="22" t="s">
        <v>386</v>
      </c>
      <c r="N23" s="22">
        <v>3.0</v>
      </c>
      <c r="O23" s="22" t="s">
        <v>384</v>
      </c>
      <c r="P23" s="21" t="s">
        <v>33</v>
      </c>
      <c r="Q23" s="94"/>
      <c r="R23" s="94"/>
      <c r="S23" s="21"/>
    </row>
    <row r="24">
      <c r="A24" s="3"/>
      <c r="B24" s="3"/>
      <c r="C24" s="3"/>
      <c r="D24" s="3"/>
      <c r="E24" s="3"/>
      <c r="F24" s="3"/>
      <c r="G24" s="3"/>
      <c r="H24" s="3"/>
      <c r="I24" s="3"/>
      <c r="J24" s="3"/>
      <c r="K24" s="3"/>
      <c r="L24" s="3"/>
      <c r="M24" s="3"/>
      <c r="N24" s="3"/>
      <c r="O24" s="3"/>
      <c r="P24" s="3"/>
      <c r="Q24" s="3"/>
      <c r="R24" s="3"/>
      <c r="S24" s="3"/>
    </row>
    <row r="25">
      <c r="A25" s="9" t="s">
        <v>0</v>
      </c>
      <c r="B25" s="9" t="s">
        <v>363</v>
      </c>
      <c r="C25" s="10" t="s">
        <v>92</v>
      </c>
      <c r="D25" s="9" t="s">
        <v>364</v>
      </c>
      <c r="E25" s="10" t="s">
        <v>387</v>
      </c>
      <c r="F25" s="9" t="s">
        <v>365</v>
      </c>
      <c r="G25" s="9" t="s">
        <v>367</v>
      </c>
      <c r="H25" s="11" t="s">
        <v>368</v>
      </c>
      <c r="I25" s="11" t="s">
        <v>370</v>
      </c>
      <c r="J25" s="73" t="s">
        <v>372</v>
      </c>
      <c r="K25" s="134" t="s">
        <v>378</v>
      </c>
      <c r="L25" s="11" t="s">
        <v>5</v>
      </c>
      <c r="M25" s="11" t="s">
        <v>133</v>
      </c>
      <c r="N25" s="26" t="s">
        <v>373</v>
      </c>
      <c r="O25" s="26" t="s">
        <v>375</v>
      </c>
      <c r="P25" s="43" t="s">
        <v>22</v>
      </c>
      <c r="Q25" s="43" t="s">
        <v>24</v>
      </c>
      <c r="R25" s="43" t="s">
        <v>25</v>
      </c>
      <c r="S25" s="10"/>
    </row>
    <row r="26">
      <c r="A26" s="10">
        <v>1.0</v>
      </c>
      <c r="B26" s="10">
        <v>1.0</v>
      </c>
      <c r="C26" s="33" t="str">
        <f>LOOKUP($B26, campaign_movement!$A$20:$A50, campaign_movement!$D$20:$D50)</f>
        <v>Healthcare and support staff</v>
      </c>
      <c r="D26" s="10">
        <v>483.0</v>
      </c>
      <c r="E26" s="48" t="str">
        <f>LOOKUP($D26, wp_posts!$A$6:$A50, wp_posts!$B$6:$B50)</f>
        <v>Premium</v>
      </c>
      <c r="F26" s="135">
        <v>-1.0</v>
      </c>
      <c r="G26" s="10">
        <v>0.0</v>
      </c>
      <c r="H26" s="22" t="s">
        <v>32</v>
      </c>
      <c r="I26" s="22" t="s">
        <v>32</v>
      </c>
      <c r="J26" s="22">
        <v>1.0</v>
      </c>
      <c r="K26" s="136" t="str">
        <f>LOOKUP($J26, organisation_invitation!$A$10:$A50, organisation_invitation!$E$10:$E50)</f>
        <v>SBSB-EM3D-9CNW</v>
      </c>
      <c r="L26" s="22" t="s">
        <v>388</v>
      </c>
      <c r="M26" s="22" t="s">
        <v>389</v>
      </c>
      <c r="N26" s="22">
        <v>-1.0</v>
      </c>
      <c r="O26" s="22" t="s">
        <v>77</v>
      </c>
      <c r="P26" s="16" t="s">
        <v>33</v>
      </c>
      <c r="Q26" s="45"/>
      <c r="R26" s="45"/>
      <c r="S26" s="15"/>
    </row>
    <row r="27">
      <c r="A27" s="10">
        <v>2.0</v>
      </c>
      <c r="B27" s="10">
        <v>1.0</v>
      </c>
      <c r="C27" s="33" t="str">
        <f>LOOKUP($B27, campaign_movement!$A$20:$A50, campaign_movement!$D$20:$D50)</f>
        <v>Healthcare and support staff</v>
      </c>
      <c r="D27" s="10">
        <v>171.0</v>
      </c>
      <c r="E27" s="15" t="str">
        <f>LOOKUP($D27, wp_posts!$A$6:$A50, wp_posts!$B$6:$B50)</f>
        <v>Aamilet style 1</v>
      </c>
      <c r="F27" s="135">
        <v>-1.0</v>
      </c>
      <c r="G27" s="10">
        <v>50.0</v>
      </c>
      <c r="H27" s="19" t="s">
        <v>32</v>
      </c>
      <c r="I27" s="19" t="s">
        <v>32</v>
      </c>
      <c r="J27" s="18"/>
      <c r="K27" s="136"/>
      <c r="L27" s="137" t="s">
        <v>390</v>
      </c>
      <c r="M27" s="19" t="s">
        <v>30</v>
      </c>
      <c r="N27" s="19">
        <v>-1.0</v>
      </c>
      <c r="O27" s="19" t="s">
        <v>77</v>
      </c>
      <c r="P27" s="18" t="s">
        <v>33</v>
      </c>
      <c r="Q27" s="46"/>
      <c r="R27" s="46"/>
      <c r="S27" s="15"/>
    </row>
    <row r="28">
      <c r="A28" s="10">
        <v>3.0</v>
      </c>
      <c r="B28" s="10">
        <v>1.0</v>
      </c>
      <c r="C28" s="33" t="str">
        <f>LOOKUP($B28, campaign_movement!$A$20:$A50, campaign_movement!$D$20:$D50)</f>
        <v>Healthcare and support staff</v>
      </c>
      <c r="D28" s="10">
        <v>471.0</v>
      </c>
      <c r="E28" s="48" t="str">
        <f>LOOKUP($D28, wp_posts!$A$6:$A50, wp_posts!$B$6:$B50)</f>
        <v>Contributor</v>
      </c>
      <c r="F28" s="135">
        <v>0.7</v>
      </c>
      <c r="G28" s="10">
        <v>0.0</v>
      </c>
      <c r="H28" s="22" t="s">
        <v>31</v>
      </c>
      <c r="I28" s="22" t="s">
        <v>31</v>
      </c>
      <c r="J28" s="22">
        <v>2.0</v>
      </c>
      <c r="K28" s="136" t="str">
        <f>LOOKUP($J28, organisation_invitation!$A$10:$A50, organisation_invitation!$E$10:$E50)</f>
        <v>STZ8-UB2F-EPQR</v>
      </c>
      <c r="L28" s="19" t="s">
        <v>30</v>
      </c>
      <c r="M28" s="22" t="s">
        <v>391</v>
      </c>
      <c r="N28" s="22">
        <v>3.0</v>
      </c>
      <c r="O28" s="22" t="s">
        <v>384</v>
      </c>
      <c r="P28" s="16" t="s">
        <v>33</v>
      </c>
      <c r="Q28" s="47"/>
      <c r="R28" s="47"/>
      <c r="S28" s="48"/>
    </row>
    <row r="29">
      <c r="A29" s="10">
        <v>4.0</v>
      </c>
      <c r="B29" s="10">
        <v>2.0</v>
      </c>
      <c r="C29" s="33" t="str">
        <f>LOOKUP($B29, campaign_movement!$A$20:$A50, campaign_movement!$D$20:$D50)</f>
        <v>Retail and supply chain</v>
      </c>
      <c r="D29" s="10">
        <v>483.0</v>
      </c>
      <c r="E29" s="48" t="str">
        <f>LOOKUP($D29, wp_posts!$A$6:$A50, wp_posts!$B$6:$B50)</f>
        <v>Premium</v>
      </c>
      <c r="F29" s="135">
        <v>-1.0</v>
      </c>
      <c r="G29" s="10">
        <v>0.0</v>
      </c>
      <c r="H29" s="22" t="s">
        <v>32</v>
      </c>
      <c r="I29" s="22" t="s">
        <v>32</v>
      </c>
      <c r="J29" s="22">
        <v>3.0</v>
      </c>
      <c r="K29" s="136" t="str">
        <f>LOOKUP($J29, organisation_invitation!$A$10:$A50, organisation_invitation!$E$10:$E50)</f>
        <v>YDW8-VL83-KV9J</v>
      </c>
      <c r="L29" s="22" t="s">
        <v>388</v>
      </c>
      <c r="M29" s="22" t="s">
        <v>389</v>
      </c>
      <c r="N29" s="22">
        <v>-1.0</v>
      </c>
      <c r="O29" s="22" t="s">
        <v>77</v>
      </c>
      <c r="P29" s="16" t="s">
        <v>33</v>
      </c>
      <c r="Q29" s="47"/>
      <c r="R29" s="47"/>
      <c r="S29" s="48"/>
    </row>
    <row r="30">
      <c r="A30" s="10">
        <v>5.0</v>
      </c>
      <c r="B30" s="10">
        <v>2.0</v>
      </c>
      <c r="C30" s="33" t="str">
        <f>LOOKUP($B30, campaign_movement!$A$20:$A50, campaign_movement!$D$20:$D50)</f>
        <v>Retail and supply chain</v>
      </c>
      <c r="D30" s="10">
        <v>171.0</v>
      </c>
      <c r="E30" s="48" t="str">
        <f>LOOKUP($D30, wp_posts!$A$6:$A50, wp_posts!$B$6:$B50)</f>
        <v>Aamilet style 1</v>
      </c>
      <c r="F30" s="135">
        <v>-1.0</v>
      </c>
      <c r="G30" s="10">
        <v>50.0</v>
      </c>
      <c r="H30" s="19" t="s">
        <v>32</v>
      </c>
      <c r="I30" s="19" t="s">
        <v>32</v>
      </c>
      <c r="J30" s="16"/>
      <c r="K30" s="16"/>
      <c r="L30" s="137" t="s">
        <v>390</v>
      </c>
      <c r="M30" s="19" t="s">
        <v>30</v>
      </c>
      <c r="N30" s="19">
        <v>-1.0</v>
      </c>
      <c r="O30" s="19" t="s">
        <v>77</v>
      </c>
      <c r="P30" s="16" t="s">
        <v>33</v>
      </c>
      <c r="Q30" s="47"/>
      <c r="R30" s="47"/>
      <c r="S30" s="48"/>
    </row>
    <row r="31">
      <c r="A31" s="10">
        <v>6.0</v>
      </c>
      <c r="B31" s="10">
        <v>2.0</v>
      </c>
      <c r="C31" s="33" t="str">
        <f>LOOKUP($B31, campaign_movement!$A$20:$A50, campaign_movement!$D$20:$D50)</f>
        <v>Retail and supply chain</v>
      </c>
      <c r="D31" s="10">
        <v>471.0</v>
      </c>
      <c r="E31" s="48" t="str">
        <f>LOOKUP($D31, wp_posts!$A$6:$A50, wp_posts!$B$6:$B50)</f>
        <v>Contributor</v>
      </c>
      <c r="F31" s="135">
        <v>0.7</v>
      </c>
      <c r="G31" s="10">
        <v>0.0</v>
      </c>
      <c r="H31" s="22" t="s">
        <v>31</v>
      </c>
      <c r="I31" s="22" t="s">
        <v>31</v>
      </c>
      <c r="J31" s="22">
        <v>4.0</v>
      </c>
      <c r="K31" s="136" t="str">
        <f>LOOKUP($J31, organisation_invitation!$A$10:$A50, organisation_invitation!$E$10:$E50)</f>
        <v>REMQ-L89M-8896</v>
      </c>
      <c r="L31" s="19" t="s">
        <v>30</v>
      </c>
      <c r="M31" s="22" t="s">
        <v>391</v>
      </c>
      <c r="N31" s="22">
        <v>3.0</v>
      </c>
      <c r="O31" s="22" t="s">
        <v>384</v>
      </c>
      <c r="P31" s="16" t="s">
        <v>33</v>
      </c>
      <c r="Q31" s="47"/>
      <c r="R31" s="47"/>
      <c r="S31" s="48"/>
    </row>
    <row r="32">
      <c r="A32" s="10">
        <v>7.0</v>
      </c>
      <c r="B32" s="10">
        <v>3.0</v>
      </c>
      <c r="C32" s="33" t="str">
        <f>LOOKUP($B32, campaign_movement!$A$20:$A50, campaign_movement!$D$20:$D50)</f>
        <v>Educators and paraprofessionals</v>
      </c>
      <c r="D32" s="10">
        <v>483.0</v>
      </c>
      <c r="E32" s="48" t="str">
        <f>LOOKUP($D32, wp_posts!$A$6:$A50, wp_posts!$B$6:$B50)</f>
        <v>Premium</v>
      </c>
      <c r="F32" s="135">
        <v>-1.0</v>
      </c>
      <c r="G32" s="10">
        <v>0.0</v>
      </c>
      <c r="H32" s="22" t="s">
        <v>32</v>
      </c>
      <c r="I32" s="22" t="s">
        <v>32</v>
      </c>
      <c r="J32" s="22">
        <v>5.0</v>
      </c>
      <c r="K32" s="136" t="str">
        <f>LOOKUP($J32, organisation_invitation!$A$10:$A50, organisation_invitation!$E$10:$E50)</f>
        <v>E5GJ-TBZV-362R</v>
      </c>
      <c r="L32" s="22" t="s">
        <v>388</v>
      </c>
      <c r="M32" s="22" t="s">
        <v>389</v>
      </c>
      <c r="N32" s="22">
        <v>-1.0</v>
      </c>
      <c r="O32" s="22" t="s">
        <v>77</v>
      </c>
      <c r="P32" s="16" t="s">
        <v>33</v>
      </c>
      <c r="Q32" s="47"/>
      <c r="R32" s="47"/>
      <c r="S32" s="48"/>
    </row>
    <row r="33">
      <c r="A33" s="10">
        <v>8.0</v>
      </c>
      <c r="B33" s="10">
        <v>3.0</v>
      </c>
      <c r="C33" s="33" t="str">
        <f>LOOKUP($B33, campaign_movement!$A$20:$A50, campaign_movement!$D$20:$D50)</f>
        <v>Educators and paraprofessionals</v>
      </c>
      <c r="D33" s="10">
        <v>171.0</v>
      </c>
      <c r="E33" s="48" t="str">
        <f>LOOKUP($D33, wp_posts!$A$6:$A50, wp_posts!$B$6:$B50)</f>
        <v>Aamilet style 1</v>
      </c>
      <c r="F33" s="135">
        <v>-1.0</v>
      </c>
      <c r="G33" s="10">
        <v>50.0</v>
      </c>
      <c r="H33" s="19" t="s">
        <v>32</v>
      </c>
      <c r="I33" s="19" t="s">
        <v>32</v>
      </c>
      <c r="J33" s="16"/>
      <c r="K33" s="16"/>
      <c r="L33" s="137" t="s">
        <v>390</v>
      </c>
      <c r="M33" s="19" t="s">
        <v>30</v>
      </c>
      <c r="N33" s="19">
        <v>-1.0</v>
      </c>
      <c r="O33" s="19" t="s">
        <v>77</v>
      </c>
      <c r="P33" s="16" t="s">
        <v>33</v>
      </c>
      <c r="Q33" s="47"/>
      <c r="R33" s="47"/>
      <c r="S33" s="48"/>
    </row>
    <row r="34">
      <c r="A34" s="10">
        <v>9.0</v>
      </c>
      <c r="B34" s="10">
        <v>3.0</v>
      </c>
      <c r="C34" s="33" t="str">
        <f>LOOKUP($B34, campaign_movement!$A$20:$A50, campaign_movement!$D$20:$D50)</f>
        <v>Educators and paraprofessionals</v>
      </c>
      <c r="D34" s="10">
        <v>471.0</v>
      </c>
      <c r="E34" s="48" t="str">
        <f>LOOKUP($D34, wp_posts!$A$6:$A50, wp_posts!$B$6:$B50)</f>
        <v>Contributor</v>
      </c>
      <c r="F34" s="135">
        <v>0.7</v>
      </c>
      <c r="G34" s="10">
        <v>0.0</v>
      </c>
      <c r="H34" s="22" t="s">
        <v>31</v>
      </c>
      <c r="I34" s="22" t="s">
        <v>31</v>
      </c>
      <c r="J34" s="22">
        <v>6.0</v>
      </c>
      <c r="K34" s="136" t="str">
        <f>LOOKUP($J34, organisation_invitation!$A$10:$A50, organisation_invitation!$E$10:$E50)</f>
        <v>FG7B-XAJA-GWPG</v>
      </c>
      <c r="L34" s="19" t="s">
        <v>30</v>
      </c>
      <c r="M34" s="22" t="s">
        <v>391</v>
      </c>
      <c r="N34" s="22">
        <v>3.0</v>
      </c>
      <c r="O34" s="22" t="s">
        <v>384</v>
      </c>
      <c r="P34" s="16" t="s">
        <v>33</v>
      </c>
      <c r="Q34" s="47"/>
      <c r="R34" s="47"/>
      <c r="S34" s="48"/>
    </row>
    <row r="35">
      <c r="A35" s="79">
        <v>10.0</v>
      </c>
      <c r="B35" s="10">
        <v>4.0</v>
      </c>
      <c r="C35" s="33" t="str">
        <f>LOOKUP($B35, campaign_movement!$A$20:$A50, campaign_movement!$D$20:$D50)</f>
        <v>First Responders</v>
      </c>
      <c r="D35" s="10">
        <v>483.0</v>
      </c>
      <c r="E35" s="48" t="str">
        <f>LOOKUP($D35, wp_posts!$A$6:$A50, wp_posts!$B$6:$B50)</f>
        <v>Premium</v>
      </c>
      <c r="F35" s="135">
        <v>-1.0</v>
      </c>
      <c r="G35" s="10">
        <v>0.0</v>
      </c>
      <c r="H35" s="22" t="s">
        <v>32</v>
      </c>
      <c r="I35" s="22" t="s">
        <v>32</v>
      </c>
      <c r="J35" s="22">
        <v>7.0</v>
      </c>
      <c r="K35" s="136" t="str">
        <f>LOOKUP($J35, organisation_invitation!$A$10:$A50, organisation_invitation!$E$10:$E50)</f>
        <v>FNQG-LWS2-XA49</v>
      </c>
      <c r="L35" s="22" t="s">
        <v>388</v>
      </c>
      <c r="M35" s="22" t="s">
        <v>389</v>
      </c>
      <c r="N35" s="22">
        <v>-1.0</v>
      </c>
      <c r="O35" s="22" t="s">
        <v>77</v>
      </c>
      <c r="P35" s="16" t="s">
        <v>33</v>
      </c>
      <c r="Q35" s="47"/>
      <c r="R35" s="47"/>
      <c r="S35" s="48"/>
    </row>
    <row r="36">
      <c r="A36" s="79">
        <v>11.0</v>
      </c>
      <c r="B36" s="79">
        <v>4.0</v>
      </c>
      <c r="C36" s="33" t="str">
        <f>LOOKUP($B36, campaign_movement!$A$20:$A50, campaign_movement!$D$20:$D50)</f>
        <v>First Responders</v>
      </c>
      <c r="D36" s="79">
        <v>171.0</v>
      </c>
      <c r="E36" s="21" t="str">
        <f>LOOKUP($D36, wp_posts!$A$6:$A50, wp_posts!$B$6:$B50)</f>
        <v>Aamilet style 1</v>
      </c>
      <c r="F36" s="135">
        <v>-1.0</v>
      </c>
      <c r="G36" s="10">
        <v>50.0</v>
      </c>
      <c r="H36" s="19" t="s">
        <v>32</v>
      </c>
      <c r="I36" s="19" t="s">
        <v>32</v>
      </c>
      <c r="J36" s="21"/>
      <c r="K36" s="21"/>
      <c r="L36" s="137" t="s">
        <v>390</v>
      </c>
      <c r="M36" s="19" t="s">
        <v>30</v>
      </c>
      <c r="N36" s="19">
        <v>-1.0</v>
      </c>
      <c r="O36" s="19" t="s">
        <v>77</v>
      </c>
      <c r="P36" s="21" t="s">
        <v>33</v>
      </c>
      <c r="Q36" s="94"/>
      <c r="R36" s="94"/>
      <c r="S36" s="21"/>
    </row>
    <row r="37">
      <c r="A37" s="79">
        <v>12.0</v>
      </c>
      <c r="B37" s="79">
        <v>4.0</v>
      </c>
      <c r="C37" s="33" t="str">
        <f>LOOKUP($B37, campaign_movement!$A$20:$A50, campaign_movement!$D$20:$D50)</f>
        <v>First Responders</v>
      </c>
      <c r="D37" s="79">
        <v>471.0</v>
      </c>
      <c r="E37" s="21" t="str">
        <f>LOOKUP($D37, wp_posts!$A$6:$A50, wp_posts!$B$6:$B50)</f>
        <v>Contributor</v>
      </c>
      <c r="F37" s="135">
        <v>0.7</v>
      </c>
      <c r="G37" s="10">
        <v>0.0</v>
      </c>
      <c r="H37" s="22" t="s">
        <v>31</v>
      </c>
      <c r="I37" s="22" t="s">
        <v>31</v>
      </c>
      <c r="J37" s="22">
        <v>8.0</v>
      </c>
      <c r="K37" s="136" t="str">
        <f>LOOKUP($J37, organisation_invitation!$A$10:$A50, organisation_invitation!$E$10:$E50)</f>
        <v>894X-AECW-AKBJ</v>
      </c>
      <c r="L37" s="19" t="s">
        <v>30</v>
      </c>
      <c r="M37" s="22" t="s">
        <v>391</v>
      </c>
      <c r="N37" s="22">
        <v>3.0</v>
      </c>
      <c r="O37" s="22" t="s">
        <v>384</v>
      </c>
      <c r="P37" s="21" t="s">
        <v>33</v>
      </c>
      <c r="Q37" s="94"/>
      <c r="R37" s="94"/>
      <c r="S37" s="21"/>
    </row>
    <row r="38">
      <c r="A38" s="79">
        <v>13.0</v>
      </c>
      <c r="B38" s="79">
        <v>5.0</v>
      </c>
      <c r="C38" s="33" t="str">
        <f>LOOKUP($B38, campaign_movement!$A$20:$A50, campaign_movement!$D$20:$D50)</f>
        <v>Northern NSW SES</v>
      </c>
      <c r="D38" s="76">
        <v>483.0</v>
      </c>
      <c r="E38" s="21" t="str">
        <f>LOOKUP($D38, wp_posts!$A$6:$A50, wp_posts!$B$6:$B50)</f>
        <v>Premium</v>
      </c>
      <c r="F38" s="135">
        <v>-1.0</v>
      </c>
      <c r="G38" s="10">
        <v>0.0</v>
      </c>
      <c r="H38" s="22" t="s">
        <v>32</v>
      </c>
      <c r="I38" s="22" t="s">
        <v>32</v>
      </c>
      <c r="J38" s="22">
        <v>9.0</v>
      </c>
      <c r="K38" s="136" t="str">
        <f>LOOKUP($J38, organisation_invitation!$A$10:$A50, organisation_invitation!$E$10:$E50)</f>
        <v>89KG-T7C9-VAZK</v>
      </c>
      <c r="L38" s="19" t="s">
        <v>30</v>
      </c>
      <c r="M38" s="22" t="s">
        <v>392</v>
      </c>
      <c r="N38" s="22">
        <v>-1.0</v>
      </c>
      <c r="O38" s="22" t="s">
        <v>77</v>
      </c>
      <c r="P38" s="21" t="s">
        <v>33</v>
      </c>
      <c r="Q38" s="94"/>
      <c r="R38" s="94"/>
      <c r="S38" s="21"/>
    </row>
    <row r="39">
      <c r="A39" s="79">
        <v>14.0</v>
      </c>
      <c r="B39" s="79">
        <v>5.0</v>
      </c>
      <c r="C39" s="33" t="str">
        <f>LOOKUP($B39, campaign_movement!$A$20:$A50, campaign_movement!$D$20:$D50)</f>
        <v>Northern NSW SES</v>
      </c>
      <c r="D39" s="79">
        <v>178.0</v>
      </c>
      <c r="E39" s="21" t="str">
        <f>LOOKUP($D39, wp_posts!$A$6:$A50, wp_posts!$B$6:$B50)</f>
        <v>Aamilet style 2</v>
      </c>
      <c r="F39" s="135">
        <v>-1.0</v>
      </c>
      <c r="G39" s="10">
        <v>50.0</v>
      </c>
      <c r="H39" s="19" t="s">
        <v>32</v>
      </c>
      <c r="I39" s="19" t="s">
        <v>32</v>
      </c>
      <c r="J39" s="21"/>
      <c r="K39" s="21"/>
      <c r="L39" s="19" t="s">
        <v>30</v>
      </c>
      <c r="M39" s="19" t="s">
        <v>30</v>
      </c>
      <c r="N39" s="19">
        <v>-1.0</v>
      </c>
      <c r="O39" s="19" t="s">
        <v>77</v>
      </c>
      <c r="P39" s="21" t="s">
        <v>33</v>
      </c>
      <c r="Q39" s="94"/>
      <c r="R39" s="94"/>
      <c r="S39" s="21"/>
    </row>
    <row r="40">
      <c r="A40" s="79">
        <v>15.0</v>
      </c>
      <c r="B40" s="79">
        <v>5.0</v>
      </c>
      <c r="C40" s="33" t="str">
        <f>LOOKUP($B40, campaign_movement!$A$20:$A50, campaign_movement!$D$20:$D50)</f>
        <v>Northern NSW SES</v>
      </c>
      <c r="D40" s="79">
        <v>471.0</v>
      </c>
      <c r="E40" s="21" t="str">
        <f>LOOKUP($D40, wp_posts!$A$6:$A50, wp_posts!$B$6:$B50)</f>
        <v>Contributor</v>
      </c>
      <c r="F40" s="135">
        <v>1.25</v>
      </c>
      <c r="G40" s="10">
        <v>0.0</v>
      </c>
      <c r="H40" s="22" t="s">
        <v>31</v>
      </c>
      <c r="I40" s="22" t="s">
        <v>31</v>
      </c>
      <c r="J40" s="22">
        <v>10.0</v>
      </c>
      <c r="K40" s="136" t="str">
        <f>LOOKUP($J40, organisation_invitation!$A$10:$A50, organisation_invitation!$E$10:$E50)</f>
        <v>NAFE-R2P3-QB3Q</v>
      </c>
      <c r="L40" s="19" t="s">
        <v>30</v>
      </c>
      <c r="M40" s="22" t="s">
        <v>393</v>
      </c>
      <c r="N40" s="22">
        <v>3.0</v>
      </c>
      <c r="O40" s="22" t="s">
        <v>384</v>
      </c>
      <c r="P40" s="21" t="s">
        <v>33</v>
      </c>
      <c r="Q40" s="94"/>
      <c r="R40" s="94"/>
      <c r="S40" s="21"/>
    </row>
    <row r="41">
      <c r="A41" s="79">
        <v>16.0</v>
      </c>
      <c r="B41" s="79">
        <v>6.0</v>
      </c>
      <c r="C41" s="33" t="str">
        <f>LOOKUP($B41, campaign_movement!$A$20:$A50, campaign_movement!$D$20:$D50)</f>
        <v>Fire and Rescue NSW</v>
      </c>
      <c r="D41" s="76">
        <v>483.0</v>
      </c>
      <c r="E41" s="21" t="str">
        <f>LOOKUP($D41, wp_posts!$A$6:$A50, wp_posts!$B$6:$B50)</f>
        <v>Premium</v>
      </c>
      <c r="F41" s="135">
        <v>-1.0</v>
      </c>
      <c r="G41" s="10">
        <v>0.0</v>
      </c>
      <c r="H41" s="22" t="s">
        <v>32</v>
      </c>
      <c r="I41" s="22" t="s">
        <v>32</v>
      </c>
      <c r="J41" s="22">
        <v>11.0</v>
      </c>
      <c r="K41" s="136" t="str">
        <f>LOOKUP($J41, organisation_invitation!$A$10:$A50, organisation_invitation!$E$10:$E50)</f>
        <v>6EH3-ZA3W-4QL3</v>
      </c>
      <c r="L41" s="19" t="s">
        <v>30</v>
      </c>
      <c r="M41" s="22" t="s">
        <v>392</v>
      </c>
      <c r="N41" s="22">
        <v>-1.0</v>
      </c>
      <c r="O41" s="22" t="s">
        <v>77</v>
      </c>
      <c r="P41" s="21" t="s">
        <v>33</v>
      </c>
      <c r="Q41" s="94"/>
      <c r="R41" s="94"/>
      <c r="S41" s="21"/>
    </row>
    <row r="42">
      <c r="A42" s="79">
        <v>17.0</v>
      </c>
      <c r="B42" s="79">
        <v>6.0</v>
      </c>
      <c r="C42" s="33" t="str">
        <f>LOOKUP($B42, campaign_movement!$A$20:$A50, campaign_movement!$D$20:$D50)</f>
        <v>Fire and Rescue NSW</v>
      </c>
      <c r="D42" s="79">
        <v>178.0</v>
      </c>
      <c r="E42" s="21" t="str">
        <f>LOOKUP($D42, wp_posts!$A$6:$A50, wp_posts!$B$6:$B50)</f>
        <v>Aamilet style 2</v>
      </c>
      <c r="F42" s="135">
        <v>-1.0</v>
      </c>
      <c r="G42" s="10">
        <v>50.0</v>
      </c>
      <c r="H42" s="19" t="s">
        <v>32</v>
      </c>
      <c r="I42" s="19" t="s">
        <v>32</v>
      </c>
      <c r="J42" s="21"/>
      <c r="K42" s="21"/>
      <c r="L42" s="19" t="s">
        <v>30</v>
      </c>
      <c r="M42" s="19" t="s">
        <v>30</v>
      </c>
      <c r="N42" s="19">
        <v>-1.0</v>
      </c>
      <c r="O42" s="19" t="s">
        <v>77</v>
      </c>
      <c r="P42" s="21" t="s">
        <v>33</v>
      </c>
      <c r="Q42" s="94"/>
      <c r="R42" s="94"/>
      <c r="S42" s="21"/>
    </row>
    <row r="43">
      <c r="A43" s="79">
        <v>18.0</v>
      </c>
      <c r="B43" s="79">
        <v>6.0</v>
      </c>
      <c r="C43" s="33" t="str">
        <f>LOOKUP($B43, campaign_movement!$A$20:$A50, campaign_movement!$D$20:$D50)</f>
        <v>Fire and Rescue NSW</v>
      </c>
      <c r="D43" s="79">
        <v>471.0</v>
      </c>
      <c r="E43" s="21" t="str">
        <f>LOOKUP($D43, wp_posts!$A$6:$A50, wp_posts!$B$6:$B50)</f>
        <v>Contributor</v>
      </c>
      <c r="F43" s="135">
        <v>1.25</v>
      </c>
      <c r="G43" s="10">
        <v>0.0</v>
      </c>
      <c r="H43" s="22" t="s">
        <v>31</v>
      </c>
      <c r="I43" s="22" t="s">
        <v>31</v>
      </c>
      <c r="J43" s="22">
        <v>12.0</v>
      </c>
      <c r="K43" s="136" t="str">
        <f>LOOKUP($J43, organisation_invitation!$A$10:$A50, organisation_invitation!$E$10:$E50)</f>
        <v>UDQD-7427-46GM</v>
      </c>
      <c r="L43" s="19" t="s">
        <v>30</v>
      </c>
      <c r="M43" s="22" t="s">
        <v>393</v>
      </c>
      <c r="N43" s="22">
        <v>3.0</v>
      </c>
      <c r="O43" s="22" t="s">
        <v>384</v>
      </c>
      <c r="P43" s="21" t="s">
        <v>33</v>
      </c>
      <c r="Q43" s="94"/>
      <c r="R43" s="94"/>
      <c r="S43" s="21"/>
    </row>
    <row r="44">
      <c r="A44" s="79">
        <v>19.0</v>
      </c>
      <c r="B44" s="79">
        <v>7.0</v>
      </c>
      <c r="C44" s="33" t="str">
        <f>LOOKUP($B44, campaign_movement!$A$20:$A50, campaign_movement!$D$20:$D50)</f>
        <v>Fire and Rescue NSW</v>
      </c>
      <c r="D44" s="76">
        <v>483.0</v>
      </c>
      <c r="E44" s="21" t="str">
        <f>LOOKUP($D44, wp_posts!$A$6:$A50, wp_posts!$B$6:$B50)</f>
        <v>Premium</v>
      </c>
      <c r="F44" s="135">
        <v>-1.0</v>
      </c>
      <c r="G44" s="10">
        <v>0.0</v>
      </c>
      <c r="H44" s="22" t="s">
        <v>32</v>
      </c>
      <c r="I44" s="22" t="s">
        <v>32</v>
      </c>
      <c r="J44" s="22">
        <v>13.0</v>
      </c>
      <c r="K44" s="136" t="str">
        <f>LOOKUP($J44, organisation_invitation!$A$10:$A50, organisation_invitation!$E$10:$E50)</f>
        <v>6AD5-A2W4-3E5F</v>
      </c>
      <c r="L44" s="19" t="s">
        <v>30</v>
      </c>
      <c r="M44" s="22" t="s">
        <v>392</v>
      </c>
      <c r="N44" s="22">
        <v>-1.0</v>
      </c>
      <c r="O44" s="22" t="s">
        <v>77</v>
      </c>
      <c r="P44" s="21" t="s">
        <v>33</v>
      </c>
      <c r="Q44" s="94"/>
      <c r="R44" s="94"/>
      <c r="S44" s="21"/>
    </row>
    <row r="45">
      <c r="A45" s="79">
        <v>20.0</v>
      </c>
      <c r="B45" s="79">
        <v>7.0</v>
      </c>
      <c r="C45" s="33" t="str">
        <f>LOOKUP($B45, campaign_movement!$A$20:$A50, campaign_movement!$D$20:$D50)</f>
        <v>Fire and Rescue NSW</v>
      </c>
      <c r="D45" s="79">
        <v>178.0</v>
      </c>
      <c r="E45" s="21" t="str">
        <f>LOOKUP($D45, wp_posts!$A$6:$A50, wp_posts!$B$6:$B50)</f>
        <v>Aamilet style 2</v>
      </c>
      <c r="F45" s="135">
        <v>-1.0</v>
      </c>
      <c r="G45" s="10">
        <v>50.0</v>
      </c>
      <c r="H45" s="19" t="s">
        <v>32</v>
      </c>
      <c r="I45" s="19" t="s">
        <v>32</v>
      </c>
      <c r="J45" s="21"/>
      <c r="K45" s="21"/>
      <c r="L45" s="19" t="s">
        <v>30</v>
      </c>
      <c r="M45" s="19" t="s">
        <v>30</v>
      </c>
      <c r="N45" s="19">
        <v>-1.0</v>
      </c>
      <c r="O45" s="19" t="s">
        <v>77</v>
      </c>
      <c r="P45" s="21" t="s">
        <v>33</v>
      </c>
      <c r="Q45" s="94"/>
      <c r="R45" s="94"/>
      <c r="S45" s="21"/>
    </row>
    <row r="46">
      <c r="A46" s="79">
        <v>21.0</v>
      </c>
      <c r="B46" s="79">
        <v>7.0</v>
      </c>
      <c r="C46" s="33" t="str">
        <f>LOOKUP($B46, campaign_movement!$A$20:$A50, campaign_movement!$D$20:$D50)</f>
        <v>Fire and Rescue NSW</v>
      </c>
      <c r="D46" s="79">
        <v>471.0</v>
      </c>
      <c r="E46" s="21" t="str">
        <f>LOOKUP($D46, wp_posts!$A$6:$A50, wp_posts!$B$6:$B50)</f>
        <v>Contributor</v>
      </c>
      <c r="F46" s="135">
        <v>1.25</v>
      </c>
      <c r="G46" s="10">
        <v>0.0</v>
      </c>
      <c r="H46" s="22" t="s">
        <v>31</v>
      </c>
      <c r="I46" s="22" t="s">
        <v>31</v>
      </c>
      <c r="J46" s="22">
        <v>14.0</v>
      </c>
      <c r="K46" s="136" t="str">
        <f>LOOKUP($J46, organisation_invitation!$A$10:$A50, organisation_invitation!$E$10:$E50)</f>
        <v>B2M7-2UGG-FN58</v>
      </c>
      <c r="L46" s="19" t="s">
        <v>30</v>
      </c>
      <c r="M46" s="22" t="s">
        <v>393</v>
      </c>
      <c r="N46" s="22">
        <v>3.0</v>
      </c>
      <c r="O46" s="22" t="s">
        <v>384</v>
      </c>
      <c r="P46" s="21" t="s">
        <v>33</v>
      </c>
      <c r="Q46" s="94"/>
      <c r="R46" s="94"/>
      <c r="S46" s="21"/>
    </row>
    <row r="47">
      <c r="A47" s="79">
        <v>22.0</v>
      </c>
      <c r="B47" s="79">
        <v>8.0</v>
      </c>
      <c r="C47" s="33" t="str">
        <f>LOOKUP($B47, campaign_movement!$A$20:$A50, campaign_movement!$D$20:$D50)</f>
        <v>Fire and Rescue NSW</v>
      </c>
      <c r="D47" s="76">
        <v>483.0</v>
      </c>
      <c r="E47" s="21" t="str">
        <f>LOOKUP($D47, wp_posts!$A$6:$A50, wp_posts!$B$6:$B50)</f>
        <v>Premium</v>
      </c>
      <c r="F47" s="135">
        <v>-1.0</v>
      </c>
      <c r="G47" s="10">
        <v>0.0</v>
      </c>
      <c r="H47" s="22" t="s">
        <v>32</v>
      </c>
      <c r="I47" s="22" t="s">
        <v>32</v>
      </c>
      <c r="J47" s="22">
        <v>15.0</v>
      </c>
      <c r="K47" s="136" t="str">
        <f>LOOKUP($J47, organisation_invitation!$A$10:$A50, organisation_invitation!$E$10:$E50)</f>
        <v>QGWQ-N5M3-NMT9</v>
      </c>
      <c r="L47" s="19" t="s">
        <v>30</v>
      </c>
      <c r="M47" s="22" t="s">
        <v>392</v>
      </c>
      <c r="N47" s="22">
        <v>-1.0</v>
      </c>
      <c r="O47" s="22" t="s">
        <v>77</v>
      </c>
      <c r="P47" s="21" t="s">
        <v>33</v>
      </c>
      <c r="Q47" s="94"/>
      <c r="R47" s="94"/>
      <c r="S47" s="21"/>
    </row>
    <row r="48">
      <c r="A48" s="79">
        <v>23.0</v>
      </c>
      <c r="B48" s="79">
        <v>8.0</v>
      </c>
      <c r="C48" s="33" t="str">
        <f>LOOKUP($B48, campaign_movement!$A$20:$A50, campaign_movement!$D$20:$D50)</f>
        <v>Fire and Rescue NSW</v>
      </c>
      <c r="D48" s="79">
        <v>178.0</v>
      </c>
      <c r="E48" s="21" t="str">
        <f>LOOKUP($D48, wp_posts!$A$6:$A50, wp_posts!$B$6:$B50)</f>
        <v>Aamilet style 2</v>
      </c>
      <c r="F48" s="135">
        <v>-1.0</v>
      </c>
      <c r="G48" s="10">
        <v>50.0</v>
      </c>
      <c r="H48" s="19" t="s">
        <v>32</v>
      </c>
      <c r="I48" s="19" t="s">
        <v>32</v>
      </c>
      <c r="J48" s="21"/>
      <c r="K48" s="21"/>
      <c r="L48" s="19" t="s">
        <v>30</v>
      </c>
      <c r="M48" s="19" t="s">
        <v>30</v>
      </c>
      <c r="N48" s="19">
        <v>-1.0</v>
      </c>
      <c r="O48" s="19" t="s">
        <v>77</v>
      </c>
      <c r="P48" s="21" t="s">
        <v>33</v>
      </c>
      <c r="Q48" s="94"/>
      <c r="R48" s="94"/>
      <c r="S48" s="21"/>
    </row>
    <row r="49">
      <c r="A49" s="79">
        <v>24.0</v>
      </c>
      <c r="B49" s="79">
        <v>8.0</v>
      </c>
      <c r="C49" s="33" t="str">
        <f>LOOKUP($B49, campaign_movement!$A$20:$A50, campaign_movement!$D$20:$D50)</f>
        <v>Fire and Rescue NSW</v>
      </c>
      <c r="D49" s="79">
        <v>471.0</v>
      </c>
      <c r="E49" s="21" t="str">
        <f>LOOKUP($D49, wp_posts!$A$6:$A50, wp_posts!$B$6:$B50)</f>
        <v>Contributor</v>
      </c>
      <c r="F49" s="135">
        <v>1.25</v>
      </c>
      <c r="G49" s="10">
        <v>0.0</v>
      </c>
      <c r="H49" s="22" t="s">
        <v>31</v>
      </c>
      <c r="I49" s="22" t="s">
        <v>31</v>
      </c>
      <c r="J49" s="22">
        <v>16.0</v>
      </c>
      <c r="K49" s="136" t="str">
        <f>LOOKUP($J49, organisation_invitation!$A$10:$A50, organisation_invitation!$E$10:$E50)</f>
        <v>CSVW-W2Y9-AAP5</v>
      </c>
      <c r="L49" s="19" t="s">
        <v>30</v>
      </c>
      <c r="M49" s="22" t="s">
        <v>393</v>
      </c>
      <c r="N49" s="22">
        <v>3.0</v>
      </c>
      <c r="O49" s="22" t="s">
        <v>384</v>
      </c>
      <c r="P49" s="21" t="s">
        <v>33</v>
      </c>
      <c r="Q49" s="94"/>
      <c r="R49" s="94"/>
      <c r="S49" s="21"/>
    </row>
    <row r="50">
      <c r="A50" s="3"/>
      <c r="B50" s="3"/>
      <c r="C50" s="3"/>
      <c r="D50" s="3"/>
      <c r="E50" s="3"/>
      <c r="F50" s="3"/>
      <c r="G50" s="3"/>
      <c r="H50" s="3"/>
      <c r="I50" s="3"/>
      <c r="J50" s="3"/>
      <c r="K50" s="3"/>
      <c r="L50" s="3"/>
      <c r="M50" s="3"/>
      <c r="N50" s="3"/>
      <c r="O50" s="3"/>
      <c r="P50" s="3"/>
      <c r="Q50" s="3"/>
      <c r="R50" s="3"/>
      <c r="S50" s="3"/>
    </row>
  </sheetData>
  <drawing r:id="rId2"/>
  <legacyDrawing r:id="rId3"/>
  <tableParts count="2">
    <tablePart r:id="rId6"/>
    <tablePart r:id="rId7"/>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16.5"/>
    <col customWidth="1" min="3" max="3" width="30.88"/>
    <col customWidth="1" min="4" max="4" width="42.63"/>
    <col customWidth="1" min="5" max="5" width="9.38"/>
    <col customWidth="1" min="6" max="6" width="20.63"/>
    <col customWidth="1" min="7" max="7" width="7.38"/>
    <col customWidth="1" min="8" max="8" width="8.25"/>
    <col customWidth="1" min="9" max="9" width="11.63"/>
    <col customWidth="1" min="10" max="10" width="9.5"/>
    <col customWidth="1" min="11" max="11" width="21.5"/>
    <col customWidth="1" min="12" max="12" width="21.25"/>
    <col customWidth="1" min="13" max="13" width="22.25"/>
    <col customWidth="1" min="14" max="14" width="38.0"/>
    <col customWidth="1" min="15" max="15" width="73.5"/>
    <col customWidth="1" min="16" max="17" width="19.38"/>
    <col customWidth="1" min="18" max="18" width="25.0"/>
    <col customWidth="1" min="19" max="19" width="12.5"/>
    <col customWidth="1" min="20" max="20" width="6.63"/>
    <col customWidth="1" min="21" max="21" width="11.5"/>
    <col customWidth="1" min="22" max="22" width="10.0"/>
    <col customWidth="1" min="23" max="23" width="11.13"/>
    <col customWidth="1" min="24" max="24" width="15.5"/>
    <col customWidth="1" min="25" max="25" width="16.88"/>
    <col customWidth="1" min="26" max="26" width="21.13"/>
    <col customWidth="1" min="27" max="27" width="5.75"/>
    <col customWidth="1" min="28" max="28" width="15.75"/>
    <col customWidth="1" min="29" max="29" width="14.88"/>
    <col customWidth="1" min="30" max="30" width="10.5"/>
  </cols>
  <sheetData>
    <row r="1">
      <c r="A1" s="1" t="s">
        <v>0</v>
      </c>
      <c r="B1" s="2" t="s">
        <v>1</v>
      </c>
      <c r="C1" s="27" t="s">
        <v>2</v>
      </c>
      <c r="D1" s="24"/>
      <c r="E1" s="24"/>
      <c r="F1" s="3"/>
      <c r="G1" s="3"/>
      <c r="H1" s="3"/>
      <c r="I1" s="3"/>
      <c r="J1" s="3"/>
      <c r="K1" s="3"/>
      <c r="L1" s="3"/>
      <c r="M1" s="3"/>
      <c r="N1" s="3"/>
      <c r="O1" s="3"/>
      <c r="P1" s="3"/>
      <c r="Q1" s="3"/>
      <c r="R1" s="3"/>
      <c r="S1" s="3"/>
      <c r="T1" s="3"/>
      <c r="U1" s="3"/>
      <c r="V1" s="3"/>
      <c r="W1" s="3"/>
      <c r="X1" s="3"/>
      <c r="Y1" s="3"/>
      <c r="Z1" s="3"/>
      <c r="AA1" s="3"/>
      <c r="AB1" s="3"/>
      <c r="AC1" s="3"/>
      <c r="AD1" s="3"/>
    </row>
    <row r="2">
      <c r="A2" s="1" t="s">
        <v>258</v>
      </c>
      <c r="B2" s="2" t="s">
        <v>15</v>
      </c>
      <c r="C2" s="27" t="s">
        <v>394</v>
      </c>
      <c r="D2" s="3"/>
      <c r="E2" s="3"/>
      <c r="F2" s="3"/>
      <c r="G2" s="3"/>
      <c r="H2" s="3"/>
      <c r="I2" s="3"/>
      <c r="J2" s="3"/>
      <c r="K2" s="3"/>
      <c r="L2" s="3"/>
      <c r="M2" s="3"/>
      <c r="N2" s="3"/>
      <c r="O2" s="3"/>
      <c r="P2" s="3"/>
      <c r="Q2" s="3"/>
      <c r="R2" s="3"/>
      <c r="S2" s="3"/>
      <c r="T2" s="3"/>
      <c r="U2" s="3"/>
      <c r="V2" s="3"/>
      <c r="W2" s="3"/>
      <c r="X2" s="3"/>
      <c r="Y2" s="3"/>
      <c r="Z2" s="3"/>
      <c r="AA2" s="3"/>
      <c r="AB2" s="3"/>
      <c r="AC2" s="3"/>
      <c r="AD2" s="3"/>
    </row>
    <row r="3">
      <c r="A3" s="1" t="s">
        <v>259</v>
      </c>
      <c r="B3" s="2" t="s">
        <v>1</v>
      </c>
      <c r="C3" s="25"/>
      <c r="D3" s="3"/>
      <c r="E3" s="3"/>
      <c r="F3" s="3"/>
      <c r="G3" s="3"/>
      <c r="H3" s="3"/>
      <c r="I3" s="3"/>
      <c r="J3" s="3"/>
      <c r="K3" s="3"/>
      <c r="L3" s="3"/>
      <c r="M3" s="3"/>
      <c r="N3" s="3"/>
      <c r="O3" s="3"/>
      <c r="P3" s="3"/>
      <c r="Q3" s="3"/>
      <c r="R3" s="3"/>
      <c r="S3" s="3"/>
      <c r="T3" s="3"/>
      <c r="U3" s="3"/>
      <c r="V3" s="3"/>
      <c r="W3" s="3"/>
      <c r="X3" s="3"/>
      <c r="Y3" s="3"/>
      <c r="Z3" s="3"/>
      <c r="AA3" s="3"/>
      <c r="AB3" s="3"/>
      <c r="AC3" s="3"/>
      <c r="AD3" s="3"/>
    </row>
    <row r="4">
      <c r="A4" s="5" t="s">
        <v>364</v>
      </c>
      <c r="B4" s="2" t="s">
        <v>1</v>
      </c>
      <c r="C4" s="27"/>
      <c r="D4" s="27" t="s">
        <v>395</v>
      </c>
      <c r="E4" s="3"/>
      <c r="F4" s="3"/>
      <c r="G4" s="3"/>
      <c r="H4" s="3"/>
      <c r="I4" s="3"/>
      <c r="J4" s="3"/>
      <c r="K4" s="3"/>
      <c r="L4" s="3"/>
      <c r="M4" s="3"/>
      <c r="N4" s="3"/>
      <c r="O4" s="3"/>
      <c r="P4" s="3"/>
      <c r="Q4" s="3"/>
      <c r="R4" s="3"/>
      <c r="S4" s="3"/>
      <c r="T4" s="3"/>
      <c r="U4" s="3"/>
      <c r="V4" s="3"/>
      <c r="W4" s="3"/>
      <c r="X4" s="3"/>
      <c r="Y4" s="3"/>
      <c r="Z4" s="3"/>
      <c r="AA4" s="3"/>
      <c r="AB4" s="3"/>
      <c r="AC4" s="3"/>
      <c r="AD4" s="3"/>
    </row>
    <row r="5">
      <c r="A5" s="1" t="s">
        <v>396</v>
      </c>
      <c r="B5" s="2" t="s">
        <v>1</v>
      </c>
      <c r="C5" s="24"/>
      <c r="D5" s="27" t="s">
        <v>397</v>
      </c>
      <c r="E5" s="27"/>
      <c r="F5" s="3"/>
      <c r="G5" s="3"/>
      <c r="H5" s="3"/>
      <c r="I5" s="3"/>
      <c r="J5" s="3"/>
      <c r="K5" s="3"/>
      <c r="L5" s="3"/>
      <c r="M5" s="3"/>
      <c r="N5" s="3"/>
      <c r="O5" s="3"/>
      <c r="P5" s="3"/>
      <c r="Q5" s="3"/>
      <c r="R5" s="3"/>
      <c r="S5" s="3"/>
      <c r="T5" s="3"/>
      <c r="U5" s="3"/>
      <c r="V5" s="3"/>
      <c r="W5" s="3"/>
      <c r="X5" s="3"/>
      <c r="Y5" s="3"/>
      <c r="Z5" s="3"/>
      <c r="AA5" s="3"/>
      <c r="AB5" s="3"/>
      <c r="AC5" s="3"/>
      <c r="AD5" s="3"/>
    </row>
    <row r="6">
      <c r="A6" s="1" t="s">
        <v>365</v>
      </c>
      <c r="B6" s="2" t="s">
        <v>1</v>
      </c>
      <c r="C6" s="24"/>
      <c r="D6" s="27" t="s">
        <v>398</v>
      </c>
      <c r="E6" s="27"/>
      <c r="F6" s="3"/>
      <c r="G6" s="3"/>
      <c r="H6" s="3"/>
      <c r="I6" s="3"/>
      <c r="J6" s="3"/>
      <c r="K6" s="3"/>
      <c r="L6" s="3"/>
      <c r="M6" s="3"/>
      <c r="N6" s="3"/>
      <c r="O6" s="3"/>
      <c r="P6" s="3"/>
      <c r="Q6" s="3"/>
      <c r="R6" s="3"/>
      <c r="S6" s="3"/>
      <c r="T6" s="3"/>
      <c r="U6" s="3"/>
      <c r="V6" s="3"/>
      <c r="W6" s="3"/>
      <c r="X6" s="3"/>
      <c r="Y6" s="3"/>
      <c r="Z6" s="3"/>
      <c r="AA6" s="3"/>
      <c r="AB6" s="3"/>
      <c r="AC6" s="3"/>
      <c r="AD6" s="3"/>
    </row>
    <row r="7">
      <c r="A7" s="1" t="s">
        <v>367</v>
      </c>
      <c r="B7" s="2" t="s">
        <v>1</v>
      </c>
      <c r="C7" s="24"/>
      <c r="D7" s="24"/>
      <c r="E7" s="24"/>
      <c r="F7" s="3"/>
      <c r="G7" s="3"/>
      <c r="H7" s="3"/>
      <c r="I7" s="3"/>
      <c r="J7" s="3"/>
      <c r="K7" s="3"/>
      <c r="L7" s="3"/>
      <c r="M7" s="3"/>
      <c r="N7" s="3"/>
      <c r="O7" s="3"/>
      <c r="P7" s="3"/>
      <c r="Q7" s="3"/>
      <c r="R7" s="3"/>
      <c r="S7" s="3"/>
      <c r="T7" s="3"/>
      <c r="U7" s="3"/>
      <c r="V7" s="3"/>
      <c r="W7" s="3"/>
      <c r="X7" s="3"/>
      <c r="Y7" s="3"/>
      <c r="Z7" s="3"/>
      <c r="AA7" s="3"/>
      <c r="AB7" s="3"/>
      <c r="AC7" s="3"/>
      <c r="AD7" s="3"/>
    </row>
    <row r="8">
      <c r="A8" s="1" t="s">
        <v>368</v>
      </c>
      <c r="B8" s="2" t="s">
        <v>15</v>
      </c>
      <c r="C8" s="27" t="s">
        <v>283</v>
      </c>
      <c r="D8" s="2" t="s">
        <v>369</v>
      </c>
      <c r="E8" s="2"/>
      <c r="F8" s="3"/>
      <c r="G8" s="3"/>
      <c r="H8" s="3"/>
      <c r="I8" s="3"/>
      <c r="J8" s="3"/>
      <c r="K8" s="3"/>
      <c r="L8" s="3"/>
      <c r="M8" s="3"/>
      <c r="N8" s="3"/>
      <c r="O8" s="3"/>
      <c r="P8" s="3"/>
      <c r="Q8" s="3"/>
      <c r="R8" s="3"/>
      <c r="S8" s="3"/>
      <c r="T8" s="3"/>
      <c r="U8" s="3"/>
      <c r="V8" s="3"/>
      <c r="W8" s="3"/>
      <c r="X8" s="3"/>
      <c r="Y8" s="3"/>
      <c r="Z8" s="3"/>
      <c r="AA8" s="3"/>
      <c r="AB8" s="3"/>
      <c r="AC8" s="3"/>
      <c r="AD8" s="3"/>
    </row>
    <row r="9">
      <c r="A9" s="1" t="s">
        <v>370</v>
      </c>
      <c r="B9" s="2" t="s">
        <v>15</v>
      </c>
      <c r="C9" s="27" t="s">
        <v>283</v>
      </c>
      <c r="D9" s="2" t="s">
        <v>371</v>
      </c>
      <c r="E9" s="2"/>
      <c r="F9" s="3"/>
      <c r="G9" s="3"/>
      <c r="H9" s="3"/>
      <c r="I9" s="3"/>
      <c r="J9" s="3"/>
      <c r="K9" s="3"/>
      <c r="L9" s="3"/>
      <c r="M9" s="3"/>
      <c r="N9" s="3"/>
      <c r="O9" s="3"/>
      <c r="P9" s="3"/>
      <c r="Q9" s="3"/>
      <c r="R9" s="3"/>
      <c r="S9" s="3"/>
      <c r="T9" s="3"/>
      <c r="U9" s="3"/>
      <c r="V9" s="3"/>
      <c r="W9" s="3"/>
      <c r="X9" s="3"/>
      <c r="Y9" s="3"/>
      <c r="Z9" s="3"/>
      <c r="AA9" s="3"/>
      <c r="AB9" s="3"/>
      <c r="AC9" s="3"/>
      <c r="AD9" s="3"/>
    </row>
    <row r="10">
      <c r="A10" s="1" t="s">
        <v>372</v>
      </c>
      <c r="B10" s="2" t="s">
        <v>1</v>
      </c>
      <c r="C10" s="27" t="s">
        <v>8</v>
      </c>
      <c r="D10" s="2"/>
      <c r="E10" s="2"/>
      <c r="F10" s="3"/>
      <c r="G10" s="3"/>
      <c r="H10" s="3"/>
      <c r="I10" s="3"/>
      <c r="J10" s="3"/>
      <c r="K10" s="3"/>
      <c r="L10" s="3"/>
      <c r="M10" s="3"/>
      <c r="N10" s="3"/>
      <c r="O10" s="3"/>
      <c r="P10" s="3"/>
      <c r="Q10" s="3"/>
      <c r="R10" s="3"/>
      <c r="S10" s="3"/>
      <c r="T10" s="3"/>
      <c r="U10" s="3"/>
      <c r="V10" s="3"/>
      <c r="W10" s="3"/>
      <c r="X10" s="3"/>
      <c r="Y10" s="3"/>
      <c r="Z10" s="3"/>
      <c r="AA10" s="3"/>
      <c r="AB10" s="3"/>
      <c r="AC10" s="3"/>
      <c r="AD10" s="3"/>
    </row>
    <row r="11">
      <c r="A11" s="1" t="s">
        <v>5</v>
      </c>
      <c r="B11" s="2" t="s">
        <v>6</v>
      </c>
      <c r="C11" s="24" t="s">
        <v>8</v>
      </c>
      <c r="D11" s="2" t="s">
        <v>399</v>
      </c>
      <c r="E11" s="2"/>
      <c r="F11" s="3"/>
      <c r="G11" s="3"/>
      <c r="H11" s="3"/>
      <c r="I11" s="3"/>
      <c r="J11" s="3"/>
      <c r="K11" s="3"/>
      <c r="L11" s="3"/>
      <c r="M11" s="3"/>
      <c r="N11" s="3"/>
      <c r="O11" s="3"/>
      <c r="P11" s="3"/>
      <c r="Q11" s="3"/>
      <c r="R11" s="3"/>
      <c r="S11" s="3"/>
      <c r="T11" s="3"/>
      <c r="U11" s="3"/>
      <c r="V11" s="3"/>
      <c r="W11" s="3"/>
      <c r="X11" s="3"/>
      <c r="Y11" s="3"/>
      <c r="Z11" s="3"/>
      <c r="AA11" s="3"/>
      <c r="AB11" s="3"/>
      <c r="AC11" s="3"/>
      <c r="AD11" s="3"/>
    </row>
    <row r="12">
      <c r="A12" s="1" t="s">
        <v>133</v>
      </c>
      <c r="B12" s="2" t="s">
        <v>6</v>
      </c>
      <c r="C12" s="24" t="s">
        <v>8</v>
      </c>
      <c r="D12" s="2" t="s">
        <v>399</v>
      </c>
      <c r="E12" s="2"/>
      <c r="F12" s="3"/>
      <c r="G12" s="3"/>
      <c r="H12" s="3"/>
      <c r="I12" s="3"/>
      <c r="J12" s="3"/>
      <c r="K12" s="3"/>
      <c r="L12" s="3"/>
      <c r="M12" s="3"/>
      <c r="N12" s="3"/>
      <c r="O12" s="3"/>
      <c r="P12" s="3"/>
      <c r="Q12" s="3"/>
      <c r="R12" s="3"/>
      <c r="S12" s="3"/>
      <c r="T12" s="3"/>
      <c r="U12" s="3"/>
      <c r="V12" s="3"/>
      <c r="W12" s="3"/>
      <c r="X12" s="3"/>
      <c r="Y12" s="3"/>
      <c r="Z12" s="3"/>
      <c r="AA12" s="3"/>
      <c r="AB12" s="3"/>
      <c r="AC12" s="3"/>
      <c r="AD12" s="3"/>
    </row>
    <row r="13">
      <c r="A13" s="1" t="s">
        <v>400</v>
      </c>
      <c r="B13" s="2" t="s">
        <v>15</v>
      </c>
      <c r="C13" s="27" t="s">
        <v>283</v>
      </c>
      <c r="D13" s="2" t="s">
        <v>401</v>
      </c>
      <c r="E13" s="2"/>
      <c r="F13" s="3"/>
      <c r="G13" s="3"/>
      <c r="H13" s="3"/>
      <c r="I13" s="3"/>
      <c r="J13" s="3"/>
      <c r="K13" s="3"/>
      <c r="L13" s="3"/>
      <c r="M13" s="3"/>
      <c r="N13" s="3"/>
      <c r="O13" s="3"/>
      <c r="P13" s="3"/>
      <c r="Q13" s="3"/>
      <c r="R13" s="3"/>
      <c r="S13" s="3"/>
      <c r="T13" s="3"/>
      <c r="U13" s="3"/>
      <c r="V13" s="3"/>
      <c r="W13" s="3"/>
      <c r="X13" s="3"/>
      <c r="Y13" s="3"/>
      <c r="Z13" s="3"/>
      <c r="AA13" s="3"/>
      <c r="AB13" s="3"/>
      <c r="AC13" s="3"/>
      <c r="AD13" s="3"/>
    </row>
    <row r="14">
      <c r="A14" s="1" t="s">
        <v>402</v>
      </c>
      <c r="B14" s="2" t="s">
        <v>15</v>
      </c>
      <c r="C14" s="27" t="s">
        <v>283</v>
      </c>
      <c r="D14" s="2" t="s">
        <v>403</v>
      </c>
      <c r="E14" s="2"/>
      <c r="F14" s="3"/>
      <c r="G14" s="3"/>
      <c r="H14" s="3"/>
      <c r="I14" s="3"/>
      <c r="J14" s="3"/>
      <c r="K14" s="3"/>
      <c r="L14" s="3"/>
      <c r="M14" s="3"/>
      <c r="N14" s="3"/>
      <c r="O14" s="3"/>
      <c r="P14" s="3"/>
      <c r="Q14" s="3"/>
      <c r="R14" s="3"/>
      <c r="S14" s="3"/>
      <c r="T14" s="3"/>
      <c r="U14" s="3"/>
      <c r="V14" s="3"/>
      <c r="W14" s="3"/>
      <c r="X14" s="3"/>
      <c r="Y14" s="3"/>
      <c r="Z14" s="3"/>
      <c r="AA14" s="3"/>
      <c r="AB14" s="3"/>
      <c r="AC14" s="3"/>
      <c r="AD14" s="3"/>
    </row>
    <row r="15">
      <c r="A15" s="5" t="s">
        <v>404</v>
      </c>
      <c r="B15" s="6" t="s">
        <v>15</v>
      </c>
      <c r="C15" s="6" t="s">
        <v>283</v>
      </c>
      <c r="D15" s="2" t="s">
        <v>405</v>
      </c>
      <c r="E15" s="2"/>
      <c r="F15" s="3"/>
      <c r="G15" s="3"/>
      <c r="H15" s="3"/>
      <c r="I15" s="3"/>
      <c r="J15" s="3"/>
      <c r="K15" s="3"/>
      <c r="L15" s="3"/>
      <c r="M15" s="3"/>
      <c r="N15" s="3"/>
      <c r="O15" s="3"/>
      <c r="P15" s="3"/>
      <c r="Q15" s="3"/>
      <c r="R15" s="3"/>
      <c r="S15" s="3"/>
      <c r="T15" s="3"/>
      <c r="U15" s="3"/>
      <c r="V15" s="3"/>
      <c r="W15" s="3"/>
      <c r="X15" s="3"/>
      <c r="Y15" s="3"/>
      <c r="Z15" s="3"/>
      <c r="AA15" s="3"/>
      <c r="AB15" s="3"/>
      <c r="AC15" s="3"/>
      <c r="AD15" s="3"/>
    </row>
    <row r="16">
      <c r="A16" s="1" t="s">
        <v>406</v>
      </c>
      <c r="B16" s="6" t="s">
        <v>15</v>
      </c>
      <c r="C16" s="6" t="s">
        <v>283</v>
      </c>
      <c r="D16" s="2" t="s">
        <v>407</v>
      </c>
      <c r="E16" s="2"/>
      <c r="F16" s="3"/>
      <c r="G16" s="3"/>
      <c r="H16" s="3"/>
      <c r="I16" s="3"/>
      <c r="J16" s="3"/>
      <c r="K16" s="3"/>
      <c r="L16" s="3"/>
      <c r="M16" s="3"/>
      <c r="N16" s="3"/>
      <c r="O16" s="3"/>
      <c r="P16" s="3"/>
      <c r="Q16" s="3"/>
      <c r="R16" s="3"/>
      <c r="S16" s="3"/>
      <c r="T16" s="3"/>
      <c r="U16" s="3"/>
      <c r="V16" s="3"/>
      <c r="W16" s="3"/>
      <c r="X16" s="3"/>
      <c r="Y16" s="3"/>
      <c r="Z16" s="3"/>
      <c r="AA16" s="3"/>
      <c r="AB16" s="3"/>
      <c r="AC16" s="3"/>
      <c r="AD16" s="3"/>
    </row>
    <row r="17">
      <c r="A17" s="1" t="s">
        <v>408</v>
      </c>
      <c r="B17" s="6" t="s">
        <v>15</v>
      </c>
      <c r="C17" s="6" t="s">
        <v>283</v>
      </c>
      <c r="D17" s="2" t="s">
        <v>409</v>
      </c>
      <c r="E17" s="2"/>
      <c r="F17" s="3"/>
      <c r="G17" s="3"/>
      <c r="H17" s="3"/>
      <c r="I17" s="3"/>
      <c r="J17" s="3"/>
      <c r="K17" s="3"/>
      <c r="L17" s="3"/>
      <c r="M17" s="3"/>
      <c r="N17" s="3"/>
      <c r="O17" s="3"/>
      <c r="P17" s="3"/>
      <c r="Q17" s="3"/>
      <c r="R17" s="3"/>
      <c r="S17" s="3"/>
      <c r="T17" s="3"/>
      <c r="U17" s="3"/>
      <c r="V17" s="3"/>
      <c r="W17" s="3"/>
      <c r="X17" s="3"/>
      <c r="Y17" s="3"/>
      <c r="Z17" s="3"/>
      <c r="AA17" s="3"/>
      <c r="AB17" s="3"/>
      <c r="AC17" s="3"/>
      <c r="AD17" s="3"/>
    </row>
    <row r="18">
      <c r="A18" s="1" t="s">
        <v>410</v>
      </c>
      <c r="B18" s="6" t="s">
        <v>15</v>
      </c>
      <c r="C18" s="6" t="s">
        <v>283</v>
      </c>
      <c r="D18" s="2" t="s">
        <v>411</v>
      </c>
      <c r="E18" s="2"/>
      <c r="F18" s="3"/>
      <c r="G18" s="3"/>
      <c r="H18" s="3"/>
      <c r="I18" s="3"/>
      <c r="J18" s="3"/>
      <c r="K18" s="3"/>
      <c r="L18" s="3"/>
      <c r="M18" s="3"/>
      <c r="N18" s="3"/>
      <c r="O18" s="3"/>
      <c r="P18" s="3"/>
      <c r="Q18" s="3"/>
      <c r="R18" s="3"/>
      <c r="S18" s="3"/>
      <c r="T18" s="3"/>
      <c r="U18" s="3"/>
      <c r="V18" s="3"/>
      <c r="W18" s="3"/>
      <c r="X18" s="3"/>
      <c r="Y18" s="3"/>
      <c r="Z18" s="3"/>
      <c r="AA18" s="3"/>
      <c r="AB18" s="3"/>
      <c r="AC18" s="3"/>
      <c r="AD18" s="3"/>
    </row>
    <row r="19">
      <c r="A19" s="1" t="s">
        <v>412</v>
      </c>
      <c r="B19" s="6" t="s">
        <v>15</v>
      </c>
      <c r="C19" s="6" t="s">
        <v>283</v>
      </c>
      <c r="D19" s="2" t="s">
        <v>413</v>
      </c>
      <c r="E19" s="2"/>
      <c r="F19" s="3"/>
      <c r="G19" s="3"/>
      <c r="H19" s="3"/>
      <c r="I19" s="3"/>
      <c r="J19" s="3"/>
      <c r="K19" s="3"/>
      <c r="L19" s="3"/>
      <c r="M19" s="3"/>
      <c r="N19" s="3"/>
      <c r="O19" s="3"/>
      <c r="P19" s="3"/>
      <c r="Q19" s="3"/>
      <c r="R19" s="3"/>
      <c r="S19" s="3"/>
      <c r="T19" s="3"/>
      <c r="U19" s="3"/>
      <c r="V19" s="3"/>
      <c r="W19" s="3"/>
      <c r="X19" s="3"/>
      <c r="Y19" s="3"/>
      <c r="Z19" s="3"/>
      <c r="AA19" s="3"/>
      <c r="AB19" s="3"/>
      <c r="AC19" s="3"/>
      <c r="AD19" s="3"/>
    </row>
    <row r="20">
      <c r="A20" s="26" t="s">
        <v>373</v>
      </c>
      <c r="B20" s="2" t="s">
        <v>1</v>
      </c>
      <c r="C20" s="24"/>
      <c r="D20" s="27" t="s">
        <v>374</v>
      </c>
      <c r="E20" s="24"/>
      <c r="F20" s="3"/>
      <c r="G20" s="3"/>
      <c r="H20" s="3"/>
      <c r="I20" s="3"/>
      <c r="J20" s="3"/>
      <c r="K20" s="3"/>
      <c r="L20" s="3"/>
      <c r="M20" s="3"/>
      <c r="N20" s="3"/>
      <c r="O20" s="3"/>
      <c r="P20" s="3"/>
      <c r="Q20" s="3"/>
      <c r="R20" s="3"/>
      <c r="S20" s="3"/>
      <c r="T20" s="3"/>
      <c r="U20" s="3"/>
      <c r="V20" s="3"/>
      <c r="W20" s="3"/>
      <c r="X20" s="3"/>
      <c r="Y20" s="3"/>
      <c r="Z20" s="3"/>
      <c r="AA20" s="3"/>
      <c r="AB20" s="3"/>
      <c r="AC20" s="3"/>
      <c r="AD20" s="3"/>
    </row>
    <row r="21">
      <c r="A21" s="26" t="s">
        <v>375</v>
      </c>
      <c r="B21" s="2" t="s">
        <v>15</v>
      </c>
      <c r="C21" s="27" t="s">
        <v>414</v>
      </c>
      <c r="D21" s="24"/>
      <c r="E21" s="24"/>
      <c r="F21" s="3"/>
      <c r="G21" s="3"/>
      <c r="H21" s="3"/>
      <c r="I21" s="3"/>
      <c r="J21" s="3"/>
      <c r="K21" s="3"/>
      <c r="L21" s="3"/>
      <c r="M21" s="3"/>
      <c r="N21" s="3"/>
      <c r="O21" s="3"/>
      <c r="P21" s="3"/>
      <c r="Q21" s="3"/>
      <c r="R21" s="3"/>
      <c r="S21" s="3"/>
      <c r="T21" s="3"/>
      <c r="U21" s="3"/>
      <c r="V21" s="3"/>
      <c r="W21" s="3"/>
      <c r="X21" s="3"/>
      <c r="Y21" s="3"/>
      <c r="Z21" s="3"/>
      <c r="AA21" s="3"/>
      <c r="AB21" s="3"/>
      <c r="AC21" s="3"/>
      <c r="AD21" s="3"/>
    </row>
    <row r="22">
      <c r="A22" s="26" t="s">
        <v>415</v>
      </c>
      <c r="B22" s="2" t="s">
        <v>1</v>
      </c>
      <c r="C22" s="24"/>
      <c r="D22" s="27" t="s">
        <v>416</v>
      </c>
      <c r="E22" s="24"/>
      <c r="F22" s="3"/>
      <c r="G22" s="3"/>
      <c r="H22" s="3"/>
      <c r="I22" s="3"/>
      <c r="J22" s="3"/>
      <c r="K22" s="3"/>
      <c r="L22" s="3"/>
      <c r="M22" s="3"/>
      <c r="N22" s="3"/>
      <c r="O22" s="3"/>
      <c r="P22" s="3"/>
      <c r="Q22" s="3"/>
      <c r="R22" s="3"/>
      <c r="S22" s="3"/>
      <c r="T22" s="3"/>
      <c r="U22" s="3"/>
      <c r="V22" s="3"/>
      <c r="W22" s="3"/>
      <c r="X22" s="3"/>
      <c r="Y22" s="3"/>
      <c r="Z22" s="3"/>
      <c r="AA22" s="3"/>
      <c r="AB22" s="3"/>
      <c r="AC22" s="3"/>
      <c r="AD22" s="3"/>
    </row>
    <row r="23">
      <c r="A23" s="26" t="s">
        <v>417</v>
      </c>
      <c r="B23" s="2" t="s">
        <v>15</v>
      </c>
      <c r="C23" s="27" t="s">
        <v>414</v>
      </c>
      <c r="D23" s="24"/>
      <c r="E23" s="24"/>
      <c r="F23" s="3"/>
      <c r="G23" s="3"/>
      <c r="H23" s="3"/>
      <c r="I23" s="3"/>
      <c r="J23" s="3"/>
      <c r="K23" s="3"/>
      <c r="L23" s="3"/>
      <c r="M23" s="3"/>
      <c r="N23" s="3"/>
      <c r="O23" s="3"/>
      <c r="P23" s="3"/>
      <c r="Q23" s="3"/>
      <c r="R23" s="3"/>
      <c r="S23" s="3"/>
      <c r="T23" s="3"/>
      <c r="U23" s="3"/>
      <c r="V23" s="3"/>
      <c r="W23" s="3"/>
      <c r="X23" s="3"/>
      <c r="Y23" s="3"/>
      <c r="Z23" s="3"/>
      <c r="AA23" s="3"/>
      <c r="AB23" s="3"/>
      <c r="AC23" s="3"/>
      <c r="AD23" s="3"/>
    </row>
    <row r="24">
      <c r="A24" s="1" t="s">
        <v>22</v>
      </c>
      <c r="B24" s="2" t="s">
        <v>15</v>
      </c>
      <c r="C24" s="27" t="s">
        <v>23</v>
      </c>
      <c r="D24" s="2"/>
      <c r="E24" s="2"/>
      <c r="F24" s="3"/>
      <c r="G24" s="3"/>
      <c r="H24" s="3"/>
      <c r="I24" s="3"/>
      <c r="J24" s="3"/>
      <c r="K24" s="3"/>
      <c r="L24" s="3"/>
      <c r="M24" s="3"/>
      <c r="N24" s="3"/>
      <c r="O24" s="3"/>
      <c r="P24" s="3"/>
      <c r="Q24" s="3"/>
      <c r="R24" s="3"/>
      <c r="S24" s="3"/>
      <c r="T24" s="3"/>
      <c r="U24" s="3"/>
      <c r="V24" s="3"/>
      <c r="W24" s="3"/>
      <c r="X24" s="3"/>
      <c r="Y24" s="3"/>
      <c r="Z24" s="3"/>
      <c r="AA24" s="3"/>
      <c r="AB24" s="3"/>
      <c r="AC24" s="3"/>
      <c r="AD24" s="3"/>
    </row>
    <row r="25">
      <c r="A25" s="39" t="s">
        <v>24</v>
      </c>
      <c r="B25" s="24" t="s">
        <v>20</v>
      </c>
      <c r="C25" s="24"/>
      <c r="D25" s="24"/>
      <c r="E25" s="24"/>
      <c r="F25" s="24"/>
      <c r="G25" s="3"/>
      <c r="H25" s="3"/>
      <c r="I25" s="3"/>
      <c r="J25" s="3"/>
      <c r="K25" s="3"/>
      <c r="L25" s="3"/>
      <c r="M25" s="3"/>
      <c r="N25" s="3"/>
      <c r="O25" s="3"/>
      <c r="P25" s="3"/>
      <c r="Q25" s="3"/>
      <c r="R25" s="3"/>
      <c r="S25" s="3"/>
      <c r="T25" s="3"/>
      <c r="U25" s="3"/>
      <c r="V25" s="3"/>
      <c r="W25" s="3"/>
      <c r="X25" s="3"/>
      <c r="Y25" s="3"/>
      <c r="Z25" s="3"/>
      <c r="AA25" s="3"/>
      <c r="AB25" s="3"/>
      <c r="AC25" s="3"/>
      <c r="AD25" s="3"/>
    </row>
    <row r="26">
      <c r="A26" s="31" t="s">
        <v>25</v>
      </c>
      <c r="B26" s="25" t="s">
        <v>20</v>
      </c>
      <c r="C26" s="25" t="s">
        <v>26</v>
      </c>
      <c r="D26" s="25"/>
      <c r="E26" s="25"/>
      <c r="F26" s="25"/>
      <c r="G26" s="3"/>
      <c r="H26" s="3"/>
      <c r="I26" s="3"/>
      <c r="J26" s="3"/>
      <c r="K26" s="3"/>
      <c r="L26" s="3"/>
      <c r="M26" s="3"/>
      <c r="N26" s="3"/>
      <c r="O26" s="3"/>
      <c r="P26" s="3"/>
      <c r="Q26" s="3"/>
      <c r="R26" s="3"/>
      <c r="S26" s="3"/>
      <c r="T26" s="3"/>
      <c r="U26" s="3"/>
      <c r="V26" s="3"/>
      <c r="W26" s="3"/>
      <c r="X26" s="3"/>
      <c r="Y26" s="3"/>
      <c r="Z26" s="3"/>
      <c r="AA26" s="3"/>
      <c r="AB26" s="3"/>
      <c r="AC26" s="3"/>
      <c r="AD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c r="A28" s="9" t="s">
        <v>0</v>
      </c>
      <c r="B28" s="9" t="s">
        <v>258</v>
      </c>
      <c r="C28" s="9" t="s">
        <v>259</v>
      </c>
      <c r="D28" s="10" t="s">
        <v>418</v>
      </c>
      <c r="E28" s="9" t="s">
        <v>364</v>
      </c>
      <c r="F28" s="10" t="s">
        <v>419</v>
      </c>
      <c r="G28" s="11" t="s">
        <v>396</v>
      </c>
      <c r="H28" s="9" t="s">
        <v>365</v>
      </c>
      <c r="I28" s="9" t="s">
        <v>367</v>
      </c>
      <c r="J28" s="11" t="s">
        <v>368</v>
      </c>
      <c r="K28" s="11" t="s">
        <v>370</v>
      </c>
      <c r="L28" s="73" t="s">
        <v>372</v>
      </c>
      <c r="M28" s="134" t="s">
        <v>378</v>
      </c>
      <c r="N28" s="11" t="s">
        <v>420</v>
      </c>
      <c r="O28" s="11" t="s">
        <v>421</v>
      </c>
      <c r="P28" s="1" t="s">
        <v>400</v>
      </c>
      <c r="Q28" s="11" t="s">
        <v>402</v>
      </c>
      <c r="R28" s="5" t="s">
        <v>404</v>
      </c>
      <c r="S28" s="11" t="s">
        <v>406</v>
      </c>
      <c r="T28" s="11" t="s">
        <v>408</v>
      </c>
      <c r="U28" s="11" t="s">
        <v>410</v>
      </c>
      <c r="V28" s="11" t="s">
        <v>422</v>
      </c>
      <c r="W28" s="26" t="s">
        <v>373</v>
      </c>
      <c r="X28" s="26" t="s">
        <v>375</v>
      </c>
      <c r="Y28" s="26" t="s">
        <v>415</v>
      </c>
      <c r="Z28" s="26" t="s">
        <v>417</v>
      </c>
      <c r="AA28" s="43" t="s">
        <v>22</v>
      </c>
      <c r="AB28" s="43" t="s">
        <v>24</v>
      </c>
      <c r="AC28" s="43" t="s">
        <v>25</v>
      </c>
      <c r="AD28" s="10"/>
    </row>
    <row r="29">
      <c r="A29" s="10">
        <v>1.0</v>
      </c>
      <c r="B29" s="10" t="s">
        <v>77</v>
      </c>
      <c r="C29" s="10">
        <v>-1.0</v>
      </c>
      <c r="D29" s="138" t="str">
        <f>IF(B29="campaign_movement", LOOKUP($C29, campaign_movement!$A$20:$A35, campaign_movement!$D$20:$D35), IF(B29="campaign", LOOKUP($C29, campaign!$A$20:$A35, campaign!$B$20:$B35), IF(B29="none", "ANY", "error")))</f>
        <v>ANY</v>
      </c>
      <c r="E29" s="10">
        <v>483.0</v>
      </c>
      <c r="F29" s="48" t="str">
        <f>LOOKUP($E29, wp_posts!$A$6:$A35, wp_posts!$B$6:$B35)</f>
        <v>Premium</v>
      </c>
      <c r="G29" s="22">
        <v>1.0</v>
      </c>
      <c r="H29" s="10">
        <v>-1.0</v>
      </c>
      <c r="I29" s="10">
        <v>50.0</v>
      </c>
      <c r="J29" s="22" t="s">
        <v>32</v>
      </c>
      <c r="K29" s="22" t="s">
        <v>32</v>
      </c>
      <c r="L29" s="22" t="s">
        <v>30</v>
      </c>
      <c r="M29" s="136" t="str">
        <f>LOOKUP($L29, organisation_invitation!$A$10:$A35, organisation_invitation!$E$10:$E35)</f>
        <v>#N/A</v>
      </c>
      <c r="N29" s="22" t="s">
        <v>30</v>
      </c>
      <c r="O29" s="22" t="s">
        <v>385</v>
      </c>
      <c r="P29" s="22" t="s">
        <v>31</v>
      </c>
      <c r="Q29" s="22" t="s">
        <v>31</v>
      </c>
      <c r="R29" s="22" t="s">
        <v>32</v>
      </c>
      <c r="S29" s="22" t="s">
        <v>32</v>
      </c>
      <c r="T29" s="22" t="s">
        <v>31</v>
      </c>
      <c r="U29" s="22" t="s">
        <v>31</v>
      </c>
      <c r="V29" s="22" t="s">
        <v>32</v>
      </c>
      <c r="W29" s="22">
        <v>-1.0</v>
      </c>
      <c r="X29" s="22" t="s">
        <v>77</v>
      </c>
      <c r="Y29" s="22">
        <v>-1.0</v>
      </c>
      <c r="Z29" s="22" t="s">
        <v>77</v>
      </c>
      <c r="AA29" s="16" t="s">
        <v>33</v>
      </c>
      <c r="AB29" s="45"/>
      <c r="AC29" s="45"/>
      <c r="AD29" s="15"/>
    </row>
    <row r="30">
      <c r="A30" s="10">
        <v>2.0</v>
      </c>
      <c r="B30" s="10" t="s">
        <v>77</v>
      </c>
      <c r="C30" s="10">
        <v>-1.0</v>
      </c>
      <c r="D30" s="138" t="str">
        <f>IF(B30="campaign_movement", LOOKUP($C30, campaign_movement!$A$20:$A35, campaign_movement!$D$20:$D35), IF(B30="campaign", LOOKUP($C30, campaign!$A$20:$A35, campaign!$B$20:$B35), IF(B30="none", "ANY", "error")))</f>
        <v>ANY</v>
      </c>
      <c r="E30" s="10">
        <v>-1.0</v>
      </c>
      <c r="F30" s="48" t="str">
        <f>LOOKUP($E30, wp_posts!$A$6:$A35, wp_posts!$B$6:$B35)</f>
        <v>#N/A</v>
      </c>
      <c r="G30" s="22">
        <v>1.0</v>
      </c>
      <c r="H30" s="135">
        <v>0.0</v>
      </c>
      <c r="I30" s="10">
        <v>0.0</v>
      </c>
      <c r="J30" s="22" t="s">
        <v>32</v>
      </c>
      <c r="K30" s="22" t="s">
        <v>32</v>
      </c>
      <c r="L30" s="22" t="s">
        <v>30</v>
      </c>
      <c r="M30" s="136" t="str">
        <f>LOOKUP($L30, organisation_invitation!$A$10:$A35, organisation_invitation!$E$10:$E35)</f>
        <v>#N/A</v>
      </c>
      <c r="N30" s="22" t="s">
        <v>30</v>
      </c>
      <c r="O30" s="22" t="s">
        <v>423</v>
      </c>
      <c r="P30" s="22" t="s">
        <v>32</v>
      </c>
      <c r="Q30" s="22" t="s">
        <v>32</v>
      </c>
      <c r="R30" s="22" t="s">
        <v>31</v>
      </c>
      <c r="S30" s="22" t="s">
        <v>31</v>
      </c>
      <c r="T30" s="22" t="s">
        <v>32</v>
      </c>
      <c r="U30" s="22" t="s">
        <v>31</v>
      </c>
      <c r="V30" s="22" t="s">
        <v>32</v>
      </c>
      <c r="W30" s="19">
        <v>-1.0</v>
      </c>
      <c r="X30" s="19" t="s">
        <v>77</v>
      </c>
      <c r="Y30" s="19">
        <v>-1.0</v>
      </c>
      <c r="Z30" s="19" t="s">
        <v>77</v>
      </c>
      <c r="AA30" s="16" t="s">
        <v>33</v>
      </c>
      <c r="AB30" s="45"/>
      <c r="AC30" s="45"/>
      <c r="AD30" s="15"/>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c r="A32" s="9" t="s">
        <v>0</v>
      </c>
      <c r="B32" s="9" t="s">
        <v>258</v>
      </c>
      <c r="C32" s="9" t="s">
        <v>259</v>
      </c>
      <c r="D32" s="10" t="s">
        <v>424</v>
      </c>
      <c r="E32" s="9" t="s">
        <v>364</v>
      </c>
      <c r="F32" s="10" t="s">
        <v>425</v>
      </c>
      <c r="G32" s="11" t="s">
        <v>396</v>
      </c>
      <c r="H32" s="9" t="s">
        <v>365</v>
      </c>
      <c r="I32" s="9" t="s">
        <v>367</v>
      </c>
      <c r="J32" s="11" t="s">
        <v>368</v>
      </c>
      <c r="K32" s="11" t="s">
        <v>370</v>
      </c>
      <c r="L32" s="73" t="s">
        <v>372</v>
      </c>
      <c r="M32" s="134" t="s">
        <v>378</v>
      </c>
      <c r="N32" s="11" t="s">
        <v>5</v>
      </c>
      <c r="O32" s="11" t="s">
        <v>133</v>
      </c>
      <c r="P32" s="1" t="s">
        <v>400</v>
      </c>
      <c r="Q32" s="11" t="s">
        <v>402</v>
      </c>
      <c r="R32" s="5" t="s">
        <v>404</v>
      </c>
      <c r="S32" s="11" t="s">
        <v>406</v>
      </c>
      <c r="T32" s="11" t="s">
        <v>408</v>
      </c>
      <c r="U32" s="11" t="s">
        <v>410</v>
      </c>
      <c r="V32" s="11" t="s">
        <v>422</v>
      </c>
      <c r="W32" s="26" t="s">
        <v>373</v>
      </c>
      <c r="X32" s="26" t="s">
        <v>375</v>
      </c>
      <c r="Y32" s="26" t="s">
        <v>415</v>
      </c>
      <c r="Z32" s="26" t="s">
        <v>417</v>
      </c>
      <c r="AA32" s="43" t="s">
        <v>22</v>
      </c>
      <c r="AB32" s="43" t="s">
        <v>24</v>
      </c>
      <c r="AC32" s="43" t="s">
        <v>25</v>
      </c>
      <c r="AD32" s="10"/>
    </row>
    <row r="33">
      <c r="A33" s="10">
        <v>1.0</v>
      </c>
      <c r="B33" s="10" t="s">
        <v>77</v>
      </c>
      <c r="C33" s="10">
        <v>-1.0</v>
      </c>
      <c r="D33" s="138" t="str">
        <f>IF(B33="campaign_movement", LOOKUP($C33, campaign_movement!$A$20:$A35, campaign_movement!$D$20:$D35), IF(B33="campaign", LOOKUP($C33, campaign!$A$20:$A35, campaign!$B$20:$B35), IF(B33="none", "ANY", "error")))</f>
        <v>ANY</v>
      </c>
      <c r="E33" s="10">
        <v>483.0</v>
      </c>
      <c r="F33" s="48" t="str">
        <f>LOOKUP($E33, wp_posts!$A$6:$A35, wp_posts!$B$6:$B35)</f>
        <v>Premium</v>
      </c>
      <c r="G33" s="22">
        <v>1.0</v>
      </c>
      <c r="H33" s="10">
        <v>-1.0</v>
      </c>
      <c r="I33" s="10">
        <v>50.0</v>
      </c>
      <c r="J33" s="22" t="s">
        <v>32</v>
      </c>
      <c r="K33" s="22" t="s">
        <v>32</v>
      </c>
      <c r="L33" s="22" t="s">
        <v>30</v>
      </c>
      <c r="M33" s="136" t="str">
        <f>LOOKUP($L33, organisation_invitation!$A$10:$A35, organisation_invitation!$E$10:$E35)</f>
        <v>#N/A</v>
      </c>
      <c r="N33" s="22" t="s">
        <v>30</v>
      </c>
      <c r="O33" s="22" t="s">
        <v>426</v>
      </c>
      <c r="P33" s="22" t="s">
        <v>31</v>
      </c>
      <c r="Q33" s="22" t="s">
        <v>31</v>
      </c>
      <c r="R33" s="22" t="s">
        <v>32</v>
      </c>
      <c r="S33" s="22" t="s">
        <v>32</v>
      </c>
      <c r="T33" s="22" t="s">
        <v>31</v>
      </c>
      <c r="U33" s="22" t="s">
        <v>31</v>
      </c>
      <c r="V33" s="22" t="s">
        <v>32</v>
      </c>
      <c r="W33" s="22">
        <v>-1.0</v>
      </c>
      <c r="X33" s="22" t="s">
        <v>77</v>
      </c>
      <c r="Y33" s="22">
        <v>-1.0</v>
      </c>
      <c r="Z33" s="22" t="s">
        <v>77</v>
      </c>
      <c r="AA33" s="16" t="s">
        <v>33</v>
      </c>
      <c r="AB33" s="45"/>
      <c r="AC33" s="45"/>
      <c r="AD33" s="15"/>
    </row>
    <row r="34">
      <c r="A34" s="10">
        <v>2.0</v>
      </c>
      <c r="B34" s="10" t="s">
        <v>77</v>
      </c>
      <c r="C34" s="10">
        <v>-1.0</v>
      </c>
      <c r="D34" s="138" t="str">
        <f>IF(B34="campaign_movement", LOOKUP($C34, campaign_movement!$A$20:$A35, campaign_movement!$D$20:$D35), IF(B34="campaign", LOOKUP($C34, campaign!$A$20:$A35, campaign!$B$20:$B35), IF(B34="none", "ANY", "error")))</f>
        <v>ANY</v>
      </c>
      <c r="E34" s="10">
        <v>-1.0</v>
      </c>
      <c r="F34" s="48" t="str">
        <f>LOOKUP($E34, wp_posts!$A$6:$A35, wp_posts!$B$6:$B35)</f>
        <v>#N/A</v>
      </c>
      <c r="G34" s="22">
        <v>1.0</v>
      </c>
      <c r="H34" s="135">
        <v>0.0</v>
      </c>
      <c r="I34" s="10">
        <v>0.0</v>
      </c>
      <c r="J34" s="22" t="s">
        <v>32</v>
      </c>
      <c r="K34" s="22" t="s">
        <v>32</v>
      </c>
      <c r="L34" s="22" t="s">
        <v>30</v>
      </c>
      <c r="M34" s="136" t="str">
        <f>LOOKUP($L34, organisation_invitation!$A$10:$A35, organisation_invitation!$E$10:$E35)</f>
        <v>#N/A</v>
      </c>
      <c r="N34" s="22" t="s">
        <v>30</v>
      </c>
      <c r="O34" s="22" t="s">
        <v>427</v>
      </c>
      <c r="P34" s="22" t="s">
        <v>32</v>
      </c>
      <c r="Q34" s="22" t="s">
        <v>32</v>
      </c>
      <c r="R34" s="22" t="s">
        <v>31</v>
      </c>
      <c r="S34" s="22" t="s">
        <v>31</v>
      </c>
      <c r="T34" s="22" t="s">
        <v>32</v>
      </c>
      <c r="U34" s="22" t="s">
        <v>31</v>
      </c>
      <c r="V34" s="22" t="s">
        <v>32</v>
      </c>
      <c r="W34" s="19">
        <v>-1.0</v>
      </c>
      <c r="X34" s="19" t="s">
        <v>77</v>
      </c>
      <c r="Y34" s="19">
        <v>-1.0</v>
      </c>
      <c r="Z34" s="19" t="s">
        <v>77</v>
      </c>
      <c r="AA34" s="16" t="s">
        <v>33</v>
      </c>
      <c r="AB34" s="45"/>
      <c r="AC34" s="45"/>
      <c r="AD34" s="15"/>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sheetData>
  <drawing r:id="rId2"/>
  <legacyDrawing r:id="rId3"/>
  <tableParts count="2">
    <tablePart r:id="rId6"/>
    <tablePart r:id="rId7"/>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22.63"/>
    <col customWidth="1" min="3" max="3" width="30.38"/>
    <col customWidth="1" min="4" max="4" width="20.63"/>
    <col customWidth="1" min="5" max="5" width="28.38"/>
    <col customWidth="1" min="6" max="6" width="22.63"/>
    <col customWidth="1" min="7" max="7" width="24.25"/>
    <col customWidth="1" min="8" max="8" width="20.63"/>
    <col customWidth="1" min="9" max="9" width="57.75"/>
    <col customWidth="1" min="10" max="10" width="6.75"/>
    <col customWidth="1" min="11" max="11" width="5.75"/>
    <col customWidth="1" min="12" max="12" width="15.75"/>
    <col customWidth="1" min="13" max="13" width="14.88"/>
    <col customWidth="1" min="14" max="14" width="10.5"/>
    <col customWidth="1" min="15" max="15" width="12.5"/>
  </cols>
  <sheetData>
    <row r="1">
      <c r="A1" s="1" t="s">
        <v>428</v>
      </c>
      <c r="B1" s="2" t="s">
        <v>1</v>
      </c>
      <c r="C1" s="30" t="s">
        <v>60</v>
      </c>
      <c r="D1" s="24"/>
      <c r="E1" s="3"/>
      <c r="F1" s="3"/>
      <c r="G1" s="3"/>
      <c r="H1" s="3"/>
      <c r="I1" s="3"/>
      <c r="J1" s="3"/>
      <c r="K1" s="3"/>
      <c r="L1" s="3"/>
      <c r="M1" s="3"/>
      <c r="N1" s="3"/>
      <c r="O1" s="3"/>
    </row>
    <row r="2">
      <c r="A2" s="1" t="s">
        <v>429</v>
      </c>
      <c r="B2" s="24" t="s">
        <v>1</v>
      </c>
      <c r="C2" s="30" t="s">
        <v>60</v>
      </c>
      <c r="D2" s="24"/>
      <c r="E2" s="25"/>
      <c r="F2" s="25"/>
      <c r="G2" s="25"/>
      <c r="H2" s="25"/>
      <c r="I2" s="25"/>
      <c r="J2" s="25"/>
      <c r="K2" s="25"/>
      <c r="L2" s="25"/>
      <c r="M2" s="25"/>
      <c r="N2" s="25"/>
      <c r="O2" s="25"/>
    </row>
    <row r="3">
      <c r="A3" s="139" t="s">
        <v>408</v>
      </c>
      <c r="B3" s="2" t="s">
        <v>15</v>
      </c>
      <c r="C3" s="27" t="s">
        <v>283</v>
      </c>
      <c r="D3" s="24"/>
      <c r="E3" s="25"/>
      <c r="F3" s="25"/>
      <c r="G3" s="25"/>
      <c r="H3" s="25"/>
      <c r="I3" s="25"/>
      <c r="J3" s="25"/>
      <c r="K3" s="25"/>
      <c r="L3" s="25"/>
      <c r="M3" s="25"/>
      <c r="N3" s="25"/>
      <c r="O3" s="25"/>
    </row>
    <row r="4">
      <c r="A4" s="1" t="s">
        <v>22</v>
      </c>
      <c r="B4" s="2" t="s">
        <v>15</v>
      </c>
      <c r="C4" s="27" t="s">
        <v>23</v>
      </c>
      <c r="D4" s="2"/>
      <c r="E4" s="3"/>
      <c r="F4" s="3"/>
      <c r="G4" s="3"/>
      <c r="H4" s="3"/>
      <c r="I4" s="3"/>
      <c r="J4" s="3"/>
      <c r="K4" s="3"/>
      <c r="L4" s="3"/>
      <c r="M4" s="3"/>
      <c r="N4" s="3"/>
      <c r="O4" s="3"/>
    </row>
    <row r="5">
      <c r="A5" s="39" t="s">
        <v>24</v>
      </c>
      <c r="B5" s="24" t="s">
        <v>20</v>
      </c>
      <c r="C5" s="24"/>
      <c r="D5" s="24"/>
      <c r="E5" s="24"/>
      <c r="F5" s="3"/>
      <c r="G5" s="3"/>
      <c r="H5" s="3"/>
      <c r="I5" s="3"/>
      <c r="J5" s="3"/>
      <c r="K5" s="3"/>
      <c r="L5" s="3"/>
      <c r="M5" s="3"/>
      <c r="N5" s="3"/>
      <c r="O5" s="3"/>
    </row>
    <row r="6">
      <c r="A6" s="31" t="s">
        <v>25</v>
      </c>
      <c r="B6" s="25" t="s">
        <v>20</v>
      </c>
      <c r="C6" s="25" t="s">
        <v>26</v>
      </c>
      <c r="D6" s="25"/>
      <c r="E6" s="25"/>
      <c r="F6" s="3"/>
      <c r="G6" s="3"/>
      <c r="H6" s="3"/>
      <c r="I6" s="3"/>
      <c r="J6" s="3"/>
      <c r="K6" s="3"/>
      <c r="L6" s="3"/>
      <c r="M6" s="3"/>
      <c r="N6" s="3"/>
      <c r="O6" s="3"/>
    </row>
    <row r="7">
      <c r="A7" s="3"/>
      <c r="B7" s="3"/>
      <c r="C7" s="3"/>
      <c r="D7" s="3"/>
      <c r="E7" s="3"/>
      <c r="F7" s="3"/>
      <c r="G7" s="3"/>
      <c r="H7" s="3"/>
      <c r="I7" s="3"/>
      <c r="J7" s="3"/>
      <c r="K7" s="3"/>
      <c r="L7" s="3"/>
      <c r="M7" s="3"/>
      <c r="N7" s="3"/>
      <c r="O7" s="3"/>
    </row>
    <row r="8">
      <c r="A8" s="73" t="s">
        <v>428</v>
      </c>
      <c r="B8" s="41" t="s">
        <v>92</v>
      </c>
      <c r="C8" s="41" t="s">
        <v>430</v>
      </c>
      <c r="D8" s="41" t="s">
        <v>431</v>
      </c>
      <c r="E8" s="73" t="s">
        <v>429</v>
      </c>
      <c r="F8" s="41" t="s">
        <v>92</v>
      </c>
      <c r="G8" s="41" t="s">
        <v>430</v>
      </c>
      <c r="H8" s="41" t="s">
        <v>432</v>
      </c>
      <c r="I8" s="10" t="s">
        <v>433</v>
      </c>
      <c r="J8" s="11" t="s">
        <v>408</v>
      </c>
      <c r="K8" s="43" t="s">
        <v>22</v>
      </c>
      <c r="L8" s="43" t="s">
        <v>24</v>
      </c>
      <c r="M8" s="43" t="s">
        <v>25</v>
      </c>
      <c r="N8" s="10" t="s">
        <v>74</v>
      </c>
      <c r="O8" s="9"/>
    </row>
    <row r="9">
      <c r="A9" s="10">
        <v>1.0</v>
      </c>
      <c r="B9" s="16" t="str">
        <f>LOOKUP($A9, campaign_package!$A14:$A$26, campaign_package!$C14:$C$26)</f>
        <v>Healthcare and support staff</v>
      </c>
      <c r="C9" s="71">
        <f>LOOKUP($A9, campaign_package!$A14:$A$26, campaign_package!$D14:$D$26)</f>
        <v>483</v>
      </c>
      <c r="D9" s="16" t="str">
        <f>LOOKUP($A9, campaign_package!$A14:$A$26, campaign_package!$E14:$E$26)</f>
        <v>Premium</v>
      </c>
      <c r="E9" s="33">
        <v>2.0</v>
      </c>
      <c r="F9" s="16" t="str">
        <f>LOOKUP($E9, campaign_package!$A14:$A$26, campaign_package!$C14:$C$26)</f>
        <v>Healthcare and support staff</v>
      </c>
      <c r="G9" s="79">
        <f>LOOKUP($E9, campaign_package!$A14:$A$26, campaign_package!$D14:$D$26)</f>
        <v>171</v>
      </c>
      <c r="H9" s="16" t="str">
        <f>LOOKUP($E9, campaign_package!$A14:$A$26, campaign_package!$E14:$E$26)</f>
        <v>Aamilet style 1</v>
      </c>
      <c r="I9" s="10" t="str">
        <f t="shared" ref="I9:I13" si="1">CONCATENATE($A9, ":", $E9)</f>
        <v>1:2</v>
      </c>
      <c r="J9" s="22" t="s">
        <v>32</v>
      </c>
      <c r="K9" s="16" t="s">
        <v>33</v>
      </c>
      <c r="L9" s="45"/>
      <c r="M9" s="45"/>
      <c r="N9" s="15"/>
      <c r="O9" s="10"/>
    </row>
    <row r="10">
      <c r="A10" s="10">
        <v>1.0</v>
      </c>
      <c r="B10" s="16" t="str">
        <f>LOOKUP($A10, campaign_package!$A14:$A$26, campaign_package!$C14:$C$26)</f>
        <v>Healthcare and support staff</v>
      </c>
      <c r="C10" s="71">
        <f>LOOKUP($A10, campaign_package!$A14:$A$26, campaign_package!$D14:$D$26)</f>
        <v>483</v>
      </c>
      <c r="D10" s="16" t="str">
        <f>LOOKUP($A10, campaign_package!$A14:$A$26, campaign_package!$E14:$E$26)</f>
        <v>Premium</v>
      </c>
      <c r="E10" s="33">
        <v>3.0</v>
      </c>
      <c r="F10" s="16" t="str">
        <f>LOOKUP($E10, campaign_package!$A14:$A$26, campaign_package!$C14:$C$26)</f>
        <v>Healthcare and support staff</v>
      </c>
      <c r="G10" s="79">
        <f>LOOKUP($E10, campaign_package!$A14:$A$26, campaign_package!$D14:$D$26)</f>
        <v>471</v>
      </c>
      <c r="H10" s="16" t="str">
        <f>LOOKUP($E10, campaign_package!$A14:$A$26, campaign_package!$E14:$E$26)</f>
        <v>Contributor</v>
      </c>
      <c r="I10" s="10" t="str">
        <f t="shared" si="1"/>
        <v>1:3</v>
      </c>
      <c r="J10" s="22" t="s">
        <v>31</v>
      </c>
      <c r="K10" s="16" t="s">
        <v>33</v>
      </c>
      <c r="L10" s="45"/>
      <c r="M10" s="45"/>
      <c r="N10" s="15"/>
      <c r="O10" s="10"/>
    </row>
    <row r="11">
      <c r="A11" s="35">
        <v>3.0</v>
      </c>
      <c r="B11" s="140" t="str">
        <f>LOOKUP($A11, campaign_package!$A14:$A$26, campaign_package!$C14:$C$26)</f>
        <v>Healthcare and support staff</v>
      </c>
      <c r="C11" s="141">
        <f>LOOKUP($A11, campaign_package!$A14:$A$26, campaign_package!$D14:$D$26)</f>
        <v>471</v>
      </c>
      <c r="D11" s="140" t="str">
        <f>LOOKUP($A11, campaign_package!$A14:$A$26, campaign_package!$E14:$E$26)</f>
        <v>Contributor</v>
      </c>
      <c r="E11" s="68">
        <v>1.0</v>
      </c>
      <c r="F11" s="140" t="str">
        <f>LOOKUP($E11, campaign_package!$A14:$A$26, campaign_package!$C14:$C$26)</f>
        <v>Healthcare and support staff</v>
      </c>
      <c r="G11" s="142">
        <f>LOOKUP($E11, campaign_package!$A14:$A$26, campaign_package!$D14:$D$26)</f>
        <v>483</v>
      </c>
      <c r="H11" s="140" t="str">
        <f>LOOKUP($E11, campaign_package!$A14:$A$26, campaign_package!$E14:$E$26)</f>
        <v>Premium</v>
      </c>
      <c r="I11" s="35" t="str">
        <f t="shared" si="1"/>
        <v>3:1</v>
      </c>
      <c r="J11" s="143" t="s">
        <v>31</v>
      </c>
      <c r="K11" s="140" t="s">
        <v>33</v>
      </c>
      <c r="L11" s="140"/>
      <c r="M11" s="140"/>
      <c r="N11" s="144" t="s">
        <v>79</v>
      </c>
      <c r="O11" s="35"/>
    </row>
    <row r="12">
      <c r="A12" s="10">
        <v>25.0</v>
      </c>
      <c r="B12" s="16" t="str">
        <f>LOOKUP($A12, campaign_package!$A14:$A$26, campaign_package!$C14:$C$26)</f>
        <v>Fire and Rescue NSW</v>
      </c>
      <c r="C12" s="71">
        <f>LOOKUP($A12, campaign_package!$A14:$A$26, campaign_package!$D14:$D$26)</f>
        <v>471</v>
      </c>
      <c r="D12" s="16" t="str">
        <f>LOOKUP($A12, campaign_package!$A14:$A$26, campaign_package!$E14:$E$26)</f>
        <v>Contributor</v>
      </c>
      <c r="E12" s="33">
        <v>26.0</v>
      </c>
      <c r="F12" s="16" t="str">
        <f>LOOKUP($E12, campaign_package!$A14:$A$26, campaign_package!$C14:$C$26)</f>
        <v>Fire and Rescue NSW</v>
      </c>
      <c r="G12" s="79">
        <f>LOOKUP($E12, campaign_package!$A14:$A$26, campaign_package!$D14:$D$26)</f>
        <v>471</v>
      </c>
      <c r="H12" s="16" t="str">
        <f>LOOKUP($E12, campaign_package!$A14:$A$26, campaign_package!$E14:$E$26)</f>
        <v>Contributor</v>
      </c>
      <c r="I12" s="10" t="str">
        <f t="shared" si="1"/>
        <v>25:26</v>
      </c>
      <c r="J12" s="22" t="s">
        <v>32</v>
      </c>
      <c r="K12" s="16" t="s">
        <v>33</v>
      </c>
      <c r="L12" s="45"/>
      <c r="M12" s="45"/>
      <c r="N12" s="15"/>
      <c r="O12" s="10"/>
    </row>
    <row r="13">
      <c r="A13" s="10">
        <v>25.0</v>
      </c>
      <c r="B13" s="16" t="str">
        <f>LOOKUP($A13, campaign_package!$A14:$A$26, campaign_package!$C14:$C$26)</f>
        <v>Fire and Rescue NSW</v>
      </c>
      <c r="C13" s="71">
        <f>LOOKUP($A13, campaign_package!$A14:$A$26, campaign_package!$D14:$D$26)</f>
        <v>471</v>
      </c>
      <c r="D13" s="16" t="str">
        <f>LOOKUP($A13, campaign_package!$A14:$A$26, campaign_package!$E14:$E$26)</f>
        <v>Contributor</v>
      </c>
      <c r="E13" s="33">
        <v>27.0</v>
      </c>
      <c r="F13" s="16" t="str">
        <f>LOOKUP($E13, campaign_package!$A14:$A$26, campaign_package!$C14:$C$26)</f>
        <v>Fire and Rescue NSW</v>
      </c>
      <c r="G13" s="79">
        <f>LOOKUP($E13, campaign_package!$A14:$A$26, campaign_package!$D14:$D$26)</f>
        <v>471</v>
      </c>
      <c r="H13" s="16" t="str">
        <f>LOOKUP($E13, campaign_package!$A14:$A$26, campaign_package!$E14:$E$26)</f>
        <v>Contributor</v>
      </c>
      <c r="I13" s="10" t="str">
        <f t="shared" si="1"/>
        <v>25:27</v>
      </c>
      <c r="J13" s="22" t="s">
        <v>31</v>
      </c>
      <c r="K13" s="16" t="s">
        <v>33</v>
      </c>
      <c r="L13" s="45"/>
      <c r="M13" s="45"/>
      <c r="N13" s="15"/>
      <c r="O13" s="10"/>
    </row>
    <row r="14">
      <c r="A14" s="3"/>
      <c r="B14" s="3"/>
      <c r="C14" s="3"/>
      <c r="D14" s="3"/>
      <c r="E14" s="3"/>
      <c r="F14" s="3"/>
      <c r="G14" s="3"/>
      <c r="H14" s="3"/>
      <c r="I14" s="3"/>
      <c r="J14" s="3"/>
      <c r="K14" s="3"/>
      <c r="L14" s="3"/>
      <c r="M14" s="3"/>
      <c r="N14" s="3"/>
      <c r="O14" s="3"/>
    </row>
  </sheetData>
  <drawing r:id="rId1"/>
  <tableParts count="1">
    <tablePart r:id="rId3"/>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25.38"/>
    <col customWidth="1" min="3" max="3" width="30.38"/>
    <col customWidth="1" min="4" max="4" width="20.63"/>
    <col customWidth="1" min="5" max="5" width="28.38"/>
    <col customWidth="1" min="6" max="6" width="25.38"/>
    <col customWidth="1" min="7" max="7" width="24.25"/>
    <col customWidth="1" min="8" max="8" width="20.63"/>
    <col customWidth="1" min="9" max="9" width="9.63"/>
    <col customWidth="1" min="10" max="10" width="10.13"/>
    <col customWidth="1" min="11" max="11" width="17.25"/>
    <col customWidth="1" min="12" max="12" width="17.63"/>
    <col customWidth="1" min="13" max="13" width="18.13"/>
    <col customWidth="1" min="14" max="14" width="23.63"/>
    <col customWidth="1" min="15" max="15" width="20.0"/>
    <col customWidth="1" min="16" max="16" width="24.13"/>
    <col customWidth="1" min="17" max="17" width="20.63"/>
    <col customWidth="1" min="18" max="18" width="5.75"/>
    <col customWidth="1" min="19" max="19" width="15.75"/>
    <col customWidth="1" min="20" max="20" width="14.88"/>
    <col customWidth="1" min="21" max="21" width="10.5"/>
    <col customWidth="1" min="22" max="22" width="12.5"/>
  </cols>
  <sheetData>
    <row r="1">
      <c r="A1" s="1" t="s">
        <v>428</v>
      </c>
      <c r="B1" s="2" t="s">
        <v>1</v>
      </c>
      <c r="C1" s="30"/>
      <c r="D1" s="24"/>
      <c r="E1" s="3"/>
      <c r="F1" s="3"/>
      <c r="G1" s="3"/>
      <c r="H1" s="3"/>
      <c r="I1" s="3"/>
      <c r="J1" s="3"/>
      <c r="K1" s="3"/>
      <c r="L1" s="3"/>
      <c r="M1" s="3"/>
      <c r="N1" s="3"/>
      <c r="O1" s="3"/>
      <c r="P1" s="3"/>
      <c r="Q1" s="3"/>
      <c r="R1" s="3"/>
      <c r="S1" s="3"/>
      <c r="T1" s="3"/>
      <c r="U1" s="3"/>
      <c r="V1" s="3"/>
    </row>
    <row r="2">
      <c r="A2" s="1" t="s">
        <v>429</v>
      </c>
      <c r="B2" s="24" t="s">
        <v>1</v>
      </c>
      <c r="C2" s="30"/>
      <c r="D2" s="24"/>
      <c r="E2" s="25"/>
      <c r="F2" s="25"/>
      <c r="G2" s="25"/>
      <c r="H2" s="25"/>
      <c r="I2" s="25"/>
      <c r="J2" s="25"/>
      <c r="K2" s="25"/>
      <c r="L2" s="25"/>
      <c r="M2" s="25"/>
      <c r="N2" s="25"/>
      <c r="O2" s="25"/>
      <c r="P2" s="25"/>
      <c r="Q2" s="25"/>
      <c r="R2" s="25"/>
      <c r="S2" s="25"/>
      <c r="T2" s="25"/>
      <c r="U2" s="25"/>
      <c r="V2" s="25"/>
    </row>
    <row r="3">
      <c r="A3" s="1" t="s">
        <v>434</v>
      </c>
      <c r="B3" s="24" t="s">
        <v>1</v>
      </c>
      <c r="C3" s="27"/>
      <c r="D3" s="24"/>
      <c r="E3" s="25"/>
      <c r="F3" s="25"/>
      <c r="G3" s="25"/>
      <c r="H3" s="25"/>
      <c r="I3" s="25"/>
      <c r="J3" s="25"/>
      <c r="K3" s="25"/>
      <c r="L3" s="25"/>
      <c r="M3" s="25"/>
      <c r="N3" s="25"/>
      <c r="O3" s="25"/>
      <c r="P3" s="25"/>
      <c r="Q3" s="25"/>
      <c r="R3" s="25"/>
      <c r="S3" s="25"/>
      <c r="T3" s="25"/>
      <c r="U3" s="25"/>
      <c r="V3" s="25"/>
    </row>
    <row r="4">
      <c r="A4" s="1" t="s">
        <v>435</v>
      </c>
      <c r="B4" s="24" t="s">
        <v>1</v>
      </c>
      <c r="C4" s="27"/>
      <c r="D4" s="24"/>
      <c r="E4" s="25"/>
      <c r="F4" s="25"/>
      <c r="G4" s="25"/>
      <c r="H4" s="25"/>
      <c r="I4" s="25"/>
      <c r="J4" s="25"/>
      <c r="K4" s="25"/>
      <c r="L4" s="25"/>
      <c r="M4" s="25"/>
      <c r="N4" s="25"/>
      <c r="O4" s="25"/>
      <c r="P4" s="25"/>
      <c r="Q4" s="25"/>
      <c r="R4" s="25"/>
      <c r="S4" s="25"/>
      <c r="T4" s="25"/>
      <c r="U4" s="25"/>
      <c r="V4" s="25"/>
    </row>
    <row r="5">
      <c r="A5" s="1" t="s">
        <v>436</v>
      </c>
      <c r="B5" s="2" t="s">
        <v>1</v>
      </c>
      <c r="C5" s="24"/>
      <c r="D5" s="2"/>
      <c r="E5" s="2"/>
      <c r="F5" s="3"/>
      <c r="G5" s="3"/>
      <c r="H5" s="3"/>
      <c r="I5" s="3"/>
      <c r="J5" s="3"/>
      <c r="K5" s="3"/>
      <c r="L5" s="3"/>
      <c r="M5" s="3"/>
      <c r="N5" s="3"/>
      <c r="O5" s="3"/>
      <c r="P5" s="3"/>
      <c r="Q5" s="3"/>
      <c r="R5" s="3"/>
      <c r="S5" s="3"/>
      <c r="T5" s="3"/>
      <c r="U5" s="3"/>
      <c r="V5" s="3"/>
    </row>
    <row r="6">
      <c r="A6" s="1" t="s">
        <v>437</v>
      </c>
      <c r="B6" s="2" t="s">
        <v>1</v>
      </c>
      <c r="C6" s="24"/>
      <c r="D6" s="2"/>
      <c r="E6" s="3"/>
      <c r="F6" s="3"/>
      <c r="G6" s="3"/>
      <c r="H6" s="3"/>
      <c r="I6" s="3"/>
      <c r="J6" s="3"/>
      <c r="K6" s="3"/>
      <c r="L6" s="3"/>
      <c r="M6" s="3"/>
      <c r="N6" s="3"/>
      <c r="O6" s="3"/>
      <c r="P6" s="3"/>
      <c r="Q6" s="3"/>
      <c r="R6" s="3"/>
      <c r="S6" s="3"/>
      <c r="T6" s="3"/>
      <c r="U6" s="3"/>
      <c r="V6" s="3"/>
    </row>
    <row r="7">
      <c r="A7" s="1" t="s">
        <v>438</v>
      </c>
      <c r="B7" s="2" t="s">
        <v>1</v>
      </c>
      <c r="C7" s="24"/>
      <c r="D7" s="2"/>
      <c r="E7" s="3"/>
      <c r="F7" s="3"/>
      <c r="G7" s="3"/>
      <c r="H7" s="3"/>
      <c r="I7" s="3"/>
      <c r="J7" s="3"/>
      <c r="K7" s="3"/>
      <c r="L7" s="3"/>
      <c r="M7" s="3"/>
      <c r="N7" s="3"/>
      <c r="O7" s="3"/>
      <c r="P7" s="3"/>
      <c r="Q7" s="3"/>
      <c r="R7" s="3"/>
      <c r="S7" s="3"/>
      <c r="T7" s="3"/>
      <c r="U7" s="3"/>
      <c r="V7" s="3"/>
    </row>
    <row r="8">
      <c r="A8" s="145" t="s">
        <v>439</v>
      </c>
      <c r="B8" s="2" t="s">
        <v>440</v>
      </c>
      <c r="C8" s="24"/>
      <c r="D8" s="2"/>
      <c r="E8" s="3"/>
      <c r="F8" s="3"/>
      <c r="G8" s="3"/>
      <c r="H8" s="3"/>
      <c r="I8" s="3"/>
      <c r="J8" s="3"/>
      <c r="K8" s="3"/>
      <c r="L8" s="3"/>
      <c r="M8" s="3"/>
      <c r="N8" s="3"/>
      <c r="O8" s="3"/>
      <c r="P8" s="3"/>
      <c r="Q8" s="3"/>
      <c r="R8" s="3"/>
      <c r="S8" s="3"/>
      <c r="T8" s="3"/>
      <c r="U8" s="3"/>
      <c r="V8" s="3"/>
    </row>
    <row r="9">
      <c r="A9" s="145" t="s">
        <v>441</v>
      </c>
      <c r="B9" s="2" t="s">
        <v>86</v>
      </c>
      <c r="C9" s="24"/>
      <c r="D9" s="2"/>
      <c r="E9" s="3"/>
      <c r="F9" s="3"/>
      <c r="G9" s="3"/>
      <c r="H9" s="3"/>
      <c r="I9" s="3"/>
      <c r="J9" s="3"/>
      <c r="K9" s="3"/>
      <c r="L9" s="3"/>
      <c r="M9" s="3"/>
      <c r="N9" s="3"/>
      <c r="O9" s="3"/>
      <c r="P9" s="3"/>
      <c r="Q9" s="3"/>
      <c r="R9" s="3"/>
      <c r="S9" s="3"/>
      <c r="T9" s="3"/>
      <c r="U9" s="3"/>
      <c r="V9" s="3"/>
    </row>
    <row r="10">
      <c r="A10" s="145" t="s">
        <v>442</v>
      </c>
      <c r="B10" s="2" t="s">
        <v>440</v>
      </c>
      <c r="C10" s="24"/>
      <c r="D10" s="2"/>
      <c r="E10" s="3"/>
      <c r="F10" s="3"/>
      <c r="G10" s="3"/>
      <c r="H10" s="3"/>
      <c r="I10" s="3"/>
      <c r="J10" s="3"/>
      <c r="K10" s="3"/>
      <c r="L10" s="3"/>
      <c r="M10" s="3"/>
      <c r="N10" s="3"/>
      <c r="O10" s="3"/>
      <c r="P10" s="3"/>
      <c r="Q10" s="3"/>
      <c r="R10" s="3"/>
      <c r="S10" s="3"/>
      <c r="T10" s="3"/>
      <c r="U10" s="3"/>
      <c r="V10" s="3"/>
    </row>
    <row r="11">
      <c r="A11" s="145" t="s">
        <v>443</v>
      </c>
      <c r="B11" s="2" t="s">
        <v>86</v>
      </c>
      <c r="C11" s="24"/>
      <c r="D11" s="2"/>
      <c r="E11" s="3"/>
      <c r="F11" s="3"/>
      <c r="G11" s="3"/>
      <c r="H11" s="3"/>
      <c r="I11" s="3"/>
      <c r="J11" s="3"/>
      <c r="K11" s="3"/>
      <c r="L11" s="3"/>
      <c r="M11" s="3"/>
      <c r="N11" s="3"/>
      <c r="O11" s="3"/>
      <c r="P11" s="3"/>
      <c r="Q11" s="3"/>
      <c r="R11" s="3"/>
      <c r="S11" s="3"/>
      <c r="T11" s="3"/>
      <c r="U11" s="3"/>
      <c r="V11" s="3"/>
    </row>
    <row r="12">
      <c r="A12" s="1" t="s">
        <v>22</v>
      </c>
      <c r="B12" s="2" t="s">
        <v>15</v>
      </c>
      <c r="C12" s="27" t="s">
        <v>23</v>
      </c>
      <c r="D12" s="2"/>
      <c r="E12" s="3"/>
      <c r="F12" s="3"/>
      <c r="G12" s="3"/>
      <c r="H12" s="3"/>
      <c r="I12" s="3"/>
      <c r="J12" s="3"/>
      <c r="K12" s="3"/>
      <c r="L12" s="3"/>
      <c r="M12" s="3"/>
      <c r="N12" s="3"/>
      <c r="O12" s="3"/>
      <c r="P12" s="3"/>
      <c r="Q12" s="3"/>
      <c r="R12" s="3"/>
      <c r="S12" s="3"/>
      <c r="T12" s="3"/>
      <c r="U12" s="3"/>
      <c r="V12" s="3"/>
    </row>
    <row r="13">
      <c r="A13" s="39" t="s">
        <v>24</v>
      </c>
      <c r="B13" s="24" t="s">
        <v>20</v>
      </c>
      <c r="C13" s="24"/>
      <c r="D13" s="24"/>
      <c r="E13" s="24"/>
      <c r="F13" s="3"/>
      <c r="G13" s="3"/>
      <c r="H13" s="3"/>
      <c r="I13" s="3"/>
      <c r="J13" s="3"/>
      <c r="K13" s="3"/>
      <c r="L13" s="3"/>
      <c r="M13" s="3"/>
      <c r="N13" s="3"/>
      <c r="O13" s="3"/>
      <c r="P13" s="3"/>
      <c r="Q13" s="3"/>
      <c r="R13" s="3"/>
      <c r="S13" s="3"/>
      <c r="T13" s="3"/>
      <c r="U13" s="3"/>
      <c r="V13" s="3"/>
    </row>
    <row r="14">
      <c r="A14" s="31" t="s">
        <v>25</v>
      </c>
      <c r="B14" s="25" t="s">
        <v>20</v>
      </c>
      <c r="C14" s="25" t="s">
        <v>26</v>
      </c>
      <c r="D14" s="25"/>
      <c r="E14" s="25"/>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73" t="s">
        <v>428</v>
      </c>
      <c r="B16" s="41" t="s">
        <v>92</v>
      </c>
      <c r="C16" s="41" t="s">
        <v>430</v>
      </c>
      <c r="D16" s="41" t="s">
        <v>444</v>
      </c>
      <c r="E16" s="73" t="s">
        <v>429</v>
      </c>
      <c r="F16" s="41" t="s">
        <v>92</v>
      </c>
      <c r="G16" s="41" t="s">
        <v>430</v>
      </c>
      <c r="H16" s="41" t="s">
        <v>445</v>
      </c>
      <c r="I16" s="73" t="s">
        <v>434</v>
      </c>
      <c r="J16" s="73" t="s">
        <v>435</v>
      </c>
      <c r="K16" s="11" t="s">
        <v>436</v>
      </c>
      <c r="L16" s="11" t="s">
        <v>437</v>
      </c>
      <c r="M16" s="73" t="s">
        <v>438</v>
      </c>
      <c r="N16" s="11" t="s">
        <v>439</v>
      </c>
      <c r="O16" s="11" t="s">
        <v>441</v>
      </c>
      <c r="P16" s="11" t="s">
        <v>442</v>
      </c>
      <c r="Q16" s="11" t="s">
        <v>443</v>
      </c>
      <c r="R16" s="43" t="s">
        <v>22</v>
      </c>
      <c r="S16" s="43" t="s">
        <v>24</v>
      </c>
      <c r="T16" s="43" t="s">
        <v>25</v>
      </c>
      <c r="U16" s="10" t="s">
        <v>74</v>
      </c>
      <c r="V16" s="9"/>
    </row>
    <row r="17">
      <c r="A17" s="10">
        <v>1.0</v>
      </c>
      <c r="B17" s="16" t="str">
        <f>LOOKUP($A17, campaign_package!$A$26:$A46, campaign_package!$C$26:$C46)</f>
        <v>Healthcare and support staff</v>
      </c>
      <c r="C17" s="71">
        <f>LOOKUP($A17, campaign_package!$A$26:$A46, campaign_package!$D$26:$D46)</f>
        <v>483</v>
      </c>
      <c r="D17" s="16" t="str">
        <f>LOOKUP($A17, campaign_package!$A$26:$A46, campaign_package!$E$26:$E46)</f>
        <v>Premium</v>
      </c>
      <c r="E17" s="33">
        <v>2.0</v>
      </c>
      <c r="F17" s="16" t="str">
        <f>LOOKUP($E17, campaign_package!$A$26:$A46, campaign_package!$C$26:$C46)</f>
        <v>Healthcare and support staff</v>
      </c>
      <c r="G17" s="79">
        <f>LOOKUP($E17, campaign_package!$A$26:$A46, campaign_package!$D$26:$D46)</f>
        <v>171</v>
      </c>
      <c r="H17" s="16" t="str">
        <f>LOOKUP($E17, campaign_package!$A$26:$A46, campaign_package!$E$26:$E46)</f>
        <v>Aamilet style 1</v>
      </c>
      <c r="I17" s="22">
        <v>1.0</v>
      </c>
      <c r="J17" s="22">
        <v>1.0</v>
      </c>
      <c r="K17" s="79">
        <v>1.0</v>
      </c>
      <c r="L17" s="79">
        <v>5.0</v>
      </c>
      <c r="M17" s="22">
        <v>5.0</v>
      </c>
      <c r="N17" s="146">
        <v>1.0</v>
      </c>
      <c r="O17" s="147">
        <v>1.175</v>
      </c>
      <c r="P17" s="148">
        <v>1.0</v>
      </c>
      <c r="Q17" s="147">
        <v>1.175</v>
      </c>
      <c r="R17" s="16" t="s">
        <v>33</v>
      </c>
      <c r="S17" s="149" t="s">
        <v>446</v>
      </c>
      <c r="T17" s="45"/>
      <c r="U17" s="15"/>
      <c r="V17" s="10"/>
    </row>
    <row r="18">
      <c r="A18" s="10">
        <v>1.0</v>
      </c>
      <c r="B18" s="16" t="str">
        <f>LOOKUP($A18, campaign_package!$A$26:$A46, campaign_package!$C$26:$C46)</f>
        <v>Healthcare and support staff</v>
      </c>
      <c r="C18" s="71">
        <f>LOOKUP($A18, campaign_package!$A$26:$A46, campaign_package!$D$26:$D46)</f>
        <v>483</v>
      </c>
      <c r="D18" s="16" t="str">
        <f>LOOKUP($A18, campaign_package!$A$26:$A46, campaign_package!$E$26:$E46)</f>
        <v>Premium</v>
      </c>
      <c r="E18" s="33">
        <v>2.0</v>
      </c>
      <c r="F18" s="16" t="str">
        <f>LOOKUP($E18, campaign_package!$A$26:$A46, campaign_package!$C$26:$C46)</f>
        <v>Healthcare and support staff</v>
      </c>
      <c r="G18" s="79">
        <f>LOOKUP($E18, campaign_package!$A$26:$A46, campaign_package!$D$26:$D46)</f>
        <v>171</v>
      </c>
      <c r="H18" s="16" t="str">
        <f>LOOKUP($E18, campaign_package!$A$26:$A46, campaign_package!$E$26:$E46)</f>
        <v>Aamilet style 1</v>
      </c>
      <c r="I18" s="22">
        <v>1.0</v>
      </c>
      <c r="J18" s="22">
        <v>1.0</v>
      </c>
      <c r="K18" s="22">
        <v>6.0</v>
      </c>
      <c r="L18" s="22">
        <v>9.0</v>
      </c>
      <c r="M18" s="22">
        <v>9.0</v>
      </c>
      <c r="N18" s="146">
        <v>1.0</v>
      </c>
      <c r="O18" s="147">
        <v>1.0875</v>
      </c>
      <c r="P18" s="148">
        <v>1.0</v>
      </c>
      <c r="Q18" s="147">
        <v>1.0875</v>
      </c>
      <c r="R18" s="16" t="s">
        <v>33</v>
      </c>
      <c r="S18" s="149" t="s">
        <v>447</v>
      </c>
      <c r="T18" s="45"/>
      <c r="U18" s="15"/>
      <c r="V18" s="10"/>
    </row>
    <row r="19">
      <c r="A19" s="10">
        <v>1.0</v>
      </c>
      <c r="B19" s="16" t="str">
        <f>LOOKUP($A19, campaign_package!$A$26:$A46, campaign_package!$C$26:$C46)</f>
        <v>Healthcare and support staff</v>
      </c>
      <c r="C19" s="71">
        <f>LOOKUP($A19, campaign_package!$A$26:$A46, campaign_package!$D$26:$D46)</f>
        <v>483</v>
      </c>
      <c r="D19" s="16" t="str">
        <f>LOOKUP($A19, campaign_package!$A$26:$A46, campaign_package!$E$26:$E46)</f>
        <v>Premium</v>
      </c>
      <c r="E19" s="33">
        <v>2.0</v>
      </c>
      <c r="F19" s="16" t="str">
        <f>LOOKUP($E19, campaign_package!$A$26:$A46, campaign_package!$C$26:$C46)</f>
        <v>Healthcare and support staff</v>
      </c>
      <c r="G19" s="79">
        <f>LOOKUP($E19, campaign_package!$A$26:$A46, campaign_package!$D$26:$D46)</f>
        <v>171</v>
      </c>
      <c r="H19" s="16" t="str">
        <f>LOOKUP($E19, campaign_package!$A$26:$A46, campaign_package!$E$26:$E46)</f>
        <v>Aamilet style 1</v>
      </c>
      <c r="I19" s="22">
        <v>1.0</v>
      </c>
      <c r="J19" s="22">
        <v>1.0</v>
      </c>
      <c r="K19" s="22">
        <v>10.0</v>
      </c>
      <c r="L19" s="22">
        <v>24.0</v>
      </c>
      <c r="M19" s="22">
        <v>24.0</v>
      </c>
      <c r="N19" s="146">
        <v>1.0</v>
      </c>
      <c r="O19" s="147">
        <v>1.0</v>
      </c>
      <c r="P19" s="148">
        <v>1.0</v>
      </c>
      <c r="Q19" s="147">
        <v>1.0</v>
      </c>
      <c r="R19" s="16" t="s">
        <v>33</v>
      </c>
      <c r="S19" s="149" t="s">
        <v>448</v>
      </c>
      <c r="T19" s="45"/>
      <c r="U19" s="15"/>
      <c r="V19" s="10"/>
    </row>
    <row r="20">
      <c r="A20" s="10">
        <v>1.0</v>
      </c>
      <c r="B20" s="16" t="str">
        <f>LOOKUP($A20, campaign_package!$A$26:$A46, campaign_package!$C$26:$C46)</f>
        <v>Healthcare and support staff</v>
      </c>
      <c r="C20" s="71">
        <f>LOOKUP($A20, campaign_package!$A$26:$A46, campaign_package!$D$26:$D46)</f>
        <v>483</v>
      </c>
      <c r="D20" s="16" t="str">
        <f>LOOKUP($A20, campaign_package!$A$26:$A46, campaign_package!$E$26:$E46)</f>
        <v>Premium</v>
      </c>
      <c r="E20" s="33">
        <v>2.0</v>
      </c>
      <c r="F20" s="16" t="str">
        <f>LOOKUP($E20, campaign_package!$A$26:$A46, campaign_package!$C$26:$C46)</f>
        <v>Healthcare and support staff</v>
      </c>
      <c r="G20" s="79">
        <f>LOOKUP($E20, campaign_package!$A$26:$A46, campaign_package!$D$26:$D46)</f>
        <v>171</v>
      </c>
      <c r="H20" s="16" t="str">
        <f>LOOKUP($E20, campaign_package!$A$26:$A46, campaign_package!$E$26:$E46)</f>
        <v>Aamilet style 1</v>
      </c>
      <c r="I20" s="22">
        <v>1.0</v>
      </c>
      <c r="J20" s="22">
        <v>1.0</v>
      </c>
      <c r="K20" s="22">
        <v>25.0</v>
      </c>
      <c r="L20" s="22">
        <v>49.0</v>
      </c>
      <c r="M20" s="22">
        <v>49.0</v>
      </c>
      <c r="N20" s="146">
        <v>1.0</v>
      </c>
      <c r="O20" s="147">
        <v>1.0</v>
      </c>
      <c r="P20" s="146">
        <v>1.0</v>
      </c>
      <c r="Q20" s="147">
        <v>1.0</v>
      </c>
      <c r="R20" s="16" t="s">
        <v>33</v>
      </c>
      <c r="S20" s="149" t="s">
        <v>449</v>
      </c>
      <c r="T20" s="45"/>
      <c r="U20" s="15"/>
      <c r="V20" s="10"/>
    </row>
    <row r="21">
      <c r="A21" s="10">
        <v>1.0</v>
      </c>
      <c r="B21" s="16" t="str">
        <f>LOOKUP($A21, campaign_package!$A$26:$A46, campaign_package!$C$26:$C46)</f>
        <v>Healthcare and support staff</v>
      </c>
      <c r="C21" s="71">
        <f>LOOKUP($A21, campaign_package!$A$26:$A46, campaign_package!$D$26:$D46)</f>
        <v>483</v>
      </c>
      <c r="D21" s="16" t="str">
        <f>LOOKUP($A21, campaign_package!$A$26:$A46, campaign_package!$E$26:$E46)</f>
        <v>Premium</v>
      </c>
      <c r="E21" s="33">
        <v>2.0</v>
      </c>
      <c r="F21" s="16" t="str">
        <f>LOOKUP($E21, campaign_package!$A$26:$A46, campaign_package!$C$26:$C46)</f>
        <v>Healthcare and support staff</v>
      </c>
      <c r="G21" s="79">
        <f>LOOKUP($E21, campaign_package!$A$26:$A46, campaign_package!$D$26:$D46)</f>
        <v>171</v>
      </c>
      <c r="H21" s="16" t="str">
        <f>LOOKUP($E21, campaign_package!$A$26:$A46, campaign_package!$E$26:$E46)</f>
        <v>Aamilet style 1</v>
      </c>
      <c r="I21" s="22">
        <v>1.0</v>
      </c>
      <c r="J21" s="22">
        <v>1.0</v>
      </c>
      <c r="K21" s="22">
        <v>50.0</v>
      </c>
      <c r="L21" s="22">
        <v>74.0</v>
      </c>
      <c r="M21" s="22">
        <v>74.0</v>
      </c>
      <c r="N21" s="146">
        <v>1.0</v>
      </c>
      <c r="O21" s="147">
        <v>1.0</v>
      </c>
      <c r="P21" s="146">
        <v>1.0</v>
      </c>
      <c r="Q21" s="147">
        <v>1.0</v>
      </c>
      <c r="R21" s="16" t="s">
        <v>33</v>
      </c>
      <c r="S21" s="149" t="s">
        <v>450</v>
      </c>
      <c r="T21" s="45"/>
      <c r="U21" s="15"/>
      <c r="V21" s="10"/>
    </row>
    <row r="22">
      <c r="A22" s="10">
        <v>1.0</v>
      </c>
      <c r="B22" s="16" t="str">
        <f>LOOKUP($A22, campaign_package!$A$26:$A46, campaign_package!$C$26:$C46)</f>
        <v>Healthcare and support staff</v>
      </c>
      <c r="C22" s="71">
        <f>LOOKUP($A22, campaign_package!$A$26:$A46, campaign_package!$D$26:$D46)</f>
        <v>483</v>
      </c>
      <c r="D22" s="16" t="str">
        <f>LOOKUP($A22, campaign_package!$A$26:$A46, campaign_package!$E$26:$E46)</f>
        <v>Premium</v>
      </c>
      <c r="E22" s="33">
        <v>2.0</v>
      </c>
      <c r="F22" s="16" t="str">
        <f>LOOKUP($E22, campaign_package!$A$26:$A46, campaign_package!$C$26:$C46)</f>
        <v>Healthcare and support staff</v>
      </c>
      <c r="G22" s="79">
        <f>LOOKUP($E22, campaign_package!$A$26:$A46, campaign_package!$D$26:$D46)</f>
        <v>171</v>
      </c>
      <c r="H22" s="16" t="str">
        <f>LOOKUP($E22, campaign_package!$A$26:$A46, campaign_package!$E$26:$E46)</f>
        <v>Aamilet style 1</v>
      </c>
      <c r="I22" s="22">
        <v>1.0</v>
      </c>
      <c r="J22" s="22">
        <v>1.0</v>
      </c>
      <c r="K22" s="22">
        <v>75.0</v>
      </c>
      <c r="L22" s="22">
        <v>99.0</v>
      </c>
      <c r="M22" s="22">
        <v>99.0</v>
      </c>
      <c r="N22" s="146">
        <v>1.0</v>
      </c>
      <c r="O22" s="147">
        <v>1.0</v>
      </c>
      <c r="P22" s="146">
        <v>1.0</v>
      </c>
      <c r="Q22" s="147">
        <v>1.0</v>
      </c>
      <c r="R22" s="16" t="s">
        <v>33</v>
      </c>
      <c r="S22" s="149" t="s">
        <v>451</v>
      </c>
      <c r="T22" s="45"/>
      <c r="U22" s="15"/>
      <c r="V22" s="10"/>
    </row>
    <row r="23">
      <c r="A23" s="10">
        <v>1.0</v>
      </c>
      <c r="B23" s="16" t="str">
        <f>LOOKUP($A23, campaign_package!$A$26:$A46, campaign_package!$C$26:$C46)</f>
        <v>Healthcare and support staff</v>
      </c>
      <c r="C23" s="71">
        <f>LOOKUP($A23, campaign_package!$A$26:$A46, campaign_package!$D$26:$D46)</f>
        <v>483</v>
      </c>
      <c r="D23" s="16" t="str">
        <f>LOOKUP($A23, campaign_package!$A$26:$A46, campaign_package!$E$26:$E46)</f>
        <v>Premium</v>
      </c>
      <c r="E23" s="33">
        <v>2.0</v>
      </c>
      <c r="F23" s="16" t="str">
        <f>LOOKUP($E23, campaign_package!$A$26:$A46, campaign_package!$C$26:$C46)</f>
        <v>Healthcare and support staff</v>
      </c>
      <c r="G23" s="79">
        <f>LOOKUP($E23, campaign_package!$A$26:$A46, campaign_package!$D$26:$D46)</f>
        <v>171</v>
      </c>
      <c r="H23" s="16" t="str">
        <f>LOOKUP($E23, campaign_package!$A$26:$A46, campaign_package!$E$26:$E46)</f>
        <v>Aamilet style 1</v>
      </c>
      <c r="I23" s="22">
        <v>1.0</v>
      </c>
      <c r="J23" s="22">
        <v>1.0</v>
      </c>
      <c r="K23" s="22">
        <v>100.0</v>
      </c>
      <c r="L23" s="22">
        <v>100.0</v>
      </c>
      <c r="M23" s="22">
        <v>100.0</v>
      </c>
      <c r="N23" s="146">
        <v>1.0</v>
      </c>
      <c r="O23" s="147">
        <v>1.0</v>
      </c>
      <c r="P23" s="146">
        <v>1.0</v>
      </c>
      <c r="Q23" s="147">
        <v>1.0</v>
      </c>
      <c r="R23" s="16" t="s">
        <v>33</v>
      </c>
      <c r="S23" s="149" t="s">
        <v>452</v>
      </c>
      <c r="T23" s="45"/>
      <c r="U23" s="15"/>
      <c r="V23" s="10"/>
    </row>
    <row r="24">
      <c r="A24" s="10">
        <v>1.0</v>
      </c>
      <c r="B24" s="16" t="str">
        <f>LOOKUP($A24, campaign_package!$A$26:$A46, campaign_package!$C$26:$C46)</f>
        <v>Healthcare and support staff</v>
      </c>
      <c r="C24" s="71">
        <f>LOOKUP($A24, campaign_package!$A$26:$A46, campaign_package!$D$26:$D46)</f>
        <v>483</v>
      </c>
      <c r="D24" s="16" t="str">
        <f>LOOKUP($A24, campaign_package!$A$26:$A46, campaign_package!$E$26:$E46)</f>
        <v>Premium</v>
      </c>
      <c r="E24" s="33">
        <v>3.0</v>
      </c>
      <c r="F24" s="16" t="str">
        <f>LOOKUP($E24, campaign_package!$A$26:$A46, campaign_package!$C$26:$C46)</f>
        <v>Healthcare and support staff</v>
      </c>
      <c r="G24" s="79">
        <f>LOOKUP($E24, campaign_package!$A$26:$A46, campaign_package!$D$26:$D46)</f>
        <v>471</v>
      </c>
      <c r="H24" s="16" t="str">
        <f>LOOKUP($E24, campaign_package!$A$26:$A46, campaign_package!$E$26:$E46)</f>
        <v>Contributor</v>
      </c>
      <c r="I24" s="22">
        <v>1.0</v>
      </c>
      <c r="J24" s="22">
        <v>1.0</v>
      </c>
      <c r="K24" s="22">
        <v>1.0</v>
      </c>
      <c r="L24" s="22">
        <v>5.0</v>
      </c>
      <c r="M24" s="22">
        <v>5.0</v>
      </c>
      <c r="N24" s="146">
        <v>1.0</v>
      </c>
      <c r="O24" s="147">
        <v>1.0</v>
      </c>
      <c r="P24" s="148">
        <v>1.0</v>
      </c>
      <c r="Q24" s="147">
        <v>1.175</v>
      </c>
      <c r="R24" s="16" t="s">
        <v>33</v>
      </c>
      <c r="S24" s="149" t="s">
        <v>446</v>
      </c>
      <c r="T24" s="45"/>
      <c r="U24" s="15"/>
      <c r="V24" s="10"/>
    </row>
    <row r="25">
      <c r="A25" s="10">
        <v>1.0</v>
      </c>
      <c r="B25" s="16" t="str">
        <f>LOOKUP($A25, campaign_package!$A$26:$A46, campaign_package!$C$26:$C46)</f>
        <v>Healthcare and support staff</v>
      </c>
      <c r="C25" s="71">
        <f>LOOKUP($A25, campaign_package!$A$26:$A46, campaign_package!$D$26:$D46)</f>
        <v>483</v>
      </c>
      <c r="D25" s="16" t="str">
        <f>LOOKUP($A25, campaign_package!$A$26:$A46, campaign_package!$E$26:$E46)</f>
        <v>Premium</v>
      </c>
      <c r="E25" s="33">
        <v>3.0</v>
      </c>
      <c r="F25" s="16" t="str">
        <f>LOOKUP($E25, campaign_package!$A$26:$A46, campaign_package!$C$26:$C46)</f>
        <v>Healthcare and support staff</v>
      </c>
      <c r="G25" s="79">
        <f>LOOKUP($E25, campaign_package!$A$26:$A46, campaign_package!$D$26:$D46)</f>
        <v>471</v>
      </c>
      <c r="H25" s="16" t="str">
        <f>LOOKUP($E25, campaign_package!$A$26:$A46, campaign_package!$E$26:$E46)</f>
        <v>Contributor</v>
      </c>
      <c r="I25" s="22">
        <v>1.0</v>
      </c>
      <c r="J25" s="22">
        <v>1.75</v>
      </c>
      <c r="K25" s="22">
        <v>6.0</v>
      </c>
      <c r="L25" s="22">
        <v>9.0</v>
      </c>
      <c r="M25" s="22">
        <v>25.0</v>
      </c>
      <c r="N25" s="146">
        <v>1.0</v>
      </c>
      <c r="O25" s="147">
        <v>1.0</v>
      </c>
      <c r="P25" s="148">
        <v>1.0</v>
      </c>
      <c r="Q25" s="147">
        <v>1.0875</v>
      </c>
      <c r="R25" s="16" t="s">
        <v>33</v>
      </c>
      <c r="S25" s="149" t="s">
        <v>447</v>
      </c>
      <c r="T25" s="45"/>
      <c r="U25" s="15"/>
      <c r="V25" s="10"/>
    </row>
    <row r="26">
      <c r="A26" s="10">
        <v>1.0</v>
      </c>
      <c r="B26" s="16" t="str">
        <f>LOOKUP($A26, campaign_package!$A$26:$A46, campaign_package!$C$26:$C46)</f>
        <v>Healthcare and support staff</v>
      </c>
      <c r="C26" s="71">
        <f>LOOKUP($A26, campaign_package!$A$26:$A46, campaign_package!$D$26:$D46)</f>
        <v>483</v>
      </c>
      <c r="D26" s="16" t="str">
        <f>LOOKUP($A26, campaign_package!$A$26:$A46, campaign_package!$E$26:$E46)</f>
        <v>Premium</v>
      </c>
      <c r="E26" s="33">
        <v>3.0</v>
      </c>
      <c r="F26" s="16" t="str">
        <f>LOOKUP($E26, campaign_package!$A$26:$A46, campaign_package!$C$26:$C46)</f>
        <v>Healthcare and support staff</v>
      </c>
      <c r="G26" s="79">
        <f>LOOKUP($E26, campaign_package!$A$26:$A46, campaign_package!$D$26:$D46)</f>
        <v>471</v>
      </c>
      <c r="H26" s="16" t="str">
        <f>LOOKUP($E26, campaign_package!$A$26:$A46, campaign_package!$E$26:$E46)</f>
        <v>Contributor</v>
      </c>
      <c r="I26" s="22">
        <v>1.0</v>
      </c>
      <c r="J26" s="22">
        <v>5.0</v>
      </c>
      <c r="K26" s="22">
        <v>10.0</v>
      </c>
      <c r="L26" s="22">
        <v>24.0</v>
      </c>
      <c r="M26" s="22">
        <v>100.0</v>
      </c>
      <c r="N26" s="146">
        <v>1.0</v>
      </c>
      <c r="O26" s="147">
        <v>1.0</v>
      </c>
      <c r="P26" s="148">
        <v>1.0</v>
      </c>
      <c r="Q26" s="147">
        <v>1.0</v>
      </c>
      <c r="R26" s="16" t="s">
        <v>33</v>
      </c>
      <c r="S26" s="149" t="s">
        <v>448</v>
      </c>
      <c r="T26" s="45"/>
      <c r="U26" s="15"/>
      <c r="V26" s="10"/>
    </row>
    <row r="27">
      <c r="A27" s="10">
        <v>1.0</v>
      </c>
      <c r="B27" s="16" t="str">
        <f>LOOKUP($A27, campaign_package!$A$26:$A46, campaign_package!$C$26:$C46)</f>
        <v>Healthcare and support staff</v>
      </c>
      <c r="C27" s="71">
        <f>LOOKUP($A27, campaign_package!$A$26:$A46, campaign_package!$D$26:$D46)</f>
        <v>483</v>
      </c>
      <c r="D27" s="16" t="str">
        <f>LOOKUP($A27, campaign_package!$A$26:$A46, campaign_package!$E$26:$E46)</f>
        <v>Premium</v>
      </c>
      <c r="E27" s="33">
        <v>3.0</v>
      </c>
      <c r="F27" s="16" t="str">
        <f>LOOKUP($E27, campaign_package!$A$26:$A46, campaign_package!$C$26:$C46)</f>
        <v>Healthcare and support staff</v>
      </c>
      <c r="G27" s="79">
        <f>LOOKUP($E27, campaign_package!$A$26:$A46, campaign_package!$D$26:$D46)</f>
        <v>471</v>
      </c>
      <c r="H27" s="16" t="str">
        <f>LOOKUP($E27, campaign_package!$A$26:$A46, campaign_package!$E$26:$E46)</f>
        <v>Contributor</v>
      </c>
      <c r="I27" s="22">
        <v>1.0</v>
      </c>
      <c r="J27" s="22">
        <v>5.0</v>
      </c>
      <c r="K27" s="22">
        <v>25.0</v>
      </c>
      <c r="L27" s="22">
        <v>49.0</v>
      </c>
      <c r="M27" s="22">
        <v>250.0</v>
      </c>
      <c r="N27" s="146">
        <v>1.0</v>
      </c>
      <c r="O27" s="147">
        <v>1.0</v>
      </c>
      <c r="P27" s="146">
        <v>1.0</v>
      </c>
      <c r="Q27" s="147">
        <v>1.0</v>
      </c>
      <c r="R27" s="16" t="s">
        <v>33</v>
      </c>
      <c r="S27" s="149" t="s">
        <v>449</v>
      </c>
      <c r="T27" s="45"/>
      <c r="U27" s="15"/>
      <c r="V27" s="10"/>
    </row>
    <row r="28">
      <c r="A28" s="10">
        <v>1.0</v>
      </c>
      <c r="B28" s="16" t="str">
        <f>LOOKUP($A28, campaign_package!$A$26:$A46, campaign_package!$C$26:$C46)</f>
        <v>Healthcare and support staff</v>
      </c>
      <c r="C28" s="71">
        <f>LOOKUP($A28, campaign_package!$A$26:$A46, campaign_package!$D$26:$D46)</f>
        <v>483</v>
      </c>
      <c r="D28" s="16" t="str">
        <f>LOOKUP($A28, campaign_package!$A$26:$A46, campaign_package!$E$26:$E46)</f>
        <v>Premium</v>
      </c>
      <c r="E28" s="33">
        <v>3.0</v>
      </c>
      <c r="F28" s="16" t="str">
        <f>LOOKUP($E28, campaign_package!$A$26:$A46, campaign_package!$C$26:$C46)</f>
        <v>Healthcare and support staff</v>
      </c>
      <c r="G28" s="79">
        <f>LOOKUP($E28, campaign_package!$A$26:$A46, campaign_package!$D$26:$D46)</f>
        <v>471</v>
      </c>
      <c r="H28" s="16" t="str">
        <f>LOOKUP($E28, campaign_package!$A$26:$A46, campaign_package!$E$26:$E46)</f>
        <v>Contributor</v>
      </c>
      <c r="I28" s="22">
        <v>1.0</v>
      </c>
      <c r="J28" s="22">
        <v>5.0</v>
      </c>
      <c r="K28" s="22">
        <v>50.0</v>
      </c>
      <c r="L28" s="22">
        <v>74.0</v>
      </c>
      <c r="M28" s="22">
        <v>600.0</v>
      </c>
      <c r="N28" s="146">
        <v>1.0</v>
      </c>
      <c r="O28" s="147">
        <v>1.0</v>
      </c>
      <c r="P28" s="146">
        <v>1.0</v>
      </c>
      <c r="Q28" s="147">
        <v>1.0</v>
      </c>
      <c r="R28" s="16" t="s">
        <v>33</v>
      </c>
      <c r="S28" s="149" t="s">
        <v>450</v>
      </c>
      <c r="T28" s="45"/>
      <c r="U28" s="15"/>
      <c r="V28" s="10"/>
    </row>
    <row r="29">
      <c r="A29" s="10">
        <v>1.0</v>
      </c>
      <c r="B29" s="16" t="str">
        <f>LOOKUP($A29, campaign_package!$A$26:$A46, campaign_package!$C$26:$C46)</f>
        <v>Healthcare and support staff</v>
      </c>
      <c r="C29" s="71">
        <f>LOOKUP($A29, campaign_package!$A$26:$A46, campaign_package!$D$26:$D46)</f>
        <v>483</v>
      </c>
      <c r="D29" s="16" t="str">
        <f>LOOKUP($A29, campaign_package!$A$26:$A46, campaign_package!$E$26:$E46)</f>
        <v>Premium</v>
      </c>
      <c r="E29" s="33">
        <v>3.0</v>
      </c>
      <c r="F29" s="16" t="str">
        <f>LOOKUP($E29, campaign_package!$A$26:$A46, campaign_package!$C$26:$C46)</f>
        <v>Healthcare and support staff</v>
      </c>
      <c r="G29" s="79">
        <f>LOOKUP($E29, campaign_package!$A$26:$A46, campaign_package!$D$26:$D46)</f>
        <v>471</v>
      </c>
      <c r="H29" s="16" t="str">
        <f>LOOKUP($E29, campaign_package!$A$26:$A46, campaign_package!$E$26:$E46)</f>
        <v>Contributor</v>
      </c>
      <c r="I29" s="22">
        <v>1.0</v>
      </c>
      <c r="J29" s="22">
        <v>5.0</v>
      </c>
      <c r="K29" s="22">
        <v>75.0</v>
      </c>
      <c r="L29" s="22">
        <v>99.0</v>
      </c>
      <c r="M29" s="22">
        <v>1200.0</v>
      </c>
      <c r="N29" s="146">
        <v>1.0</v>
      </c>
      <c r="O29" s="147">
        <v>1.0</v>
      </c>
      <c r="P29" s="146">
        <v>1.0</v>
      </c>
      <c r="Q29" s="147">
        <v>1.0</v>
      </c>
      <c r="R29" s="16" t="s">
        <v>33</v>
      </c>
      <c r="S29" s="149" t="s">
        <v>451</v>
      </c>
      <c r="T29" s="45"/>
      <c r="U29" s="15"/>
      <c r="V29" s="10"/>
    </row>
    <row r="30">
      <c r="A30" s="10">
        <v>1.0</v>
      </c>
      <c r="B30" s="16" t="str">
        <f>LOOKUP($A30, campaign_package!$A$26:$A46, campaign_package!$C$26:$C46)</f>
        <v>Healthcare and support staff</v>
      </c>
      <c r="C30" s="71">
        <f>LOOKUP($A30, campaign_package!$A$26:$A46, campaign_package!$D$26:$D46)</f>
        <v>483</v>
      </c>
      <c r="D30" s="16" t="str">
        <f>LOOKUP($A30, campaign_package!$A$26:$A46, campaign_package!$E$26:$E46)</f>
        <v>Premium</v>
      </c>
      <c r="E30" s="33">
        <v>3.0</v>
      </c>
      <c r="F30" s="16" t="str">
        <f>LOOKUP($E30, campaign_package!$A$26:$A46, campaign_package!$C$26:$C46)</f>
        <v>Healthcare and support staff</v>
      </c>
      <c r="G30" s="79">
        <f>LOOKUP($E30, campaign_package!$A$26:$A46, campaign_package!$D$26:$D46)</f>
        <v>471</v>
      </c>
      <c r="H30" s="16" t="str">
        <f>LOOKUP($E30, campaign_package!$A$26:$A46, campaign_package!$E$26:$E46)</f>
        <v>Contributor</v>
      </c>
      <c r="I30" s="22">
        <v>1.0</v>
      </c>
      <c r="J30" s="22">
        <v>5.0</v>
      </c>
      <c r="K30" s="22">
        <v>100.0</v>
      </c>
      <c r="L30" s="22">
        <v>100.0</v>
      </c>
      <c r="M30" s="22">
        <v>2500.0</v>
      </c>
      <c r="N30" s="146">
        <v>1.0</v>
      </c>
      <c r="O30" s="147">
        <v>1.0</v>
      </c>
      <c r="P30" s="146">
        <v>1.0</v>
      </c>
      <c r="Q30" s="147">
        <v>1.0</v>
      </c>
      <c r="R30" s="16" t="s">
        <v>33</v>
      </c>
      <c r="S30" s="149" t="s">
        <v>452</v>
      </c>
      <c r="T30" s="45"/>
      <c r="U30" s="15"/>
      <c r="V30" s="10"/>
    </row>
    <row r="31">
      <c r="A31" s="35">
        <v>3.0</v>
      </c>
      <c r="B31" s="140" t="str">
        <f>LOOKUP($A31, campaign_package!$A$26:$A46, campaign_package!$C$26:$C46)</f>
        <v>Healthcare and support staff</v>
      </c>
      <c r="C31" s="141">
        <f>LOOKUP($A31, campaign_package!$A$26:$A46, campaign_package!$D$26:$D46)</f>
        <v>471</v>
      </c>
      <c r="D31" s="140" t="str">
        <f>LOOKUP($A31, campaign_package!$A$26:$A46, campaign_package!$E$26:$E46)</f>
        <v>Contributor</v>
      </c>
      <c r="E31" s="68">
        <v>1.0</v>
      </c>
      <c r="F31" s="140" t="str">
        <f>LOOKUP($E31, campaign_package!$A$26:$A46, campaign_package!$C$26:$C46)</f>
        <v>Healthcare and support staff</v>
      </c>
      <c r="G31" s="142">
        <f>LOOKUP($E31, campaign_package!$A$26:$A46, campaign_package!$D$26:$D46)</f>
        <v>483</v>
      </c>
      <c r="H31" s="140" t="str">
        <f>LOOKUP($E31, campaign_package!$A$26:$A46, campaign_package!$E$26:$E46)</f>
        <v>Premium</v>
      </c>
      <c r="I31" s="143">
        <v>5.0</v>
      </c>
      <c r="J31" s="143">
        <v>1.0</v>
      </c>
      <c r="K31" s="143" t="s">
        <v>453</v>
      </c>
      <c r="L31" s="143" t="s">
        <v>453</v>
      </c>
      <c r="M31" s="143" t="s">
        <v>453</v>
      </c>
      <c r="N31" s="143" t="s">
        <v>453</v>
      </c>
      <c r="O31" s="143" t="s">
        <v>453</v>
      </c>
      <c r="P31" s="143"/>
      <c r="Q31" s="143"/>
      <c r="R31" s="140" t="s">
        <v>33</v>
      </c>
      <c r="S31" s="140"/>
      <c r="T31" s="140"/>
      <c r="U31" s="144" t="s">
        <v>79</v>
      </c>
      <c r="V31" s="35"/>
    </row>
    <row r="32">
      <c r="A32" s="10">
        <v>25.0</v>
      </c>
      <c r="B32" s="16" t="str">
        <f>LOOKUP($A32, campaign_package!$A$26:$A46, campaign_package!$C$26:$C46)</f>
        <v>Fire and Rescue NSW</v>
      </c>
      <c r="C32" s="71">
        <f>LOOKUP($A32, campaign_package!$A$26:$A46, campaign_package!$D$26:$D46)</f>
        <v>471</v>
      </c>
      <c r="D32" s="16" t="str">
        <f>LOOKUP($A32, campaign_package!$A$26:$A46, campaign_package!$E$26:$E46)</f>
        <v>Contributor</v>
      </c>
      <c r="E32" s="33">
        <v>26.0</v>
      </c>
      <c r="F32" s="16" t="str">
        <f>LOOKUP($E32, campaign_package!$A$26:$A46, campaign_package!$C$26:$C46)</f>
        <v>Fire and Rescue NSW</v>
      </c>
      <c r="G32" s="79">
        <f>LOOKUP($E32, campaign_package!$A$26:$A46, campaign_package!$D$26:$D46)</f>
        <v>471</v>
      </c>
      <c r="H32" s="16" t="str">
        <f>LOOKUP($E32, campaign_package!$A$26:$A46, campaign_package!$E$26:$E46)</f>
        <v>Contributor</v>
      </c>
      <c r="I32" s="22">
        <v>1.0</v>
      </c>
      <c r="J32" s="22">
        <v>1.0</v>
      </c>
      <c r="K32" s="79">
        <v>1.0</v>
      </c>
      <c r="L32" s="79">
        <v>5.0</v>
      </c>
      <c r="M32" s="22">
        <v>5.0</v>
      </c>
      <c r="N32" s="146">
        <v>1.0</v>
      </c>
      <c r="O32" s="147">
        <v>1.175</v>
      </c>
      <c r="P32" s="148">
        <v>1.0</v>
      </c>
      <c r="Q32" s="147">
        <v>1.175</v>
      </c>
      <c r="R32" s="16" t="s">
        <v>33</v>
      </c>
      <c r="S32" s="149" t="s">
        <v>446</v>
      </c>
      <c r="T32" s="45"/>
      <c r="U32" s="15"/>
      <c r="V32" s="10"/>
    </row>
    <row r="33">
      <c r="A33" s="10">
        <v>25.0</v>
      </c>
      <c r="B33" s="16" t="str">
        <f>LOOKUP($A33, campaign_package!$A$26:$A46, campaign_package!$C$26:$C46)</f>
        <v>Fire and Rescue NSW</v>
      </c>
      <c r="C33" s="71">
        <f>LOOKUP($A33, campaign_package!$A$26:$A46, campaign_package!$D$26:$D46)</f>
        <v>471</v>
      </c>
      <c r="D33" s="16" t="str">
        <f>LOOKUP($A33, campaign_package!$A$26:$A46, campaign_package!$E$26:$E46)</f>
        <v>Contributor</v>
      </c>
      <c r="E33" s="33">
        <v>26.0</v>
      </c>
      <c r="F33" s="16" t="str">
        <f>LOOKUP($E33, campaign_package!$A$26:$A46, campaign_package!$C$26:$C46)</f>
        <v>Fire and Rescue NSW</v>
      </c>
      <c r="G33" s="79">
        <f>LOOKUP($E33, campaign_package!$A$26:$A46, campaign_package!$D$26:$D46)</f>
        <v>471</v>
      </c>
      <c r="H33" s="16" t="str">
        <f>LOOKUP($E33, campaign_package!$A$26:$A46, campaign_package!$E$26:$E46)</f>
        <v>Contributor</v>
      </c>
      <c r="I33" s="22">
        <v>1.0</v>
      </c>
      <c r="J33" s="22">
        <v>1.0</v>
      </c>
      <c r="K33" s="22">
        <v>6.0</v>
      </c>
      <c r="L33" s="22">
        <v>9.0</v>
      </c>
      <c r="M33" s="22">
        <v>9.0</v>
      </c>
      <c r="N33" s="146">
        <v>1.0</v>
      </c>
      <c r="O33" s="147">
        <v>1.0875</v>
      </c>
      <c r="P33" s="148">
        <v>1.0</v>
      </c>
      <c r="Q33" s="147">
        <v>1.0875</v>
      </c>
      <c r="R33" s="16" t="s">
        <v>33</v>
      </c>
      <c r="S33" s="149" t="s">
        <v>447</v>
      </c>
      <c r="T33" s="45"/>
      <c r="U33" s="15"/>
      <c r="V33" s="10"/>
    </row>
    <row r="34">
      <c r="A34" s="10">
        <v>25.0</v>
      </c>
      <c r="B34" s="16" t="str">
        <f>LOOKUP($A34, campaign_package!$A$26:$A46, campaign_package!$C$26:$C46)</f>
        <v>Fire and Rescue NSW</v>
      </c>
      <c r="C34" s="71">
        <f>LOOKUP($A34, campaign_package!$A$26:$A46, campaign_package!$D$26:$D46)</f>
        <v>471</v>
      </c>
      <c r="D34" s="16" t="str">
        <f>LOOKUP($A34, campaign_package!$A$26:$A46, campaign_package!$E$26:$E46)</f>
        <v>Contributor</v>
      </c>
      <c r="E34" s="33">
        <v>26.0</v>
      </c>
      <c r="F34" s="16" t="str">
        <f>LOOKUP($E34, campaign_package!$A$26:$A46, campaign_package!$C$26:$C46)</f>
        <v>Fire and Rescue NSW</v>
      </c>
      <c r="G34" s="79">
        <f>LOOKUP($E34, campaign_package!$A$26:$A46, campaign_package!$D$26:$D46)</f>
        <v>471</v>
      </c>
      <c r="H34" s="16" t="str">
        <f>LOOKUP($E34, campaign_package!$A$26:$A46, campaign_package!$E$26:$E46)</f>
        <v>Contributor</v>
      </c>
      <c r="I34" s="22">
        <v>1.0</v>
      </c>
      <c r="J34" s="22">
        <v>1.0</v>
      </c>
      <c r="K34" s="22">
        <v>10.0</v>
      </c>
      <c r="L34" s="22">
        <v>24.0</v>
      </c>
      <c r="M34" s="22">
        <v>24.0</v>
      </c>
      <c r="N34" s="146">
        <v>1.0</v>
      </c>
      <c r="O34" s="147">
        <v>1.0</v>
      </c>
      <c r="P34" s="148">
        <v>1.0</v>
      </c>
      <c r="Q34" s="147">
        <v>1.0</v>
      </c>
      <c r="R34" s="16" t="s">
        <v>33</v>
      </c>
      <c r="S34" s="149" t="s">
        <v>448</v>
      </c>
      <c r="T34" s="45"/>
      <c r="U34" s="15"/>
      <c r="V34" s="10"/>
    </row>
    <row r="35">
      <c r="A35" s="10">
        <v>25.0</v>
      </c>
      <c r="B35" s="16" t="str">
        <f>LOOKUP($A35, campaign_package!$A$26:$A46, campaign_package!$C$26:$C46)</f>
        <v>Fire and Rescue NSW</v>
      </c>
      <c r="C35" s="71">
        <f>LOOKUP($A35, campaign_package!$A$26:$A46, campaign_package!$D$26:$D46)</f>
        <v>471</v>
      </c>
      <c r="D35" s="16" t="str">
        <f>LOOKUP($A35, campaign_package!$A$26:$A46, campaign_package!$E$26:$E46)</f>
        <v>Contributor</v>
      </c>
      <c r="E35" s="33">
        <v>26.0</v>
      </c>
      <c r="F35" s="16" t="str">
        <f>LOOKUP($E35, campaign_package!$A$26:$A46, campaign_package!$C$26:$C46)</f>
        <v>Fire and Rescue NSW</v>
      </c>
      <c r="G35" s="79">
        <f>LOOKUP($E35, campaign_package!$A$26:$A46, campaign_package!$D$26:$D46)</f>
        <v>471</v>
      </c>
      <c r="H35" s="16" t="str">
        <f>LOOKUP($E35, campaign_package!$A$26:$A46, campaign_package!$E$26:$E46)</f>
        <v>Contributor</v>
      </c>
      <c r="I35" s="22">
        <v>1.0</v>
      </c>
      <c r="J35" s="22">
        <v>1.0</v>
      </c>
      <c r="K35" s="22">
        <v>25.0</v>
      </c>
      <c r="L35" s="22">
        <v>49.0</v>
      </c>
      <c r="M35" s="22">
        <v>49.0</v>
      </c>
      <c r="N35" s="146">
        <v>1.0</v>
      </c>
      <c r="O35" s="147">
        <v>1.0</v>
      </c>
      <c r="P35" s="146">
        <v>1.0</v>
      </c>
      <c r="Q35" s="147">
        <v>1.0</v>
      </c>
      <c r="R35" s="16" t="s">
        <v>33</v>
      </c>
      <c r="S35" s="149" t="s">
        <v>449</v>
      </c>
      <c r="T35" s="45"/>
      <c r="U35" s="15"/>
      <c r="V35" s="10"/>
    </row>
    <row r="36">
      <c r="A36" s="10">
        <v>25.0</v>
      </c>
      <c r="B36" s="16" t="str">
        <f>LOOKUP($A36, campaign_package!$A$26:$A46, campaign_package!$C$26:$C46)</f>
        <v>Fire and Rescue NSW</v>
      </c>
      <c r="C36" s="71">
        <f>LOOKUP($A36, campaign_package!$A$26:$A46, campaign_package!$D$26:$D46)</f>
        <v>471</v>
      </c>
      <c r="D36" s="16" t="str">
        <f>LOOKUP($A36, campaign_package!$A$26:$A46, campaign_package!$E$26:$E46)</f>
        <v>Contributor</v>
      </c>
      <c r="E36" s="33">
        <v>26.0</v>
      </c>
      <c r="F36" s="16" t="str">
        <f>LOOKUP($E36, campaign_package!$A$26:$A46, campaign_package!$C$26:$C46)</f>
        <v>Fire and Rescue NSW</v>
      </c>
      <c r="G36" s="79">
        <f>LOOKUP($E36, campaign_package!$A$26:$A46, campaign_package!$D$26:$D46)</f>
        <v>471</v>
      </c>
      <c r="H36" s="16" t="str">
        <f>LOOKUP($E36, campaign_package!$A$26:$A46, campaign_package!$E$26:$E46)</f>
        <v>Contributor</v>
      </c>
      <c r="I36" s="22">
        <v>1.0</v>
      </c>
      <c r="J36" s="22">
        <v>1.0</v>
      </c>
      <c r="K36" s="22">
        <v>50.0</v>
      </c>
      <c r="L36" s="22">
        <v>74.0</v>
      </c>
      <c r="M36" s="22">
        <v>74.0</v>
      </c>
      <c r="N36" s="146">
        <v>1.0</v>
      </c>
      <c r="O36" s="147">
        <v>1.0</v>
      </c>
      <c r="P36" s="146">
        <v>1.0</v>
      </c>
      <c r="Q36" s="147">
        <v>1.0</v>
      </c>
      <c r="R36" s="16" t="s">
        <v>33</v>
      </c>
      <c r="S36" s="149" t="s">
        <v>450</v>
      </c>
      <c r="T36" s="45"/>
      <c r="U36" s="15"/>
      <c r="V36" s="10"/>
    </row>
    <row r="37">
      <c r="A37" s="10">
        <v>25.0</v>
      </c>
      <c r="B37" s="16" t="str">
        <f>LOOKUP($A37, campaign_package!$A$26:$A46, campaign_package!$C$26:$C46)</f>
        <v>Fire and Rescue NSW</v>
      </c>
      <c r="C37" s="71">
        <f>LOOKUP($A37, campaign_package!$A$26:$A46, campaign_package!$D$26:$D46)</f>
        <v>471</v>
      </c>
      <c r="D37" s="16" t="str">
        <f>LOOKUP($A37, campaign_package!$A$26:$A46, campaign_package!$E$26:$E46)</f>
        <v>Contributor</v>
      </c>
      <c r="E37" s="33">
        <v>26.0</v>
      </c>
      <c r="F37" s="16" t="str">
        <f>LOOKUP($E37, campaign_package!$A$26:$A46, campaign_package!$C$26:$C46)</f>
        <v>Fire and Rescue NSW</v>
      </c>
      <c r="G37" s="79">
        <f>LOOKUP($E37, campaign_package!$A$26:$A46, campaign_package!$D$26:$D46)</f>
        <v>471</v>
      </c>
      <c r="H37" s="16" t="str">
        <f>LOOKUP($E37, campaign_package!$A$26:$A46, campaign_package!$E$26:$E46)</f>
        <v>Contributor</v>
      </c>
      <c r="I37" s="22">
        <v>1.0</v>
      </c>
      <c r="J37" s="22">
        <v>1.0</v>
      </c>
      <c r="K37" s="22">
        <v>75.0</v>
      </c>
      <c r="L37" s="22">
        <v>99.0</v>
      </c>
      <c r="M37" s="22">
        <v>99.0</v>
      </c>
      <c r="N37" s="146">
        <v>1.0</v>
      </c>
      <c r="O37" s="147">
        <v>1.0</v>
      </c>
      <c r="P37" s="146">
        <v>1.0</v>
      </c>
      <c r="Q37" s="147">
        <v>1.0</v>
      </c>
      <c r="R37" s="16" t="s">
        <v>33</v>
      </c>
      <c r="S37" s="149" t="s">
        <v>451</v>
      </c>
      <c r="T37" s="45"/>
      <c r="U37" s="15"/>
      <c r="V37" s="10"/>
    </row>
    <row r="38">
      <c r="A38" s="10">
        <v>25.0</v>
      </c>
      <c r="B38" s="16" t="str">
        <f>LOOKUP($A38, campaign_package!$A$26:$A46, campaign_package!$C$26:$C46)</f>
        <v>Fire and Rescue NSW</v>
      </c>
      <c r="C38" s="71">
        <f>LOOKUP($A38, campaign_package!$A$26:$A46, campaign_package!$D$26:$D46)</f>
        <v>471</v>
      </c>
      <c r="D38" s="16" t="str">
        <f>LOOKUP($A38, campaign_package!$A$26:$A46, campaign_package!$E$26:$E46)</f>
        <v>Contributor</v>
      </c>
      <c r="E38" s="33">
        <v>26.0</v>
      </c>
      <c r="F38" s="16" t="str">
        <f>LOOKUP($E38, campaign_package!$A$26:$A46, campaign_package!$C$26:$C46)</f>
        <v>Fire and Rescue NSW</v>
      </c>
      <c r="G38" s="79">
        <f>LOOKUP($E38, campaign_package!$A$26:$A46, campaign_package!$D$26:$D46)</f>
        <v>471</v>
      </c>
      <c r="H38" s="16" t="str">
        <f>LOOKUP($E38, campaign_package!$A$26:$A46, campaign_package!$E$26:$E46)</f>
        <v>Contributor</v>
      </c>
      <c r="I38" s="22">
        <v>1.0</v>
      </c>
      <c r="J38" s="22">
        <v>1.0</v>
      </c>
      <c r="K38" s="22">
        <v>100.0</v>
      </c>
      <c r="L38" s="22">
        <v>100.0</v>
      </c>
      <c r="M38" s="22">
        <v>100.0</v>
      </c>
      <c r="N38" s="146">
        <v>1.0</v>
      </c>
      <c r="O38" s="147">
        <v>1.0</v>
      </c>
      <c r="P38" s="146">
        <v>1.0</v>
      </c>
      <c r="Q38" s="147">
        <v>1.0</v>
      </c>
      <c r="R38" s="16" t="s">
        <v>33</v>
      </c>
      <c r="S38" s="149" t="s">
        <v>452</v>
      </c>
      <c r="T38" s="45"/>
      <c r="U38" s="15"/>
      <c r="V38" s="10"/>
    </row>
    <row r="39">
      <c r="A39" s="10">
        <v>25.0</v>
      </c>
      <c r="B39" s="16" t="str">
        <f>LOOKUP($A39, campaign_package!$A$26:$A46, campaign_package!$C$26:$C46)</f>
        <v>Fire and Rescue NSW</v>
      </c>
      <c r="C39" s="71">
        <f>LOOKUP($A39, campaign_package!$A$26:$A46, campaign_package!$D$26:$D46)</f>
        <v>471</v>
      </c>
      <c r="D39" s="16" t="str">
        <f>LOOKUP($A39, campaign_package!$A$26:$A46, campaign_package!$E$26:$E46)</f>
        <v>Contributor</v>
      </c>
      <c r="E39" s="33">
        <v>26.0</v>
      </c>
      <c r="F39" s="16" t="str">
        <f>LOOKUP($E39, campaign_package!$A$26:$A46, campaign_package!$C$26:$C46)</f>
        <v>Fire and Rescue NSW</v>
      </c>
      <c r="G39" s="79">
        <f>LOOKUP($E39, campaign_package!$A$26:$A46, campaign_package!$D$26:$D46)</f>
        <v>471</v>
      </c>
      <c r="H39" s="16" t="str">
        <f>LOOKUP($E39, campaign_package!$A$26:$A46, campaign_package!$E$26:$E46)</f>
        <v>Contributor</v>
      </c>
      <c r="I39" s="22">
        <v>1.0</v>
      </c>
      <c r="J39" s="22">
        <v>1.0</v>
      </c>
      <c r="K39" s="22">
        <v>1.0</v>
      </c>
      <c r="L39" s="22">
        <v>5.0</v>
      </c>
      <c r="M39" s="22">
        <v>5.0</v>
      </c>
      <c r="N39" s="146">
        <v>1.0</v>
      </c>
      <c r="O39" s="147">
        <v>1.0</v>
      </c>
      <c r="P39" s="148">
        <v>1.0</v>
      </c>
      <c r="Q39" s="147">
        <v>1.175</v>
      </c>
      <c r="R39" s="16" t="s">
        <v>33</v>
      </c>
      <c r="S39" s="149" t="s">
        <v>446</v>
      </c>
      <c r="T39" s="45"/>
      <c r="U39" s="15"/>
      <c r="V39" s="10"/>
    </row>
    <row r="40">
      <c r="A40" s="10">
        <v>25.0</v>
      </c>
      <c r="B40" s="16" t="str">
        <f>LOOKUP($A40, campaign_package!$A$26:$A46, campaign_package!$C$26:$C46)</f>
        <v>Fire and Rescue NSW</v>
      </c>
      <c r="C40" s="71">
        <f>LOOKUP($A40, campaign_package!$A$26:$A46, campaign_package!$D$26:$D46)</f>
        <v>471</v>
      </c>
      <c r="D40" s="16" t="str">
        <f>LOOKUP($A40, campaign_package!$A$26:$A46, campaign_package!$E$26:$E46)</f>
        <v>Contributor</v>
      </c>
      <c r="E40" s="33">
        <v>27.0</v>
      </c>
      <c r="F40" s="16" t="str">
        <f>LOOKUP($E40, campaign_package!$A$26:$A46, campaign_package!$C$26:$C46)</f>
        <v>Fire and Rescue NSW</v>
      </c>
      <c r="G40" s="79">
        <f>LOOKUP($E40, campaign_package!$A$26:$A46, campaign_package!$D$26:$D46)</f>
        <v>471</v>
      </c>
      <c r="H40" s="16" t="str">
        <f>LOOKUP($E40, campaign_package!$A$26:$A46, campaign_package!$E$26:$E46)</f>
        <v>Contributor</v>
      </c>
      <c r="I40" s="22">
        <v>1.0</v>
      </c>
      <c r="J40" s="22">
        <v>1.75</v>
      </c>
      <c r="K40" s="22">
        <v>6.0</v>
      </c>
      <c r="L40" s="22">
        <v>9.0</v>
      </c>
      <c r="M40" s="22">
        <v>25.0</v>
      </c>
      <c r="N40" s="146">
        <v>1.0</v>
      </c>
      <c r="O40" s="147">
        <v>1.0</v>
      </c>
      <c r="P40" s="148">
        <v>1.0</v>
      </c>
      <c r="Q40" s="147">
        <v>1.0875</v>
      </c>
      <c r="R40" s="16" t="s">
        <v>33</v>
      </c>
      <c r="S40" s="149" t="s">
        <v>447</v>
      </c>
      <c r="T40" s="45"/>
      <c r="U40" s="15"/>
      <c r="V40" s="10"/>
    </row>
    <row r="41">
      <c r="A41" s="10">
        <v>25.0</v>
      </c>
      <c r="B41" s="16" t="str">
        <f>LOOKUP($A41, campaign_package!$A$26:$A46, campaign_package!$C$26:$C46)</f>
        <v>Fire and Rescue NSW</v>
      </c>
      <c r="C41" s="71">
        <f>LOOKUP($A41, campaign_package!$A$26:$A46, campaign_package!$D$26:$D46)</f>
        <v>471</v>
      </c>
      <c r="D41" s="16" t="str">
        <f>LOOKUP($A41, campaign_package!$A$26:$A46, campaign_package!$E$26:$E46)</f>
        <v>Contributor</v>
      </c>
      <c r="E41" s="33">
        <v>27.0</v>
      </c>
      <c r="F41" s="16" t="str">
        <f>LOOKUP($E41, campaign_package!$A$26:$A46, campaign_package!$C$26:$C46)</f>
        <v>Fire and Rescue NSW</v>
      </c>
      <c r="G41" s="79">
        <f>LOOKUP($E41, campaign_package!$A$26:$A46, campaign_package!$D$26:$D46)</f>
        <v>471</v>
      </c>
      <c r="H41" s="16" t="str">
        <f>LOOKUP($E41, campaign_package!$A$26:$A46, campaign_package!$E$26:$E46)</f>
        <v>Contributor</v>
      </c>
      <c r="I41" s="22">
        <v>1.0</v>
      </c>
      <c r="J41" s="22">
        <v>5.0</v>
      </c>
      <c r="K41" s="22">
        <v>10.0</v>
      </c>
      <c r="L41" s="22">
        <v>24.0</v>
      </c>
      <c r="M41" s="22">
        <v>100.0</v>
      </c>
      <c r="N41" s="146">
        <v>1.0</v>
      </c>
      <c r="O41" s="147">
        <v>1.0</v>
      </c>
      <c r="P41" s="148">
        <v>1.0</v>
      </c>
      <c r="Q41" s="147">
        <v>1.0</v>
      </c>
      <c r="R41" s="16" t="s">
        <v>33</v>
      </c>
      <c r="S41" s="149" t="s">
        <v>448</v>
      </c>
      <c r="T41" s="45"/>
      <c r="U41" s="15"/>
      <c r="V41" s="10"/>
    </row>
    <row r="42">
      <c r="A42" s="10">
        <v>25.0</v>
      </c>
      <c r="B42" s="16" t="str">
        <f>LOOKUP($A42, campaign_package!$A$26:$A46, campaign_package!$C$26:$C46)</f>
        <v>Fire and Rescue NSW</v>
      </c>
      <c r="C42" s="71">
        <f>LOOKUP($A42, campaign_package!$A$26:$A46, campaign_package!$D$26:$D46)</f>
        <v>471</v>
      </c>
      <c r="D42" s="16" t="str">
        <f>LOOKUP($A42, campaign_package!$A$26:$A46, campaign_package!$E$26:$E46)</f>
        <v>Contributor</v>
      </c>
      <c r="E42" s="33">
        <v>27.0</v>
      </c>
      <c r="F42" s="16" t="str">
        <f>LOOKUP($E42, campaign_package!$A$26:$A46, campaign_package!$C$26:$C46)</f>
        <v>Fire and Rescue NSW</v>
      </c>
      <c r="G42" s="79">
        <f>LOOKUP($E42, campaign_package!$A$26:$A46, campaign_package!$D$26:$D46)</f>
        <v>471</v>
      </c>
      <c r="H42" s="16" t="str">
        <f>LOOKUP($E42, campaign_package!$A$26:$A46, campaign_package!$E$26:$E46)</f>
        <v>Contributor</v>
      </c>
      <c r="I42" s="22">
        <v>1.0</v>
      </c>
      <c r="J42" s="22">
        <v>5.0</v>
      </c>
      <c r="K42" s="22">
        <v>25.0</v>
      </c>
      <c r="L42" s="22">
        <v>49.0</v>
      </c>
      <c r="M42" s="22">
        <v>250.0</v>
      </c>
      <c r="N42" s="146">
        <v>1.0</v>
      </c>
      <c r="O42" s="147">
        <v>1.0</v>
      </c>
      <c r="P42" s="146">
        <v>1.0</v>
      </c>
      <c r="Q42" s="147">
        <v>1.0</v>
      </c>
      <c r="R42" s="16" t="s">
        <v>33</v>
      </c>
      <c r="S42" s="149" t="s">
        <v>449</v>
      </c>
      <c r="T42" s="45"/>
      <c r="U42" s="15"/>
      <c r="V42" s="10"/>
    </row>
    <row r="43">
      <c r="A43" s="10">
        <v>25.0</v>
      </c>
      <c r="B43" s="16" t="str">
        <f>LOOKUP($A43, campaign_package!$A$26:$A46, campaign_package!$C$26:$C46)</f>
        <v>Fire and Rescue NSW</v>
      </c>
      <c r="C43" s="71">
        <f>LOOKUP($A43, campaign_package!$A$26:$A46, campaign_package!$D$26:$D46)</f>
        <v>471</v>
      </c>
      <c r="D43" s="16" t="str">
        <f>LOOKUP($A43, campaign_package!$A$26:$A46, campaign_package!$E$26:$E46)</f>
        <v>Contributor</v>
      </c>
      <c r="E43" s="33">
        <v>27.0</v>
      </c>
      <c r="F43" s="16" t="str">
        <f>LOOKUP($E43, campaign_package!$A$26:$A46, campaign_package!$C$26:$C46)</f>
        <v>Fire and Rescue NSW</v>
      </c>
      <c r="G43" s="79">
        <f>LOOKUP($E43, campaign_package!$A$26:$A46, campaign_package!$D$26:$D46)</f>
        <v>471</v>
      </c>
      <c r="H43" s="16" t="str">
        <f>LOOKUP($E43, campaign_package!$A$26:$A46, campaign_package!$E$26:$E46)</f>
        <v>Contributor</v>
      </c>
      <c r="I43" s="22">
        <v>1.0</v>
      </c>
      <c r="J43" s="22">
        <v>5.0</v>
      </c>
      <c r="K43" s="22">
        <v>50.0</v>
      </c>
      <c r="L43" s="22">
        <v>74.0</v>
      </c>
      <c r="M43" s="22">
        <v>600.0</v>
      </c>
      <c r="N43" s="146">
        <v>1.0</v>
      </c>
      <c r="O43" s="147">
        <v>1.0</v>
      </c>
      <c r="P43" s="146">
        <v>1.0</v>
      </c>
      <c r="Q43" s="147">
        <v>1.0</v>
      </c>
      <c r="R43" s="16" t="s">
        <v>33</v>
      </c>
      <c r="S43" s="149" t="s">
        <v>450</v>
      </c>
      <c r="T43" s="45"/>
      <c r="U43" s="15"/>
      <c r="V43" s="10"/>
    </row>
    <row r="44">
      <c r="A44" s="10">
        <v>25.0</v>
      </c>
      <c r="B44" s="16" t="str">
        <f>LOOKUP($A44, campaign_package!$A$26:$A46, campaign_package!$C$26:$C46)</f>
        <v>Fire and Rescue NSW</v>
      </c>
      <c r="C44" s="71">
        <f>LOOKUP($A44, campaign_package!$A$26:$A46, campaign_package!$D$26:$D46)</f>
        <v>471</v>
      </c>
      <c r="D44" s="16" t="str">
        <f>LOOKUP($A44, campaign_package!$A$26:$A46, campaign_package!$E$26:$E46)</f>
        <v>Contributor</v>
      </c>
      <c r="E44" s="33">
        <v>27.0</v>
      </c>
      <c r="F44" s="16" t="str">
        <f>LOOKUP($E44, campaign_package!$A$26:$A46, campaign_package!$C$26:$C46)</f>
        <v>Fire and Rescue NSW</v>
      </c>
      <c r="G44" s="79">
        <f>LOOKUP($E44, campaign_package!$A$26:$A46, campaign_package!$D$26:$D46)</f>
        <v>471</v>
      </c>
      <c r="H44" s="16" t="str">
        <f>LOOKUP($E44, campaign_package!$A$26:$A46, campaign_package!$E$26:$E46)</f>
        <v>Contributor</v>
      </c>
      <c r="I44" s="22">
        <v>1.0</v>
      </c>
      <c r="J44" s="22">
        <v>5.0</v>
      </c>
      <c r="K44" s="22">
        <v>75.0</v>
      </c>
      <c r="L44" s="22">
        <v>99.0</v>
      </c>
      <c r="M44" s="22">
        <v>1200.0</v>
      </c>
      <c r="N44" s="146">
        <v>1.0</v>
      </c>
      <c r="O44" s="147">
        <v>1.0</v>
      </c>
      <c r="P44" s="146">
        <v>1.0</v>
      </c>
      <c r="Q44" s="147">
        <v>1.0</v>
      </c>
      <c r="R44" s="16" t="s">
        <v>33</v>
      </c>
      <c r="S44" s="149" t="s">
        <v>451</v>
      </c>
      <c r="T44" s="45"/>
      <c r="U44" s="15"/>
      <c r="V44" s="10"/>
    </row>
    <row r="45">
      <c r="A45" s="10">
        <v>25.0</v>
      </c>
      <c r="B45" s="16" t="str">
        <f>LOOKUP($A45, campaign_package!$A$26:$A46, campaign_package!$C$26:$C46)</f>
        <v>Fire and Rescue NSW</v>
      </c>
      <c r="C45" s="71">
        <f>LOOKUP($A45, campaign_package!$A$26:$A46, campaign_package!$D$26:$D46)</f>
        <v>471</v>
      </c>
      <c r="D45" s="16" t="str">
        <f>LOOKUP($A45, campaign_package!$A$26:$A46, campaign_package!$E$26:$E46)</f>
        <v>Contributor</v>
      </c>
      <c r="E45" s="33">
        <v>27.0</v>
      </c>
      <c r="F45" s="16" t="str">
        <f>LOOKUP($E45, campaign_package!$A$26:$A46, campaign_package!$C$26:$C46)</f>
        <v>Fire and Rescue NSW</v>
      </c>
      <c r="G45" s="79">
        <f>LOOKUP($E45, campaign_package!$A$26:$A46, campaign_package!$D$26:$D46)</f>
        <v>471</v>
      </c>
      <c r="H45" s="16" t="str">
        <f>LOOKUP($E45, campaign_package!$A$26:$A46, campaign_package!$E$26:$E46)</f>
        <v>Contributor</v>
      </c>
      <c r="I45" s="22">
        <v>1.0</v>
      </c>
      <c r="J45" s="22">
        <v>5.0</v>
      </c>
      <c r="K45" s="22">
        <v>100.0</v>
      </c>
      <c r="L45" s="22">
        <v>100.0</v>
      </c>
      <c r="M45" s="22">
        <v>2500.0</v>
      </c>
      <c r="N45" s="146">
        <v>1.0</v>
      </c>
      <c r="O45" s="147">
        <v>1.0</v>
      </c>
      <c r="P45" s="146">
        <v>1.0</v>
      </c>
      <c r="Q45" s="147">
        <v>1.0</v>
      </c>
      <c r="R45" s="16" t="s">
        <v>33</v>
      </c>
      <c r="S45" s="149" t="s">
        <v>452</v>
      </c>
      <c r="T45" s="45"/>
      <c r="U45" s="15"/>
      <c r="V45" s="10"/>
    </row>
    <row r="46">
      <c r="A46" s="3"/>
      <c r="B46" s="3"/>
      <c r="C46" s="3"/>
      <c r="D46" s="3"/>
      <c r="E46" s="3"/>
      <c r="F46" s="3"/>
      <c r="G46" s="3"/>
      <c r="H46" s="3"/>
      <c r="I46" s="3"/>
      <c r="J46" s="3"/>
      <c r="K46" s="3"/>
      <c r="L46" s="3"/>
      <c r="M46" s="3"/>
      <c r="N46" s="3"/>
      <c r="O46" s="3"/>
      <c r="P46" s="3"/>
      <c r="Q46" s="3"/>
      <c r="R46" s="3"/>
      <c r="S46" s="3"/>
      <c r="T46" s="3"/>
      <c r="U46" s="3"/>
      <c r="V46" s="3"/>
    </row>
  </sheetData>
  <drawing r:id="rId1"/>
  <tableParts count="1">
    <tablePart r:id="rId3"/>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25.38"/>
    <col customWidth="1" min="3" max="3" width="37.75"/>
    <col customWidth="1" min="4" max="4" width="79.5"/>
    <col customWidth="1" min="5" max="5" width="11.13"/>
    <col customWidth="1" min="6" max="6" width="26.38"/>
    <col customWidth="1" min="7" max="7" width="8.25"/>
    <col customWidth="1" min="8" max="8" width="5.75"/>
    <col customWidth="1" min="9" max="9" width="15.75"/>
    <col customWidth="1" min="10" max="10" width="14.88"/>
    <col customWidth="1" min="11" max="11" width="10.5"/>
  </cols>
  <sheetData>
    <row r="1">
      <c r="A1" s="1" t="s">
        <v>0</v>
      </c>
      <c r="B1" s="2" t="s">
        <v>1</v>
      </c>
      <c r="C1" s="27" t="s">
        <v>2</v>
      </c>
      <c r="D1" s="3"/>
      <c r="E1" s="3"/>
      <c r="F1" s="3"/>
      <c r="G1" s="3"/>
      <c r="H1" s="3"/>
      <c r="I1" s="3"/>
      <c r="J1" s="3"/>
      <c r="K1" s="3"/>
    </row>
    <row r="2">
      <c r="A2" s="1" t="s">
        <v>5</v>
      </c>
      <c r="B2" s="2" t="s">
        <v>6</v>
      </c>
      <c r="C2" s="24" t="s">
        <v>8</v>
      </c>
      <c r="D2" s="3"/>
      <c r="E2" s="3"/>
      <c r="F2" s="3"/>
      <c r="G2" s="3"/>
      <c r="H2" s="3"/>
      <c r="I2" s="3"/>
      <c r="J2" s="3"/>
      <c r="K2" s="3"/>
    </row>
    <row r="3">
      <c r="A3" s="1" t="s">
        <v>133</v>
      </c>
      <c r="B3" s="2" t="s">
        <v>6</v>
      </c>
      <c r="C3" s="24" t="s">
        <v>8</v>
      </c>
      <c r="D3" s="3"/>
      <c r="E3" s="3"/>
      <c r="F3" s="3"/>
      <c r="G3" s="3"/>
      <c r="H3" s="3"/>
      <c r="I3" s="3"/>
      <c r="J3" s="3"/>
      <c r="K3" s="3"/>
    </row>
    <row r="4">
      <c r="A4" s="1" t="s">
        <v>454</v>
      </c>
      <c r="B4" s="2" t="s">
        <v>1</v>
      </c>
      <c r="C4" s="27" t="s">
        <v>8</v>
      </c>
      <c r="D4" s="3"/>
      <c r="E4" s="3"/>
      <c r="F4" s="3"/>
      <c r="G4" s="3"/>
      <c r="H4" s="3"/>
      <c r="I4" s="3"/>
      <c r="J4" s="3"/>
      <c r="K4" s="3"/>
    </row>
    <row r="5">
      <c r="A5" s="1" t="s">
        <v>365</v>
      </c>
      <c r="B5" s="2" t="s">
        <v>86</v>
      </c>
      <c r="C5" s="2"/>
      <c r="D5" s="3"/>
      <c r="E5" s="3"/>
      <c r="F5" s="3"/>
      <c r="G5" s="3"/>
      <c r="H5" s="3"/>
      <c r="I5" s="3"/>
      <c r="J5" s="3"/>
      <c r="K5" s="3"/>
    </row>
    <row r="6">
      <c r="A6" s="1" t="s">
        <v>22</v>
      </c>
      <c r="B6" s="2" t="s">
        <v>15</v>
      </c>
      <c r="C6" s="27" t="s">
        <v>23</v>
      </c>
      <c r="D6" s="3"/>
      <c r="E6" s="3"/>
      <c r="F6" s="3"/>
      <c r="G6" s="3"/>
      <c r="H6" s="3"/>
      <c r="I6" s="3"/>
      <c r="J6" s="3"/>
      <c r="K6" s="3"/>
    </row>
    <row r="7">
      <c r="A7" s="39" t="s">
        <v>24</v>
      </c>
      <c r="B7" s="24" t="s">
        <v>20</v>
      </c>
      <c r="C7" s="24"/>
      <c r="D7" s="3"/>
      <c r="E7" s="3"/>
      <c r="F7" s="3"/>
      <c r="G7" s="3"/>
      <c r="H7" s="3"/>
      <c r="I7" s="3"/>
      <c r="J7" s="3"/>
      <c r="K7" s="3"/>
    </row>
    <row r="8">
      <c r="A8" s="31" t="s">
        <v>25</v>
      </c>
      <c r="B8" s="25" t="s">
        <v>20</v>
      </c>
      <c r="C8" s="25" t="s">
        <v>26</v>
      </c>
      <c r="D8" s="3"/>
      <c r="E8" s="3"/>
      <c r="F8" s="3"/>
      <c r="G8" s="3"/>
      <c r="H8" s="3"/>
      <c r="I8" s="3"/>
      <c r="J8" s="3"/>
      <c r="K8" s="3"/>
    </row>
    <row r="9">
      <c r="A9" s="3"/>
      <c r="B9" s="3"/>
      <c r="C9" s="3"/>
      <c r="D9" s="3"/>
      <c r="E9" s="3"/>
      <c r="F9" s="3"/>
      <c r="G9" s="3"/>
      <c r="H9" s="3"/>
      <c r="I9" s="3"/>
      <c r="J9" s="3"/>
      <c r="K9" s="3"/>
    </row>
    <row r="10">
      <c r="A10" s="9" t="s">
        <v>0</v>
      </c>
      <c r="B10" s="10" t="s">
        <v>92</v>
      </c>
      <c r="C10" s="11" t="s">
        <v>455</v>
      </c>
      <c r="D10" s="11" t="s">
        <v>456</v>
      </c>
      <c r="E10" s="11" t="s">
        <v>457</v>
      </c>
      <c r="F10" s="42" t="s">
        <v>458</v>
      </c>
      <c r="G10" s="9" t="s">
        <v>365</v>
      </c>
      <c r="H10" s="43" t="s">
        <v>22</v>
      </c>
      <c r="I10" s="43" t="s">
        <v>24</v>
      </c>
      <c r="J10" s="43" t="s">
        <v>25</v>
      </c>
      <c r="K10" s="10"/>
    </row>
    <row r="11">
      <c r="A11" s="10">
        <v>1.0</v>
      </c>
      <c r="B11" s="33" t="str">
        <f>LOOKUP($A11, campaign_package_static_list!$A$9:$A30, campaign_package_static_list!$C$9:$C30)</f>
        <v>Healthcare and support staff</v>
      </c>
      <c r="C11" s="22" t="s">
        <v>459</v>
      </c>
      <c r="D11" s="22" t="s">
        <v>460</v>
      </c>
      <c r="E11" s="22" t="s">
        <v>30</v>
      </c>
      <c r="F11" s="16" t="str">
        <f>LOOKUP($E11, campaign_package_unlock!$A$17:$A30, campaign_package_unlock!$D$17:$D30)</f>
        <v>#N/A</v>
      </c>
      <c r="G11" s="150">
        <v>20.0</v>
      </c>
      <c r="H11" s="16" t="s">
        <v>33</v>
      </c>
      <c r="I11" s="45"/>
      <c r="J11" s="45"/>
      <c r="K11" s="15"/>
    </row>
    <row r="12">
      <c r="A12" s="10">
        <v>2.0</v>
      </c>
      <c r="B12" s="33" t="str">
        <f>LOOKUP($A12, campaign_package_static_list!$A$9:$A30, campaign_package_static_list!$C$9:$C30)</f>
        <v>Healthcare and support staff</v>
      </c>
      <c r="C12" s="22" t="s">
        <v>461</v>
      </c>
      <c r="D12" s="22" t="s">
        <v>462</v>
      </c>
      <c r="E12" s="22" t="s">
        <v>30</v>
      </c>
      <c r="F12" s="16" t="str">
        <f>LOOKUP($E12, campaign_package_unlock!$A$17:$A30, campaign_package_unlock!$D$17:$D30)</f>
        <v>#N/A</v>
      </c>
      <c r="G12" s="150">
        <v>39.0</v>
      </c>
      <c r="H12" s="16" t="s">
        <v>33</v>
      </c>
      <c r="I12" s="45"/>
      <c r="J12" s="45"/>
      <c r="K12" s="15"/>
    </row>
    <row r="13">
      <c r="A13" s="10">
        <v>3.0</v>
      </c>
      <c r="B13" s="33" t="str">
        <f>LOOKUP($A13, campaign_package_static_list!$A$9:$A30, campaign_package_static_list!$C$9:$C30)</f>
        <v>Healthcare and support staff</v>
      </c>
      <c r="C13" s="22" t="s">
        <v>463</v>
      </c>
      <c r="D13" s="22" t="s">
        <v>464</v>
      </c>
      <c r="E13" s="22" t="s">
        <v>30</v>
      </c>
      <c r="F13" s="16" t="str">
        <f>LOOKUP($E13, campaign_package_unlock!$A$17:$A30, campaign_package_unlock!$D$17:$D30)</f>
        <v>#N/A</v>
      </c>
      <c r="G13" s="150">
        <v>116.0</v>
      </c>
      <c r="H13" s="16" t="s">
        <v>33</v>
      </c>
      <c r="I13" s="45"/>
      <c r="J13" s="45"/>
      <c r="K13" s="15"/>
    </row>
    <row r="14">
      <c r="A14" s="10">
        <v>4.0</v>
      </c>
      <c r="B14" s="33" t="str">
        <f>LOOKUP($A14, campaign_package_static_list!$A$9:$A30, campaign_package_static_list!$C$9:$C30)</f>
        <v>Healthcare and support staff</v>
      </c>
      <c r="C14" s="22" t="s">
        <v>465</v>
      </c>
      <c r="D14" s="22" t="s">
        <v>466</v>
      </c>
      <c r="E14" s="22" t="s">
        <v>30</v>
      </c>
      <c r="F14" s="16" t="str">
        <f>LOOKUP($E14, campaign_package_unlock!$A$17:$A30, campaign_package_unlock!$D$17:$D30)</f>
        <v>#N/A</v>
      </c>
      <c r="G14" s="151">
        <v>185.0</v>
      </c>
      <c r="H14" s="16" t="s">
        <v>33</v>
      </c>
      <c r="I14" s="45"/>
      <c r="J14" s="45"/>
      <c r="K14" s="15"/>
    </row>
    <row r="15">
      <c r="A15" s="10">
        <v>5.0</v>
      </c>
      <c r="B15" s="33" t="str">
        <f>LOOKUP($A15, campaign_package_static_list!$A$9:$A30, campaign_package_static_list!$C$9:$C30)</f>
        <v>Healthcare and support staff</v>
      </c>
      <c r="C15" s="19" t="s">
        <v>467</v>
      </c>
      <c r="D15" s="19" t="s">
        <v>468</v>
      </c>
      <c r="E15" s="22" t="s">
        <v>30</v>
      </c>
      <c r="F15" s="16" t="str">
        <f>LOOKUP($E15, campaign_package_unlock!$A$17:$A30, campaign_package_unlock!$D$17:$D30)</f>
        <v>#N/A</v>
      </c>
      <c r="G15" s="151">
        <v>550.0</v>
      </c>
      <c r="H15" s="18" t="s">
        <v>33</v>
      </c>
      <c r="I15" s="46"/>
      <c r="J15" s="46"/>
      <c r="K15" s="15"/>
    </row>
    <row r="16">
      <c r="A16" s="10">
        <v>6.0</v>
      </c>
      <c r="B16" s="33" t="str">
        <f>LOOKUP($A16, campaign_package_static_list!$A$9:$A30, campaign_package_static_list!$C$9:$C30)</f>
        <v>Healthcare and support staff</v>
      </c>
      <c r="C16" s="22" t="s">
        <v>469</v>
      </c>
      <c r="D16" s="22" t="s">
        <v>470</v>
      </c>
      <c r="E16" s="22" t="s">
        <v>30</v>
      </c>
      <c r="F16" s="16" t="str">
        <f>LOOKUP($E16, campaign_package_unlock!$A$17:$A30, campaign_package_unlock!$D$17:$D30)</f>
        <v>#N/A</v>
      </c>
      <c r="G16" s="151">
        <v>2200.0</v>
      </c>
      <c r="H16" s="16" t="s">
        <v>33</v>
      </c>
      <c r="I16" s="47"/>
      <c r="J16" s="47"/>
      <c r="K16" s="48"/>
    </row>
    <row r="17">
      <c r="A17" s="10">
        <v>7.0</v>
      </c>
      <c r="B17" s="33" t="str">
        <f>LOOKUP($A17, campaign_package_static_list!$A$9:$A30, campaign_package_static_list!$C$9:$C30)</f>
        <v>Educators and paraprofessionals</v>
      </c>
      <c r="C17" s="22" t="s">
        <v>471</v>
      </c>
      <c r="D17" s="22" t="s">
        <v>472</v>
      </c>
      <c r="E17" s="22">
        <v>1.0</v>
      </c>
      <c r="F17" s="16" t="str">
        <f>LOOKUP($E17, campaign_package_unlock!$A$17:$A30, campaign_package_unlock!$D$17:$D30)</f>
        <v>HELLO-VERIZON</v>
      </c>
      <c r="G17" s="150">
        <v>1000.0</v>
      </c>
      <c r="H17" s="16" t="s">
        <v>33</v>
      </c>
      <c r="I17" s="47"/>
      <c r="J17" s="47"/>
      <c r="K17" s="48"/>
    </row>
    <row r="18">
      <c r="A18" s="10">
        <v>8.0</v>
      </c>
      <c r="B18" s="33" t="str">
        <f>LOOKUP($A18, campaign_package_static_list!$A$9:$A30, campaign_package_static_list!$C$9:$C30)</f>
        <v>Educators and paraprofessionals</v>
      </c>
      <c r="C18" s="22" t="s">
        <v>473</v>
      </c>
      <c r="D18" s="22" t="s">
        <v>474</v>
      </c>
      <c r="E18" s="22">
        <v>2.0</v>
      </c>
      <c r="F18" s="16" t="str">
        <f>LOOKUP($E18, campaign_package_unlock!$A$17:$A30, campaign_package_unlock!$D$17:$D30)</f>
        <v>VERIZON-TEACHERS</v>
      </c>
      <c r="G18" s="150">
        <v>5000.0</v>
      </c>
      <c r="H18" s="16" t="s">
        <v>33</v>
      </c>
      <c r="I18" s="47"/>
      <c r="J18" s="47"/>
      <c r="K18" s="48"/>
    </row>
    <row r="19">
      <c r="A19" s="3"/>
      <c r="B19" s="3"/>
      <c r="C19" s="3"/>
      <c r="D19" s="3"/>
      <c r="E19" s="3"/>
      <c r="F19" s="3"/>
      <c r="G19" s="3"/>
      <c r="H19" s="3"/>
      <c r="I19" s="3"/>
      <c r="J19" s="3"/>
      <c r="K19" s="3"/>
    </row>
    <row r="20">
      <c r="A20" s="9" t="s">
        <v>0</v>
      </c>
      <c r="B20" s="10" t="s">
        <v>92</v>
      </c>
      <c r="C20" s="9" t="s">
        <v>5</v>
      </c>
      <c r="D20" s="11" t="s">
        <v>133</v>
      </c>
      <c r="E20" s="11" t="s">
        <v>457</v>
      </c>
      <c r="F20" s="42" t="s">
        <v>458</v>
      </c>
      <c r="G20" s="9" t="s">
        <v>365</v>
      </c>
      <c r="H20" s="43" t="s">
        <v>22</v>
      </c>
      <c r="I20" s="43" t="s">
        <v>24</v>
      </c>
      <c r="J20" s="43" t="s">
        <v>25</v>
      </c>
      <c r="K20" s="10"/>
    </row>
    <row r="21">
      <c r="A21" s="10">
        <v>1.0</v>
      </c>
      <c r="B21" s="33" t="str">
        <f>LOOKUP($A21, campaign_package_static_list!$A$9:$A30, campaign_package_static_list!$C$9:$C30)</f>
        <v>Healthcare and support staff</v>
      </c>
      <c r="C21" s="22" t="s">
        <v>475</v>
      </c>
      <c r="D21" s="22" t="s">
        <v>476</v>
      </c>
      <c r="E21" s="22" t="s">
        <v>30</v>
      </c>
      <c r="F21" s="16" t="str">
        <f>LOOKUP($E21, campaign_package_unlock!$A$17:$A30, campaign_package_unlock!$D$17:$D30)</f>
        <v>#N/A</v>
      </c>
      <c r="G21" s="150">
        <v>20.0</v>
      </c>
      <c r="H21" s="16" t="s">
        <v>33</v>
      </c>
      <c r="I21" s="45"/>
      <c r="J21" s="45"/>
      <c r="K21" s="15"/>
    </row>
    <row r="22">
      <c r="A22" s="10">
        <v>2.0</v>
      </c>
      <c r="B22" s="33" t="str">
        <f>LOOKUP($A22, campaign_package_static_list!$A$9:$A30, campaign_package_static_list!$C$9:$C30)</f>
        <v>Healthcare and support staff</v>
      </c>
      <c r="C22" s="22" t="s">
        <v>477</v>
      </c>
      <c r="D22" s="22" t="s">
        <v>478</v>
      </c>
      <c r="E22" s="22" t="s">
        <v>30</v>
      </c>
      <c r="F22" s="16" t="str">
        <f>LOOKUP($E22, campaign_package_unlock!$A$17:$A30, campaign_package_unlock!$D$17:$D30)</f>
        <v>#N/A</v>
      </c>
      <c r="G22" s="150">
        <v>39.0</v>
      </c>
      <c r="H22" s="16" t="s">
        <v>33</v>
      </c>
      <c r="I22" s="45"/>
      <c r="J22" s="45"/>
      <c r="K22" s="15"/>
    </row>
    <row r="23">
      <c r="A23" s="10">
        <v>3.0</v>
      </c>
      <c r="B23" s="33" t="str">
        <f>LOOKUP($A23, campaign_package_static_list!$A$9:$A30, campaign_package_static_list!$C$9:$C30)</f>
        <v>Healthcare and support staff</v>
      </c>
      <c r="C23" s="22" t="s">
        <v>479</v>
      </c>
      <c r="D23" s="22" t="s">
        <v>480</v>
      </c>
      <c r="E23" s="22" t="s">
        <v>30</v>
      </c>
      <c r="F23" s="16" t="str">
        <f>LOOKUP($E23, campaign_package_unlock!$A$17:$A30, campaign_package_unlock!$D$17:$D30)</f>
        <v>#N/A</v>
      </c>
      <c r="G23" s="150">
        <v>116.0</v>
      </c>
      <c r="H23" s="16" t="s">
        <v>33</v>
      </c>
      <c r="I23" s="45"/>
      <c r="J23" s="45"/>
      <c r="K23" s="15"/>
    </row>
    <row r="24">
      <c r="A24" s="10">
        <v>4.0</v>
      </c>
      <c r="B24" s="33" t="str">
        <f>LOOKUP($A24, campaign_package_static_list!$A$9:$A30, campaign_package_static_list!$C$9:$C30)</f>
        <v>Healthcare and support staff</v>
      </c>
      <c r="C24" s="22" t="s">
        <v>481</v>
      </c>
      <c r="D24" s="22" t="s">
        <v>482</v>
      </c>
      <c r="E24" s="22" t="s">
        <v>30</v>
      </c>
      <c r="F24" s="16" t="str">
        <f>LOOKUP($E24, campaign_package_unlock!$A$17:$A30, campaign_package_unlock!$D$17:$D30)</f>
        <v>#N/A</v>
      </c>
      <c r="G24" s="151">
        <v>185.0</v>
      </c>
      <c r="H24" s="16" t="s">
        <v>33</v>
      </c>
      <c r="I24" s="45"/>
      <c r="J24" s="45"/>
      <c r="K24" s="15"/>
    </row>
    <row r="25">
      <c r="A25" s="10">
        <v>5.0</v>
      </c>
      <c r="B25" s="33" t="str">
        <f>LOOKUP($A25, campaign_package_static_list!$A$9:$A30, campaign_package_static_list!$C$9:$C30)</f>
        <v>Healthcare and support staff</v>
      </c>
      <c r="C25" s="19" t="s">
        <v>483</v>
      </c>
      <c r="D25" s="22" t="s">
        <v>484</v>
      </c>
      <c r="E25" s="22" t="s">
        <v>30</v>
      </c>
      <c r="F25" s="16" t="str">
        <f>LOOKUP($E25, campaign_package_unlock!$A$17:$A30, campaign_package_unlock!$D$17:$D30)</f>
        <v>#N/A</v>
      </c>
      <c r="G25" s="151">
        <v>550.0</v>
      </c>
      <c r="H25" s="18" t="s">
        <v>33</v>
      </c>
      <c r="I25" s="46"/>
      <c r="J25" s="46"/>
      <c r="K25" s="15"/>
    </row>
    <row r="26">
      <c r="A26" s="10">
        <v>6.0</v>
      </c>
      <c r="B26" s="33" t="str">
        <f>LOOKUP($A26, campaign_package_static_list!$A$9:$A30, campaign_package_static_list!$C$9:$C30)</f>
        <v>Healthcare and support staff</v>
      </c>
      <c r="C26" s="22" t="s">
        <v>485</v>
      </c>
      <c r="D26" s="22" t="s">
        <v>486</v>
      </c>
      <c r="E26" s="22" t="s">
        <v>30</v>
      </c>
      <c r="F26" s="16" t="str">
        <f>LOOKUP($E26, campaign_package_unlock!$A$17:$A30, campaign_package_unlock!$D$17:$D30)</f>
        <v>#N/A</v>
      </c>
      <c r="G26" s="151">
        <v>2200.0</v>
      </c>
      <c r="H26" s="16" t="s">
        <v>33</v>
      </c>
      <c r="I26" s="47"/>
      <c r="J26" s="47"/>
      <c r="K26" s="48"/>
    </row>
    <row r="27">
      <c r="A27" s="10">
        <v>7.0</v>
      </c>
      <c r="B27" s="33" t="str">
        <f>LOOKUP($A27, campaign_package_static_list!$A$9:$A30, campaign_package_static_list!$C$9:$C30)</f>
        <v>Educators and paraprofessionals</v>
      </c>
      <c r="C27" s="19" t="s">
        <v>487</v>
      </c>
      <c r="D27" s="22" t="s">
        <v>488</v>
      </c>
      <c r="E27" s="22">
        <v>1.0</v>
      </c>
      <c r="F27" s="16" t="str">
        <f>LOOKUP($E27, campaign_package_unlock!$A$17:$A30, campaign_package_unlock!$D$17:$D30)</f>
        <v>HELLO-VERIZON</v>
      </c>
      <c r="G27" s="150">
        <v>1000.0</v>
      </c>
      <c r="H27" s="16" t="s">
        <v>33</v>
      </c>
      <c r="I27" s="45"/>
      <c r="J27" s="45"/>
      <c r="K27" s="15"/>
    </row>
    <row r="28">
      <c r="A28" s="10">
        <v>8.0</v>
      </c>
      <c r="B28" s="33" t="str">
        <f>LOOKUP($A28, campaign_package_static_list!$A$9:$A30, campaign_package_static_list!$C$9:$C30)</f>
        <v>Educators and paraprofessionals</v>
      </c>
      <c r="C28" s="22" t="s">
        <v>489</v>
      </c>
      <c r="D28" s="22" t="s">
        <v>490</v>
      </c>
      <c r="E28" s="22">
        <v>2.0</v>
      </c>
      <c r="F28" s="16" t="str">
        <f>LOOKUP($E28, campaign_package_unlock!$A$17:$A30, campaign_package_unlock!$D$17:$D30)</f>
        <v>VERIZON-TEACHERS</v>
      </c>
      <c r="G28" s="150">
        <v>5000.0</v>
      </c>
      <c r="H28" s="16" t="s">
        <v>33</v>
      </c>
      <c r="I28" s="45"/>
      <c r="J28" s="45"/>
      <c r="K28" s="15"/>
    </row>
    <row r="29">
      <c r="A29" s="10">
        <v>9.0</v>
      </c>
      <c r="B29" s="33" t="str">
        <f>LOOKUP($A29, campaign_package_static_list!$A$9:$A30, campaign_package_static_list!$C$9:$C30)</f>
        <v>Retail and supply chain</v>
      </c>
      <c r="C29" s="22" t="s">
        <v>489</v>
      </c>
      <c r="D29" s="22" t="s">
        <v>491</v>
      </c>
      <c r="E29" s="22">
        <v>3.0</v>
      </c>
      <c r="F29" s="16" t="str">
        <f>LOOKUP($E29, campaign_package_unlock!$A$17:$A30, campaign_package_unlock!$D$17:$D30)</f>
        <v>VERIZON-RETAIL</v>
      </c>
      <c r="G29" s="150">
        <v>2500.0</v>
      </c>
      <c r="H29" s="16" t="s">
        <v>33</v>
      </c>
      <c r="I29" s="45"/>
      <c r="J29" s="45"/>
      <c r="K29" s="15"/>
    </row>
    <row r="30">
      <c r="A30" s="10"/>
      <c r="B30" s="33"/>
      <c r="C30" s="22"/>
      <c r="D30" s="22"/>
      <c r="E30" s="22"/>
      <c r="F30" s="16"/>
      <c r="G30" s="150"/>
      <c r="H30" s="16"/>
      <c r="I30" s="45"/>
      <c r="J30" s="45"/>
      <c r="K30" s="15"/>
    </row>
  </sheetData>
  <drawing r:id="rId2"/>
  <legacyDrawing r:id="rId3"/>
  <tableParts count="2">
    <tablePart r:id="rId6"/>
    <tablePart r:id="rId7"/>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38"/>
    <col customWidth="1" min="3" max="3" width="30.38"/>
    <col customWidth="1" min="4" max="4" width="36.63"/>
    <col customWidth="1" min="5" max="5" width="24.75"/>
    <col customWidth="1" min="6" max="6" width="21.13"/>
    <col customWidth="1" min="7" max="7" width="5.63"/>
    <col customWidth="1" min="8" max="8" width="5.75"/>
    <col customWidth="1" min="9" max="9" width="15.75"/>
    <col customWidth="1" min="10" max="10" width="14.88"/>
    <col customWidth="1" min="11" max="11" width="12.5"/>
  </cols>
  <sheetData>
    <row r="1">
      <c r="A1" s="1" t="s">
        <v>492</v>
      </c>
      <c r="B1" s="2" t="s">
        <v>1</v>
      </c>
      <c r="C1" s="24" t="s">
        <v>60</v>
      </c>
      <c r="D1" s="24"/>
      <c r="E1" s="3"/>
      <c r="F1" s="3"/>
      <c r="G1" s="3"/>
      <c r="H1" s="3"/>
      <c r="I1" s="3"/>
      <c r="J1" s="3"/>
      <c r="K1" s="3"/>
    </row>
    <row r="2">
      <c r="A2" s="1" t="s">
        <v>493</v>
      </c>
      <c r="B2" s="2" t="s">
        <v>1</v>
      </c>
      <c r="C2" s="24" t="s">
        <v>60</v>
      </c>
      <c r="D2" s="27"/>
      <c r="E2" s="3"/>
      <c r="F2" s="3"/>
      <c r="G2" s="3"/>
      <c r="H2" s="3"/>
      <c r="I2" s="3"/>
      <c r="J2" s="3"/>
      <c r="K2" s="3"/>
    </row>
    <row r="3">
      <c r="A3" s="1" t="s">
        <v>494</v>
      </c>
      <c r="B3" s="2" t="s">
        <v>1</v>
      </c>
      <c r="C3" s="2"/>
      <c r="D3" s="2"/>
      <c r="E3" s="3"/>
      <c r="F3" s="3"/>
      <c r="G3" s="3"/>
      <c r="H3" s="3"/>
      <c r="I3" s="3"/>
      <c r="J3" s="3"/>
      <c r="K3" s="3"/>
    </row>
    <row r="4">
      <c r="A4" s="1" t="s">
        <v>22</v>
      </c>
      <c r="B4" s="2" t="s">
        <v>15</v>
      </c>
      <c r="C4" s="27" t="s">
        <v>23</v>
      </c>
      <c r="D4" s="2"/>
      <c r="E4" s="3"/>
      <c r="F4" s="3"/>
      <c r="G4" s="3"/>
      <c r="H4" s="3"/>
      <c r="I4" s="3"/>
      <c r="J4" s="3"/>
      <c r="K4" s="3"/>
    </row>
    <row r="5">
      <c r="A5" s="39" t="s">
        <v>24</v>
      </c>
      <c r="B5" s="24" t="s">
        <v>20</v>
      </c>
      <c r="C5" s="24"/>
      <c r="D5" s="24"/>
      <c r="E5" s="24"/>
      <c r="F5" s="3"/>
      <c r="G5" s="3"/>
      <c r="H5" s="3"/>
      <c r="I5" s="3"/>
      <c r="J5" s="3"/>
      <c r="K5" s="3"/>
    </row>
    <row r="6">
      <c r="A6" s="31" t="s">
        <v>25</v>
      </c>
      <c r="B6" s="25" t="s">
        <v>20</v>
      </c>
      <c r="C6" s="25" t="s">
        <v>26</v>
      </c>
      <c r="D6" s="25"/>
      <c r="E6" s="25"/>
      <c r="F6" s="3"/>
      <c r="G6" s="3"/>
      <c r="H6" s="3"/>
      <c r="I6" s="3"/>
      <c r="J6" s="3"/>
      <c r="K6" s="3"/>
    </row>
    <row r="7">
      <c r="A7" s="3"/>
      <c r="B7" s="3"/>
      <c r="C7" s="3"/>
      <c r="D7" s="3"/>
      <c r="E7" s="3"/>
      <c r="F7" s="3"/>
      <c r="G7" s="3"/>
      <c r="H7" s="3"/>
      <c r="I7" s="3"/>
      <c r="J7" s="3"/>
      <c r="K7" s="3"/>
    </row>
    <row r="8">
      <c r="A8" s="9" t="s">
        <v>495</v>
      </c>
      <c r="B8" s="9" t="s">
        <v>493</v>
      </c>
      <c r="C8" s="10" t="s">
        <v>92</v>
      </c>
      <c r="D8" s="42" t="s">
        <v>496</v>
      </c>
      <c r="E8" s="152" t="s">
        <v>430</v>
      </c>
      <c r="F8" s="10" t="s">
        <v>497</v>
      </c>
      <c r="G8" s="9" t="s">
        <v>494</v>
      </c>
      <c r="H8" s="43" t="s">
        <v>22</v>
      </c>
      <c r="I8" s="43" t="s">
        <v>24</v>
      </c>
      <c r="J8" s="43" t="s">
        <v>25</v>
      </c>
      <c r="K8" s="9"/>
    </row>
    <row r="9">
      <c r="A9" s="14">
        <v>1.0</v>
      </c>
      <c r="B9" s="10">
        <v>1.0</v>
      </c>
      <c r="C9" s="33" t="str">
        <f>LOOKUP($B9, campaign_package!$A$26:$A36, campaign_package!$C$26:$C36)</f>
        <v>Healthcare and support staff</v>
      </c>
      <c r="D9" s="16" t="str">
        <f t="shared" ref="D9:D35" si="1">CONCATENATE($A9, ":", $B9)</f>
        <v>1:1</v>
      </c>
      <c r="E9" s="33">
        <f>LOOKUP($B9, campaign_package!$A$26:$A36, campaign_package!$D$26:$D36)</f>
        <v>483</v>
      </c>
      <c r="F9" s="48" t="str">
        <f>LOOKUP($B9, campaign_package!$A$26:$A36, campaign_package!$E$26:$E36)</f>
        <v>Premium</v>
      </c>
      <c r="G9" s="10">
        <v>1.0</v>
      </c>
      <c r="H9" s="16" t="s">
        <v>33</v>
      </c>
      <c r="I9" s="45"/>
      <c r="J9" s="45"/>
      <c r="K9" s="10"/>
    </row>
    <row r="10">
      <c r="A10" s="10">
        <v>1.0</v>
      </c>
      <c r="B10" s="10">
        <v>2.0</v>
      </c>
      <c r="C10" s="33" t="str">
        <f>LOOKUP($B10, campaign_package!$A$26:$A36, campaign_package!$C$26:$C36)</f>
        <v>Healthcare and support staff</v>
      </c>
      <c r="D10" s="16" t="str">
        <f t="shared" si="1"/>
        <v>1:2</v>
      </c>
      <c r="E10" s="33">
        <f>LOOKUP($B10, campaign_package!$A$26:$A36, campaign_package!$D$26:$D36)</f>
        <v>171</v>
      </c>
      <c r="F10" s="48" t="str">
        <f>LOOKUP($B10, campaign_package!$A$26:$A36, campaign_package!$E$26:$E36)</f>
        <v>Aamilet style 1</v>
      </c>
      <c r="G10" s="10">
        <v>1.0</v>
      </c>
      <c r="H10" s="18" t="s">
        <v>33</v>
      </c>
      <c r="I10" s="46"/>
      <c r="J10" s="46"/>
      <c r="K10" s="20"/>
    </row>
    <row r="11">
      <c r="A11" s="10">
        <v>1.0</v>
      </c>
      <c r="B11" s="10">
        <v>3.0</v>
      </c>
      <c r="C11" s="33" t="str">
        <f>LOOKUP($B11, campaign_package!$A$26:$A36, campaign_package!$C$26:$C36)</f>
        <v>Healthcare and support staff</v>
      </c>
      <c r="D11" s="16" t="str">
        <f t="shared" si="1"/>
        <v>1:3</v>
      </c>
      <c r="E11" s="33">
        <f>LOOKUP($B11, campaign_package!$A$26:$A36, campaign_package!$D$26:$D36)</f>
        <v>471</v>
      </c>
      <c r="F11" s="48" t="str">
        <f>LOOKUP($B11, campaign_package!$A$26:$A36, campaign_package!$E$26:$E36)</f>
        <v>Contributor</v>
      </c>
      <c r="G11" s="10">
        <v>3.0</v>
      </c>
      <c r="H11" s="16" t="s">
        <v>33</v>
      </c>
      <c r="I11" s="47"/>
      <c r="J11" s="47"/>
      <c r="K11" s="20"/>
    </row>
    <row r="12">
      <c r="A12" s="10">
        <v>2.0</v>
      </c>
      <c r="B12" s="10">
        <v>1.0</v>
      </c>
      <c r="C12" s="33" t="str">
        <f>LOOKUP($B12, campaign_package!$A$26:$A36, campaign_package!$C$26:$C36)</f>
        <v>Healthcare and support staff</v>
      </c>
      <c r="D12" s="16" t="str">
        <f t="shared" si="1"/>
        <v>2:1</v>
      </c>
      <c r="E12" s="33">
        <f>LOOKUP($B12, campaign_package!$A$26:$A36, campaign_package!$D$26:$D36)</f>
        <v>483</v>
      </c>
      <c r="F12" s="48" t="str">
        <f>LOOKUP($B12, campaign_package!$A$26:$A36, campaign_package!$E$26:$E36)</f>
        <v>Premium</v>
      </c>
      <c r="G12" s="10">
        <v>2.0</v>
      </c>
      <c r="H12" s="16" t="s">
        <v>33</v>
      </c>
      <c r="I12" s="47"/>
      <c r="J12" s="47"/>
      <c r="K12" s="20"/>
    </row>
    <row r="13">
      <c r="A13" s="10">
        <v>2.0</v>
      </c>
      <c r="B13" s="10">
        <v>2.0</v>
      </c>
      <c r="C13" s="33" t="str">
        <f>LOOKUP($B13, campaign_package!$A$26:$A36, campaign_package!$C$26:$C36)</f>
        <v>Healthcare and support staff</v>
      </c>
      <c r="D13" s="16" t="str">
        <f t="shared" si="1"/>
        <v>2:2</v>
      </c>
      <c r="E13" s="33">
        <f>LOOKUP($B13, campaign_package!$A$26:$A36, campaign_package!$D$26:$D36)</f>
        <v>171</v>
      </c>
      <c r="F13" s="48" t="str">
        <f>LOOKUP($B13, campaign_package!$A$26:$A36, campaign_package!$E$26:$E36)</f>
        <v>Aamilet style 1</v>
      </c>
      <c r="G13" s="10">
        <v>2.0</v>
      </c>
      <c r="H13" s="16" t="s">
        <v>33</v>
      </c>
      <c r="I13" s="47"/>
      <c r="J13" s="47"/>
      <c r="K13" s="20"/>
    </row>
    <row r="14">
      <c r="A14" s="10">
        <v>2.0</v>
      </c>
      <c r="B14" s="10">
        <v>3.0</v>
      </c>
      <c r="C14" s="33" t="str">
        <f>LOOKUP($B14, campaign_package!$A$26:$A36, campaign_package!$C$26:$C36)</f>
        <v>Healthcare and support staff</v>
      </c>
      <c r="D14" s="16" t="str">
        <f t="shared" si="1"/>
        <v>2:3</v>
      </c>
      <c r="E14" s="33">
        <f>LOOKUP($B14, campaign_package!$A$26:$A36, campaign_package!$D$26:$D36)</f>
        <v>471</v>
      </c>
      <c r="F14" s="48" t="str">
        <f>LOOKUP($B14, campaign_package!$A$26:$A36, campaign_package!$E$26:$E36)</f>
        <v>Contributor</v>
      </c>
      <c r="G14" s="10">
        <v>5.0</v>
      </c>
      <c r="H14" s="16" t="s">
        <v>33</v>
      </c>
      <c r="I14" s="47"/>
      <c r="J14" s="47"/>
      <c r="K14" s="20"/>
    </row>
    <row r="15">
      <c r="A15" s="10">
        <v>3.0</v>
      </c>
      <c r="B15" s="10">
        <v>1.0</v>
      </c>
      <c r="C15" s="33" t="str">
        <f>LOOKUP($B15, campaign_package!$A$26:$A36, campaign_package!$C$26:$C36)</f>
        <v>Healthcare and support staff</v>
      </c>
      <c r="D15" s="16" t="str">
        <f t="shared" si="1"/>
        <v>3:1</v>
      </c>
      <c r="E15" s="33">
        <f>LOOKUP($B15, campaign_package!$A$26:$A36, campaign_package!$D$26:$D36)</f>
        <v>483</v>
      </c>
      <c r="F15" s="48" t="str">
        <f>LOOKUP($B15, campaign_package!$A$26:$A36, campaign_package!$E$26:$E36)</f>
        <v>Premium</v>
      </c>
      <c r="G15" s="10">
        <v>6.0</v>
      </c>
      <c r="H15" s="16" t="s">
        <v>33</v>
      </c>
      <c r="I15" s="47"/>
      <c r="J15" s="47"/>
      <c r="K15" s="20"/>
    </row>
    <row r="16">
      <c r="A16" s="10">
        <v>3.0</v>
      </c>
      <c r="B16" s="10">
        <v>2.0</v>
      </c>
      <c r="C16" s="33" t="str">
        <f>LOOKUP($B16, campaign_package!$A$26:$A36, campaign_package!$C$26:$C36)</f>
        <v>Healthcare and support staff</v>
      </c>
      <c r="D16" s="16" t="str">
        <f t="shared" si="1"/>
        <v>3:2</v>
      </c>
      <c r="E16" s="33">
        <f>LOOKUP($B16, campaign_package!$A$26:$A36, campaign_package!$D$26:$D36)</f>
        <v>171</v>
      </c>
      <c r="F16" s="48" t="str">
        <f>LOOKUP($B16, campaign_package!$A$26:$A36, campaign_package!$E$26:$E36)</f>
        <v>Aamilet style 1</v>
      </c>
      <c r="G16" s="10">
        <v>6.0</v>
      </c>
      <c r="H16" s="16" t="s">
        <v>33</v>
      </c>
      <c r="I16" s="47"/>
      <c r="J16" s="47"/>
      <c r="K16" s="20"/>
    </row>
    <row r="17">
      <c r="A17" s="10">
        <v>3.0</v>
      </c>
      <c r="B17" s="10">
        <v>3.0</v>
      </c>
      <c r="C17" s="33" t="str">
        <f>LOOKUP($B17, campaign_package!$A$26:$A36, campaign_package!$C$26:$C36)</f>
        <v>Healthcare and support staff</v>
      </c>
      <c r="D17" s="16" t="str">
        <f t="shared" si="1"/>
        <v>3:3</v>
      </c>
      <c r="E17" s="33">
        <f>LOOKUP($B17, campaign_package!$A$26:$A36, campaign_package!$D$26:$D36)</f>
        <v>471</v>
      </c>
      <c r="F17" s="48" t="str">
        <f>LOOKUP($B17, campaign_package!$A$26:$A36, campaign_package!$E$26:$E36)</f>
        <v>Contributor</v>
      </c>
      <c r="G17" s="10">
        <v>25.0</v>
      </c>
      <c r="H17" s="16" t="s">
        <v>33</v>
      </c>
      <c r="I17" s="47"/>
      <c r="J17" s="47"/>
      <c r="K17" s="20"/>
    </row>
    <row r="18">
      <c r="A18" s="10">
        <v>4.0</v>
      </c>
      <c r="B18" s="10">
        <v>1.0</v>
      </c>
      <c r="C18" s="33" t="str">
        <f>LOOKUP($B18, campaign_package!$A$26:$A36, campaign_package!$C$26:$C36)</f>
        <v>Healthcare and support staff</v>
      </c>
      <c r="D18" s="16" t="str">
        <f t="shared" si="1"/>
        <v>4:1</v>
      </c>
      <c r="E18" s="33">
        <f>LOOKUP($B18, campaign_package!$A$26:$A36, campaign_package!$D$26:$D36)</f>
        <v>483</v>
      </c>
      <c r="F18" s="48" t="str">
        <f>LOOKUP($B18, campaign_package!$A$26:$A36, campaign_package!$E$26:$E36)</f>
        <v>Premium</v>
      </c>
      <c r="G18" s="10">
        <v>10.0</v>
      </c>
      <c r="H18" s="16" t="s">
        <v>33</v>
      </c>
      <c r="I18" s="47"/>
      <c r="J18" s="47"/>
      <c r="K18" s="20"/>
    </row>
    <row r="19">
      <c r="A19" s="10">
        <v>4.0</v>
      </c>
      <c r="B19" s="10">
        <v>2.0</v>
      </c>
      <c r="C19" s="33" t="str">
        <f>LOOKUP($B19, campaign_package!$A$26:$A36, campaign_package!$C$26:$C36)</f>
        <v>Healthcare and support staff</v>
      </c>
      <c r="D19" s="16" t="str">
        <f t="shared" si="1"/>
        <v>4:2</v>
      </c>
      <c r="E19" s="33">
        <f>LOOKUP($B19, campaign_package!$A$26:$A36, campaign_package!$D$26:$D36)</f>
        <v>171</v>
      </c>
      <c r="F19" s="48" t="str">
        <f>LOOKUP($B19, campaign_package!$A$26:$A36, campaign_package!$E$26:$E36)</f>
        <v>Aamilet style 1</v>
      </c>
      <c r="G19" s="10">
        <v>10.0</v>
      </c>
      <c r="H19" s="16" t="s">
        <v>33</v>
      </c>
      <c r="I19" s="47"/>
      <c r="J19" s="47"/>
      <c r="K19" s="20"/>
    </row>
    <row r="20">
      <c r="A20" s="10">
        <v>4.0</v>
      </c>
      <c r="B20" s="10">
        <v>3.0</v>
      </c>
      <c r="C20" s="33" t="str">
        <f>LOOKUP($B20, campaign_package!$A$26:$A36, campaign_package!$C$26:$C36)</f>
        <v>Healthcare and support staff</v>
      </c>
      <c r="D20" s="16" t="str">
        <f t="shared" si="1"/>
        <v>4:3</v>
      </c>
      <c r="E20" s="33">
        <f>LOOKUP($B20, campaign_package!$A$26:$A36, campaign_package!$D$26:$D36)</f>
        <v>471</v>
      </c>
      <c r="F20" s="48" t="str">
        <f>LOOKUP($B20, campaign_package!$A$26:$A36, campaign_package!$E$26:$E36)</f>
        <v>Contributor</v>
      </c>
      <c r="G20" s="10">
        <v>50.0</v>
      </c>
      <c r="H20" s="16" t="s">
        <v>33</v>
      </c>
      <c r="I20" s="47"/>
      <c r="J20" s="47"/>
      <c r="K20" s="20"/>
    </row>
    <row r="21">
      <c r="A21" s="80">
        <v>5.0</v>
      </c>
      <c r="B21" s="10">
        <v>1.0</v>
      </c>
      <c r="C21" s="81" t="str">
        <f>LOOKUP($B21, campaign_package!$A$26:$A36, campaign_package!$C$26:$C36)</f>
        <v>Healthcare and support staff</v>
      </c>
      <c r="D21" s="81" t="str">
        <f t="shared" si="1"/>
        <v>5:1</v>
      </c>
      <c r="E21" s="82">
        <f>LOOKUP($B21, campaign_package!$A$26:$A36, campaign_package!$D$26:$D36)</f>
        <v>483</v>
      </c>
      <c r="F21" s="81" t="str">
        <f>LOOKUP($B21, campaign_package!$A$26:$A36, campaign_package!$E$26:$E36)</f>
        <v>Premium</v>
      </c>
      <c r="G21" s="80">
        <v>25.0</v>
      </c>
      <c r="H21" s="81" t="s">
        <v>33</v>
      </c>
      <c r="I21" s="107"/>
      <c r="J21" s="107"/>
      <c r="K21" s="107"/>
    </row>
    <row r="22">
      <c r="A22" s="153">
        <v>5.0</v>
      </c>
      <c r="B22" s="10">
        <v>2.0</v>
      </c>
      <c r="C22" s="154" t="str">
        <f>LOOKUP($B22, campaign_package!$A$26:$A36, campaign_package!$C$26:$C36)</f>
        <v>Healthcare and support staff</v>
      </c>
      <c r="D22" s="154" t="str">
        <f t="shared" si="1"/>
        <v>5:2</v>
      </c>
      <c r="E22" s="155">
        <f>LOOKUP($B22, campaign_package!$A$26:$A36, campaign_package!$D$26:$D36)</f>
        <v>171</v>
      </c>
      <c r="F22" s="154" t="str">
        <f>LOOKUP($B22, campaign_package!$A$26:$A36, campaign_package!$E$26:$E36)</f>
        <v>Aamilet style 1</v>
      </c>
      <c r="G22" s="153">
        <v>25.0</v>
      </c>
      <c r="H22" s="154" t="s">
        <v>33</v>
      </c>
      <c r="I22" s="156"/>
      <c r="J22" s="156"/>
      <c r="K22" s="156"/>
    </row>
    <row r="23">
      <c r="A23" s="80">
        <v>5.0</v>
      </c>
      <c r="B23" s="10">
        <v>3.0</v>
      </c>
      <c r="C23" s="81" t="str">
        <f>LOOKUP($B23, campaign_package!$A$26:$A36, campaign_package!$C$26:$C36)</f>
        <v>Healthcare and support staff</v>
      </c>
      <c r="D23" s="81" t="str">
        <f t="shared" si="1"/>
        <v>5:3</v>
      </c>
      <c r="E23" s="82">
        <f>LOOKUP($B23, campaign_package!$A$26:$A36, campaign_package!$D$26:$D36)</f>
        <v>471</v>
      </c>
      <c r="F23" s="81" t="str">
        <f>LOOKUP($B23, campaign_package!$A$26:$A36, campaign_package!$E$26:$E36)</f>
        <v>Contributor</v>
      </c>
      <c r="G23" s="80">
        <v>250.0</v>
      </c>
      <c r="H23" s="81" t="s">
        <v>33</v>
      </c>
      <c r="I23" s="107"/>
      <c r="J23" s="107"/>
      <c r="K23" s="107"/>
    </row>
    <row r="24">
      <c r="A24" s="80">
        <v>6.0</v>
      </c>
      <c r="B24" s="10">
        <v>1.0</v>
      </c>
      <c r="C24" s="81" t="str">
        <f>LOOKUP($B24, campaign_package!$A$26:$A36, campaign_package!$C$26:$C36)</f>
        <v>Healthcare and support staff</v>
      </c>
      <c r="D24" s="81" t="str">
        <f t="shared" si="1"/>
        <v>6:1</v>
      </c>
      <c r="E24" s="82">
        <f>LOOKUP($B24, campaign_package!$A$26:$A36, campaign_package!$D$26:$D36)</f>
        <v>483</v>
      </c>
      <c r="F24" s="81" t="str">
        <f>LOOKUP($B24, campaign_package!$A$26:$A36, campaign_package!$E$26:$E36)</f>
        <v>Premium</v>
      </c>
      <c r="G24" s="80">
        <v>100.0</v>
      </c>
      <c r="H24" s="81" t="s">
        <v>33</v>
      </c>
      <c r="I24" s="107"/>
      <c r="J24" s="107"/>
      <c r="K24" s="107"/>
    </row>
    <row r="25">
      <c r="A25" s="153">
        <v>6.0</v>
      </c>
      <c r="B25" s="10">
        <v>2.0</v>
      </c>
      <c r="C25" s="154" t="str">
        <f>LOOKUP($B25, campaign_package!$A$26:$A36, campaign_package!$C$26:$C36)</f>
        <v>Healthcare and support staff</v>
      </c>
      <c r="D25" s="154" t="str">
        <f t="shared" si="1"/>
        <v>6:2</v>
      </c>
      <c r="E25" s="155">
        <f>LOOKUP($B25, campaign_package!$A$26:$A36, campaign_package!$D$26:$D36)</f>
        <v>171</v>
      </c>
      <c r="F25" s="154" t="str">
        <f>LOOKUP($B25, campaign_package!$A$26:$A36, campaign_package!$E$26:$E36)</f>
        <v>Aamilet style 1</v>
      </c>
      <c r="G25" s="153">
        <v>100.0</v>
      </c>
      <c r="H25" s="154" t="s">
        <v>33</v>
      </c>
      <c r="I25" s="156"/>
      <c r="J25" s="156"/>
      <c r="K25" s="156"/>
    </row>
    <row r="26">
      <c r="A26" s="80">
        <v>6.0</v>
      </c>
      <c r="B26" s="10">
        <v>3.0</v>
      </c>
      <c r="C26" s="81" t="str">
        <f>LOOKUP($B26, campaign_package!$A$26:$A36, campaign_package!$C$26:$C36)</f>
        <v>Healthcare and support staff</v>
      </c>
      <c r="D26" s="81" t="str">
        <f t="shared" si="1"/>
        <v>6:3</v>
      </c>
      <c r="E26" s="82">
        <f>LOOKUP($B26, campaign_package!$A$26:$A36, campaign_package!$D$26:$D36)</f>
        <v>471</v>
      </c>
      <c r="F26" s="81" t="str">
        <f>LOOKUP($B26, campaign_package!$A$26:$A36, campaign_package!$E$26:$E36)</f>
        <v>Contributor</v>
      </c>
      <c r="G26" s="80">
        <v>1000.0</v>
      </c>
      <c r="H26" s="81" t="s">
        <v>33</v>
      </c>
      <c r="I26" s="107"/>
      <c r="J26" s="107"/>
      <c r="K26" s="107"/>
    </row>
    <row r="27">
      <c r="A27" s="80">
        <v>7.0</v>
      </c>
      <c r="B27" s="10">
        <v>7.0</v>
      </c>
      <c r="C27" s="81" t="str">
        <f>LOOKUP($B27, campaign_package!$A$26:$A36, campaign_package!$C$26:$C36)</f>
        <v>Educators and paraprofessionals</v>
      </c>
      <c r="D27" s="81" t="str">
        <f t="shared" si="1"/>
        <v>7:7</v>
      </c>
      <c r="E27" s="82">
        <f>LOOKUP($B27, campaign_package!$A$26:$A36, campaign_package!$D$26:$D36)</f>
        <v>483</v>
      </c>
      <c r="F27" s="81" t="str">
        <f>LOOKUP($B27, campaign_package!$A$26:$A36, campaign_package!$E$26:$E36)</f>
        <v>Premium</v>
      </c>
      <c r="G27" s="80">
        <v>50.0</v>
      </c>
      <c r="H27" s="81" t="s">
        <v>33</v>
      </c>
      <c r="I27" s="107"/>
      <c r="J27" s="107"/>
      <c r="K27" s="107"/>
    </row>
    <row r="28">
      <c r="A28" s="153">
        <v>7.0</v>
      </c>
      <c r="B28" s="10">
        <v>8.0</v>
      </c>
      <c r="C28" s="154" t="str">
        <f>LOOKUP($B28, campaign_package!$A$26:$A36, campaign_package!$C$26:$C36)</f>
        <v>Educators and paraprofessionals</v>
      </c>
      <c r="D28" s="154" t="str">
        <f t="shared" si="1"/>
        <v>7:8</v>
      </c>
      <c r="E28" s="155">
        <f>LOOKUP($B28, campaign_package!$A$26:$A36, campaign_package!$D$26:$D36)</f>
        <v>171</v>
      </c>
      <c r="F28" s="154" t="str">
        <f>LOOKUP($B28, campaign_package!$A$26:$A36, campaign_package!$E$26:$E36)</f>
        <v>Aamilet style 1</v>
      </c>
      <c r="G28" s="153">
        <v>50.0</v>
      </c>
      <c r="H28" s="154" t="s">
        <v>33</v>
      </c>
      <c r="I28" s="156"/>
      <c r="J28" s="156"/>
      <c r="K28" s="156"/>
    </row>
    <row r="29">
      <c r="A29" s="80">
        <v>7.0</v>
      </c>
      <c r="B29" s="10">
        <v>9.0</v>
      </c>
      <c r="C29" s="81" t="str">
        <f>LOOKUP($B29, campaign_package!$A$26:$A36, campaign_package!$C$26:$C36)</f>
        <v>Educators and paraprofessionals</v>
      </c>
      <c r="D29" s="81" t="str">
        <f t="shared" si="1"/>
        <v>7:9</v>
      </c>
      <c r="E29" s="82">
        <f>LOOKUP($B29, campaign_package!$A$26:$A36, campaign_package!$D$26:$D36)</f>
        <v>471</v>
      </c>
      <c r="F29" s="81" t="str">
        <f>LOOKUP($B29, campaign_package!$A$26:$A36, campaign_package!$E$26:$E36)</f>
        <v>Contributor</v>
      </c>
      <c r="G29" s="80">
        <v>1000.0</v>
      </c>
      <c r="H29" s="81" t="s">
        <v>33</v>
      </c>
      <c r="I29" s="107"/>
      <c r="J29" s="107"/>
      <c r="K29" s="107"/>
    </row>
    <row r="30">
      <c r="A30" s="80">
        <v>8.0</v>
      </c>
      <c r="B30" s="10">
        <v>7.0</v>
      </c>
      <c r="C30" s="81" t="str">
        <f>LOOKUP($B30, campaign_package!$A$26:$A36, campaign_package!$C$26:$C36)</f>
        <v>Educators and paraprofessionals</v>
      </c>
      <c r="D30" s="81" t="str">
        <f t="shared" si="1"/>
        <v>8:7</v>
      </c>
      <c r="E30" s="82">
        <f>LOOKUP($B30, campaign_package!$A$26:$A36, campaign_package!$D$26:$D36)</f>
        <v>483</v>
      </c>
      <c r="F30" s="81" t="str">
        <f>LOOKUP($B30, campaign_package!$A$26:$A36, campaign_package!$E$26:$E36)</f>
        <v>Premium</v>
      </c>
      <c r="G30" s="80">
        <v>250.0</v>
      </c>
      <c r="H30" s="81" t="s">
        <v>33</v>
      </c>
      <c r="I30" s="107"/>
      <c r="J30" s="107"/>
      <c r="K30" s="107"/>
    </row>
    <row r="31">
      <c r="A31" s="153">
        <v>8.0</v>
      </c>
      <c r="B31" s="10">
        <v>8.0</v>
      </c>
      <c r="C31" s="154" t="str">
        <f>LOOKUP($B31, campaign_package!$A$26:$A36, campaign_package!$C$26:$C36)</f>
        <v>Educators and paraprofessionals</v>
      </c>
      <c r="D31" s="154" t="str">
        <f t="shared" si="1"/>
        <v>8:8</v>
      </c>
      <c r="E31" s="155">
        <f>LOOKUP($B31, campaign_package!$A$26:$A36, campaign_package!$D$26:$D36)</f>
        <v>171</v>
      </c>
      <c r="F31" s="154" t="str">
        <f>LOOKUP($B31, campaign_package!$A$26:$A36, campaign_package!$E$26:$E36)</f>
        <v>Aamilet style 1</v>
      </c>
      <c r="G31" s="153">
        <v>250.0</v>
      </c>
      <c r="H31" s="154" t="s">
        <v>33</v>
      </c>
      <c r="I31" s="156"/>
      <c r="J31" s="156"/>
      <c r="K31" s="156"/>
    </row>
    <row r="32">
      <c r="A32" s="80">
        <v>8.0</v>
      </c>
      <c r="B32" s="10">
        <v>9.0</v>
      </c>
      <c r="C32" s="81" t="str">
        <f>LOOKUP($B32, campaign_package!$A$26:$A36, campaign_package!$C$26:$C36)</f>
        <v>Educators and paraprofessionals</v>
      </c>
      <c r="D32" s="81" t="str">
        <f t="shared" si="1"/>
        <v>8:9</v>
      </c>
      <c r="E32" s="82">
        <f>LOOKUP($B32, campaign_package!$A$26:$A36, campaign_package!$D$26:$D36)</f>
        <v>471</v>
      </c>
      <c r="F32" s="81" t="str">
        <f>LOOKUP($B32, campaign_package!$A$26:$A36, campaign_package!$E$26:$E36)</f>
        <v>Contributor</v>
      </c>
      <c r="G32" s="80">
        <v>10000.0</v>
      </c>
      <c r="H32" s="81" t="s">
        <v>33</v>
      </c>
      <c r="I32" s="107"/>
      <c r="J32" s="107"/>
      <c r="K32" s="107"/>
    </row>
    <row r="33">
      <c r="A33" s="80">
        <v>9.0</v>
      </c>
      <c r="B33" s="10">
        <v>4.0</v>
      </c>
      <c r="C33" s="81" t="str">
        <f>LOOKUP($B33, campaign_package!$A$26:$A36, campaign_package!$C$26:$C36)</f>
        <v>Retail and supply chain</v>
      </c>
      <c r="D33" s="81" t="str">
        <f t="shared" si="1"/>
        <v>9:4</v>
      </c>
      <c r="E33" s="82">
        <f>LOOKUP($B33, campaign_package!$A$26:$A36, campaign_package!$D$26:$D36)</f>
        <v>483</v>
      </c>
      <c r="F33" s="81" t="str">
        <f>LOOKUP($B33, campaign_package!$A$26:$A36, campaign_package!$E$26:$E36)</f>
        <v>Premium</v>
      </c>
      <c r="G33" s="80">
        <v>100.0</v>
      </c>
      <c r="H33" s="81" t="s">
        <v>33</v>
      </c>
      <c r="I33" s="107"/>
      <c r="J33" s="107"/>
      <c r="K33" s="107"/>
    </row>
    <row r="34">
      <c r="A34" s="153">
        <v>9.0</v>
      </c>
      <c r="B34" s="10">
        <v>5.0</v>
      </c>
      <c r="C34" s="154" t="str">
        <f>LOOKUP($B34, campaign_package!$A$26:$A36, campaign_package!$C$26:$C36)</f>
        <v>Retail and supply chain</v>
      </c>
      <c r="D34" s="154" t="str">
        <f t="shared" si="1"/>
        <v>9:5</v>
      </c>
      <c r="E34" s="155">
        <f>LOOKUP($B34, campaign_package!$A$26:$A36, campaign_package!$D$26:$D36)</f>
        <v>171</v>
      </c>
      <c r="F34" s="154" t="str">
        <f>LOOKUP($B34, campaign_package!$A$26:$A36, campaign_package!$E$26:$E36)</f>
        <v>Aamilet style 1</v>
      </c>
      <c r="G34" s="153">
        <v>100.0</v>
      </c>
      <c r="H34" s="154" t="s">
        <v>33</v>
      </c>
      <c r="I34" s="156"/>
      <c r="J34" s="156"/>
      <c r="K34" s="156"/>
    </row>
    <row r="35">
      <c r="A35" s="80">
        <v>9.0</v>
      </c>
      <c r="B35" s="10">
        <v>6.0</v>
      </c>
      <c r="C35" s="81" t="str">
        <f>LOOKUP($B35, campaign_package!$A$26:$A36, campaign_package!$C$26:$C36)</f>
        <v>Retail and supply chain</v>
      </c>
      <c r="D35" s="81" t="str">
        <f t="shared" si="1"/>
        <v>9:6</v>
      </c>
      <c r="E35" s="82">
        <f>LOOKUP($B35, campaign_package!$A$26:$A36, campaign_package!$D$26:$D36)</f>
        <v>471</v>
      </c>
      <c r="F35" s="81" t="str">
        <f>LOOKUP($B35, campaign_package!$A$26:$A36, campaign_package!$E$26:$E36)</f>
        <v>Contributor</v>
      </c>
      <c r="G35" s="80">
        <v>750.0</v>
      </c>
      <c r="H35" s="81" t="s">
        <v>33</v>
      </c>
      <c r="I35" s="107"/>
      <c r="J35" s="107"/>
      <c r="K35" s="107"/>
    </row>
    <row r="36">
      <c r="A36" s="80"/>
      <c r="B36" s="10"/>
      <c r="C36" s="81"/>
      <c r="D36" s="81"/>
      <c r="E36" s="82"/>
      <c r="F36" s="81"/>
      <c r="G36" s="80"/>
      <c r="H36" s="81"/>
      <c r="I36" s="107"/>
      <c r="J36" s="107"/>
      <c r="K36" s="107"/>
    </row>
  </sheetData>
  <drawing r:id="rId1"/>
  <tableParts count="1">
    <tablePart r:id="rId3"/>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39.13"/>
    <col customWidth="1" min="3" max="3" width="45.63"/>
    <col customWidth="1" min="4" max="4" width="18.0"/>
    <col customWidth="1" min="5" max="5" width="9.88"/>
    <col customWidth="1" min="6" max="6" width="8.75"/>
    <col customWidth="1" min="7" max="7" width="8.13"/>
    <col customWidth="1" min="8" max="8" width="5.75"/>
    <col customWidth="1" min="9" max="9" width="15.75"/>
    <col customWidth="1" min="10" max="10" width="14.88"/>
  </cols>
  <sheetData>
    <row r="1">
      <c r="A1" s="5" t="s">
        <v>0</v>
      </c>
      <c r="B1" s="6" t="s">
        <v>1</v>
      </c>
      <c r="C1" s="6" t="s">
        <v>2</v>
      </c>
      <c r="D1" s="112"/>
      <c r="E1" s="112"/>
      <c r="F1" s="112"/>
      <c r="G1" s="112"/>
      <c r="H1" s="112"/>
      <c r="I1" s="112"/>
      <c r="J1" s="112"/>
      <c r="K1" s="112"/>
    </row>
    <row r="2">
      <c r="A2" s="5" t="s">
        <v>5</v>
      </c>
      <c r="B2" s="6" t="s">
        <v>6</v>
      </c>
      <c r="C2" s="6"/>
      <c r="D2" s="7"/>
      <c r="E2" s="7"/>
      <c r="F2" s="7"/>
      <c r="G2" s="7"/>
      <c r="H2" s="7"/>
      <c r="I2" s="7"/>
      <c r="J2" s="7"/>
      <c r="K2" s="7"/>
    </row>
    <row r="3">
      <c r="A3" s="5" t="s">
        <v>133</v>
      </c>
      <c r="B3" s="6" t="s">
        <v>6</v>
      </c>
      <c r="C3" s="57" t="s">
        <v>8</v>
      </c>
      <c r="D3" s="7"/>
      <c r="E3" s="7"/>
      <c r="F3" s="7"/>
      <c r="G3" s="7"/>
      <c r="H3" s="7"/>
      <c r="I3" s="7"/>
      <c r="J3" s="7"/>
      <c r="K3" s="7"/>
    </row>
    <row r="4">
      <c r="A4" s="5" t="s">
        <v>88</v>
      </c>
      <c r="B4" s="6" t="s">
        <v>6</v>
      </c>
      <c r="C4" s="57"/>
      <c r="D4" s="112"/>
      <c r="E4" s="112"/>
      <c r="F4" s="112"/>
      <c r="G4" s="112"/>
      <c r="H4" s="112"/>
      <c r="I4" s="112"/>
      <c r="J4" s="112"/>
      <c r="K4" s="112"/>
    </row>
    <row r="5">
      <c r="A5" s="5" t="s">
        <v>282</v>
      </c>
      <c r="B5" s="6" t="s">
        <v>15</v>
      </c>
      <c r="C5" s="6" t="s">
        <v>283</v>
      </c>
      <c r="D5" s="6"/>
      <c r="E5" s="7"/>
      <c r="F5" s="7"/>
      <c r="G5" s="7"/>
      <c r="H5" s="7"/>
      <c r="I5" s="7"/>
      <c r="J5" s="7"/>
      <c r="K5" s="7"/>
    </row>
    <row r="6">
      <c r="A6" s="113" t="s">
        <v>19</v>
      </c>
      <c r="B6" s="57" t="s">
        <v>20</v>
      </c>
      <c r="C6" s="57"/>
      <c r="D6" s="6"/>
      <c r="E6" s="7"/>
      <c r="F6" s="7"/>
      <c r="G6" s="7"/>
      <c r="H6" s="7"/>
      <c r="I6" s="7"/>
      <c r="J6" s="7"/>
      <c r="K6" s="7"/>
    </row>
    <row r="7">
      <c r="A7" s="113" t="s">
        <v>21</v>
      </c>
      <c r="B7" s="57" t="s">
        <v>20</v>
      </c>
      <c r="C7" s="6" t="s">
        <v>8</v>
      </c>
      <c r="D7" s="6"/>
      <c r="E7" s="7"/>
      <c r="F7" s="7"/>
      <c r="G7" s="7"/>
      <c r="H7" s="7"/>
      <c r="I7" s="7"/>
      <c r="J7" s="7"/>
      <c r="K7" s="7"/>
    </row>
    <row r="8">
      <c r="A8" s="5" t="s">
        <v>22</v>
      </c>
      <c r="B8" s="6" t="s">
        <v>15</v>
      </c>
      <c r="C8" s="27" t="s">
        <v>23</v>
      </c>
      <c r="D8" s="6"/>
      <c r="E8" s="7"/>
      <c r="F8" s="7"/>
      <c r="G8" s="7"/>
      <c r="H8" s="7"/>
      <c r="I8" s="7"/>
      <c r="J8" s="7"/>
      <c r="K8" s="7"/>
    </row>
    <row r="9">
      <c r="A9" s="56" t="s">
        <v>24</v>
      </c>
      <c r="B9" s="57" t="s">
        <v>20</v>
      </c>
      <c r="C9" s="57"/>
      <c r="D9" s="57"/>
      <c r="E9" s="7"/>
      <c r="F9" s="7"/>
      <c r="G9" s="7"/>
      <c r="H9" s="7"/>
      <c r="I9" s="7"/>
      <c r="J9" s="7"/>
      <c r="K9" s="7"/>
    </row>
    <row r="10">
      <c r="A10" s="114" t="s">
        <v>25</v>
      </c>
      <c r="B10" s="7" t="s">
        <v>20</v>
      </c>
      <c r="C10" s="7" t="s">
        <v>26</v>
      </c>
      <c r="D10" s="7"/>
      <c r="E10" s="7"/>
      <c r="F10" s="7"/>
      <c r="G10" s="7"/>
      <c r="H10" s="7"/>
      <c r="I10" s="7"/>
      <c r="J10" s="7"/>
      <c r="K10" s="7"/>
    </row>
    <row r="11">
      <c r="A11" s="112"/>
      <c r="B11" s="112"/>
      <c r="C11" s="112"/>
      <c r="D11" s="112"/>
      <c r="E11" s="112"/>
      <c r="F11" s="112"/>
      <c r="G11" s="112"/>
      <c r="H11" s="112"/>
      <c r="I11" s="112"/>
      <c r="J11" s="112"/>
      <c r="K11" s="112"/>
    </row>
    <row r="12">
      <c r="A12" s="115" t="s">
        <v>0</v>
      </c>
      <c r="B12" s="117" t="s">
        <v>498</v>
      </c>
      <c r="C12" s="117" t="s">
        <v>499</v>
      </c>
      <c r="D12" s="117" t="s">
        <v>88</v>
      </c>
      <c r="E12" s="118" t="s">
        <v>282</v>
      </c>
      <c r="F12" s="118" t="s">
        <v>19</v>
      </c>
      <c r="G12" s="118" t="s">
        <v>21</v>
      </c>
      <c r="H12" s="118" t="s">
        <v>22</v>
      </c>
      <c r="I12" s="118" t="s">
        <v>24</v>
      </c>
      <c r="J12" s="118" t="s">
        <v>25</v>
      </c>
      <c r="K12" s="119"/>
    </row>
    <row r="13">
      <c r="A13" s="120">
        <v>1.0</v>
      </c>
      <c r="B13" s="116" t="s">
        <v>500</v>
      </c>
      <c r="C13" s="116" t="s">
        <v>500</v>
      </c>
      <c r="D13" s="120" t="s">
        <v>501</v>
      </c>
      <c r="E13" s="119"/>
      <c r="F13" s="119"/>
      <c r="G13" s="119"/>
      <c r="H13" s="119"/>
      <c r="I13" s="119"/>
      <c r="J13" s="119"/>
      <c r="K13" s="119"/>
    </row>
    <row r="14">
      <c r="A14" s="120">
        <v>2.0</v>
      </c>
      <c r="B14" s="116" t="s">
        <v>502</v>
      </c>
      <c r="C14" s="116" t="s">
        <v>502</v>
      </c>
      <c r="D14" s="120" t="s">
        <v>503</v>
      </c>
      <c r="E14" s="119"/>
      <c r="F14" s="119"/>
      <c r="G14" s="119"/>
      <c r="H14" s="119"/>
      <c r="I14" s="119"/>
      <c r="J14" s="119"/>
      <c r="K14" s="119"/>
    </row>
    <row r="15">
      <c r="A15" s="112"/>
      <c r="B15" s="112"/>
      <c r="C15" s="112"/>
      <c r="D15" s="112"/>
      <c r="E15" s="112"/>
      <c r="F15" s="112"/>
      <c r="G15" s="112"/>
      <c r="H15" s="112"/>
      <c r="I15" s="112"/>
      <c r="J15" s="112"/>
      <c r="K15" s="112"/>
    </row>
    <row r="16">
      <c r="A16" s="115" t="s">
        <v>0</v>
      </c>
      <c r="B16" s="115" t="s">
        <v>5</v>
      </c>
      <c r="C16" s="115" t="s">
        <v>133</v>
      </c>
      <c r="D16" s="115" t="s">
        <v>88</v>
      </c>
      <c r="E16" s="118" t="s">
        <v>282</v>
      </c>
      <c r="F16" s="118" t="s">
        <v>19</v>
      </c>
      <c r="G16" s="118" t="s">
        <v>21</v>
      </c>
      <c r="H16" s="118" t="s">
        <v>22</v>
      </c>
      <c r="I16" s="118" t="s">
        <v>24</v>
      </c>
      <c r="J16" s="118" t="s">
        <v>25</v>
      </c>
      <c r="K16" s="119"/>
    </row>
    <row r="17">
      <c r="A17" s="120">
        <v>1.0</v>
      </c>
      <c r="B17" s="116" t="s">
        <v>504</v>
      </c>
      <c r="C17" s="116" t="s">
        <v>505</v>
      </c>
      <c r="D17" s="120" t="s">
        <v>501</v>
      </c>
      <c r="E17" s="119"/>
      <c r="F17" s="119"/>
      <c r="G17" s="119"/>
      <c r="H17" s="119"/>
      <c r="I17" s="119"/>
      <c r="J17" s="119"/>
      <c r="K17" s="119"/>
    </row>
    <row r="18">
      <c r="A18" s="120">
        <v>2.0</v>
      </c>
      <c r="B18" s="116" t="s">
        <v>504</v>
      </c>
      <c r="C18" s="116" t="s">
        <v>506</v>
      </c>
      <c r="D18" s="120" t="s">
        <v>503</v>
      </c>
      <c r="E18" s="119"/>
      <c r="F18" s="119"/>
      <c r="G18" s="119"/>
      <c r="H18" s="119"/>
      <c r="I18" s="119"/>
      <c r="J18" s="119"/>
      <c r="K18" s="119"/>
    </row>
    <row r="19">
      <c r="A19" s="120">
        <v>3.0</v>
      </c>
      <c r="B19" s="116" t="s">
        <v>504</v>
      </c>
      <c r="C19" s="116" t="s">
        <v>507</v>
      </c>
      <c r="D19" s="120" t="s">
        <v>508</v>
      </c>
      <c r="E19" s="119"/>
      <c r="F19" s="119"/>
      <c r="G19" s="119"/>
      <c r="H19" s="119"/>
      <c r="I19" s="119"/>
      <c r="J19" s="119"/>
      <c r="K19" s="119"/>
    </row>
    <row r="20">
      <c r="A20" s="122"/>
      <c r="B20" s="123"/>
      <c r="C20" s="123"/>
      <c r="D20" s="122"/>
      <c r="E20" s="119"/>
      <c r="F20" s="119"/>
      <c r="G20" s="119"/>
      <c r="H20" s="119"/>
      <c r="I20" s="119"/>
      <c r="J20" s="119"/>
      <c r="K20" s="119"/>
    </row>
  </sheetData>
  <drawing r:id="rId1"/>
  <tableParts count="2">
    <tablePart r:id="rId4"/>
    <tablePart r:id="rId5"/>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38"/>
    <col customWidth="1" min="3" max="3" width="45.13"/>
    <col customWidth="1" min="4" max="4" width="68.38"/>
    <col customWidth="1" min="5" max="5" width="33.0"/>
    <col customWidth="1" min="6" max="6" width="28.0"/>
    <col customWidth="1" min="7" max="7" width="14.75"/>
    <col customWidth="1" min="8" max="8" width="17.25"/>
    <col customWidth="1" min="9" max="9" width="8.25"/>
    <col customWidth="1" min="10" max="10" width="7.5"/>
    <col customWidth="1" min="11" max="11" width="12.75"/>
    <col customWidth="1" min="12" max="12" width="6.75"/>
    <col customWidth="1" min="13" max="13" width="15.75"/>
    <col customWidth="1" min="14" max="14" width="14.88"/>
  </cols>
  <sheetData>
    <row r="1">
      <c r="A1" s="1" t="s">
        <v>0</v>
      </c>
      <c r="B1" s="2" t="s">
        <v>1</v>
      </c>
      <c r="C1" s="37" t="s">
        <v>2</v>
      </c>
      <c r="D1" s="37"/>
      <c r="E1" s="3"/>
      <c r="F1" s="3"/>
      <c r="G1" s="3"/>
      <c r="H1" s="3"/>
      <c r="I1" s="3"/>
      <c r="J1" s="3"/>
      <c r="K1" s="3"/>
      <c r="L1" s="3"/>
      <c r="M1" s="3"/>
      <c r="N1" s="3"/>
      <c r="O1" s="3"/>
    </row>
    <row r="2">
      <c r="A2" s="1" t="s">
        <v>509</v>
      </c>
      <c r="B2" s="2" t="s">
        <v>1</v>
      </c>
      <c r="C2" s="40"/>
      <c r="D2" s="40"/>
      <c r="E2" s="3"/>
      <c r="F2" s="3"/>
      <c r="G2" s="3"/>
      <c r="H2" s="3"/>
      <c r="I2" s="3"/>
      <c r="J2" s="3"/>
      <c r="K2" s="3"/>
      <c r="L2" s="3"/>
      <c r="M2" s="3"/>
      <c r="N2" s="3"/>
      <c r="O2" s="3"/>
    </row>
    <row r="3">
      <c r="A3" s="1" t="s">
        <v>510</v>
      </c>
      <c r="B3" s="63" t="s">
        <v>15</v>
      </c>
      <c r="C3" s="61" t="s">
        <v>511</v>
      </c>
      <c r="D3" s="37"/>
      <c r="E3" s="3"/>
      <c r="F3" s="3"/>
      <c r="G3" s="3"/>
      <c r="H3" s="3"/>
      <c r="I3" s="3"/>
      <c r="J3" s="3"/>
      <c r="K3" s="3"/>
      <c r="L3" s="3"/>
      <c r="M3" s="3"/>
      <c r="N3" s="3"/>
      <c r="O3" s="3"/>
    </row>
    <row r="4">
      <c r="A4" s="1" t="s">
        <v>5</v>
      </c>
      <c r="B4" s="2" t="s">
        <v>6</v>
      </c>
      <c r="C4" s="37" t="s">
        <v>512</v>
      </c>
      <c r="D4" s="37"/>
      <c r="E4" s="3"/>
      <c r="F4" s="3"/>
      <c r="G4" s="3"/>
      <c r="H4" s="3"/>
      <c r="I4" s="3"/>
      <c r="J4" s="3"/>
      <c r="K4" s="3"/>
      <c r="L4" s="3"/>
      <c r="M4" s="3"/>
      <c r="N4" s="3"/>
      <c r="O4" s="3"/>
    </row>
    <row r="5">
      <c r="A5" s="1" t="s">
        <v>133</v>
      </c>
      <c r="B5" s="2" t="s">
        <v>6</v>
      </c>
      <c r="C5" s="37" t="s">
        <v>8</v>
      </c>
      <c r="D5" s="37"/>
      <c r="E5" s="3"/>
      <c r="F5" s="3"/>
      <c r="G5" s="3"/>
      <c r="H5" s="3"/>
      <c r="I5" s="3"/>
      <c r="J5" s="3"/>
      <c r="K5" s="3"/>
      <c r="L5" s="3"/>
      <c r="M5" s="3"/>
      <c r="N5" s="3"/>
      <c r="O5" s="3"/>
    </row>
    <row r="6">
      <c r="A6" s="5" t="s">
        <v>513</v>
      </c>
      <c r="B6" s="2" t="s">
        <v>1</v>
      </c>
      <c r="C6" s="61"/>
      <c r="D6" s="61" t="s">
        <v>514</v>
      </c>
      <c r="E6" s="6"/>
      <c r="F6" s="7"/>
      <c r="G6" s="7"/>
      <c r="H6" s="7"/>
      <c r="I6" s="7"/>
      <c r="J6" s="7"/>
      <c r="K6" s="7"/>
      <c r="L6" s="7"/>
      <c r="M6" s="7"/>
      <c r="N6" s="7"/>
      <c r="O6" s="7"/>
    </row>
    <row r="7">
      <c r="A7" s="5" t="s">
        <v>515</v>
      </c>
      <c r="B7" s="6" t="s">
        <v>15</v>
      </c>
      <c r="C7" s="61" t="s">
        <v>516</v>
      </c>
      <c r="D7" s="61" t="s">
        <v>517</v>
      </c>
      <c r="E7" s="6"/>
      <c r="F7" s="7"/>
      <c r="G7" s="7"/>
      <c r="H7" s="7"/>
      <c r="I7" s="7"/>
      <c r="J7" s="7"/>
      <c r="K7" s="7"/>
      <c r="L7" s="7"/>
      <c r="M7" s="7"/>
      <c r="N7" s="7"/>
      <c r="O7" s="7"/>
    </row>
    <row r="8">
      <c r="A8" s="1" t="s">
        <v>127</v>
      </c>
      <c r="B8" s="2" t="s">
        <v>128</v>
      </c>
      <c r="C8" s="40" t="s">
        <v>129</v>
      </c>
      <c r="D8" s="157" t="s">
        <v>518</v>
      </c>
      <c r="E8" s="25"/>
      <c r="F8" s="3"/>
      <c r="G8" s="3"/>
      <c r="H8" s="3"/>
      <c r="I8" s="3"/>
      <c r="J8" s="3"/>
      <c r="K8" s="3"/>
      <c r="L8" s="3"/>
      <c r="M8" s="3"/>
      <c r="N8" s="3"/>
      <c r="O8" s="3"/>
    </row>
    <row r="9">
      <c r="A9" s="1" t="s">
        <v>519</v>
      </c>
      <c r="B9" s="2" t="s">
        <v>128</v>
      </c>
      <c r="C9" s="40" t="s">
        <v>129</v>
      </c>
      <c r="D9" s="157" t="s">
        <v>520</v>
      </c>
      <c r="E9" s="25"/>
      <c r="F9" s="3"/>
      <c r="G9" s="3"/>
      <c r="H9" s="3"/>
      <c r="I9" s="3"/>
      <c r="J9" s="3"/>
      <c r="K9" s="3"/>
      <c r="L9" s="3"/>
      <c r="M9" s="3"/>
      <c r="N9" s="3"/>
      <c r="O9" s="3"/>
    </row>
    <row r="10">
      <c r="A10" s="26" t="s">
        <v>22</v>
      </c>
      <c r="B10" s="27" t="s">
        <v>15</v>
      </c>
      <c r="C10" s="27" t="s">
        <v>23</v>
      </c>
      <c r="D10" s="37" t="s">
        <v>521</v>
      </c>
      <c r="E10" s="27"/>
      <c r="F10" s="3"/>
      <c r="G10" s="3"/>
      <c r="H10" s="3"/>
      <c r="I10" s="3"/>
      <c r="J10" s="3"/>
      <c r="K10" s="3"/>
      <c r="L10" s="3"/>
      <c r="M10" s="3"/>
      <c r="N10" s="3"/>
      <c r="O10" s="3"/>
    </row>
    <row r="11">
      <c r="A11" s="39" t="s">
        <v>24</v>
      </c>
      <c r="B11" s="24" t="s">
        <v>20</v>
      </c>
      <c r="C11" s="40"/>
      <c r="D11" s="40"/>
      <c r="E11" s="3"/>
      <c r="F11" s="3"/>
      <c r="G11" s="3"/>
      <c r="H11" s="3"/>
      <c r="I11" s="3"/>
      <c r="J11" s="3"/>
      <c r="K11" s="3"/>
      <c r="L11" s="3"/>
      <c r="M11" s="3"/>
      <c r="N11" s="3"/>
      <c r="O11" s="3"/>
    </row>
    <row r="12">
      <c r="A12" s="31" t="s">
        <v>25</v>
      </c>
      <c r="B12" s="25" t="s">
        <v>20</v>
      </c>
      <c r="C12" s="40" t="s">
        <v>26</v>
      </c>
      <c r="D12" s="40"/>
      <c r="E12" s="3"/>
      <c r="F12" s="3"/>
      <c r="G12" s="3"/>
      <c r="H12" s="3"/>
      <c r="I12" s="3"/>
      <c r="J12" s="3"/>
      <c r="K12" s="3"/>
      <c r="L12" s="3"/>
      <c r="M12" s="3"/>
      <c r="N12" s="3"/>
      <c r="O12" s="3"/>
    </row>
    <row r="13">
      <c r="A13" s="3"/>
      <c r="B13" s="3"/>
      <c r="C13" s="3"/>
      <c r="D13" s="3"/>
      <c r="E13" s="3"/>
      <c r="F13" s="3"/>
      <c r="G13" s="3"/>
      <c r="H13" s="3"/>
      <c r="I13" s="3"/>
      <c r="J13" s="3"/>
      <c r="K13" s="3"/>
      <c r="L13" s="3"/>
      <c r="M13" s="3"/>
      <c r="N13" s="3"/>
      <c r="O13" s="3"/>
    </row>
    <row r="14">
      <c r="A14" s="3"/>
      <c r="B14" s="3"/>
      <c r="C14" s="3"/>
      <c r="D14" s="3"/>
      <c r="E14" s="3"/>
      <c r="F14" s="3"/>
      <c r="G14" s="3"/>
      <c r="H14" s="3"/>
      <c r="I14" s="3"/>
      <c r="J14" s="3"/>
      <c r="K14" s="3"/>
      <c r="L14" s="3"/>
      <c r="M14" s="3"/>
      <c r="N14" s="3"/>
      <c r="O14" s="3"/>
    </row>
    <row r="15">
      <c r="A15" s="8" t="s">
        <v>0</v>
      </c>
      <c r="B15" s="9" t="s">
        <v>509</v>
      </c>
      <c r="C15" s="9" t="s">
        <v>510</v>
      </c>
      <c r="D15" s="66" t="s">
        <v>522</v>
      </c>
      <c r="E15" s="8" t="s">
        <v>5</v>
      </c>
      <c r="F15" s="8" t="s">
        <v>133</v>
      </c>
      <c r="G15" s="9" t="s">
        <v>513</v>
      </c>
      <c r="H15" s="10" t="s">
        <v>523</v>
      </c>
      <c r="I15" s="9" t="s">
        <v>515</v>
      </c>
      <c r="J15" s="9" t="s">
        <v>127</v>
      </c>
      <c r="K15" s="9" t="s">
        <v>519</v>
      </c>
      <c r="L15" s="9" t="s">
        <v>22</v>
      </c>
      <c r="M15" s="9" t="s">
        <v>24</v>
      </c>
      <c r="N15" s="9" t="s">
        <v>25</v>
      </c>
      <c r="O15" s="13"/>
    </row>
    <row r="16">
      <c r="A16" s="10">
        <v>1.0</v>
      </c>
      <c r="B16" s="10">
        <v>1.0</v>
      </c>
      <c r="C16" s="33" t="s">
        <v>62</v>
      </c>
      <c r="D16" s="15" t="str">
        <f>IF(C16="account", LOOKUP($B16, account!$A$19:$A37, account!$D$19:$D37), IF(C16="group_organisation", LOOKUP($B16, organisation_group!$A$13:$A37, organisation_group!$D$13:$D37), IF(C16="group_account", LOOKUP($B16, account_group!$A$15:$A37, account_group!$D$15:$D37), IF(C16="organisation", LOOKUP($B16, organisation!$A$13:$A37, organisation!$B$13:$B37), "ERROR"))))</f>
        <v>homer</v>
      </c>
      <c r="E16" s="127" t="s">
        <v>524</v>
      </c>
      <c r="F16" s="10" t="s">
        <v>30</v>
      </c>
      <c r="G16" s="158">
        <v>1.0</v>
      </c>
      <c r="H16" s="159" t="str">
        <f>LOOKUP($G16, favourite_type!$A$11:$A37, favourite_type!$C$11:$C37)</f>
        <v>Slideshow</v>
      </c>
      <c r="I16" s="160" t="s">
        <v>525</v>
      </c>
      <c r="J16" s="17"/>
      <c r="K16" s="10"/>
      <c r="L16" s="10" t="s">
        <v>33</v>
      </c>
      <c r="M16" s="17"/>
      <c r="N16" s="17"/>
      <c r="O16" s="17"/>
    </row>
    <row r="17">
      <c r="A17" s="10">
        <v>2.0</v>
      </c>
      <c r="B17" s="10">
        <v>2.0</v>
      </c>
      <c r="C17" s="33" t="s">
        <v>62</v>
      </c>
      <c r="D17" s="15" t="str">
        <f>IF(C17="account", LOOKUP($B17, account!$A$19:$A37, account!$D$19:$D37), IF(C17="group_organisation", LOOKUP($B17, organisation_group!$A$13:$A37, organisation_group!$D$13:$D37), IF(C17="group_account", LOOKUP($B17, account_group!$A$15:$A37, account_group!$D$15:$D37), IF(C17="organisation", LOOKUP($B17, organisation!$A$13:$A37, organisation!$B$13:$B37), "ERROR"))))</f>
        <v>bart</v>
      </c>
      <c r="E17" s="10" t="s">
        <v>526</v>
      </c>
      <c r="F17" s="10" t="s">
        <v>527</v>
      </c>
      <c r="G17" s="161">
        <v>1.0</v>
      </c>
      <c r="H17" s="10" t="str">
        <f>LOOKUP($G16, favourite_type!$A$11:$A37, favourite_type!$C$11:$C37)</f>
        <v>Slideshow</v>
      </c>
      <c r="I17" s="10" t="s">
        <v>525</v>
      </c>
      <c r="J17" s="17"/>
      <c r="K17" s="10"/>
      <c r="L17" s="10" t="s">
        <v>33</v>
      </c>
      <c r="M17" s="17"/>
      <c r="N17" s="17"/>
      <c r="O17" s="17"/>
    </row>
    <row r="18">
      <c r="A18" s="10">
        <v>3.0</v>
      </c>
      <c r="B18" s="10">
        <v>3.0</v>
      </c>
      <c r="C18" s="33" t="s">
        <v>62</v>
      </c>
      <c r="D18" s="15" t="str">
        <f>IF(C18="account", LOOKUP($B18, account!$A$19:$A37, account!$D$19:$D37), IF(C18="group_organisation", LOOKUP($B18, organisation_group!$A$13:$A37, organisation_group!$D$13:$D37), IF(C18="group_account", LOOKUP($B18, account_group!$A$15:$A37, account_group!$D$15:$D37), IF(C18="organisation", LOOKUP($B18, organisation!$A$13:$A37, organisation!$B$13:$B37), "ERROR"))))</f>
        <v>lisa</v>
      </c>
      <c r="E18" s="127" t="s">
        <v>524</v>
      </c>
      <c r="F18" s="10" t="s">
        <v>30</v>
      </c>
      <c r="G18" s="158">
        <v>1.0</v>
      </c>
      <c r="H18" s="160" t="str">
        <f>LOOKUP($G16, favourite_type!$A$11:$A37, favourite_type!$C$11:$C37)</f>
        <v>Slideshow</v>
      </c>
      <c r="I18" s="160" t="s">
        <v>525</v>
      </c>
      <c r="J18" s="17"/>
      <c r="K18" s="10"/>
      <c r="L18" s="10" t="s">
        <v>33</v>
      </c>
      <c r="M18" s="17"/>
      <c r="N18" s="17"/>
      <c r="O18" s="17"/>
    </row>
    <row r="19">
      <c r="A19" s="10">
        <v>4.0</v>
      </c>
      <c r="B19" s="10">
        <v>4.0</v>
      </c>
      <c r="C19" s="33" t="s">
        <v>62</v>
      </c>
      <c r="D19" s="15" t="str">
        <f>IF(C19="account", LOOKUP($B19, account!$A$19:$A37, account!$D$19:$D37), IF(C19="group_organisation", LOOKUP($B19, organisation_group!$A$13:$A37, organisation_group!$D$13:$D37), IF(C19="group_account", LOOKUP($B19, account_group!$A$15:$A37, account_group!$D$15:$D37), IF(C19="organisation", LOOKUP($B19, organisation!$A$13:$A37, organisation!$B$13:$B37), "ERROR"))))</f>
        <v>maggie</v>
      </c>
      <c r="E19" s="127" t="s">
        <v>524</v>
      </c>
      <c r="F19" s="10" t="s">
        <v>30</v>
      </c>
      <c r="G19" s="161">
        <v>1.0</v>
      </c>
      <c r="H19" s="10" t="str">
        <f>LOOKUP($G16, favourite_type!$A$11:$A37, favourite_type!$C$11:$C37)</f>
        <v>Slideshow</v>
      </c>
      <c r="I19" s="10" t="s">
        <v>525</v>
      </c>
      <c r="J19" s="17"/>
      <c r="K19" s="10"/>
      <c r="L19" s="10" t="s">
        <v>33</v>
      </c>
      <c r="M19" s="17"/>
      <c r="N19" s="17"/>
      <c r="O19" s="17"/>
    </row>
    <row r="20">
      <c r="A20" s="10">
        <v>5.0</v>
      </c>
      <c r="B20" s="10">
        <v>5.0</v>
      </c>
      <c r="C20" s="33" t="s">
        <v>62</v>
      </c>
      <c r="D20" s="15" t="str">
        <f>IF(C20="account", LOOKUP($B20, account!$A$19:$A37, account!$D$19:$D37), IF(C20="group_organisation", LOOKUP($B20, organisation_group!$A$13:$A37, organisation_group!$D$13:$D37), IF(C20="group_account", LOOKUP($B20, account_group!$A$15:$A37, account_group!$D$15:$D37), IF(C20="organisation", LOOKUP($B20, organisation!$A$13:$A37, organisation!$B$13:$B37), "ERROR"))))</f>
        <v>marge</v>
      </c>
      <c r="E20" s="127" t="s">
        <v>524</v>
      </c>
      <c r="F20" s="10" t="s">
        <v>30</v>
      </c>
      <c r="G20" s="158">
        <v>1.0</v>
      </c>
      <c r="H20" s="160" t="str">
        <f>LOOKUP($G16, favourite_type!$A$11:$A37, favourite_type!$C$11:$C37)</f>
        <v>Slideshow</v>
      </c>
      <c r="I20" s="160" t="s">
        <v>525</v>
      </c>
      <c r="J20" s="17"/>
      <c r="K20" s="10"/>
      <c r="L20" s="10" t="s">
        <v>33</v>
      </c>
      <c r="M20" s="17"/>
      <c r="N20" s="17"/>
      <c r="O20" s="17"/>
    </row>
    <row r="21">
      <c r="A21" s="10">
        <v>6.0</v>
      </c>
      <c r="B21" s="10">
        <v>6.0</v>
      </c>
      <c r="C21" s="33" t="s">
        <v>62</v>
      </c>
      <c r="D21" s="15" t="str">
        <f>IF(C21="account", LOOKUP($B21, account!$A$19:$A37, account!$D$19:$D37), IF(C21="group_organisation", LOOKUP($B21, organisation_group!$A$13:$A37, organisation_group!$D$13:$D37), IF(C21="group_account", LOOKUP($B21, account_group!$A$15:$A37, account_group!$D$15:$D37), IF(C21="organisation", LOOKUP($B21, organisation!$A$13:$A37, organisation!$B$13:$B37), "ERROR"))))</f>
        <v>barney</v>
      </c>
      <c r="E21" s="127" t="s">
        <v>524</v>
      </c>
      <c r="F21" s="10" t="s">
        <v>30</v>
      </c>
      <c r="G21" s="161">
        <v>1.0</v>
      </c>
      <c r="H21" s="10" t="str">
        <f>LOOKUP($G16, favourite_type!$A$11:$A37, favourite_type!$C$11:$C37)</f>
        <v>Slideshow</v>
      </c>
      <c r="I21" s="10" t="s">
        <v>525</v>
      </c>
      <c r="J21" s="17"/>
      <c r="K21" s="10"/>
      <c r="L21" s="10" t="s">
        <v>33</v>
      </c>
      <c r="M21" s="17"/>
      <c r="N21" s="17"/>
      <c r="O21" s="17"/>
    </row>
    <row r="22">
      <c r="A22" s="10">
        <v>7.0</v>
      </c>
      <c r="B22" s="10">
        <v>7.0</v>
      </c>
      <c r="C22" s="33" t="s">
        <v>62</v>
      </c>
      <c r="D22" s="15" t="str">
        <f>IF(C22="account", LOOKUP($B22, account!$A$19:$A37, account!$D$19:$D37), IF(C22="group_organisation", LOOKUP($B22, organisation_group!$A$13:$A37, organisation_group!$D$13:$D37), IF(C22="group_account", LOOKUP($B22, account_group!$A$15:$A37, account_group!$D$15:$D37), IF(C22="organisation", LOOKUP($B22, organisation!$A$13:$A37, organisation!$B$13:$B37), "ERROR"))))</f>
        <v>moe</v>
      </c>
      <c r="E22" s="127" t="s">
        <v>524</v>
      </c>
      <c r="F22" s="10" t="s">
        <v>30</v>
      </c>
      <c r="G22" s="158">
        <v>1.0</v>
      </c>
      <c r="H22" s="160" t="str">
        <f>LOOKUP($G16, favourite_type!$A$11:$A37, favourite_type!$C$11:$C37)</f>
        <v>Slideshow</v>
      </c>
      <c r="I22" s="160" t="s">
        <v>525</v>
      </c>
      <c r="J22" s="17"/>
      <c r="K22" s="10"/>
      <c r="L22" s="10" t="s">
        <v>33</v>
      </c>
      <c r="M22" s="17"/>
      <c r="N22" s="17"/>
      <c r="O22" s="17"/>
    </row>
    <row r="23">
      <c r="A23" s="10">
        <v>8.0</v>
      </c>
      <c r="B23" s="10">
        <v>8.0</v>
      </c>
      <c r="C23" s="33" t="s">
        <v>62</v>
      </c>
      <c r="D23" s="15" t="str">
        <f>IF(C23="account", LOOKUP($B23, account!$A$19:$A37, account!$D$19:$D37), IF(C23="group_organisation", LOOKUP($B23, organisation_group!$A$13:$A37, organisation_group!$D$13:$D37), IF(C23="group_account", LOOKUP($B23, account_group!$A$15:$A37, account_group!$D$15:$D37), IF(C23="organisation", LOOKUP($B23, organisation!$A$13:$A37, organisation!$B$13:$B37), "ERROR"))))</f>
        <v>hound</v>
      </c>
      <c r="E23" s="127" t="s">
        <v>524</v>
      </c>
      <c r="F23" s="10" t="s">
        <v>30</v>
      </c>
      <c r="G23" s="161">
        <v>1.0</v>
      </c>
      <c r="H23" s="10" t="str">
        <f>LOOKUP($G16, favourite_type!$A$11:$A37, favourite_type!$C$11:$C37)</f>
        <v>Slideshow</v>
      </c>
      <c r="I23" s="10" t="s">
        <v>525</v>
      </c>
      <c r="J23" s="17"/>
      <c r="K23" s="10"/>
      <c r="L23" s="10" t="s">
        <v>33</v>
      </c>
      <c r="M23" s="17"/>
      <c r="N23" s="17"/>
      <c r="O23" s="17"/>
    </row>
    <row r="24">
      <c r="A24" s="10">
        <v>9.0</v>
      </c>
      <c r="B24" s="10">
        <v>9.0</v>
      </c>
      <c r="C24" s="33" t="s">
        <v>62</v>
      </c>
      <c r="D24" s="15" t="str">
        <f>IF(C24="account", LOOKUP($B24, account!$A$19:$A37, account!$D$19:$D37), IF(C24="group_organisation", LOOKUP($B24, organisation_group!$A$13:$A37, organisation_group!$D$13:$D37), IF(C24="group_account", LOOKUP($B24, account_group!$A$15:$A37, account_group!$D$15:$D37), IF(C24="organisation", LOOKUP($B24, organisation!$A$13:$A37, organisation!$B$13:$B37), "ERROR"))))</f>
        <v>waylon</v>
      </c>
      <c r="E24" s="127" t="s">
        <v>524</v>
      </c>
      <c r="F24" s="10" t="s">
        <v>30</v>
      </c>
      <c r="G24" s="158">
        <v>1.0</v>
      </c>
      <c r="H24" s="160" t="str">
        <f>LOOKUP($G16, favourite_type!$A$11:$A37, favourite_type!$C$11:$C37)</f>
        <v>Slideshow</v>
      </c>
      <c r="I24" s="160" t="s">
        <v>525</v>
      </c>
      <c r="J24" s="17"/>
      <c r="K24" s="10"/>
      <c r="L24" s="10" t="s">
        <v>33</v>
      </c>
      <c r="M24" s="17"/>
      <c r="N24" s="17"/>
      <c r="O24" s="17"/>
    </row>
    <row r="25">
      <c r="A25" s="10">
        <v>10.0</v>
      </c>
      <c r="B25" s="10">
        <v>10.0</v>
      </c>
      <c r="C25" s="33" t="s">
        <v>62</v>
      </c>
      <c r="D25" s="15" t="str">
        <f>IF(C25="account", LOOKUP($B25, account!$A$19:$A37, account!$D$19:$D37), IF(C25="group_organisation", LOOKUP($B25, organisation_group!$A$13:$A37, organisation_group!$D$13:$D37), IF(C25="group_account", LOOKUP($B25, account_group!$A$15:$A37, account_group!$D$15:$D37), IF(C25="organisation", LOOKUP($B25, organisation!$A$13:$A37, organisation!$B$13:$B37), "ERROR"))))</f>
        <v>lenny</v>
      </c>
      <c r="E25" s="127" t="s">
        <v>524</v>
      </c>
      <c r="F25" s="10" t="s">
        <v>30</v>
      </c>
      <c r="G25" s="161">
        <v>1.0</v>
      </c>
      <c r="H25" s="10" t="str">
        <f>LOOKUP($G16, favourite_type!$A$11:$A37, favourite_type!$C$11:$C37)</f>
        <v>Slideshow</v>
      </c>
      <c r="I25" s="10" t="s">
        <v>525</v>
      </c>
      <c r="J25" s="17"/>
      <c r="K25" s="10"/>
      <c r="L25" s="10" t="s">
        <v>33</v>
      </c>
      <c r="M25" s="17"/>
      <c r="N25" s="17"/>
      <c r="O25" s="17"/>
    </row>
    <row r="26">
      <c r="A26" s="10">
        <v>11.0</v>
      </c>
      <c r="B26" s="10">
        <v>11.0</v>
      </c>
      <c r="C26" s="33" t="s">
        <v>62</v>
      </c>
      <c r="D26" s="15" t="str">
        <f>IF(C26="account", LOOKUP($B26, account!$A$19:$A37, account!$D$19:$D37), IF(C26="group_organisation", LOOKUP($B26, organisation_group!$A$13:$A37, organisation_group!$D$13:$D37), IF(C26="group_account", LOOKUP($B26, account_group!$A$15:$A37, account_group!$D$15:$D37), IF(C26="organisation", LOOKUP($B26, organisation!$A$13:$A37, organisation!$B$13:$B37), "ERROR"))))</f>
        <v>carl</v>
      </c>
      <c r="E26" s="127" t="s">
        <v>524</v>
      </c>
      <c r="F26" s="10" t="s">
        <v>30</v>
      </c>
      <c r="G26" s="158">
        <v>1.0</v>
      </c>
      <c r="H26" s="160" t="str">
        <f>LOOKUP($G16, favourite_type!$A$11:$A37, favourite_type!$C$11:$C37)</f>
        <v>Slideshow</v>
      </c>
      <c r="I26" s="160" t="s">
        <v>525</v>
      </c>
      <c r="J26" s="17"/>
      <c r="K26" s="10"/>
      <c r="L26" s="10" t="s">
        <v>33</v>
      </c>
      <c r="M26" s="17"/>
      <c r="N26" s="17"/>
      <c r="O26" s="17"/>
    </row>
    <row r="27">
      <c r="A27" s="10">
        <v>12.0</v>
      </c>
      <c r="B27" s="10">
        <v>12.0</v>
      </c>
      <c r="C27" s="33" t="s">
        <v>62</v>
      </c>
      <c r="D27" s="15" t="str">
        <f>IF(C27="account", LOOKUP($B27, account!$A$19:$A37, account!$D$19:$D37), IF(C27="group_organisation", LOOKUP($B27, organisation_group!$A$13:$A37, organisation_group!$D$13:$D37), IF(C27="group_account", LOOKUP($B27, account_group!$A$15:$A37, account_group!$D$15:$D37), IF(C27="organisation", LOOKUP($B27, organisation!$A$13:$A37, organisation!$B$13:$B37), "ERROR"))))</f>
        <v>eugene</v>
      </c>
      <c r="E27" s="127" t="s">
        <v>524</v>
      </c>
      <c r="F27" s="10" t="s">
        <v>30</v>
      </c>
      <c r="G27" s="161">
        <v>1.0</v>
      </c>
      <c r="H27" s="10" t="str">
        <f>LOOKUP($G16, favourite_type!$A$11:$A37, favourite_type!$C$11:$C37)</f>
        <v>Slideshow</v>
      </c>
      <c r="I27" s="10" t="s">
        <v>525</v>
      </c>
      <c r="J27" s="17"/>
      <c r="K27" s="10"/>
      <c r="L27" s="10" t="s">
        <v>33</v>
      </c>
      <c r="M27" s="17"/>
      <c r="N27" s="17"/>
      <c r="O27" s="17"/>
    </row>
    <row r="28">
      <c r="A28" s="10">
        <v>13.0</v>
      </c>
      <c r="B28" s="10">
        <v>2.0</v>
      </c>
      <c r="C28" s="33" t="s">
        <v>62</v>
      </c>
      <c r="D28" s="15" t="str">
        <f>IF(C28="account", LOOKUP($B28, account!$A$19:$A37, account!$D$19:$D37), IF(C28="group_organisation", LOOKUP($B28, organisation_group!$A$13:$A37, organisation_group!$D$13:$D37), IF(C28="group_account", LOOKUP($B28, account_group!$A$15:$A37, account_group!$D$15:$D37), IF(C28="organisation", LOOKUP($B28, organisation!$A$13:$A37, organisation!$B$13:$B37), "ERROR"))))</f>
        <v>bart</v>
      </c>
      <c r="E28" s="10" t="s">
        <v>528</v>
      </c>
      <c r="F28" s="10" t="s">
        <v>529</v>
      </c>
      <c r="G28" s="158">
        <v>1.0</v>
      </c>
      <c r="H28" s="160" t="str">
        <f>LOOKUP($G16, favourite_type!$A$11:$A37, favourite_type!$C$11:$C37)</f>
        <v>Slideshow</v>
      </c>
      <c r="I28" s="160" t="s">
        <v>525</v>
      </c>
      <c r="J28" s="17"/>
      <c r="K28" s="10"/>
      <c r="L28" s="10" t="s">
        <v>53</v>
      </c>
      <c r="M28" s="17"/>
      <c r="N28" s="17"/>
      <c r="O28" s="17"/>
    </row>
    <row r="29">
      <c r="A29" s="10">
        <v>14.0</v>
      </c>
      <c r="B29" s="10">
        <v>4.0</v>
      </c>
      <c r="C29" s="33" t="s">
        <v>69</v>
      </c>
      <c r="D29" s="15" t="str">
        <f>IF(C29="account", LOOKUP($B29, account!$A$19:$A37, account!$D$19:$D37), IF(C29="group_organisation", LOOKUP($B29, organisation_group!$A$13:$A37, organisation_group!$D$13:$D37), IF(C29="group_account", LOOKUP($B29, account_group!$A$15:$A37, account_group!$D$15:$D37), IF(C29="organisation", LOOKUP($B29, organisation!$A$13:$A37, organisation!$B$13:$B37), "ERROR"))))</f>
        <v>Aamica</v>
      </c>
      <c r="E29" s="162" t="s">
        <v>530</v>
      </c>
      <c r="F29" s="10" t="s">
        <v>30</v>
      </c>
      <c r="G29" s="161">
        <v>1.0</v>
      </c>
      <c r="H29" s="10" t="str">
        <f>LOOKUP($G16, favourite_type!$A$11:$A37, favourite_type!$C$11:$C37)</f>
        <v>Slideshow</v>
      </c>
      <c r="I29" s="10" t="s">
        <v>525</v>
      </c>
      <c r="J29" s="17"/>
      <c r="K29" s="17"/>
      <c r="L29" s="10" t="s">
        <v>33</v>
      </c>
      <c r="M29" s="17"/>
      <c r="N29" s="17"/>
      <c r="O29" s="17"/>
    </row>
    <row r="30">
      <c r="A30" s="10">
        <v>15.0</v>
      </c>
      <c r="B30" s="10">
        <v>4.0</v>
      </c>
      <c r="C30" s="33" t="s">
        <v>69</v>
      </c>
      <c r="D30" s="15" t="str">
        <f>IF(C30="account", LOOKUP($B30, account!$A$19:$A37, account!$D$19:$D37), IF(C30="group_organisation", LOOKUP($B30, organisation_group!$A$13:$A37, organisation_group!$D$13:$D37), IF(C30="group_account", LOOKUP($B30, account_group!$A$15:$A37, account_group!$D$15:$D37), IF(C30="organisation", LOOKUP($B30, organisation!$A$13:$A37, organisation!$B$13:$B37), "ERROR"))))</f>
        <v>Aamica</v>
      </c>
      <c r="E30" s="163" t="s">
        <v>531</v>
      </c>
      <c r="F30" s="10" t="s">
        <v>30</v>
      </c>
      <c r="G30" s="158">
        <v>1.0</v>
      </c>
      <c r="H30" s="160" t="str">
        <f>LOOKUP($G16, favourite_type!$A$11:$A37, favourite_type!$C$11:$C37)</f>
        <v>Slideshow</v>
      </c>
      <c r="I30" s="160" t="s">
        <v>525</v>
      </c>
      <c r="J30" s="17"/>
      <c r="K30" s="17"/>
      <c r="L30" s="10" t="s">
        <v>33</v>
      </c>
      <c r="M30" s="17"/>
      <c r="N30" s="17"/>
      <c r="O30" s="17"/>
    </row>
    <row r="31">
      <c r="A31" s="10">
        <v>16.0</v>
      </c>
      <c r="B31" s="10">
        <v>4.0</v>
      </c>
      <c r="C31" s="33" t="s">
        <v>69</v>
      </c>
      <c r="D31" s="15" t="str">
        <f>IF(C31="account", LOOKUP($B31, account!$A$19:$A37, account!$D$19:$D37), IF(C31="group_organisation", LOOKUP($B31, organisation_group!$A$13:$A37, organisation_group!$D$13:$D37), IF(C31="group_account", LOOKUP($B31, account_group!$A$15:$A37, account_group!$D$15:$D37), IF(C31="organisation", LOOKUP($B31, organisation!$A$13:$A37, organisation!$B$13:$B37), "ERROR"))))</f>
        <v>Aamica</v>
      </c>
      <c r="E31" s="162" t="s">
        <v>532</v>
      </c>
      <c r="F31" s="10" t="s">
        <v>30</v>
      </c>
      <c r="G31" s="161">
        <v>1.0</v>
      </c>
      <c r="H31" s="10" t="str">
        <f>LOOKUP($G16, favourite_type!$A$11:$A37, favourite_type!$C$11:$C37)</f>
        <v>Slideshow</v>
      </c>
      <c r="I31" s="10" t="s">
        <v>525</v>
      </c>
      <c r="J31" s="17"/>
      <c r="K31" s="17"/>
      <c r="L31" s="10" t="s">
        <v>33</v>
      </c>
      <c r="M31" s="17"/>
      <c r="N31" s="17"/>
      <c r="O31" s="17"/>
    </row>
    <row r="32">
      <c r="A32" s="10">
        <v>17.0</v>
      </c>
      <c r="B32" s="10">
        <v>4.0</v>
      </c>
      <c r="C32" s="33" t="s">
        <v>69</v>
      </c>
      <c r="D32" s="15" t="str">
        <f>IF(C32="account", LOOKUP($B32, account!$A$19:$A37, account!$D$19:$D37), IF(C32="group_organisation", LOOKUP($B32, organisation_group!$A$13:$A37, organisation_group!$D$13:$D37), IF(C32="group_account", LOOKUP($B32, account_group!$A$15:$A37, account_group!$D$15:$D37), IF(C32="organisation", LOOKUP($B32, organisation!$A$13:$A37, organisation!$B$13:$B37), "ERROR"))))</f>
        <v>Aamica</v>
      </c>
      <c r="E32" s="163" t="s">
        <v>533</v>
      </c>
      <c r="F32" s="10" t="s">
        <v>30</v>
      </c>
      <c r="G32" s="158">
        <v>1.0</v>
      </c>
      <c r="H32" s="160" t="str">
        <f>LOOKUP($G16, favourite_type!$A$11:$A37, favourite_type!$C$11:$C37)</f>
        <v>Slideshow</v>
      </c>
      <c r="I32" s="160" t="s">
        <v>525</v>
      </c>
      <c r="J32" s="17"/>
      <c r="K32" s="17"/>
      <c r="L32" s="10" t="s">
        <v>33</v>
      </c>
      <c r="M32" s="17"/>
      <c r="N32" s="17"/>
      <c r="O32" s="17"/>
    </row>
    <row r="33">
      <c r="A33" s="10">
        <v>18.0</v>
      </c>
      <c r="B33" s="10">
        <v>4.0</v>
      </c>
      <c r="C33" s="33" t="s">
        <v>69</v>
      </c>
      <c r="D33" s="15" t="str">
        <f>IF(C33="account", LOOKUP($B33, account!$A$19:$A37, account!$D$19:$D37), IF(C33="group_organisation", LOOKUP($B33, organisation_group!$A$13:$A37, organisation_group!$D$13:$D37), IF(C33="group_account", LOOKUP($B33, account_group!$A$15:$A37, account_group!$D$15:$D37), IF(C33="organisation", LOOKUP($B33, organisation!$A$13:$A37, organisation!$B$13:$B37), "ERROR"))))</f>
        <v>Aamica</v>
      </c>
      <c r="E33" s="162" t="s">
        <v>534</v>
      </c>
      <c r="F33" s="10" t="s">
        <v>30</v>
      </c>
      <c r="G33" s="161">
        <v>1.0</v>
      </c>
      <c r="H33" s="10" t="str">
        <f>LOOKUP($G16, favourite_type!$A$11:$A37, favourite_type!$C$11:$C37)</f>
        <v>Slideshow</v>
      </c>
      <c r="I33" s="10" t="s">
        <v>525</v>
      </c>
      <c r="J33" s="17"/>
      <c r="K33" s="17"/>
      <c r="L33" s="10" t="s">
        <v>33</v>
      </c>
      <c r="M33" s="17"/>
      <c r="N33" s="17"/>
      <c r="O33" s="17"/>
    </row>
    <row r="34">
      <c r="A34" s="10">
        <v>19.0</v>
      </c>
      <c r="B34" s="10">
        <v>4.0</v>
      </c>
      <c r="C34" s="33" t="s">
        <v>69</v>
      </c>
      <c r="D34" s="15" t="str">
        <f>IF(C34="account", LOOKUP($B34, account!$A$19:$A37, account!$D$19:$D37), IF(C34="group_organisation", LOOKUP($B34, organisation_group!$A$13:$A37, organisation_group!$D$13:$D37), IF(C34="group_account", LOOKUP($B34, account_group!$A$15:$A37, account_group!$D$15:$D37), IF(C34="organisation", LOOKUP($B34, organisation!$A$13:$A37, organisation!$B$13:$B37), "ERROR"))))</f>
        <v>Aamica</v>
      </c>
      <c r="E34" s="163" t="s">
        <v>535</v>
      </c>
      <c r="F34" s="10" t="s">
        <v>30</v>
      </c>
      <c r="G34" s="158">
        <v>1.0</v>
      </c>
      <c r="H34" s="160" t="str">
        <f>LOOKUP($G16, favourite_type!$A$11:$A37, favourite_type!$C$11:$C37)</f>
        <v>Slideshow</v>
      </c>
      <c r="I34" s="160" t="s">
        <v>525</v>
      </c>
      <c r="J34" s="17"/>
      <c r="K34" s="17"/>
      <c r="L34" s="10" t="s">
        <v>33</v>
      </c>
      <c r="M34" s="17"/>
      <c r="N34" s="17"/>
      <c r="O34" s="17"/>
    </row>
    <row r="35">
      <c r="A35" s="10">
        <v>20.0</v>
      </c>
      <c r="B35" s="10">
        <v>4.0</v>
      </c>
      <c r="C35" s="33" t="s">
        <v>69</v>
      </c>
      <c r="D35" s="15" t="str">
        <f>IF(C35="account", LOOKUP($B35, account!$A$19:$A37, account!$D$19:$D37), IF(C35="group_organisation", LOOKUP($B35, organisation_group!$A$13:$A37, organisation_group!$D$13:$D37), IF(C35="group_account", LOOKUP($B35, account_group!$A$15:$A37, account_group!$D$15:$D37), IF(C35="organisation", LOOKUP($B35, organisation!$A$13:$A37, organisation!$B$13:$B37), "ERROR"))))</f>
        <v>Aamica</v>
      </c>
      <c r="E35" s="164" t="s">
        <v>536</v>
      </c>
      <c r="F35" s="10" t="s">
        <v>30</v>
      </c>
      <c r="G35" s="161">
        <v>1.0</v>
      </c>
      <c r="H35" s="10" t="str">
        <f>LOOKUP($G16, favourite_type!$A$11:$A37, favourite_type!$C$11:$C37)</f>
        <v>Slideshow</v>
      </c>
      <c r="I35" s="10" t="s">
        <v>525</v>
      </c>
      <c r="J35" s="17"/>
      <c r="K35" s="17"/>
      <c r="L35" s="10" t="s">
        <v>33</v>
      </c>
      <c r="M35" s="17"/>
      <c r="N35" s="17"/>
      <c r="O35" s="17"/>
    </row>
    <row r="36">
      <c r="A36" s="10">
        <v>21.0</v>
      </c>
      <c r="B36" s="10">
        <v>4.0</v>
      </c>
      <c r="C36" s="33" t="s">
        <v>69</v>
      </c>
      <c r="D36" s="15" t="str">
        <f>IF(C36="account", LOOKUP($B36, account!$A$19:$A37, account!$D$19:$D37), IF(C36="group_organisation", LOOKUP($B36, organisation_group!$A$13:$A37, organisation_group!$D$13:$D37), IF(C36="group_account", LOOKUP($B36, account_group!$A$15:$A37, account_group!$D$15:$D37), IF(C36="organisation", LOOKUP($B36, organisation!$A$13:$A37, organisation!$B$13:$B37), "ERROR"))))</f>
        <v>Aamica</v>
      </c>
      <c r="E36" s="105" t="s">
        <v>537</v>
      </c>
      <c r="F36" s="10" t="s">
        <v>30</v>
      </c>
      <c r="G36" s="158">
        <v>1.0</v>
      </c>
      <c r="H36" s="160" t="str">
        <f>LOOKUP($G16, favourite_type!$A$11:$A37, favourite_type!$C$11:$C37)</f>
        <v>Slideshow</v>
      </c>
      <c r="I36" s="160" t="s">
        <v>525</v>
      </c>
      <c r="J36" s="17"/>
      <c r="K36" s="17"/>
      <c r="L36" s="10" t="s">
        <v>33</v>
      </c>
      <c r="M36" s="17"/>
      <c r="N36" s="17"/>
      <c r="O36" s="17"/>
    </row>
    <row r="37">
      <c r="A37" s="3"/>
      <c r="B37" s="3"/>
      <c r="C37" s="3"/>
      <c r="D37" s="3"/>
      <c r="E37" s="3"/>
      <c r="F37" s="3"/>
      <c r="G37" s="165"/>
      <c r="H37" s="3"/>
      <c r="I37" s="3"/>
      <c r="J37" s="3"/>
      <c r="K37" s="3"/>
      <c r="L37" s="3"/>
      <c r="M37" s="3"/>
      <c r="N37" s="3"/>
      <c r="O37" s="3"/>
    </row>
  </sheetData>
  <drawing r:id="rId2"/>
  <legacyDrawing r:id="rId3"/>
  <tableParts count="1">
    <tablePart r:id="rId5"/>
  </tablePart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0.88"/>
    <col customWidth="1" min="3" max="3" width="19.0"/>
    <col customWidth="1" min="4" max="4" width="10.63"/>
    <col customWidth="1" min="5" max="5" width="12.25"/>
    <col customWidth="1" min="6" max="6" width="17.63"/>
    <col customWidth="1" min="7" max="7" width="9.13"/>
    <col customWidth="1" min="8" max="8" width="15.75"/>
    <col customWidth="1" min="9" max="9" width="14.88"/>
  </cols>
  <sheetData>
    <row r="1">
      <c r="A1" s="1" t="s">
        <v>538</v>
      </c>
      <c r="B1" s="24" t="s">
        <v>1</v>
      </c>
      <c r="C1" s="25" t="s">
        <v>60</v>
      </c>
      <c r="D1" s="3"/>
      <c r="E1" s="3"/>
      <c r="F1" s="3"/>
      <c r="G1" s="3"/>
      <c r="H1" s="3"/>
      <c r="I1" s="3"/>
      <c r="J1" s="3"/>
    </row>
    <row r="2">
      <c r="A2" s="5" t="s">
        <v>539</v>
      </c>
      <c r="B2" s="57" t="s">
        <v>15</v>
      </c>
      <c r="C2" s="6" t="s">
        <v>540</v>
      </c>
      <c r="D2" s="3"/>
      <c r="E2" s="3"/>
      <c r="F2" s="3"/>
      <c r="G2" s="3"/>
      <c r="H2" s="3"/>
      <c r="I2" s="3"/>
      <c r="J2" s="3"/>
    </row>
    <row r="3">
      <c r="A3" s="26" t="s">
        <v>541</v>
      </c>
      <c r="B3" s="24" t="s">
        <v>1</v>
      </c>
      <c r="C3" s="25" t="s">
        <v>60</v>
      </c>
      <c r="D3" s="24"/>
      <c r="E3" s="24"/>
      <c r="F3" s="24"/>
      <c r="G3" s="3"/>
      <c r="H3" s="3"/>
      <c r="I3" s="3"/>
      <c r="J3" s="3"/>
    </row>
    <row r="4">
      <c r="A4" s="26" t="s">
        <v>542</v>
      </c>
      <c r="B4" s="24" t="s">
        <v>1</v>
      </c>
      <c r="C4" s="24"/>
      <c r="D4" s="24"/>
      <c r="E4" s="24"/>
      <c r="F4" s="24"/>
      <c r="G4" s="3"/>
      <c r="H4" s="3"/>
      <c r="I4" s="3"/>
      <c r="J4" s="3"/>
    </row>
    <row r="5">
      <c r="A5" s="39" t="s">
        <v>24</v>
      </c>
      <c r="B5" s="24" t="s">
        <v>20</v>
      </c>
      <c r="C5" s="24"/>
      <c r="D5" s="24"/>
      <c r="E5" s="24"/>
      <c r="F5" s="24"/>
      <c r="G5" s="3"/>
      <c r="H5" s="3"/>
      <c r="I5" s="3"/>
      <c r="J5" s="3"/>
    </row>
    <row r="6">
      <c r="A6" s="31" t="s">
        <v>25</v>
      </c>
      <c r="B6" s="25" t="s">
        <v>20</v>
      </c>
      <c r="C6" s="25" t="s">
        <v>26</v>
      </c>
      <c r="D6" s="25"/>
      <c r="E6" s="25"/>
      <c r="F6" s="25"/>
      <c r="G6" s="3"/>
      <c r="H6" s="3"/>
      <c r="I6" s="3"/>
      <c r="J6" s="3"/>
    </row>
    <row r="7">
      <c r="A7" s="3"/>
      <c r="B7" s="3"/>
      <c r="C7" s="3"/>
      <c r="D7" s="3"/>
      <c r="E7" s="3"/>
      <c r="F7" s="3"/>
      <c r="G7" s="3"/>
      <c r="H7" s="3"/>
      <c r="I7" s="3"/>
      <c r="J7" s="3"/>
    </row>
    <row r="8">
      <c r="A8" s="3"/>
      <c r="B8" s="3"/>
      <c r="C8" s="3"/>
      <c r="D8" s="3"/>
      <c r="E8" s="3"/>
      <c r="F8" s="3"/>
      <c r="G8" s="3"/>
      <c r="H8" s="3"/>
      <c r="I8" s="3"/>
      <c r="J8" s="3"/>
    </row>
    <row r="9">
      <c r="A9" s="73" t="s">
        <v>538</v>
      </c>
      <c r="B9" s="32" t="s">
        <v>543</v>
      </c>
      <c r="C9" s="88" t="s">
        <v>539</v>
      </c>
      <c r="D9" s="88" t="s">
        <v>541</v>
      </c>
      <c r="E9" s="166" t="s">
        <v>71</v>
      </c>
      <c r="F9" s="32" t="s">
        <v>544</v>
      </c>
      <c r="G9" s="73" t="s">
        <v>542</v>
      </c>
      <c r="H9" s="87" t="s">
        <v>24</v>
      </c>
      <c r="I9" s="167" t="s">
        <v>25</v>
      </c>
      <c r="J9" s="168"/>
    </row>
    <row r="10">
      <c r="A10" s="89">
        <v>1.0</v>
      </c>
      <c r="B10" s="15" t="str">
        <f>LOOKUP($A10, favourite!$A14:$A$16, favourite!$E14:$E$16)</f>
        <v>My Favourites</v>
      </c>
      <c r="C10" s="89" t="s">
        <v>68</v>
      </c>
      <c r="D10" s="89">
        <v>1.0</v>
      </c>
      <c r="E10" s="15" t="str">
        <f>LOOKUP(IF(C10="post", LOOKUP($D10, post!$A14:$A$18, post!$B14:$B$18), IF(C10="item", LOOKUP(CONCATENATE($D10, ":", LOOKUP($A10, favourite!$A14:$A$16, favourite!$B14:$B$16)), item_owner!$C$12:C14, item_owner!$B$12:B14))), account!$A14:$A$19, account!$D14:$D$19)</f>
        <v>homer</v>
      </c>
      <c r="F10" s="34" t="str">
        <f>IF(C10="post", LOOKUP($D10, post!$A14:$A$18, post!$G14:$G$18), IF(C10="item", LOOKUP($D10, item!$A14:$A$16, item!$E14:$E$16)))</f>
        <v>dear margie</v>
      </c>
      <c r="G10" s="32">
        <v>1.0</v>
      </c>
      <c r="H10" s="89"/>
      <c r="I10" s="34"/>
      <c r="J10" s="34"/>
    </row>
    <row r="11">
      <c r="A11" s="89">
        <v>1.0</v>
      </c>
      <c r="B11" s="15" t="str">
        <f>LOOKUP($A11, favourite!$A14:$A$16, favourite!$E14:$E$16)</f>
        <v>My Favourites</v>
      </c>
      <c r="C11" s="89" t="s">
        <v>545</v>
      </c>
      <c r="D11" s="32">
        <v>3.0</v>
      </c>
      <c r="E11" s="15" t="str">
        <f>LOOKUP(IF(C11="post", LOOKUP($D11, post!$A14:$A$18, post!$B14:$B$18), IF(C11="item", LOOKUP(CONCATENATE($D11, ":", LOOKUP($A11, favourite!$A14:$A$16, favourite!$B14:$B$16)), item_owner!$C$12:C14, item_owner!$B$12:B14))), account!$A14:$A$19, account!$D14:$D$19)</f>
        <v>homer</v>
      </c>
      <c r="F11" s="34" t="str">
        <f>IF(C11="post", LOOKUP($D11, post!$A14:$A$18, post!$G14:$G$18), IF(C11="item", LOOKUP($D11, item!$A14:$A$16, item!$E14:$E$16)))</f>
        <v>image/png</v>
      </c>
      <c r="G11" s="32">
        <v>2.0</v>
      </c>
      <c r="H11" s="34"/>
      <c r="I11" s="34"/>
      <c r="J11" s="34"/>
    </row>
    <row r="12">
      <c r="A12" s="32">
        <v>1.0</v>
      </c>
      <c r="B12" s="15" t="str">
        <f>LOOKUP($A12, favourite!$A14:$A$16, favourite!$E14:$E$16)</f>
        <v>My Favourites</v>
      </c>
      <c r="C12" s="32" t="s">
        <v>545</v>
      </c>
      <c r="D12" s="32">
        <v>1.0</v>
      </c>
      <c r="E12" s="15" t="str">
        <f>LOOKUP(IF(C12="post", LOOKUP($D12, post!$A14:$A$18, post!$B14:$B$18), IF(C12="item", LOOKUP(CONCATENATE($D12, ":", LOOKUP($A12, favourite!$A14:$A$16, favourite!$B14:$B$16)), item_owner!$C$12:C14, item_owner!$B$12:B14))), account!$A14:$A$19, account!$D14:$D$19)</f>
        <v>homer</v>
      </c>
      <c r="F12" s="34" t="str">
        <f>IF(C12="post", LOOKUP($D12, post!$A14:$A$18, post!$G14:$G$18), IF(C12="item", LOOKUP($D12, item!$A14:$A$16, item!$E14:$E$16)))</f>
        <v>video/mp4</v>
      </c>
      <c r="G12" s="32">
        <v>3.0</v>
      </c>
      <c r="H12" s="34"/>
      <c r="I12" s="34"/>
      <c r="J12" s="34"/>
    </row>
    <row r="13">
      <c r="A13" s="32">
        <v>1.0</v>
      </c>
      <c r="B13" s="15" t="str">
        <f>LOOKUP($A13, favourite!$A14:$A$16, favourite!$E14:$E$16)</f>
        <v>My Favourites</v>
      </c>
      <c r="C13" s="32" t="s">
        <v>545</v>
      </c>
      <c r="D13" s="32">
        <v>2.0</v>
      </c>
      <c r="E13" s="15" t="str">
        <f>LOOKUP(IF(C13="post", LOOKUP($D13, post!$A14:$A$18, post!$B14:$B$18), IF(C13="item", LOOKUP(CONCATENATE($D13, ":", LOOKUP($A13, favourite!$A14:$A$16, favourite!$B14:$B$16)), item_owner!$C$12:C14, item_owner!$B$12:B14))), account!$A14:$A$19, account!$D14:$D$19)</f>
        <v>homer</v>
      </c>
      <c r="F13" s="34" t="str">
        <f>IF(C13="post", LOOKUP($D13, post!$A14:$A$18, post!$G14:$G$18), IF(C13="item", LOOKUP($D13, item!$A14:$A$16, item!$E14:$E$16)))</f>
        <v>text/plain </v>
      </c>
      <c r="G13" s="32">
        <v>4.0</v>
      </c>
      <c r="H13" s="34"/>
      <c r="I13" s="34"/>
      <c r="J13" s="34"/>
    </row>
    <row r="14">
      <c r="A14" s="10"/>
      <c r="B14" s="10"/>
      <c r="C14" s="10"/>
      <c r="D14" s="15"/>
      <c r="E14" s="169"/>
      <c r="F14" s="10"/>
      <c r="G14" s="17"/>
      <c r="H14" s="17"/>
      <c r="I14" s="17"/>
      <c r="J14" s="17"/>
    </row>
  </sheetData>
  <drawing r:id="rId1"/>
  <tableParts count="1">
    <tablePart r:id="rId3"/>
  </tableParts>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21.75"/>
    <col customWidth="1" min="3" max="3" width="73.75"/>
    <col customWidth="1" min="4" max="4" width="12.88"/>
    <col customWidth="1" min="5" max="5" width="13.5"/>
    <col customWidth="1" min="6" max="6" width="12.25"/>
    <col customWidth="1" min="7" max="7" width="25.38"/>
    <col customWidth="1" min="8" max="8" width="15.88"/>
    <col customWidth="1" min="9" max="9" width="15.75"/>
    <col customWidth="1" min="10" max="10" width="16.75"/>
    <col customWidth="1" min="11" max="11" width="8.25"/>
    <col customWidth="1" min="12" max="12" width="15.75"/>
    <col customWidth="1" min="13" max="13" width="14.88"/>
    <col customWidth="1" min="14" max="14" width="15.75"/>
  </cols>
  <sheetData>
    <row r="1">
      <c r="A1" s="1" t="s">
        <v>538</v>
      </c>
      <c r="B1" s="2" t="s">
        <v>1</v>
      </c>
      <c r="C1" s="25" t="s">
        <v>60</v>
      </c>
      <c r="D1" s="37"/>
      <c r="E1" s="3"/>
      <c r="F1" s="3"/>
      <c r="G1" s="3"/>
      <c r="H1" s="3"/>
      <c r="I1" s="3"/>
      <c r="J1" s="3"/>
      <c r="K1" s="3"/>
      <c r="L1" s="3"/>
      <c r="M1" s="3"/>
      <c r="N1" s="3"/>
    </row>
    <row r="2">
      <c r="A2" s="26" t="s">
        <v>546</v>
      </c>
      <c r="B2" s="27" t="s">
        <v>1</v>
      </c>
      <c r="C2" s="25" t="s">
        <v>60</v>
      </c>
      <c r="D2" s="37"/>
      <c r="E2" s="3"/>
      <c r="F2" s="3"/>
      <c r="G2" s="3"/>
      <c r="H2" s="3"/>
      <c r="I2" s="3"/>
      <c r="J2" s="3"/>
      <c r="K2" s="3"/>
      <c r="L2" s="3"/>
      <c r="M2" s="3"/>
      <c r="N2" s="3"/>
    </row>
    <row r="3">
      <c r="A3" s="1" t="s">
        <v>513</v>
      </c>
      <c r="B3" s="2" t="s">
        <v>1</v>
      </c>
      <c r="C3" s="37"/>
      <c r="D3" s="37"/>
      <c r="E3" s="3"/>
      <c r="F3" s="3"/>
      <c r="G3" s="3"/>
      <c r="H3" s="3"/>
      <c r="I3" s="3"/>
      <c r="J3" s="3"/>
      <c r="K3" s="3"/>
      <c r="L3" s="3"/>
      <c r="M3" s="3"/>
      <c r="N3" s="3"/>
    </row>
    <row r="4">
      <c r="A4" s="5" t="s">
        <v>515</v>
      </c>
      <c r="B4" s="6" t="s">
        <v>15</v>
      </c>
      <c r="C4" s="61" t="s">
        <v>516</v>
      </c>
      <c r="D4" s="61" t="s">
        <v>517</v>
      </c>
      <c r="E4" s="6"/>
      <c r="F4" s="7"/>
      <c r="G4" s="7"/>
      <c r="H4" s="7"/>
      <c r="I4" s="7"/>
      <c r="J4" s="7"/>
      <c r="K4" s="7"/>
      <c r="L4" s="7"/>
      <c r="M4" s="7"/>
      <c r="N4" s="7"/>
    </row>
    <row r="5">
      <c r="A5" s="39" t="s">
        <v>24</v>
      </c>
      <c r="B5" s="24" t="s">
        <v>20</v>
      </c>
      <c r="C5" s="40"/>
      <c r="D5" s="40"/>
      <c r="E5" s="3"/>
      <c r="F5" s="3"/>
      <c r="G5" s="3"/>
      <c r="H5" s="3"/>
      <c r="I5" s="3"/>
      <c r="J5" s="3"/>
      <c r="K5" s="3"/>
      <c r="L5" s="3"/>
      <c r="M5" s="3"/>
      <c r="N5" s="3"/>
    </row>
    <row r="6">
      <c r="A6" s="31" t="s">
        <v>25</v>
      </c>
      <c r="B6" s="25" t="s">
        <v>20</v>
      </c>
      <c r="C6" s="40" t="s">
        <v>26</v>
      </c>
      <c r="D6" s="40"/>
      <c r="E6" s="3"/>
      <c r="F6" s="3"/>
      <c r="G6" s="3"/>
      <c r="H6" s="3"/>
      <c r="I6" s="3"/>
      <c r="J6" s="3"/>
      <c r="K6" s="3"/>
      <c r="L6" s="3"/>
      <c r="M6" s="3"/>
      <c r="N6" s="3"/>
    </row>
    <row r="7">
      <c r="A7" s="3"/>
      <c r="B7" s="3"/>
      <c r="C7" s="3"/>
      <c r="D7" s="3"/>
      <c r="E7" s="3"/>
      <c r="F7" s="3"/>
      <c r="G7" s="3"/>
      <c r="H7" s="3"/>
      <c r="I7" s="3"/>
      <c r="J7" s="3"/>
      <c r="K7" s="3"/>
      <c r="L7" s="3"/>
      <c r="M7" s="3"/>
      <c r="N7" s="3"/>
    </row>
    <row r="8">
      <c r="A8" s="3"/>
      <c r="B8" s="3"/>
      <c r="C8" s="3"/>
      <c r="D8" s="3"/>
      <c r="E8" s="3"/>
      <c r="F8" s="3"/>
      <c r="G8" s="3"/>
      <c r="H8" s="3"/>
      <c r="I8" s="3"/>
      <c r="J8" s="3"/>
      <c r="K8" s="3"/>
      <c r="L8" s="3"/>
      <c r="M8" s="3"/>
      <c r="N8" s="3"/>
    </row>
    <row r="9">
      <c r="A9" s="9" t="s">
        <v>538</v>
      </c>
      <c r="B9" s="42" t="s">
        <v>547</v>
      </c>
      <c r="C9" s="66" t="s">
        <v>548</v>
      </c>
      <c r="D9" s="42" t="s">
        <v>549</v>
      </c>
      <c r="E9" s="11" t="s">
        <v>546</v>
      </c>
      <c r="F9" s="42" t="s">
        <v>71</v>
      </c>
      <c r="G9" s="170" t="s">
        <v>550</v>
      </c>
      <c r="H9" s="41" t="s">
        <v>551</v>
      </c>
      <c r="I9" s="9" t="s">
        <v>513</v>
      </c>
      <c r="J9" s="10" t="s">
        <v>523</v>
      </c>
      <c r="K9" s="11" t="s">
        <v>515</v>
      </c>
      <c r="L9" s="43" t="s">
        <v>24</v>
      </c>
      <c r="M9" s="9" t="s">
        <v>25</v>
      </c>
      <c r="N9" s="9"/>
    </row>
    <row r="10">
      <c r="A10" s="10">
        <v>1.0</v>
      </c>
      <c r="B10" s="15" t="str">
        <f>LOOKUP($A10, favourite!$A$16:$C25, favourite!$C$16:$C25)</f>
        <v>account</v>
      </c>
      <c r="C10" s="15" t="str">
        <f>LOOKUP($A10, favourite!$A$16:$C25, favourite!$D$16:$D25)</f>
        <v>homer</v>
      </c>
      <c r="D10" s="15" t="str">
        <f>LOOKUP($A10, favourite!$A$16:$C25, favourite!$E$16:$E25)</f>
        <v>My Favourites</v>
      </c>
      <c r="E10" s="71">
        <v>1.0</v>
      </c>
      <c r="F10" s="171" t="str">
        <f>LOOKUP(LOOKUP($E10, account_pair!$A$17:$A25, account_pair!$B$17:$B25), account!$A$19:$A25, account!$D$19:$D25)</f>
        <v>homer</v>
      </c>
      <c r="G10" s="15" t="str">
        <f t="shared" ref="G10:G24" si="1">CONCATENATE($A10, ":", $E10)</f>
        <v>1:1</v>
      </c>
      <c r="H10" s="172" t="str">
        <f>LOOKUP($E10, account_pair!$A$17:$A25, account_pair!$D$17:$D25)</f>
        <v>my aumlet</v>
      </c>
      <c r="I10" s="127">
        <v>1.0</v>
      </c>
      <c r="J10" s="173" t="str">
        <f>LOOKUP($I10, favourite_type!$A$11:$A25, favourite_type!$B$11:$B25)</f>
        <v>slideshow</v>
      </c>
      <c r="K10" s="149" t="s">
        <v>525</v>
      </c>
      <c r="L10" s="45"/>
      <c r="M10" s="45"/>
      <c r="N10" s="17"/>
    </row>
    <row r="11">
      <c r="A11" s="10">
        <v>2.0</v>
      </c>
      <c r="B11" s="15" t="str">
        <f>LOOKUP($A11, favourite!$A$16:$C25, favourite!$C$16:$C25)</f>
        <v>account</v>
      </c>
      <c r="C11" s="15" t="str">
        <f>LOOKUP($A11, favourite!$A$16:$C25, favourite!$D$16:$D25)</f>
        <v>bart</v>
      </c>
      <c r="D11" s="15" t="str">
        <f>LOOKUP($A11, favourite!$A$16:$C25, favourite!$E$16:$E25)</f>
        <v>My Favs</v>
      </c>
      <c r="E11" s="52">
        <v>2.0</v>
      </c>
      <c r="F11" s="171" t="str">
        <f>LOOKUP(LOOKUP($E11, account_pair!$A$17:$A25, account_pair!$B$17:$B25), account!$A$19:$A25, account!$D$19:$D25)</f>
        <v>bart</v>
      </c>
      <c r="G11" s="15" t="str">
        <f t="shared" si="1"/>
        <v>2:2</v>
      </c>
      <c r="H11" s="172" t="str">
        <f>LOOKUP($E11, account_pair!$A$17:$A25, account_pair!$D$17:$D25)</f>
        <v>my aumlet</v>
      </c>
      <c r="I11" s="127">
        <v>1.0</v>
      </c>
      <c r="J11" s="10" t="str">
        <f>LOOKUP($I11, favourite_type!$A$11:$A25, favourite_type!$B$11:$B25)</f>
        <v>slideshow</v>
      </c>
      <c r="K11" s="149" t="s">
        <v>525</v>
      </c>
      <c r="L11" s="46"/>
      <c r="M11" s="46"/>
      <c r="N11" s="17"/>
    </row>
    <row r="12">
      <c r="A12" s="10">
        <v>3.0</v>
      </c>
      <c r="B12" s="15" t="str">
        <f>LOOKUP($A12, favourite!$A$16:$C25, favourite!$C$16:$C25)</f>
        <v>account</v>
      </c>
      <c r="C12" s="15" t="str">
        <f>LOOKUP($A12, favourite!$A$16:$C25, favourite!$D$16:$D25)</f>
        <v>lisa</v>
      </c>
      <c r="D12" s="15" t="str">
        <f>LOOKUP($A12, favourite!$A$16:$C25, favourite!$E$16:$E25)</f>
        <v>My Favourites</v>
      </c>
      <c r="E12" s="71">
        <v>3.0</v>
      </c>
      <c r="F12" s="171" t="str">
        <f>LOOKUP(LOOKUP($E12, account_pair!$A$17:$A25, account_pair!$B$17:$B25), account!$A$19:$A25, account!$D$19:$D25)</f>
        <v>lisa</v>
      </c>
      <c r="G12" s="15" t="str">
        <f t="shared" si="1"/>
        <v>3:3</v>
      </c>
      <c r="H12" s="172" t="str">
        <f>LOOKUP($E12, account_pair!$A$17:$A25, account_pair!$D$17:$D25)</f>
        <v>my aumlet</v>
      </c>
      <c r="I12" s="127">
        <v>1.0</v>
      </c>
      <c r="J12" s="173" t="str">
        <f>LOOKUP($I12, favourite_type!$A$11:$A25, favourite_type!$B$11:$B25)</f>
        <v>slideshow</v>
      </c>
      <c r="K12" s="149" t="s">
        <v>525</v>
      </c>
      <c r="L12" s="45"/>
      <c r="M12" s="45"/>
      <c r="N12" s="17"/>
    </row>
    <row r="13">
      <c r="A13" s="10">
        <v>4.0</v>
      </c>
      <c r="B13" s="15" t="str">
        <f>LOOKUP($A13, favourite!$A$16:$C25, favourite!$C$16:$C25)</f>
        <v>account</v>
      </c>
      <c r="C13" s="15" t="str">
        <f>LOOKUP($A13, favourite!$A$16:$C25, favourite!$D$16:$D25)</f>
        <v>maggie</v>
      </c>
      <c r="D13" s="15" t="str">
        <f>LOOKUP($A13, favourite!$A$16:$C25, favourite!$E$16:$E25)</f>
        <v>My Favourites</v>
      </c>
      <c r="E13" s="52">
        <v>4.0</v>
      </c>
      <c r="F13" s="171" t="str">
        <f>LOOKUP(LOOKUP($E13, account_pair!$A$17:$A25, account_pair!$B$17:$B25), account!$A$19:$A25, account!$D$19:$D25)</f>
        <v>maggie</v>
      </c>
      <c r="G13" s="15" t="str">
        <f t="shared" si="1"/>
        <v>4:4</v>
      </c>
      <c r="H13" s="172" t="str">
        <f>LOOKUP($E13, account_pair!$A$17:$A25, account_pair!$D$17:$D25)</f>
        <v>my aumlet</v>
      </c>
      <c r="I13" s="127">
        <v>1.0</v>
      </c>
      <c r="J13" s="10" t="str">
        <f>LOOKUP($I13, favourite_type!$A$11:$A25, favourite_type!$B$11:$B25)</f>
        <v>slideshow</v>
      </c>
      <c r="K13" s="149" t="s">
        <v>525</v>
      </c>
      <c r="L13" s="46"/>
      <c r="M13" s="46"/>
      <c r="N13" s="17"/>
    </row>
    <row r="14">
      <c r="A14" s="10">
        <v>5.0</v>
      </c>
      <c r="B14" s="15" t="str">
        <f>LOOKUP($A14, favourite!$A$16:$C25, favourite!$C$16:$C25)</f>
        <v>account</v>
      </c>
      <c r="C14" s="15" t="str">
        <f>LOOKUP($A14, favourite!$A$16:$C25, favourite!$D$16:$D25)</f>
        <v>marge</v>
      </c>
      <c r="D14" s="15" t="str">
        <f>LOOKUP($A14, favourite!$A$16:$C25, favourite!$E$16:$E25)</f>
        <v>My Favourites</v>
      </c>
      <c r="E14" s="71">
        <v>5.0</v>
      </c>
      <c r="F14" s="171" t="str">
        <f>LOOKUP(LOOKUP($E14, account_pair!$A$17:$A25, account_pair!$B$17:$B25), account!$A$19:$A25, account!$D$19:$D25)</f>
        <v>marge</v>
      </c>
      <c r="G14" s="15" t="str">
        <f t="shared" si="1"/>
        <v>5:5</v>
      </c>
      <c r="H14" s="172" t="str">
        <f>LOOKUP($E14, account_pair!$A$17:$A25, account_pair!$D$17:$D25)</f>
        <v>my aumlet</v>
      </c>
      <c r="I14" s="127">
        <v>1.0</v>
      </c>
      <c r="J14" s="173" t="str">
        <f>LOOKUP($I14, favourite_type!$A$11:$A25, favourite_type!$B$11:$B25)</f>
        <v>slideshow</v>
      </c>
      <c r="K14" s="149" t="s">
        <v>525</v>
      </c>
      <c r="L14" s="45"/>
      <c r="M14" s="45"/>
      <c r="N14" s="17"/>
    </row>
    <row r="15">
      <c r="A15" s="10">
        <v>6.0</v>
      </c>
      <c r="B15" s="15" t="str">
        <f>LOOKUP($A15, favourite!$A$16:$C25, favourite!$C$16:$C25)</f>
        <v>account</v>
      </c>
      <c r="C15" s="15" t="str">
        <f>LOOKUP($A15, favourite!$A$16:$C25, favourite!$D$16:$D25)</f>
        <v>barney</v>
      </c>
      <c r="D15" s="15" t="str">
        <f>LOOKUP($A15, favourite!$A$16:$C25, favourite!$E$16:$E25)</f>
        <v>My Favourites</v>
      </c>
      <c r="E15" s="52">
        <v>6.0</v>
      </c>
      <c r="F15" s="171" t="str">
        <f>LOOKUP(LOOKUP($E15, account_pair!$A$17:$A25, account_pair!$B$17:$B25), account!$A$19:$A25, account!$D$19:$D25)</f>
        <v>barney</v>
      </c>
      <c r="G15" s="15" t="str">
        <f t="shared" si="1"/>
        <v>6:6</v>
      </c>
      <c r="H15" s="172" t="str">
        <f>LOOKUP($E15, account_pair!$A$17:$A25, account_pair!$D$17:$D25)</f>
        <v>the thing</v>
      </c>
      <c r="I15" s="127">
        <v>1.0</v>
      </c>
      <c r="J15" s="10" t="str">
        <f>LOOKUP($I15, favourite_type!$A$11:$A25, favourite_type!$B$11:$B25)</f>
        <v>slideshow</v>
      </c>
      <c r="K15" s="149" t="s">
        <v>525</v>
      </c>
      <c r="L15" s="46"/>
      <c r="M15" s="46"/>
      <c r="N15" s="17"/>
    </row>
    <row r="16">
      <c r="A16" s="10">
        <v>7.0</v>
      </c>
      <c r="B16" s="15" t="str">
        <f>LOOKUP($A16, favourite!$A$16:$C25, favourite!$C$16:$C25)</f>
        <v>account</v>
      </c>
      <c r="C16" s="15" t="str">
        <f>LOOKUP($A16, favourite!$A$16:$C25, favourite!$D$16:$D25)</f>
        <v>moe</v>
      </c>
      <c r="D16" s="15" t="str">
        <f>LOOKUP($A16, favourite!$A$16:$C25, favourite!$E$16:$E25)</f>
        <v>My Favourites</v>
      </c>
      <c r="E16" s="71">
        <v>7.0</v>
      </c>
      <c r="F16" s="171" t="str">
        <f>LOOKUP(LOOKUP($E16, account_pair!$A$17:$A25, account_pair!$B$17:$B25), account!$A$19:$A25, account!$D$19:$D25)</f>
        <v>moe</v>
      </c>
      <c r="G16" s="15" t="str">
        <f t="shared" si="1"/>
        <v>7:7</v>
      </c>
      <c r="H16" s="172" t="str">
        <f>LOOKUP($E16, account_pair!$A$17:$A25, account_pair!$D$17:$D25)</f>
        <v>tap gift</v>
      </c>
      <c r="I16" s="127">
        <v>1.0</v>
      </c>
      <c r="J16" s="173" t="str">
        <f>LOOKUP($I16, favourite_type!$A$11:$A25, favourite_type!$B$11:$B25)</f>
        <v>slideshow</v>
      </c>
      <c r="K16" s="149" t="s">
        <v>525</v>
      </c>
      <c r="L16" s="45"/>
      <c r="M16" s="45"/>
      <c r="N16" s="17"/>
    </row>
    <row r="17">
      <c r="A17" s="10">
        <v>8.0</v>
      </c>
      <c r="B17" s="15" t="str">
        <f>LOOKUP($A17, favourite!$A$16:$C25, favourite!$C$16:$C25)</f>
        <v>account</v>
      </c>
      <c r="C17" s="15" t="str">
        <f>LOOKUP($A17, favourite!$A$16:$C25, favourite!$D$16:$D25)</f>
        <v>hound</v>
      </c>
      <c r="D17" s="15" t="str">
        <f>LOOKUP($A17, favourite!$A$16:$C25, favourite!$E$16:$E25)</f>
        <v>My Favourites</v>
      </c>
      <c r="E17" s="52">
        <v>8.0</v>
      </c>
      <c r="F17" s="171" t="str">
        <f>LOOKUP(LOOKUP($E17, account_pair!$A$17:$A25, account_pair!$B$17:$B25), account!$A$19:$A25, account!$D$19:$D25)</f>
        <v>hound</v>
      </c>
      <c r="G17" s="15" t="str">
        <f t="shared" si="1"/>
        <v>8:8</v>
      </c>
      <c r="H17" s="172" t="str">
        <f>LOOKUP($E17, account_pair!$A$17:$A25, account_pair!$D$17:$D25)</f>
        <v>goes beep</v>
      </c>
      <c r="I17" s="127">
        <v>1.0</v>
      </c>
      <c r="J17" s="10" t="str">
        <f>LOOKUP($I17, favourite_type!$A$11:$A25, favourite_type!$B$11:$B25)</f>
        <v>slideshow</v>
      </c>
      <c r="K17" s="149" t="s">
        <v>525</v>
      </c>
      <c r="L17" s="46"/>
      <c r="M17" s="46"/>
      <c r="N17" s="17"/>
    </row>
    <row r="18">
      <c r="A18" s="10">
        <v>9.0</v>
      </c>
      <c r="B18" s="15" t="str">
        <f>LOOKUP($A18, favourite!$A$16:$C25, favourite!$C$16:$C25)</f>
        <v>account</v>
      </c>
      <c r="C18" s="15" t="str">
        <f>LOOKUP($A18, favourite!$A$16:$C25, favourite!$D$16:$D25)</f>
        <v>waylon</v>
      </c>
      <c r="D18" s="15" t="str">
        <f>LOOKUP($A18, favourite!$A$16:$C25, favourite!$E$16:$E25)</f>
        <v>My Favourites</v>
      </c>
      <c r="E18" s="71">
        <v>9.0</v>
      </c>
      <c r="F18" s="171" t="str">
        <f>LOOKUP(LOOKUP($E18, account_pair!$A$17:$A25, account_pair!$B$17:$B25), account!$A$19:$A25, account!$D$19:$D25)</f>
        <v>waylon</v>
      </c>
      <c r="G18" s="15" t="str">
        <f t="shared" si="1"/>
        <v>9:9</v>
      </c>
      <c r="H18" s="172" t="str">
        <f>LOOKUP($E18, account_pair!$A$17:$A25, account_pair!$D$17:$D25)</f>
        <v>chain</v>
      </c>
      <c r="I18" s="127">
        <v>1.0</v>
      </c>
      <c r="J18" s="173" t="str">
        <f>LOOKUP($I18, favourite_type!$A$11:$A25, favourite_type!$B$11:$B25)</f>
        <v>slideshow</v>
      </c>
      <c r="K18" s="149" t="s">
        <v>525</v>
      </c>
      <c r="L18" s="45"/>
      <c r="M18" s="45"/>
      <c r="N18" s="17"/>
    </row>
    <row r="19">
      <c r="A19" s="10">
        <v>10.0</v>
      </c>
      <c r="B19" s="15" t="str">
        <f>LOOKUP($A19, favourite!$A$16:$C25, favourite!$C$16:$C25)</f>
        <v>account</v>
      </c>
      <c r="C19" s="15" t="str">
        <f>LOOKUP($A19, favourite!$A$16:$C25, favourite!$D$16:$D25)</f>
        <v>lenny</v>
      </c>
      <c r="D19" s="15" t="str">
        <f>LOOKUP($A19, favourite!$A$16:$C25, favourite!$E$16:$E25)</f>
        <v>My Favourites</v>
      </c>
      <c r="E19" s="52">
        <v>10.0</v>
      </c>
      <c r="F19" s="171" t="str">
        <f>LOOKUP(LOOKUP($E19, account_pair!$A$17:$A25, account_pair!$B$17:$B25), account!$A$19:$A25, account!$D$19:$D25)</f>
        <v>lenny</v>
      </c>
      <c r="G19" s="15" t="str">
        <f t="shared" si="1"/>
        <v>10:10</v>
      </c>
      <c r="H19" s="172" t="str">
        <f>LOOKUP($E19, account_pair!$A$17:$A25, account_pair!$D$17:$D25)</f>
        <v>sticker</v>
      </c>
      <c r="I19" s="127">
        <v>1.0</v>
      </c>
      <c r="J19" s="10" t="str">
        <f>LOOKUP($I19, favourite_type!$A$11:$A25, favourite_type!$B$11:$B25)</f>
        <v>slideshow</v>
      </c>
      <c r="K19" s="149" t="s">
        <v>525</v>
      </c>
      <c r="L19" s="46"/>
      <c r="M19" s="46"/>
      <c r="N19" s="17"/>
    </row>
    <row r="20">
      <c r="A20" s="10">
        <v>11.0</v>
      </c>
      <c r="B20" s="15" t="str">
        <f>LOOKUP($A20, favourite!$A$16:$C25, favourite!$C$16:$C25)</f>
        <v>account</v>
      </c>
      <c r="C20" s="15" t="str">
        <f>LOOKUP($A20, favourite!$A$16:$C25, favourite!$D$16:$D25)</f>
        <v>carl</v>
      </c>
      <c r="D20" s="15" t="str">
        <f>LOOKUP($A20, favourite!$A$16:$C25, favourite!$E$16:$E25)</f>
        <v>My Favourites</v>
      </c>
      <c r="E20" s="71">
        <v>11.0</v>
      </c>
      <c r="F20" s="171" t="str">
        <f>LOOKUP(LOOKUP($E20, account_pair!$A$17:$A25, account_pair!$B$17:$B25), account!$A$19:$A25, account!$D$19:$D25)</f>
        <v>carl</v>
      </c>
      <c r="G20" s="15" t="str">
        <f t="shared" si="1"/>
        <v>11:11</v>
      </c>
      <c r="H20" s="172" t="str">
        <f>LOOKUP($E20, account_pair!$A$17:$A25, account_pair!$D$17:$D25)</f>
        <v>watch</v>
      </c>
      <c r="I20" s="127">
        <v>1.0</v>
      </c>
      <c r="J20" s="173" t="str">
        <f>LOOKUP($I20, favourite_type!$A$11:$A25, favourite_type!$B$11:$B25)</f>
        <v>slideshow</v>
      </c>
      <c r="K20" s="149" t="s">
        <v>525</v>
      </c>
      <c r="L20" s="45"/>
      <c r="M20" s="45"/>
      <c r="N20" s="17"/>
    </row>
    <row r="21">
      <c r="A21" s="10">
        <v>12.0</v>
      </c>
      <c r="B21" s="15" t="str">
        <f>LOOKUP($A21, favourite!$A$16:$C25, favourite!$C$16:$C25)</f>
        <v>account</v>
      </c>
      <c r="C21" s="15" t="str">
        <f>LOOKUP($A21, favourite!$A$16:$C25, favourite!$D$16:$D25)</f>
        <v>eugene</v>
      </c>
      <c r="D21" s="15" t="str">
        <f>LOOKUP($A21, favourite!$A$16:$C25, favourite!$E$16:$E25)</f>
        <v>My Favourites</v>
      </c>
      <c r="E21" s="52">
        <v>12.0</v>
      </c>
      <c r="F21" s="171" t="str">
        <f>LOOKUP(LOOKUP($E21, account_pair!$A$17:$A25, account_pair!$B$17:$B25), account!$A$19:$A25, account!$D$19:$D25)</f>
        <v>eugene</v>
      </c>
      <c r="G21" s="15" t="str">
        <f t="shared" si="1"/>
        <v>12:12</v>
      </c>
      <c r="H21" s="172" t="str">
        <f>LOOKUP($E21, account_pair!$A$17:$A25, account_pair!$D$17:$D25)</f>
        <v>pocket watch</v>
      </c>
      <c r="I21" s="127">
        <v>1.0</v>
      </c>
      <c r="J21" s="10" t="str">
        <f>LOOKUP($I21, favourite_type!$A$11:$A25, favourite_type!$B$11:$B25)</f>
        <v>slideshow</v>
      </c>
      <c r="K21" s="149" t="s">
        <v>525</v>
      </c>
      <c r="L21" s="46"/>
      <c r="M21" s="46"/>
      <c r="N21" s="17"/>
    </row>
    <row r="22">
      <c r="A22" s="10">
        <v>13.0</v>
      </c>
      <c r="B22" s="15" t="str">
        <f>LOOKUP($A22, favourite!$A$16:$C25, favourite!$C$16:$C25)</f>
        <v>account</v>
      </c>
      <c r="C22" s="15" t="str">
        <f>LOOKUP($A22, favourite!$A$16:$C25, favourite!$D$16:$D25)</f>
        <v>bart</v>
      </c>
      <c r="D22" s="15" t="str">
        <f>LOOKUP($A22, favourite!$A$16:$C25, favourite!$E$16:$E25)</f>
        <v>School</v>
      </c>
      <c r="E22" s="22">
        <v>18.0</v>
      </c>
      <c r="F22" s="171" t="str">
        <f>LOOKUP(LOOKUP($E22, account_pair!$A$17:$A25, account_pair!$B$17:$B25), account!$A$19:$A25, account!$D$19:$D25)</f>
        <v>bart</v>
      </c>
      <c r="G22" s="15" t="str">
        <f t="shared" si="1"/>
        <v>13:18</v>
      </c>
      <c r="H22" s="172" t="str">
        <f>LOOKUP($E22, account_pair!$A$17:$A25, account_pair!$D$17:$D25)</f>
        <v>my table</v>
      </c>
      <c r="I22" s="127">
        <v>1.0</v>
      </c>
      <c r="J22" s="173" t="str">
        <f>LOOKUP($I22, favourite_type!$A$11:$A25, favourite_type!$B$11:$B25)</f>
        <v>slideshow</v>
      </c>
      <c r="K22" s="149" t="s">
        <v>525</v>
      </c>
      <c r="L22" s="45"/>
      <c r="M22" s="45"/>
      <c r="N22" s="17"/>
    </row>
    <row r="23">
      <c r="A23" s="10">
        <v>1.0</v>
      </c>
      <c r="B23" s="15" t="str">
        <f>LOOKUP($A23, favourite!$A$16:$C25, favourite!$C$16:$C25)</f>
        <v>account</v>
      </c>
      <c r="C23" s="15" t="str">
        <f>LOOKUP($A23, favourite!$A$16:$C25, favourite!$D$16:$D25)</f>
        <v>homer</v>
      </c>
      <c r="D23" s="15" t="str">
        <f>LOOKUP($A23, favourite!$A$16:$C25, favourite!$E$16:$E25)</f>
        <v>My Favourites</v>
      </c>
      <c r="E23" s="22">
        <v>13.0</v>
      </c>
      <c r="F23" s="171" t="str">
        <f>LOOKUP(LOOKUP($E23, account_pair!$A$17:$A25, account_pair!$B$17:$B25), account!$A$19:$A25, account!$D$19:$D25)</f>
        <v>eugene</v>
      </c>
      <c r="G23" s="15" t="str">
        <f t="shared" si="1"/>
        <v>1:13</v>
      </c>
      <c r="H23" s="172" t="str">
        <f>LOOKUP($E23, account_pair!$A$17:$A25, account_pair!$D$17:$D25)</f>
        <v>fire kit</v>
      </c>
      <c r="I23" s="127">
        <v>1.0</v>
      </c>
      <c r="J23" s="10" t="str">
        <f>LOOKUP($I23, favourite_type!$A$11:$A25, favourite_type!$B$11:$B25)</f>
        <v>slideshow</v>
      </c>
      <c r="K23" s="149" t="s">
        <v>525</v>
      </c>
      <c r="L23" s="94"/>
      <c r="M23" s="94"/>
      <c r="N23" s="17"/>
    </row>
    <row r="24">
      <c r="A24" s="10">
        <v>5.0</v>
      </c>
      <c r="B24" s="15" t="str">
        <f>LOOKUP($A24, favourite!$A$16:$C25, favourite!$C$16:$C25)</f>
        <v>account</v>
      </c>
      <c r="C24" s="15" t="str">
        <f>LOOKUP($A24, favourite!$A$16:$C25, favourite!$D$16:$D25)</f>
        <v>marge</v>
      </c>
      <c r="D24" s="15" t="str">
        <f>LOOKUP($A24, favourite!$A$16:$C25, favourite!$E$16:$E25)</f>
        <v>My Favourites</v>
      </c>
      <c r="E24" s="22">
        <v>20.0</v>
      </c>
      <c r="F24" s="171" t="str">
        <f>LOOKUP(LOOKUP($E24, account_pair!$A$17:$A25, account_pair!$B$17:$B25), account!$A$19:$A25, account!$D$19:$D25)</f>
        <v>bart</v>
      </c>
      <c r="G24" s="15" t="str">
        <f t="shared" si="1"/>
        <v>5:20</v>
      </c>
      <c r="H24" s="172" t="str">
        <f>LOOKUP($E24, account_pair!$A$17:$A25, account_pair!$D$17:$D25)</f>
        <v>ring</v>
      </c>
      <c r="I24" s="127">
        <v>1.0</v>
      </c>
      <c r="J24" s="173" t="str">
        <f>LOOKUP($I24, favourite_type!$A$11:$A25, favourite_type!$B$11:$B25)</f>
        <v>slideshow</v>
      </c>
      <c r="K24" s="149" t="s">
        <v>525</v>
      </c>
      <c r="L24" s="45"/>
      <c r="M24" s="45"/>
      <c r="N24" s="17"/>
    </row>
    <row r="25">
      <c r="A25" s="3"/>
      <c r="B25" s="3"/>
      <c r="C25" s="3"/>
      <c r="D25" s="3"/>
      <c r="E25" s="3"/>
      <c r="F25" s="3"/>
      <c r="G25" s="3"/>
      <c r="H25" s="3"/>
      <c r="I25" s="3"/>
      <c r="J25" s="3"/>
      <c r="K25" s="3"/>
      <c r="L25" s="3"/>
      <c r="M25" s="3"/>
      <c r="N25" s="3"/>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0.63"/>
    <col customWidth="1" min="3" max="3" width="30.38"/>
    <col customWidth="1" min="4" max="4" width="12.63"/>
    <col customWidth="1" min="5" max="5" width="18.75"/>
    <col customWidth="1" min="6" max="6" width="14.0"/>
    <col customWidth="1" min="7" max="7" width="25.38"/>
    <col customWidth="1" min="8" max="8" width="25.13"/>
    <col customWidth="1" min="9" max="9" width="9.13"/>
    <col customWidth="1" min="10" max="10" width="16.88"/>
    <col customWidth="1" min="11" max="11" width="13.0"/>
    <col customWidth="1" min="12" max="12" width="13.38"/>
    <col customWidth="1" min="13" max="13" width="21.38"/>
    <col customWidth="1" min="14" max="14" width="4.5"/>
    <col customWidth="1" min="15" max="15" width="4.88"/>
    <col customWidth="1" min="16" max="16" width="9.0"/>
    <col customWidth="1" min="17" max="17" width="8.38"/>
    <col customWidth="1" min="18" max="18" width="5.88"/>
    <col customWidth="1" min="19" max="19" width="15.75"/>
    <col customWidth="1" min="20" max="20" width="14.88"/>
    <col customWidth="1" min="21" max="21" width="10.5"/>
  </cols>
  <sheetData>
    <row r="1">
      <c r="A1" s="1" t="s">
        <v>0</v>
      </c>
      <c r="B1" s="37" t="s">
        <v>1</v>
      </c>
      <c r="C1" s="37" t="s">
        <v>2</v>
      </c>
      <c r="D1" s="27"/>
      <c r="E1" s="3"/>
      <c r="F1" s="3"/>
      <c r="G1" s="3"/>
      <c r="H1" s="3"/>
      <c r="I1" s="3"/>
      <c r="J1" s="3"/>
      <c r="K1" s="3"/>
      <c r="L1" s="3"/>
      <c r="M1" s="3"/>
      <c r="N1" s="3"/>
      <c r="O1" s="3"/>
      <c r="P1" s="3"/>
      <c r="Q1" s="3"/>
      <c r="R1" s="3"/>
      <c r="S1" s="3"/>
      <c r="T1" s="3"/>
      <c r="U1" s="3"/>
    </row>
    <row r="2">
      <c r="A2" s="1" t="s">
        <v>80</v>
      </c>
      <c r="B2" s="37" t="s">
        <v>1</v>
      </c>
      <c r="C2" s="37"/>
      <c r="D2" s="27"/>
      <c r="E2" s="3"/>
      <c r="F2" s="3"/>
      <c r="G2" s="3"/>
      <c r="H2" s="3"/>
      <c r="I2" s="3"/>
      <c r="J2" s="3"/>
      <c r="K2" s="3"/>
      <c r="L2" s="3"/>
      <c r="M2" s="3"/>
      <c r="N2" s="3"/>
      <c r="O2" s="3"/>
      <c r="P2" s="3"/>
      <c r="Q2" s="3"/>
      <c r="R2" s="3"/>
      <c r="S2" s="3"/>
      <c r="T2" s="3"/>
      <c r="U2" s="3"/>
    </row>
    <row r="3">
      <c r="A3" s="1" t="s">
        <v>59</v>
      </c>
      <c r="B3" s="37" t="s">
        <v>1</v>
      </c>
      <c r="C3" s="37"/>
      <c r="D3" s="24"/>
      <c r="E3" s="3"/>
      <c r="F3" s="3"/>
      <c r="G3" s="3"/>
      <c r="H3" s="3"/>
      <c r="I3" s="3"/>
      <c r="J3" s="3"/>
      <c r="K3" s="3"/>
      <c r="L3" s="3"/>
      <c r="M3" s="3"/>
      <c r="N3" s="3"/>
      <c r="O3" s="3"/>
      <c r="P3" s="3"/>
      <c r="Q3" s="3"/>
      <c r="R3" s="3"/>
      <c r="S3" s="3"/>
      <c r="T3" s="3"/>
      <c r="U3" s="3"/>
    </row>
    <row r="4">
      <c r="A4" s="1" t="s">
        <v>81</v>
      </c>
      <c r="B4" s="37" t="s">
        <v>1</v>
      </c>
      <c r="C4" s="37"/>
      <c r="D4" s="24"/>
      <c r="E4" s="3"/>
      <c r="F4" s="3"/>
      <c r="G4" s="3"/>
      <c r="H4" s="3"/>
      <c r="I4" s="3"/>
      <c r="J4" s="3"/>
      <c r="K4" s="3"/>
      <c r="L4" s="3"/>
      <c r="M4" s="3"/>
      <c r="N4" s="3"/>
      <c r="O4" s="3"/>
      <c r="P4" s="3"/>
      <c r="Q4" s="3"/>
      <c r="R4" s="3"/>
      <c r="S4" s="3"/>
      <c r="T4" s="3"/>
      <c r="U4" s="3"/>
    </row>
    <row r="5">
      <c r="A5" s="1" t="s">
        <v>82</v>
      </c>
      <c r="B5" s="37" t="s">
        <v>15</v>
      </c>
      <c r="C5" s="37" t="s">
        <v>83</v>
      </c>
      <c r="D5" s="27"/>
      <c r="E5" s="3"/>
      <c r="F5" s="3"/>
      <c r="G5" s="3"/>
      <c r="H5" s="3"/>
      <c r="I5" s="3"/>
      <c r="J5" s="3"/>
      <c r="K5" s="3"/>
      <c r="L5" s="3"/>
      <c r="M5" s="3"/>
      <c r="N5" s="3"/>
      <c r="O5" s="3"/>
      <c r="P5" s="3"/>
      <c r="Q5" s="3"/>
      <c r="R5" s="3"/>
      <c r="S5" s="3"/>
      <c r="T5" s="3"/>
      <c r="U5" s="3"/>
    </row>
    <row r="6">
      <c r="A6" s="1" t="s">
        <v>84</v>
      </c>
      <c r="B6" s="37" t="s">
        <v>6</v>
      </c>
      <c r="C6" s="37"/>
      <c r="D6" s="24"/>
      <c r="E6" s="3"/>
      <c r="F6" s="3"/>
      <c r="G6" s="3"/>
      <c r="H6" s="3"/>
      <c r="I6" s="3"/>
      <c r="J6" s="3"/>
      <c r="K6" s="3"/>
      <c r="L6" s="3"/>
      <c r="M6" s="3"/>
      <c r="N6" s="3"/>
      <c r="O6" s="3"/>
      <c r="P6" s="3"/>
      <c r="Q6" s="3"/>
      <c r="R6" s="3"/>
      <c r="S6" s="3"/>
      <c r="T6" s="3"/>
      <c r="U6" s="3"/>
    </row>
    <row r="7">
      <c r="A7" s="1" t="s">
        <v>85</v>
      </c>
      <c r="B7" s="37" t="s">
        <v>86</v>
      </c>
      <c r="C7" s="37"/>
      <c r="D7" s="24"/>
      <c r="E7" s="3"/>
      <c r="F7" s="3"/>
      <c r="G7" s="3"/>
      <c r="H7" s="3"/>
      <c r="I7" s="3"/>
      <c r="J7" s="3"/>
      <c r="K7" s="3"/>
      <c r="L7" s="3"/>
      <c r="M7" s="3"/>
      <c r="N7" s="3"/>
      <c r="O7" s="3"/>
      <c r="P7" s="3"/>
      <c r="Q7" s="3"/>
      <c r="R7" s="3"/>
      <c r="S7" s="3"/>
      <c r="T7" s="3"/>
      <c r="U7" s="3"/>
    </row>
    <row r="8">
      <c r="A8" s="1" t="s">
        <v>87</v>
      </c>
      <c r="B8" s="37" t="s">
        <v>86</v>
      </c>
      <c r="C8" s="37" t="s">
        <v>8</v>
      </c>
      <c r="D8" s="27"/>
      <c r="E8" s="3"/>
      <c r="F8" s="3"/>
      <c r="G8" s="3"/>
      <c r="H8" s="3"/>
      <c r="I8" s="3"/>
      <c r="J8" s="3"/>
      <c r="K8" s="3"/>
      <c r="L8" s="3"/>
      <c r="M8" s="3"/>
      <c r="N8" s="3"/>
      <c r="O8" s="3"/>
      <c r="P8" s="3"/>
      <c r="Q8" s="3"/>
      <c r="R8" s="3"/>
      <c r="S8" s="3"/>
      <c r="T8" s="3"/>
      <c r="U8" s="3"/>
    </row>
    <row r="9">
      <c r="A9" s="1" t="s">
        <v>88</v>
      </c>
      <c r="B9" s="37" t="s">
        <v>6</v>
      </c>
      <c r="C9" s="37"/>
      <c r="D9" s="24"/>
      <c r="E9" s="3"/>
      <c r="F9" s="3"/>
      <c r="G9" s="3"/>
      <c r="H9" s="3"/>
      <c r="I9" s="3"/>
      <c r="J9" s="3"/>
      <c r="K9" s="3"/>
      <c r="L9" s="3"/>
      <c r="M9" s="3"/>
      <c r="N9" s="3"/>
      <c r="O9" s="3"/>
      <c r="P9" s="3"/>
      <c r="Q9" s="3"/>
      <c r="R9" s="3"/>
      <c r="S9" s="3"/>
      <c r="T9" s="3"/>
      <c r="U9" s="3"/>
    </row>
    <row r="10">
      <c r="A10" s="1" t="s">
        <v>89</v>
      </c>
      <c r="B10" s="37" t="s">
        <v>1</v>
      </c>
      <c r="C10" s="37"/>
      <c r="D10" s="24"/>
      <c r="E10" s="3"/>
      <c r="F10" s="3"/>
      <c r="G10" s="3"/>
      <c r="H10" s="3"/>
      <c r="I10" s="3"/>
      <c r="J10" s="3"/>
      <c r="K10" s="3"/>
      <c r="L10" s="3"/>
      <c r="M10" s="3"/>
      <c r="N10" s="3"/>
      <c r="O10" s="3"/>
      <c r="P10" s="3"/>
      <c r="Q10" s="3"/>
      <c r="R10" s="3"/>
      <c r="S10" s="3"/>
      <c r="T10" s="3"/>
      <c r="U10" s="3"/>
    </row>
    <row r="11">
      <c r="A11" s="1" t="s">
        <v>90</v>
      </c>
      <c r="B11" s="37" t="s">
        <v>1</v>
      </c>
      <c r="C11" s="37"/>
      <c r="D11" s="24"/>
      <c r="E11" s="3"/>
      <c r="F11" s="3"/>
      <c r="G11" s="3"/>
      <c r="H11" s="3"/>
      <c r="I11" s="3"/>
      <c r="J11" s="3"/>
      <c r="K11" s="3"/>
      <c r="L11" s="3"/>
      <c r="M11" s="3"/>
      <c r="N11" s="3"/>
      <c r="O11" s="3"/>
      <c r="P11" s="3"/>
      <c r="Q11" s="3"/>
      <c r="R11" s="3"/>
      <c r="S11" s="3"/>
      <c r="T11" s="3"/>
      <c r="U11" s="3"/>
    </row>
    <row r="12">
      <c r="A12" s="1" t="s">
        <v>19</v>
      </c>
      <c r="B12" s="37" t="s">
        <v>20</v>
      </c>
      <c r="C12" s="37"/>
      <c r="D12" s="24"/>
      <c r="E12" s="3"/>
      <c r="F12" s="3"/>
      <c r="G12" s="3"/>
      <c r="H12" s="3"/>
      <c r="I12" s="3"/>
      <c r="J12" s="3"/>
      <c r="K12" s="3"/>
      <c r="L12" s="3"/>
      <c r="M12" s="3"/>
      <c r="N12" s="3"/>
      <c r="O12" s="3"/>
      <c r="P12" s="3"/>
      <c r="Q12" s="3"/>
      <c r="R12" s="3"/>
      <c r="S12" s="3"/>
      <c r="T12" s="3"/>
      <c r="U12" s="3"/>
    </row>
    <row r="13">
      <c r="A13" s="1" t="s">
        <v>21</v>
      </c>
      <c r="B13" s="37" t="s">
        <v>20</v>
      </c>
      <c r="C13" s="37" t="s">
        <v>8</v>
      </c>
      <c r="D13" s="27"/>
      <c r="E13" s="3"/>
      <c r="F13" s="3"/>
      <c r="G13" s="3"/>
      <c r="H13" s="3"/>
      <c r="I13" s="3"/>
      <c r="J13" s="3"/>
      <c r="K13" s="3"/>
      <c r="L13" s="3"/>
      <c r="M13" s="3"/>
      <c r="N13" s="3"/>
      <c r="O13" s="3"/>
      <c r="P13" s="3"/>
      <c r="Q13" s="3"/>
      <c r="R13" s="3"/>
      <c r="S13" s="3"/>
      <c r="T13" s="3"/>
      <c r="U13" s="3"/>
    </row>
    <row r="14">
      <c r="A14" s="1" t="s">
        <v>22</v>
      </c>
      <c r="B14" s="37" t="s">
        <v>15</v>
      </c>
      <c r="C14" s="38" t="s">
        <v>23</v>
      </c>
      <c r="D14" s="24"/>
      <c r="E14" s="3"/>
      <c r="F14" s="3"/>
      <c r="G14" s="3"/>
      <c r="H14" s="3"/>
      <c r="I14" s="3"/>
      <c r="J14" s="3"/>
      <c r="K14" s="3"/>
      <c r="L14" s="3"/>
      <c r="M14" s="3"/>
      <c r="N14" s="3"/>
      <c r="O14" s="3"/>
      <c r="P14" s="3"/>
      <c r="Q14" s="3"/>
      <c r="R14" s="3"/>
      <c r="S14" s="3"/>
      <c r="T14" s="3"/>
      <c r="U14" s="3"/>
    </row>
    <row r="15">
      <c r="A15" s="39" t="s">
        <v>24</v>
      </c>
      <c r="B15" s="37" t="s">
        <v>20</v>
      </c>
      <c r="C15" s="37"/>
      <c r="D15" s="24"/>
      <c r="E15" s="3"/>
      <c r="F15" s="24"/>
      <c r="G15" s="24"/>
      <c r="H15" s="3"/>
      <c r="I15" s="3"/>
      <c r="J15" s="3"/>
      <c r="K15" s="3"/>
      <c r="L15" s="3"/>
      <c r="M15" s="3"/>
      <c r="N15" s="3"/>
      <c r="O15" s="3"/>
      <c r="P15" s="3"/>
      <c r="Q15" s="3"/>
      <c r="R15" s="3"/>
      <c r="S15" s="3"/>
      <c r="T15" s="3"/>
      <c r="U15" s="3"/>
    </row>
    <row r="16">
      <c r="A16" s="31" t="s">
        <v>25</v>
      </c>
      <c r="B16" s="40" t="s">
        <v>20</v>
      </c>
      <c r="C16" s="40" t="s">
        <v>26</v>
      </c>
      <c r="D16" s="25"/>
      <c r="E16" s="3"/>
      <c r="F16" s="25"/>
      <c r="G16" s="25"/>
      <c r="H16" s="3"/>
      <c r="I16" s="3"/>
      <c r="J16" s="3"/>
      <c r="K16" s="3"/>
      <c r="L16" s="3"/>
      <c r="M16" s="3"/>
      <c r="N16" s="3"/>
      <c r="O16" s="3"/>
      <c r="P16" s="3"/>
      <c r="Q16" s="3"/>
      <c r="R16" s="3"/>
      <c r="S16" s="3"/>
      <c r="T16" s="3"/>
      <c r="U16" s="3"/>
    </row>
    <row r="17">
      <c r="A17" s="3"/>
      <c r="B17" s="3"/>
      <c r="C17" s="3"/>
      <c r="D17" s="3"/>
      <c r="E17" s="3"/>
      <c r="F17" s="3"/>
      <c r="G17" s="3"/>
      <c r="H17" s="3"/>
      <c r="I17" s="3"/>
      <c r="J17" s="3"/>
      <c r="K17" s="3"/>
      <c r="L17" s="3"/>
      <c r="M17" s="3"/>
      <c r="N17" s="3"/>
      <c r="O17" s="3"/>
      <c r="P17" s="3"/>
      <c r="Q17" s="3"/>
      <c r="R17" s="3"/>
      <c r="S17" s="3"/>
      <c r="T17" s="3"/>
      <c r="U17" s="3"/>
    </row>
    <row r="18">
      <c r="A18" s="9" t="s">
        <v>0</v>
      </c>
      <c r="B18" s="9" t="s">
        <v>80</v>
      </c>
      <c r="C18" s="9" t="s">
        <v>59</v>
      </c>
      <c r="D18" s="41" t="s">
        <v>71</v>
      </c>
      <c r="E18" s="11" t="s">
        <v>81</v>
      </c>
      <c r="F18" s="10" t="s">
        <v>91</v>
      </c>
      <c r="G18" s="41" t="s">
        <v>92</v>
      </c>
      <c r="H18" s="42" t="s">
        <v>93</v>
      </c>
      <c r="I18" s="11" t="s">
        <v>82</v>
      </c>
      <c r="J18" s="1" t="s">
        <v>84</v>
      </c>
      <c r="K18" s="1" t="s">
        <v>85</v>
      </c>
      <c r="L18" s="1" t="s">
        <v>87</v>
      </c>
      <c r="M18" s="11" t="s">
        <v>88</v>
      </c>
      <c r="N18" s="11" t="s">
        <v>89</v>
      </c>
      <c r="O18" s="11" t="s">
        <v>90</v>
      </c>
      <c r="P18" s="11" t="s">
        <v>19</v>
      </c>
      <c r="Q18" s="11" t="s">
        <v>21</v>
      </c>
      <c r="R18" s="43" t="s">
        <v>22</v>
      </c>
      <c r="S18" s="43" t="s">
        <v>24</v>
      </c>
      <c r="T18" s="43" t="s">
        <v>25</v>
      </c>
      <c r="U18" s="10"/>
    </row>
    <row r="19">
      <c r="A19" s="14">
        <v>1.0</v>
      </c>
      <c r="B19" s="10"/>
      <c r="C19" s="10">
        <v>1.0</v>
      </c>
      <c r="D19" s="16" t="str">
        <f>LOOKUP($C19, account!$A$19:$A31, account!$D$19:$D31)</f>
        <v>homer</v>
      </c>
      <c r="E19" s="22">
        <v>1.0</v>
      </c>
      <c r="F19" s="16" t="str">
        <f>LOOKUP(LOOKUP($E19, campaign_package!$A$26:$A31, campaign_package!$B$26:$B31), campaign_movement!$A$20:$A31, campaign_movement!$C$20:$C31)</f>
        <v>Thank You</v>
      </c>
      <c r="G19" s="16" t="str">
        <f>LOOKUP(LOOKUP($E19, campaign_package!$A$26:$A31, campaign_package!$B$26:$B31), campaign_movement!$A$20:$A31, campaign_movement!$D$20:$D31)</f>
        <v>Healthcare and support staff</v>
      </c>
      <c r="H19" s="16" t="str">
        <f>LOOKUP($E19, campaign_package!$A$26:$A31, campaign_package!$H$26:$H31)</f>
        <v>no</v>
      </c>
      <c r="I19" s="44" t="s">
        <v>32</v>
      </c>
      <c r="J19" s="44"/>
      <c r="K19" s="44"/>
      <c r="L19" s="44"/>
      <c r="M19" s="44" t="s">
        <v>94</v>
      </c>
      <c r="N19" s="22">
        <v>10.0</v>
      </c>
      <c r="O19" s="22">
        <v>0.0</v>
      </c>
      <c r="P19" s="16"/>
      <c r="Q19" s="16"/>
      <c r="R19" s="16" t="s">
        <v>33</v>
      </c>
      <c r="S19" s="45"/>
      <c r="T19" s="45"/>
      <c r="U19" s="15"/>
    </row>
    <row r="20">
      <c r="A20" s="10">
        <v>2.0</v>
      </c>
      <c r="B20" s="14"/>
      <c r="C20" s="14">
        <v>1.0</v>
      </c>
      <c r="D20" s="10" t="str">
        <f>LOOKUP($C20, account!$A$19:$A31, account!$D$19:$D31)</f>
        <v>homer</v>
      </c>
      <c r="E20" s="10">
        <v>2.0</v>
      </c>
      <c r="F20" s="16" t="str">
        <f>LOOKUP(LOOKUP($E20, campaign_package!$A$26:$A31, campaign_package!$B$26:$B31), campaign_movement!$A$20:$A31, campaign_movement!$C$20:$C31)</f>
        <v>Thank You</v>
      </c>
      <c r="G20" s="16" t="str">
        <f>LOOKUP(LOOKUP($E20, campaign_package!$A$26:$A31, campaign_package!$B$26:$B31), campaign_movement!$A$20:$A31, campaign_movement!$D$20:$D31)</f>
        <v>Healthcare and support staff</v>
      </c>
      <c r="H20" s="10" t="s">
        <v>32</v>
      </c>
      <c r="I20" s="44" t="s">
        <v>32</v>
      </c>
      <c r="J20" s="44"/>
      <c r="K20" s="44"/>
      <c r="L20" s="44"/>
      <c r="M20" s="44" t="s">
        <v>95</v>
      </c>
      <c r="N20" s="22">
        <v>10.0</v>
      </c>
      <c r="O20" s="22">
        <v>0.0</v>
      </c>
      <c r="P20" s="16"/>
      <c r="Q20" s="16"/>
      <c r="R20" s="16" t="s">
        <v>33</v>
      </c>
      <c r="S20" s="46"/>
      <c r="T20" s="46"/>
      <c r="U20" s="15"/>
    </row>
    <row r="21">
      <c r="A21" s="10">
        <v>3.0</v>
      </c>
      <c r="B21" s="14"/>
      <c r="C21" s="14">
        <v>1.0</v>
      </c>
      <c r="D21" s="10" t="str">
        <f>LOOKUP($C21, account!$A$19:$A31, account!$D$19:$D31)</f>
        <v>homer</v>
      </c>
      <c r="E21" s="10">
        <v>3.0</v>
      </c>
      <c r="F21" s="16" t="str">
        <f>LOOKUP(LOOKUP($E21, campaign_package!$A$26:$A31, campaign_package!$B$26:$B31), campaign_movement!$A$20:$A31, campaign_movement!$C$20:$C31)</f>
        <v>Thank You</v>
      </c>
      <c r="G21" s="16" t="str">
        <f>LOOKUP(LOOKUP($E21, campaign_package!$A$26:$A31, campaign_package!$B$26:$B31), campaign_movement!$A$20:$A31, campaign_movement!$D$20:$D31)</f>
        <v>Healthcare and support staff</v>
      </c>
      <c r="H21" s="16" t="str">
        <f>LOOKUP($E21, campaign_package!$A$26:$A31, campaign_package!$H$26:$H31)</f>
        <v>yes</v>
      </c>
      <c r="I21" s="44" t="s">
        <v>32</v>
      </c>
      <c r="J21" s="44"/>
      <c r="K21" s="44"/>
      <c r="L21" s="44"/>
      <c r="M21" s="44" t="s">
        <v>96</v>
      </c>
      <c r="N21" s="22">
        <v>50.0</v>
      </c>
      <c r="O21" s="22">
        <v>40.0</v>
      </c>
      <c r="P21" s="16"/>
      <c r="Q21" s="16"/>
      <c r="R21" s="16" t="s">
        <v>33</v>
      </c>
      <c r="S21" s="46"/>
      <c r="T21" s="46"/>
      <c r="U21" s="15"/>
    </row>
    <row r="22">
      <c r="A22" s="10">
        <v>4.0</v>
      </c>
      <c r="B22" s="10"/>
      <c r="C22" s="10">
        <v>1.0</v>
      </c>
      <c r="D22" s="10" t="str">
        <f>LOOKUP($C22, account!$A$19:$A31, account!$D$19:$D31)</f>
        <v>homer</v>
      </c>
      <c r="E22" s="10">
        <v>1.0</v>
      </c>
      <c r="F22" s="16" t="str">
        <f>LOOKUP(LOOKUP($E22, campaign_package!$A$26:$A31, campaign_package!$B$26:$B31), campaign_movement!$A$20:$A31, campaign_movement!$C$20:$C31)</f>
        <v>Thank You</v>
      </c>
      <c r="G22" s="16" t="str">
        <f>LOOKUP(LOOKUP($E22, campaign_package!$A$26:$A31, campaign_package!$B$26:$B31), campaign_movement!$A$20:$A31, campaign_movement!$D$20:$D31)</f>
        <v>Healthcare and support staff</v>
      </c>
      <c r="H22" s="14" t="str">
        <f>LOOKUP($E22, campaign_package!$A$26:$A31, campaign_package!$H$26:$H31)</f>
        <v>no</v>
      </c>
      <c r="I22" s="44" t="s">
        <v>32</v>
      </c>
      <c r="J22" s="44"/>
      <c r="K22" s="44"/>
      <c r="L22" s="44"/>
      <c r="M22" s="44" t="s">
        <v>97</v>
      </c>
      <c r="N22" s="19">
        <v>10.0</v>
      </c>
      <c r="O22" s="19">
        <v>0.0</v>
      </c>
      <c r="P22" s="18"/>
      <c r="Q22" s="18"/>
      <c r="R22" s="18" t="s">
        <v>33</v>
      </c>
      <c r="S22" s="46"/>
      <c r="T22" s="46"/>
      <c r="U22" s="15"/>
    </row>
    <row r="23">
      <c r="A23" s="10">
        <v>5.0</v>
      </c>
      <c r="B23" s="10"/>
      <c r="C23" s="10">
        <v>1.0</v>
      </c>
      <c r="D23" s="10" t="str">
        <f>LOOKUP($C23, account!$A$19:$A31, account!$D$19:$D31)</f>
        <v>homer</v>
      </c>
      <c r="E23" s="10">
        <v>2.0</v>
      </c>
      <c r="F23" s="16" t="str">
        <f>LOOKUP(LOOKUP($E23, campaign_package!$A$26:$A31, campaign_package!$B$26:$B31), campaign_movement!$A$20:$A31, campaign_movement!$C$20:$C31)</f>
        <v>Thank You</v>
      </c>
      <c r="G23" s="16" t="str">
        <f>LOOKUP(LOOKUP($E23, campaign_package!$A$26:$A31, campaign_package!$B$26:$B31), campaign_movement!$A$20:$A31, campaign_movement!$D$20:$D31)</f>
        <v>Healthcare and support staff</v>
      </c>
      <c r="H23" s="16" t="str">
        <f>LOOKUP($E23, campaign_package!$A$26:$A31, campaign_package!$H$26:$H31)</f>
        <v>no</v>
      </c>
      <c r="I23" s="44" t="s">
        <v>32</v>
      </c>
      <c r="J23" s="44"/>
      <c r="K23" s="44"/>
      <c r="L23" s="44"/>
      <c r="M23" s="44" t="s">
        <v>98</v>
      </c>
      <c r="N23" s="22">
        <v>10.0</v>
      </c>
      <c r="O23" s="22">
        <v>0.0</v>
      </c>
      <c r="P23" s="18"/>
      <c r="Q23" s="18"/>
      <c r="R23" s="18" t="s">
        <v>33</v>
      </c>
      <c r="S23" s="47"/>
      <c r="T23" s="47"/>
      <c r="U23" s="48"/>
    </row>
    <row r="24">
      <c r="A24" s="10">
        <v>6.0</v>
      </c>
      <c r="B24" s="10"/>
      <c r="C24" s="10">
        <v>1.0</v>
      </c>
      <c r="D24" s="10" t="str">
        <f>LOOKUP($C24, account!$A$19:$A31, account!$D$19:$D31)</f>
        <v>homer</v>
      </c>
      <c r="E24" s="10">
        <v>3.0</v>
      </c>
      <c r="F24" s="16" t="str">
        <f>LOOKUP(LOOKUP($E24, campaign_package!$A$26:$A31, campaign_package!$B$26:$B31), campaign_movement!$A$20:$A31, campaign_movement!$C$20:$C31)</f>
        <v>Thank You</v>
      </c>
      <c r="G24" s="16" t="str">
        <f>LOOKUP(LOOKUP($E24, campaign_package!$A$26:$A31, campaign_package!$B$26:$B31), campaign_movement!$A$20:$A31, campaign_movement!$D$20:$D31)</f>
        <v>Healthcare and support staff</v>
      </c>
      <c r="H24" s="14" t="str">
        <f>LOOKUP($E24, campaign_package!$A$26:$A31, campaign_package!$H$26:$H31)</f>
        <v>yes</v>
      </c>
      <c r="I24" s="44" t="s">
        <v>31</v>
      </c>
      <c r="J24" s="44" t="s">
        <v>99</v>
      </c>
      <c r="K24" s="44">
        <v>5.0</v>
      </c>
      <c r="L24" s="44">
        <v>10.0</v>
      </c>
      <c r="M24" s="44" t="s">
        <v>100</v>
      </c>
      <c r="N24" s="22">
        <v>50.0</v>
      </c>
      <c r="O24" s="22">
        <v>17.0</v>
      </c>
      <c r="P24" s="18"/>
      <c r="Q24" s="18"/>
      <c r="R24" s="18" t="s">
        <v>33</v>
      </c>
      <c r="S24" s="47"/>
      <c r="T24" s="47"/>
      <c r="U24" s="48"/>
    </row>
    <row r="25">
      <c r="A25" s="10">
        <v>7.0</v>
      </c>
      <c r="B25" s="10"/>
      <c r="C25" s="10">
        <v>1.0</v>
      </c>
      <c r="D25" s="10" t="str">
        <f>LOOKUP($C25, account!$A$19:$A31, account!$D$19:$D31)</f>
        <v>homer</v>
      </c>
      <c r="E25" s="10">
        <v>7.0</v>
      </c>
      <c r="F25" s="16" t="str">
        <f>LOOKUP(LOOKUP($E25, campaign_package!$A$26:$A31, campaign_package!$B$26:$B31), campaign_movement!$A$20:$A31, campaign_movement!$C$20:$C31)</f>
        <v>Thank You</v>
      </c>
      <c r="G25" s="16" t="str">
        <f>LOOKUP(LOOKUP($E25, campaign_package!$A$26:$A31, campaign_package!$B$26:$B31), campaign_movement!$A$20:$A31, campaign_movement!$D$20:$D31)</f>
        <v>Educators and paraprofessionals</v>
      </c>
      <c r="H25" s="14" t="str">
        <f>LOOKUP($E25, campaign_package!$A$26:$A31, campaign_package!$H$26:$H31)</f>
        <v>no</v>
      </c>
      <c r="I25" s="44" t="s">
        <v>32</v>
      </c>
      <c r="J25" s="44"/>
      <c r="K25" s="44"/>
      <c r="L25" s="44"/>
      <c r="M25" s="44" t="s">
        <v>101</v>
      </c>
      <c r="N25" s="22">
        <v>25.0</v>
      </c>
      <c r="O25" s="22">
        <v>0.0</v>
      </c>
      <c r="P25" s="16"/>
      <c r="Q25" s="16"/>
      <c r="R25" s="16" t="s">
        <v>33</v>
      </c>
      <c r="S25" s="47"/>
      <c r="T25" s="47"/>
      <c r="U25" s="48"/>
    </row>
    <row r="26">
      <c r="A26" s="10">
        <v>8.0</v>
      </c>
      <c r="B26" s="10"/>
      <c r="C26" s="10">
        <v>1.0</v>
      </c>
      <c r="D26" s="10" t="str">
        <f>LOOKUP($C26, account!$A$19:$A31, account!$D$19:$D31)</f>
        <v>homer</v>
      </c>
      <c r="E26" s="10">
        <v>8.0</v>
      </c>
      <c r="F26" s="16" t="str">
        <f>LOOKUP(LOOKUP($E26, campaign_package!$A$26:$A31, campaign_package!$B$26:$B31), campaign_movement!$A$20:$A31, campaign_movement!$C$20:$C31)</f>
        <v>Thank You</v>
      </c>
      <c r="G26" s="16" t="str">
        <f>LOOKUP(LOOKUP($E26, campaign_package!$A$26:$A31, campaign_package!$B$26:$B31), campaign_movement!$A$20:$A31, campaign_movement!$D$20:$D31)</f>
        <v>Educators and paraprofessionals</v>
      </c>
      <c r="H26" s="14" t="str">
        <f>LOOKUP($E26, campaign_package!$A$26:$A31, campaign_package!$H$26:$H31)</f>
        <v>no</v>
      </c>
      <c r="I26" s="44" t="s">
        <v>32</v>
      </c>
      <c r="J26" s="44"/>
      <c r="K26" s="44"/>
      <c r="L26" s="44"/>
      <c r="M26" s="44" t="s">
        <v>102</v>
      </c>
      <c r="N26" s="22">
        <v>25.0</v>
      </c>
      <c r="O26" s="22">
        <v>0.0</v>
      </c>
      <c r="P26" s="16"/>
      <c r="Q26" s="16"/>
      <c r="R26" s="16" t="s">
        <v>33</v>
      </c>
      <c r="S26" s="47"/>
      <c r="T26" s="47"/>
      <c r="U26" s="48"/>
    </row>
    <row r="27">
      <c r="A27" s="10">
        <v>9.0</v>
      </c>
      <c r="B27" s="10"/>
      <c r="C27" s="10">
        <v>1.0</v>
      </c>
      <c r="D27" s="10" t="str">
        <f>LOOKUP($C27, account!$A$19:$A31, account!$D$19:$D31)</f>
        <v>homer</v>
      </c>
      <c r="E27" s="10">
        <v>9.0</v>
      </c>
      <c r="F27" s="16" t="str">
        <f>LOOKUP(LOOKUP($E27, campaign_package!$A$26:$A31, campaign_package!$B$26:$B31), campaign_movement!$A$20:$A31, campaign_movement!$C$20:$C31)</f>
        <v>Thank You</v>
      </c>
      <c r="G27" s="16" t="str">
        <f>LOOKUP(LOOKUP($E27, campaign_package!$A$26:$A31, campaign_package!$B$26:$B31), campaign_movement!$A$20:$A31, campaign_movement!$D$20:$D31)</f>
        <v>Educators and paraprofessionals</v>
      </c>
      <c r="H27" s="14" t="str">
        <f>LOOKUP($E27, campaign_package!$A$26:$A31, campaign_package!$H$26:$H31)</f>
        <v>yes</v>
      </c>
      <c r="I27" s="44" t="s">
        <v>31</v>
      </c>
      <c r="J27" s="44" t="s">
        <v>103</v>
      </c>
      <c r="K27" s="44">
        <v>10.0</v>
      </c>
      <c r="L27" s="44"/>
      <c r="M27" s="44" t="s">
        <v>104</v>
      </c>
      <c r="N27" s="22">
        <v>250.0</v>
      </c>
      <c r="O27" s="22">
        <v>43.0</v>
      </c>
      <c r="P27" s="16"/>
      <c r="Q27" s="16"/>
      <c r="R27" s="16" t="s">
        <v>33</v>
      </c>
      <c r="S27" s="47"/>
      <c r="T27" s="47"/>
      <c r="U27" s="48"/>
    </row>
    <row r="28">
      <c r="A28" s="10">
        <v>10.0</v>
      </c>
      <c r="B28" s="10"/>
      <c r="C28" s="10">
        <v>1.0</v>
      </c>
      <c r="D28" s="10" t="str">
        <f>LOOKUP($C28, account!$A$19:$A31, account!$D$19:$D31)</f>
        <v>homer</v>
      </c>
      <c r="E28" s="10">
        <v>22.0</v>
      </c>
      <c r="F28" s="16" t="str">
        <f>LOOKUP(LOOKUP($E28, campaign_package!$A$26:$A31, campaign_package!$B$26:$B31), campaign_movement!$A$20:$A31, campaign_movement!$C$20:$C31)</f>
        <v>Bush Fires (AU)</v>
      </c>
      <c r="G28" s="16" t="str">
        <f>LOOKUP(LOOKUP($E28, campaign_package!$A$26:$A31, campaign_package!$B$26:$B31), campaign_movement!$A$20:$A31, campaign_movement!$D$20:$D31)</f>
        <v>Fire and Rescue NSW</v>
      </c>
      <c r="H28" s="14" t="str">
        <f>LOOKUP($E28, campaign_package!$A$26:$A31, campaign_package!$H$26:$H31)</f>
        <v>no</v>
      </c>
      <c r="I28" s="44" t="s">
        <v>32</v>
      </c>
      <c r="J28" s="44"/>
      <c r="K28" s="44"/>
      <c r="L28" s="44"/>
      <c r="M28" s="44" t="s">
        <v>105</v>
      </c>
      <c r="N28" s="22">
        <v>6.0</v>
      </c>
      <c r="O28" s="22">
        <v>0.0</v>
      </c>
      <c r="P28" s="16"/>
      <c r="Q28" s="16"/>
      <c r="R28" s="16" t="s">
        <v>33</v>
      </c>
      <c r="S28" s="47"/>
      <c r="T28" s="47"/>
      <c r="U28" s="48"/>
    </row>
    <row r="29">
      <c r="A29" s="10">
        <v>11.0</v>
      </c>
      <c r="B29" s="10"/>
      <c r="C29" s="10">
        <v>1.0</v>
      </c>
      <c r="D29" s="10" t="str">
        <f>LOOKUP($C29, account!$A$19:$A31, account!$D$19:$D31)</f>
        <v>homer</v>
      </c>
      <c r="E29" s="10">
        <v>23.0</v>
      </c>
      <c r="F29" s="16" t="str">
        <f>LOOKUP(LOOKUP($E29, campaign_package!$A$26:$A31, campaign_package!$B$26:$B31), campaign_movement!$A$20:$A31, campaign_movement!$C$20:$C31)</f>
        <v>Bush Fires (AU)</v>
      </c>
      <c r="G29" s="16" t="str">
        <f>LOOKUP(LOOKUP($E29, campaign_package!$A$26:$A31, campaign_package!$B$26:$B31), campaign_movement!$A$20:$A31, campaign_movement!$D$20:$D31)</f>
        <v>Fire and Rescue NSW</v>
      </c>
      <c r="H29" s="14" t="str">
        <f>LOOKUP($E29, campaign_package!$A$26:$A31, campaign_package!$H$26:$H31)</f>
        <v>no</v>
      </c>
      <c r="I29" s="44" t="s">
        <v>32</v>
      </c>
      <c r="J29" s="44"/>
      <c r="K29" s="44"/>
      <c r="L29" s="44"/>
      <c r="M29" s="44" t="s">
        <v>106</v>
      </c>
      <c r="N29" s="22">
        <v>6.0</v>
      </c>
      <c r="O29" s="22">
        <v>0.0</v>
      </c>
      <c r="P29" s="16"/>
      <c r="Q29" s="16"/>
      <c r="R29" s="16" t="s">
        <v>33</v>
      </c>
      <c r="S29" s="47"/>
      <c r="T29" s="47"/>
      <c r="U29" s="48"/>
    </row>
    <row r="30">
      <c r="A30" s="10">
        <v>12.0</v>
      </c>
      <c r="B30" s="10"/>
      <c r="C30" s="10">
        <v>1.0</v>
      </c>
      <c r="D30" s="10" t="str">
        <f>LOOKUP($C30, account!$A$19:$A31, account!$D$19:$D31)</f>
        <v>homer</v>
      </c>
      <c r="E30" s="10">
        <v>24.0</v>
      </c>
      <c r="F30" s="16" t="str">
        <f>LOOKUP(LOOKUP($E30, campaign_package!$A$26:$A31, campaign_package!$B$26:$B31), campaign_movement!$A$20:$A31, campaign_movement!$C$20:$C31)</f>
        <v>Bush Fires (AU)</v>
      </c>
      <c r="G30" s="16" t="str">
        <f>LOOKUP(LOOKUP($E30, campaign_package!$A$26:$A31, campaign_package!$B$26:$B31), campaign_movement!$A$20:$A31, campaign_movement!$D$20:$D31)</f>
        <v>Fire and Rescue NSW</v>
      </c>
      <c r="H30" s="14" t="str">
        <f>LOOKUP($E30, campaign_package!$A$26:$A31, campaign_package!$H$26:$H31)</f>
        <v>yes</v>
      </c>
      <c r="I30" s="44" t="s">
        <v>32</v>
      </c>
      <c r="J30" s="44" t="s">
        <v>107</v>
      </c>
      <c r="K30" s="44">
        <v>25.0</v>
      </c>
      <c r="L30" s="44"/>
      <c r="M30" s="44" t="s">
        <v>108</v>
      </c>
      <c r="N30" s="22">
        <v>25.0</v>
      </c>
      <c r="O30" s="22">
        <v>24.0</v>
      </c>
      <c r="P30" s="16"/>
      <c r="Q30" s="16"/>
      <c r="R30" s="16" t="s">
        <v>33</v>
      </c>
      <c r="S30" s="47"/>
      <c r="T30" s="47"/>
      <c r="U30" s="48"/>
    </row>
    <row r="31">
      <c r="A31" s="3"/>
      <c r="B31" s="3"/>
      <c r="C31" s="3"/>
      <c r="D31" s="3"/>
      <c r="E31" s="3"/>
      <c r="F31" s="3"/>
      <c r="G31" s="3"/>
      <c r="H31" s="3"/>
      <c r="I31" s="3"/>
      <c r="J31" s="3"/>
      <c r="K31" s="3"/>
      <c r="L31" s="3"/>
      <c r="M31" s="3"/>
      <c r="N31" s="3"/>
      <c r="O31" s="3"/>
      <c r="P31" s="3"/>
      <c r="Q31" s="3"/>
      <c r="R31" s="3"/>
      <c r="S31" s="3"/>
      <c r="T31" s="3"/>
      <c r="U31" s="3"/>
    </row>
  </sheetData>
  <drawing r:id="rId2"/>
  <legacyDrawing r:id="rId3"/>
  <tableParts count="1">
    <tablePart r:id="rId5"/>
  </tablePart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1.5"/>
    <col customWidth="1" min="3" max="3" width="30.38"/>
    <col customWidth="1" min="4" max="4" width="58.0"/>
    <col customWidth="1" min="5" max="5" width="5.75"/>
    <col customWidth="1" min="6" max="6" width="15.75"/>
    <col customWidth="1" min="7" max="7" width="14.88"/>
  </cols>
  <sheetData>
    <row r="1">
      <c r="A1" s="1" t="s">
        <v>0</v>
      </c>
      <c r="B1" s="2" t="s">
        <v>1</v>
      </c>
      <c r="C1" s="37" t="s">
        <v>2</v>
      </c>
      <c r="D1" s="37"/>
      <c r="E1" s="3"/>
      <c r="F1" s="3"/>
      <c r="G1" s="3"/>
      <c r="H1" s="3"/>
    </row>
    <row r="2">
      <c r="A2" s="1" t="s">
        <v>552</v>
      </c>
      <c r="B2" s="2" t="s">
        <v>6</v>
      </c>
      <c r="C2" s="37"/>
      <c r="D2" s="37"/>
      <c r="E2" s="3"/>
      <c r="F2" s="3"/>
      <c r="G2" s="3"/>
      <c r="H2" s="3"/>
    </row>
    <row r="3">
      <c r="A3" s="1" t="s">
        <v>5</v>
      </c>
      <c r="B3" s="2" t="s">
        <v>6</v>
      </c>
      <c r="C3" s="37"/>
      <c r="D3" s="37"/>
      <c r="E3" s="3"/>
      <c r="F3" s="3"/>
      <c r="G3" s="3"/>
      <c r="H3" s="3"/>
    </row>
    <row r="4">
      <c r="A4" s="1" t="s">
        <v>133</v>
      </c>
      <c r="B4" s="2" t="s">
        <v>6</v>
      </c>
      <c r="C4" s="37" t="s">
        <v>8</v>
      </c>
      <c r="D4" s="37"/>
      <c r="E4" s="3"/>
      <c r="F4" s="3"/>
      <c r="G4" s="3"/>
      <c r="H4" s="3"/>
    </row>
    <row r="5">
      <c r="A5" s="26" t="s">
        <v>22</v>
      </c>
      <c r="B5" s="27" t="s">
        <v>15</v>
      </c>
      <c r="C5" s="157" t="s">
        <v>23</v>
      </c>
      <c r="D5" s="37"/>
      <c r="E5" s="3"/>
      <c r="F5" s="3"/>
      <c r="G5" s="3"/>
      <c r="H5" s="3"/>
    </row>
    <row r="6">
      <c r="A6" s="39" t="s">
        <v>24</v>
      </c>
      <c r="B6" s="24" t="s">
        <v>20</v>
      </c>
      <c r="C6" s="40"/>
      <c r="D6" s="40"/>
      <c r="E6" s="3"/>
      <c r="F6" s="3"/>
      <c r="G6" s="3"/>
      <c r="H6" s="3"/>
    </row>
    <row r="7">
      <c r="A7" s="31" t="s">
        <v>25</v>
      </c>
      <c r="B7" s="25" t="s">
        <v>20</v>
      </c>
      <c r="C7" s="40" t="s">
        <v>26</v>
      </c>
      <c r="D7" s="40"/>
      <c r="E7" s="3"/>
      <c r="F7" s="3"/>
      <c r="G7" s="3"/>
      <c r="H7" s="3"/>
    </row>
    <row r="8">
      <c r="A8" s="3"/>
      <c r="B8" s="3"/>
      <c r="C8" s="3"/>
      <c r="D8" s="3"/>
      <c r="E8" s="3"/>
      <c r="F8" s="3"/>
      <c r="G8" s="3"/>
      <c r="H8" s="3"/>
    </row>
    <row r="9">
      <c r="A9" s="3"/>
      <c r="B9" s="3"/>
      <c r="C9" s="3"/>
      <c r="D9" s="3"/>
      <c r="E9" s="3"/>
      <c r="F9" s="3"/>
      <c r="G9" s="3"/>
      <c r="H9" s="3"/>
    </row>
    <row r="10">
      <c r="A10" s="8" t="s">
        <v>0</v>
      </c>
      <c r="B10" s="174" t="s">
        <v>552</v>
      </c>
      <c r="C10" s="175" t="s">
        <v>5</v>
      </c>
      <c r="D10" s="176" t="s">
        <v>133</v>
      </c>
      <c r="E10" s="175" t="s">
        <v>22</v>
      </c>
      <c r="F10" s="175" t="s">
        <v>24</v>
      </c>
      <c r="G10" s="175" t="s">
        <v>25</v>
      </c>
      <c r="H10" s="13"/>
    </row>
    <row r="11">
      <c r="A11" s="10">
        <v>1.0</v>
      </c>
      <c r="B11" s="164" t="s">
        <v>553</v>
      </c>
      <c r="C11" s="136" t="s">
        <v>554</v>
      </c>
      <c r="D11" s="136" t="s">
        <v>555</v>
      </c>
      <c r="E11" s="136" t="s">
        <v>33</v>
      </c>
      <c r="F11" s="177"/>
      <c r="G11" s="156"/>
      <c r="H11" s="17"/>
    </row>
    <row r="12">
      <c r="A12" s="10">
        <v>2.0</v>
      </c>
      <c r="B12" s="105" t="s">
        <v>556</v>
      </c>
      <c r="C12" s="104" t="s">
        <v>557</v>
      </c>
      <c r="D12" s="104" t="s">
        <v>558</v>
      </c>
      <c r="E12" s="104" t="s">
        <v>33</v>
      </c>
      <c r="F12" s="106"/>
      <c r="G12" s="107"/>
      <c r="H12" s="17"/>
    </row>
    <row r="13">
      <c r="A13" s="10">
        <v>3.0</v>
      </c>
      <c r="B13" s="164" t="s">
        <v>559</v>
      </c>
      <c r="C13" s="136" t="s">
        <v>560</v>
      </c>
      <c r="D13" s="136" t="s">
        <v>561</v>
      </c>
      <c r="E13" s="136" t="s">
        <v>33</v>
      </c>
      <c r="F13" s="177"/>
      <c r="G13" s="156"/>
      <c r="H13" s="17"/>
    </row>
    <row r="14">
      <c r="A14" s="10">
        <v>4.0</v>
      </c>
      <c r="B14" s="105" t="s">
        <v>562</v>
      </c>
      <c r="C14" s="104" t="s">
        <v>563</v>
      </c>
      <c r="D14" s="104" t="s">
        <v>564</v>
      </c>
      <c r="E14" s="104" t="s">
        <v>33</v>
      </c>
      <c r="F14" s="106"/>
      <c r="G14" s="107"/>
      <c r="H14" s="17"/>
    </row>
    <row r="15">
      <c r="A15" s="3"/>
      <c r="B15" s="3"/>
      <c r="C15" s="3"/>
      <c r="D15" s="3"/>
      <c r="E15" s="3"/>
      <c r="F15" s="3"/>
      <c r="G15" s="3"/>
      <c r="H15" s="3"/>
    </row>
  </sheetData>
  <drawing r:id="rId1"/>
  <tableParts count="1">
    <tablePart r:id="rId3"/>
  </tablePart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9.0"/>
    <col customWidth="1" min="3" max="3" width="30.38"/>
    <col customWidth="1" min="4" max="4" width="16.5"/>
    <col customWidth="1" min="5" max="5" width="25.5"/>
    <col customWidth="1" min="6" max="6" width="24.13"/>
    <col customWidth="1" min="7" max="7" width="19.75"/>
    <col customWidth="1" min="8" max="8" width="5.5"/>
    <col customWidth="1" min="9" max="9" width="5.88"/>
    <col customWidth="1" min="10" max="10" width="15.75"/>
    <col customWidth="1" min="11" max="12" width="14.88"/>
  </cols>
  <sheetData>
    <row r="1">
      <c r="A1" s="1" t="s">
        <v>538</v>
      </c>
      <c r="B1" s="2" t="s">
        <v>1</v>
      </c>
      <c r="C1" s="157" t="s">
        <v>60</v>
      </c>
      <c r="D1" s="2"/>
      <c r="E1" s="157"/>
      <c r="F1" s="157"/>
      <c r="G1" s="3"/>
      <c r="H1" s="3"/>
      <c r="I1" s="3"/>
      <c r="J1" s="3"/>
      <c r="K1" s="3"/>
      <c r="L1" s="3"/>
    </row>
    <row r="2">
      <c r="A2" s="1" t="s">
        <v>565</v>
      </c>
      <c r="B2" s="2" t="s">
        <v>1</v>
      </c>
      <c r="C2" s="157" t="s">
        <v>60</v>
      </c>
      <c r="D2" s="2"/>
      <c r="E2" s="157"/>
      <c r="F2" s="157"/>
      <c r="G2" s="3"/>
      <c r="H2" s="3"/>
      <c r="I2" s="3"/>
      <c r="J2" s="3"/>
      <c r="K2" s="3"/>
      <c r="L2" s="3"/>
    </row>
    <row r="3">
      <c r="A3" s="26" t="s">
        <v>116</v>
      </c>
      <c r="B3" s="27" t="s">
        <v>6</v>
      </c>
      <c r="C3" s="157"/>
      <c r="D3" s="27"/>
      <c r="E3" s="157"/>
      <c r="F3" s="157"/>
      <c r="G3" s="3"/>
      <c r="H3" s="3"/>
      <c r="I3" s="3"/>
      <c r="J3" s="3"/>
      <c r="K3" s="3"/>
      <c r="L3" s="3"/>
    </row>
    <row r="4">
      <c r="A4" s="26" t="s">
        <v>22</v>
      </c>
      <c r="B4" s="27" t="s">
        <v>15</v>
      </c>
      <c r="C4" s="157" t="s">
        <v>23</v>
      </c>
      <c r="D4" s="27"/>
      <c r="E4" s="37"/>
      <c r="F4" s="37"/>
      <c r="G4" s="3"/>
      <c r="H4" s="3"/>
      <c r="I4" s="3"/>
      <c r="J4" s="3"/>
      <c r="K4" s="3"/>
      <c r="L4" s="3"/>
    </row>
    <row r="5">
      <c r="A5" s="39" t="s">
        <v>24</v>
      </c>
      <c r="B5" s="24" t="s">
        <v>20</v>
      </c>
      <c r="C5" s="40"/>
      <c r="D5" s="24"/>
      <c r="E5" s="40"/>
      <c r="F5" s="40"/>
      <c r="G5" s="3"/>
      <c r="H5" s="3"/>
      <c r="I5" s="3"/>
      <c r="J5" s="3"/>
      <c r="K5" s="3"/>
      <c r="L5" s="3"/>
    </row>
    <row r="6">
      <c r="A6" s="31" t="s">
        <v>25</v>
      </c>
      <c r="B6" s="25" t="s">
        <v>20</v>
      </c>
      <c r="C6" s="40" t="s">
        <v>26</v>
      </c>
      <c r="D6" s="25"/>
      <c r="E6" s="40"/>
      <c r="F6" s="40"/>
      <c r="G6" s="3"/>
      <c r="H6" s="3"/>
      <c r="I6" s="3"/>
      <c r="J6" s="3"/>
      <c r="K6" s="3"/>
      <c r="L6" s="3"/>
    </row>
    <row r="7">
      <c r="A7" s="3"/>
      <c r="B7" s="3"/>
      <c r="C7" s="3"/>
      <c r="D7" s="3"/>
      <c r="E7" s="3"/>
      <c r="F7" s="3"/>
      <c r="G7" s="3"/>
      <c r="H7" s="3"/>
      <c r="I7" s="3"/>
      <c r="J7" s="3"/>
      <c r="K7" s="3"/>
      <c r="L7" s="3"/>
    </row>
    <row r="8">
      <c r="A8" s="3"/>
      <c r="B8" s="3"/>
      <c r="C8" s="3"/>
      <c r="D8" s="3"/>
      <c r="E8" s="3"/>
      <c r="F8" s="3"/>
      <c r="G8" s="3"/>
      <c r="H8" s="3"/>
      <c r="I8" s="3"/>
      <c r="J8" s="3"/>
      <c r="K8" s="3"/>
      <c r="L8" s="3"/>
    </row>
    <row r="9">
      <c r="A9" s="178" t="s">
        <v>538</v>
      </c>
      <c r="B9" s="10" t="s">
        <v>549</v>
      </c>
      <c r="C9" s="178" t="s">
        <v>565</v>
      </c>
      <c r="D9" s="10" t="s">
        <v>566</v>
      </c>
      <c r="E9" s="10" t="s">
        <v>567</v>
      </c>
      <c r="F9" s="10" t="s">
        <v>568</v>
      </c>
      <c r="G9" s="10" t="s">
        <v>569</v>
      </c>
      <c r="H9" s="1" t="s">
        <v>116</v>
      </c>
      <c r="I9" s="174" t="s">
        <v>22</v>
      </c>
      <c r="J9" s="175" t="s">
        <v>24</v>
      </c>
      <c r="K9" s="175" t="s">
        <v>25</v>
      </c>
      <c r="L9" s="9"/>
    </row>
    <row r="10">
      <c r="A10" s="10">
        <v>14.0</v>
      </c>
      <c r="B10" s="10" t="str">
        <f>LOOKUP($A10, favourite!$A13:$A$16, favourite!$E13:$E$16)</f>
        <v>'Thank You' - Paramedic</v>
      </c>
      <c r="C10" s="10">
        <v>1.0</v>
      </c>
      <c r="D10" s="33" t="str">
        <f>LOOKUP($C10, favourite_type_opt!$A13:$A$15, favourite_type_opt!$C13:$C$15)</f>
        <v>slideshow</v>
      </c>
      <c r="E10" s="33" t="str">
        <f>LOOKUP($C10, favourite_type_opt!$A13:$A$15, favourite_type_opt!$E13:$E$15)</f>
        <v>carousell</v>
      </c>
      <c r="F10" s="33" t="str">
        <f>LOOKUP($C10, favourite_type_opt!$A13:$A$15, favourite_type_opt!$G13:$G$15)</f>
        <v>slideshow_direction</v>
      </c>
      <c r="G10" s="33" t="str">
        <f>LOOKUP($C10, favourite_type_opt!$A13:$A$15, favourite_type_opt!$H13:$H$15)</f>
        <v>horizontal_right</v>
      </c>
      <c r="H10" s="179" t="b">
        <v>1</v>
      </c>
      <c r="I10" s="177"/>
      <c r="J10" s="177"/>
      <c r="K10" s="156"/>
      <c r="L10" s="17"/>
    </row>
    <row r="11">
      <c r="A11" s="10">
        <v>14.0</v>
      </c>
      <c r="B11" s="10" t="str">
        <f>LOOKUP($A11, favourite!$A13:$A$16, favourite!$E13:$E$16)</f>
        <v>'Thank You' - Paramedic</v>
      </c>
      <c r="C11" s="10">
        <v>17.0</v>
      </c>
      <c r="D11" s="33" t="str">
        <f>LOOKUP($C11, favourite_type_opt!$A13:$A$15, favourite_type_opt!$C13:$C$15)</f>
        <v>slideshow</v>
      </c>
      <c r="E11" s="33" t="str">
        <f>LOOKUP($C11, favourite_type_opt!$A13:$A$15, favourite_type_opt!$E13:$E$15)</f>
        <v>settings</v>
      </c>
      <c r="F11" s="33" t="str">
        <f>LOOKUP($C11, favourite_type_opt!$A13:$A$15, favourite_type_opt!$G13:$G$15)</f>
        <v>slideshow_option</v>
      </c>
      <c r="G11" s="33" t="str">
        <f>LOOKUP($C11, favourite_type_opt!$A13:$A$15, favourite_type_opt!$H13:$H$15)</f>
        <v>duration</v>
      </c>
      <c r="H11" s="179">
        <v>15.0</v>
      </c>
      <c r="I11" s="177"/>
      <c r="J11" s="177"/>
      <c r="K11" s="156"/>
      <c r="L11" s="17"/>
    </row>
    <row r="12">
      <c r="A12" s="10">
        <v>14.0</v>
      </c>
      <c r="B12" s="10" t="str">
        <f>LOOKUP($A12, favourite!$A13:$A$16, favourite!$E13:$E$16)</f>
        <v>'Thank You' - Paramedic</v>
      </c>
      <c r="C12" s="10">
        <v>18.0</v>
      </c>
      <c r="D12" s="33" t="str">
        <f>LOOKUP($C12, favourite_type_opt!$A13:$A$15, favourite_type_opt!$C13:$C$15)</f>
        <v>slideshow</v>
      </c>
      <c r="E12" s="33" t="str">
        <f>LOOKUP($C12, favourite_type_opt!$A13:$A$15, favourite_type_opt!$E13:$E$15)</f>
        <v>settings</v>
      </c>
      <c r="F12" s="33" t="str">
        <f>LOOKUP($C12, favourite_type_opt!$A13:$A$15, favourite_type_opt!$G13:$G$15)</f>
        <v>slideshow_option</v>
      </c>
      <c r="G12" s="33" t="str">
        <f>LOOKUP($C12, favourite_type_opt!$A13:$A$15, favourite_type_opt!$H13:$H$15)</f>
        <v>duration_av_ignore</v>
      </c>
      <c r="H12" s="179" t="b">
        <v>1</v>
      </c>
      <c r="I12" s="177"/>
      <c r="J12" s="177"/>
      <c r="K12" s="156"/>
      <c r="L12" s="17"/>
    </row>
    <row r="13">
      <c r="A13" s="3"/>
      <c r="B13" s="3"/>
      <c r="C13" s="3"/>
      <c r="D13" s="3"/>
      <c r="E13" s="3"/>
      <c r="F13" s="3"/>
      <c r="G13" s="3"/>
      <c r="H13" s="3"/>
      <c r="I13" s="3"/>
      <c r="J13" s="3"/>
      <c r="K13" s="3"/>
      <c r="L13" s="3"/>
    </row>
  </sheetData>
  <drawing r:id="rId1"/>
  <tableParts count="1">
    <tablePart r:id="rId3"/>
  </tablePart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6.75"/>
    <col customWidth="1" min="3" max="3" width="30.38"/>
    <col customWidth="1" min="4" max="4" width="23.75"/>
    <col customWidth="1" min="5" max="5" width="24.88"/>
    <col customWidth="1" min="6" max="6" width="22.63"/>
    <col customWidth="1" min="7" max="7" width="23.63"/>
    <col customWidth="1" min="8" max="8" width="15.25"/>
    <col customWidth="1" min="9" max="9" width="25.13"/>
    <col customWidth="1" min="10" max="10" width="34.5"/>
    <col customWidth="1" min="11" max="11" width="5.88"/>
    <col customWidth="1" min="12" max="12" width="15.75"/>
    <col customWidth="1" min="13" max="14" width="14.88"/>
  </cols>
  <sheetData>
    <row r="1">
      <c r="A1" s="1" t="s">
        <v>0</v>
      </c>
      <c r="B1" s="2" t="s">
        <v>1</v>
      </c>
      <c r="C1" s="37" t="s">
        <v>2</v>
      </c>
      <c r="D1" s="3"/>
      <c r="E1" s="3"/>
      <c r="F1" s="3"/>
      <c r="G1" s="3"/>
      <c r="H1" s="3"/>
      <c r="I1" s="3"/>
      <c r="J1" s="3"/>
      <c r="K1" s="3"/>
      <c r="L1" s="3"/>
      <c r="M1" s="3"/>
      <c r="N1" s="3"/>
    </row>
    <row r="2">
      <c r="A2" s="1" t="s">
        <v>513</v>
      </c>
      <c r="B2" s="2" t="s">
        <v>1</v>
      </c>
      <c r="C2" s="37"/>
      <c r="D2" s="3"/>
      <c r="E2" s="3"/>
      <c r="F2" s="3"/>
      <c r="G2" s="3"/>
      <c r="H2" s="3"/>
      <c r="I2" s="3"/>
      <c r="J2" s="3"/>
      <c r="K2" s="3"/>
      <c r="L2" s="3"/>
      <c r="M2" s="3"/>
      <c r="N2" s="3"/>
    </row>
    <row r="3">
      <c r="A3" s="1" t="s">
        <v>570</v>
      </c>
      <c r="B3" s="2" t="s">
        <v>1</v>
      </c>
      <c r="C3" s="37"/>
      <c r="D3" s="3"/>
      <c r="E3" s="3"/>
      <c r="F3" s="3"/>
      <c r="G3" s="3"/>
      <c r="H3" s="3"/>
      <c r="I3" s="3"/>
      <c r="J3" s="3"/>
      <c r="K3" s="3"/>
      <c r="L3" s="3"/>
      <c r="M3" s="3"/>
      <c r="N3" s="3"/>
    </row>
    <row r="4">
      <c r="A4" s="1" t="s">
        <v>571</v>
      </c>
      <c r="B4" s="2" t="s">
        <v>1</v>
      </c>
      <c r="C4" s="37"/>
      <c r="D4" s="3"/>
      <c r="E4" s="3"/>
      <c r="F4" s="3"/>
      <c r="G4" s="3"/>
      <c r="H4" s="3"/>
      <c r="I4" s="3"/>
      <c r="J4" s="3"/>
      <c r="K4" s="3"/>
      <c r="L4" s="3"/>
      <c r="M4" s="3"/>
      <c r="N4" s="3"/>
    </row>
    <row r="5">
      <c r="A5" s="1" t="s">
        <v>552</v>
      </c>
      <c r="B5" s="2" t="s">
        <v>6</v>
      </c>
      <c r="C5" s="37"/>
      <c r="D5" s="3"/>
      <c r="E5" s="3"/>
      <c r="F5" s="3"/>
      <c r="G5" s="3"/>
      <c r="H5" s="3"/>
      <c r="I5" s="3"/>
      <c r="J5" s="3"/>
      <c r="K5" s="3"/>
      <c r="L5" s="3"/>
      <c r="M5" s="3"/>
      <c r="N5" s="3"/>
    </row>
    <row r="6">
      <c r="A6" s="1" t="s">
        <v>5</v>
      </c>
      <c r="B6" s="2" t="s">
        <v>6</v>
      </c>
      <c r="C6" s="37"/>
      <c r="D6" s="3"/>
      <c r="E6" s="3"/>
      <c r="F6" s="3"/>
      <c r="G6" s="3"/>
      <c r="H6" s="3"/>
      <c r="I6" s="3"/>
      <c r="J6" s="3"/>
      <c r="K6" s="3"/>
      <c r="L6" s="3"/>
      <c r="M6" s="3"/>
      <c r="N6" s="3"/>
    </row>
    <row r="7">
      <c r="A7" s="1" t="s">
        <v>133</v>
      </c>
      <c r="B7" s="2" t="s">
        <v>6</v>
      </c>
      <c r="C7" s="37" t="s">
        <v>8</v>
      </c>
      <c r="D7" s="3"/>
      <c r="E7" s="3"/>
      <c r="F7" s="3"/>
      <c r="G7" s="3"/>
      <c r="H7" s="3"/>
      <c r="I7" s="3"/>
      <c r="J7" s="3"/>
      <c r="K7" s="3"/>
      <c r="L7" s="3"/>
      <c r="M7" s="3"/>
      <c r="N7" s="3"/>
    </row>
    <row r="8">
      <c r="A8" s="26" t="s">
        <v>572</v>
      </c>
      <c r="B8" s="27" t="s">
        <v>6</v>
      </c>
      <c r="C8" s="157"/>
      <c r="D8" s="3"/>
      <c r="E8" s="3"/>
      <c r="F8" s="3"/>
      <c r="G8" s="3"/>
      <c r="H8" s="3"/>
      <c r="I8" s="3"/>
      <c r="J8" s="3"/>
      <c r="K8" s="3"/>
      <c r="L8" s="3"/>
      <c r="M8" s="3"/>
      <c r="N8" s="3"/>
    </row>
    <row r="9">
      <c r="A9" s="26" t="s">
        <v>22</v>
      </c>
      <c r="B9" s="27" t="s">
        <v>15</v>
      </c>
      <c r="C9" s="157" t="s">
        <v>23</v>
      </c>
      <c r="D9" s="3"/>
      <c r="E9" s="3"/>
      <c r="F9" s="3"/>
      <c r="G9" s="3"/>
      <c r="H9" s="3"/>
      <c r="I9" s="3"/>
      <c r="J9" s="3"/>
      <c r="K9" s="3"/>
      <c r="L9" s="3"/>
      <c r="M9" s="3"/>
      <c r="N9" s="3"/>
    </row>
    <row r="10">
      <c r="A10" s="39" t="s">
        <v>24</v>
      </c>
      <c r="B10" s="24" t="s">
        <v>20</v>
      </c>
      <c r="C10" s="40"/>
      <c r="D10" s="3"/>
      <c r="E10" s="3"/>
      <c r="F10" s="3"/>
      <c r="G10" s="3"/>
      <c r="H10" s="3"/>
      <c r="I10" s="3"/>
      <c r="J10" s="3"/>
      <c r="K10" s="3"/>
      <c r="L10" s="3"/>
      <c r="M10" s="3"/>
      <c r="N10" s="3"/>
    </row>
    <row r="11">
      <c r="A11" s="31" t="s">
        <v>25</v>
      </c>
      <c r="B11" s="25" t="s">
        <v>20</v>
      </c>
      <c r="C11" s="40" t="s">
        <v>26</v>
      </c>
      <c r="D11" s="3"/>
      <c r="E11" s="3"/>
      <c r="F11" s="3"/>
      <c r="G11" s="3"/>
      <c r="H11" s="3"/>
      <c r="I11" s="3"/>
      <c r="J11" s="3"/>
      <c r="K11" s="3"/>
      <c r="L11" s="3"/>
      <c r="M11" s="3"/>
      <c r="N11" s="3"/>
    </row>
    <row r="12">
      <c r="A12" s="3"/>
      <c r="B12" s="3"/>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178" t="s">
        <v>0</v>
      </c>
      <c r="B14" s="178" t="s">
        <v>513</v>
      </c>
      <c r="C14" s="10" t="s">
        <v>566</v>
      </c>
      <c r="D14" s="1" t="s">
        <v>570</v>
      </c>
      <c r="E14" s="10" t="s">
        <v>567</v>
      </c>
      <c r="F14" s="1" t="s">
        <v>571</v>
      </c>
      <c r="G14" s="10" t="s">
        <v>568</v>
      </c>
      <c r="H14" s="174" t="s">
        <v>552</v>
      </c>
      <c r="I14" s="174" t="s">
        <v>5</v>
      </c>
      <c r="J14" s="174" t="s">
        <v>133</v>
      </c>
      <c r="K14" s="174" t="s">
        <v>22</v>
      </c>
      <c r="L14" s="175" t="s">
        <v>24</v>
      </c>
      <c r="M14" s="175" t="s">
        <v>25</v>
      </c>
      <c r="N14" s="9"/>
    </row>
    <row r="15">
      <c r="A15" s="10">
        <v>1.0</v>
      </c>
      <c r="B15" s="10">
        <v>1.0</v>
      </c>
      <c r="C15" s="33" t="str">
        <f>LOOKUP($B15, favourite_type!$A$11:$A33, favourite_type!$B$11:$B33)</f>
        <v>slideshow</v>
      </c>
      <c r="D15" s="179">
        <v>2.0</v>
      </c>
      <c r="E15" s="33" t="str">
        <f>LOOKUP($D15, favourite_type_opt_parent!$A$12:$A33, favourite_type_opt_parent!$D$12:$D33)</f>
        <v>carousell</v>
      </c>
      <c r="F15" s="179">
        <v>1.0</v>
      </c>
      <c r="G15" s="179" t="str">
        <f>LOOKUP($F15, favourite_type_opt_child!$A$12:$A33, favourite_type_opt_child!$E$12:$E33)</f>
        <v>slideshow_direction</v>
      </c>
      <c r="H15" s="179" t="s">
        <v>573</v>
      </c>
      <c r="I15" s="179" t="s">
        <v>574</v>
      </c>
      <c r="J15" s="179" t="s">
        <v>575</v>
      </c>
      <c r="K15" s="177"/>
      <c r="L15" s="177"/>
      <c r="M15" s="156"/>
      <c r="N15" s="17"/>
    </row>
    <row r="16">
      <c r="A16" s="10">
        <v>2.0</v>
      </c>
      <c r="B16" s="10">
        <v>1.0</v>
      </c>
      <c r="C16" s="33" t="str">
        <f>LOOKUP($B16, favourite_type!$A$11:$A33, favourite_type!$B$11:$B33)</f>
        <v>slideshow</v>
      </c>
      <c r="D16" s="179">
        <v>2.0</v>
      </c>
      <c r="E16" s="33" t="str">
        <f>LOOKUP($D16, favourite_type_opt_parent!$A$12:$A33, favourite_type_opt_parent!$D$12:$D33)</f>
        <v>carousell</v>
      </c>
      <c r="F16" s="179">
        <v>1.0</v>
      </c>
      <c r="G16" s="179" t="str">
        <f>LOOKUP($F16, favourite_type_opt_child!$A$12:$A33, favourite_type_opt_child!$E$12:$E33)</f>
        <v>slideshow_direction</v>
      </c>
      <c r="H16" s="179" t="s">
        <v>576</v>
      </c>
      <c r="I16" s="179" t="s">
        <v>577</v>
      </c>
      <c r="J16" s="179" t="s">
        <v>578</v>
      </c>
      <c r="K16" s="177"/>
      <c r="L16" s="177"/>
      <c r="M16" s="156"/>
      <c r="N16" s="17"/>
    </row>
    <row r="17">
      <c r="A17" s="10">
        <v>3.0</v>
      </c>
      <c r="B17" s="10">
        <v>1.0</v>
      </c>
      <c r="C17" s="33" t="str">
        <f>LOOKUP($B17, favourite_type!$A$11:$A33, favourite_type!$B$11:$B33)</f>
        <v>slideshow</v>
      </c>
      <c r="D17" s="179">
        <v>2.0</v>
      </c>
      <c r="E17" s="33" t="str">
        <f>LOOKUP($D17, favourite_type_opt_parent!$A$12:$A33, favourite_type_opt_parent!$D$12:$D33)</f>
        <v>carousell</v>
      </c>
      <c r="F17" s="179">
        <v>1.0</v>
      </c>
      <c r="G17" s="179" t="str">
        <f>LOOKUP($F17, favourite_type_opt_child!$A$12:$A33, favourite_type_opt_child!$E$12:$E33)</f>
        <v>slideshow_direction</v>
      </c>
      <c r="H17" s="179" t="s">
        <v>579</v>
      </c>
      <c r="I17" s="179" t="s">
        <v>580</v>
      </c>
      <c r="J17" s="179" t="s">
        <v>581</v>
      </c>
      <c r="K17" s="177"/>
      <c r="L17" s="177"/>
      <c r="M17" s="156"/>
      <c r="N17" s="17"/>
    </row>
    <row r="18">
      <c r="A18" s="10">
        <v>4.0</v>
      </c>
      <c r="B18" s="10">
        <v>1.0</v>
      </c>
      <c r="C18" s="33" t="str">
        <f>LOOKUP($B18, favourite_type!$A$11:$A33, favourite_type!$B$11:$B33)</f>
        <v>slideshow</v>
      </c>
      <c r="D18" s="179">
        <v>2.0</v>
      </c>
      <c r="E18" s="33" t="str">
        <f>LOOKUP($D18, favourite_type_opt_parent!$A$12:$A33, favourite_type_opt_parent!$D$12:$D33)</f>
        <v>carousell</v>
      </c>
      <c r="F18" s="179">
        <v>1.0</v>
      </c>
      <c r="G18" s="179" t="str">
        <f>LOOKUP($F18, favourite_type_opt_child!$A$12:$A33, favourite_type_opt_child!$E$12:$E33)</f>
        <v>slideshow_direction</v>
      </c>
      <c r="H18" s="179" t="s">
        <v>582</v>
      </c>
      <c r="I18" s="179" t="s">
        <v>583</v>
      </c>
      <c r="J18" s="179" t="s">
        <v>584</v>
      </c>
      <c r="K18" s="177"/>
      <c r="L18" s="177"/>
      <c r="M18" s="156"/>
      <c r="N18" s="17"/>
    </row>
    <row r="19">
      <c r="A19" s="10">
        <v>5.0</v>
      </c>
      <c r="B19" s="10">
        <v>1.0</v>
      </c>
      <c r="C19" s="33" t="str">
        <f>LOOKUP($B19, favourite_type!$A$11:$A33, favourite_type!$B$11:$B33)</f>
        <v>slideshow</v>
      </c>
      <c r="D19" s="179">
        <v>2.0</v>
      </c>
      <c r="E19" s="33" t="str">
        <f>LOOKUP($D19, favourite_type_opt_parent!$A$12:$A33, favourite_type_opt_parent!$D$12:$D33)</f>
        <v>carousell</v>
      </c>
      <c r="F19" s="179">
        <v>1.0</v>
      </c>
      <c r="G19" s="179" t="str">
        <f>LOOKUP($F19, favourite_type_opt_child!$A$12:$A33, favourite_type_opt_child!$E$12:$E33)</f>
        <v>slideshow_direction</v>
      </c>
      <c r="H19" s="179" t="s">
        <v>585</v>
      </c>
      <c r="I19" s="179" t="s">
        <v>586</v>
      </c>
      <c r="J19" s="179" t="s">
        <v>587</v>
      </c>
      <c r="K19" s="177"/>
      <c r="L19" s="177"/>
      <c r="M19" s="156"/>
      <c r="N19" s="17"/>
    </row>
    <row r="20">
      <c r="A20" s="10">
        <v>6.0</v>
      </c>
      <c r="B20" s="10">
        <v>1.0</v>
      </c>
      <c r="C20" s="105" t="str">
        <f>LOOKUP($B20, favourite_type!$A$11:$A33, favourite_type!$B$11:$B33)</f>
        <v>slideshow</v>
      </c>
      <c r="D20" s="179">
        <v>3.0</v>
      </c>
      <c r="E20" s="33" t="str">
        <f>LOOKUP($D20, favourite_type_opt_parent!$A$12:$A33, favourite_type_opt_parent!$D$12:$D33)</f>
        <v>horizontal</v>
      </c>
      <c r="F20" s="179">
        <v>2.0</v>
      </c>
      <c r="G20" s="179" t="str">
        <f>LOOKUP($F20, favourite_type_opt_child!$A$12:$A33, favourite_type_opt_child!$E$12:$E33)</f>
        <v>slideshow_direction</v>
      </c>
      <c r="H20" s="179" t="s">
        <v>588</v>
      </c>
      <c r="I20" s="180" t="s">
        <v>589</v>
      </c>
      <c r="J20" s="179" t="s">
        <v>575</v>
      </c>
      <c r="K20" s="106"/>
      <c r="L20" s="106"/>
      <c r="M20" s="107"/>
      <c r="N20" s="17"/>
    </row>
    <row r="21">
      <c r="A21" s="10">
        <v>7.0</v>
      </c>
      <c r="B21" s="10">
        <v>1.0</v>
      </c>
      <c r="C21" s="105" t="str">
        <f>LOOKUP($B21, favourite_type!$A$11:$A33, favourite_type!$B$11:$B33)</f>
        <v>slideshow</v>
      </c>
      <c r="D21" s="179">
        <v>3.0</v>
      </c>
      <c r="E21" s="33" t="str">
        <f>LOOKUP($D21, favourite_type_opt_parent!$A$12:$A33, favourite_type_opt_parent!$D$12:$D33)</f>
        <v>horizontal</v>
      </c>
      <c r="F21" s="179">
        <v>2.0</v>
      </c>
      <c r="G21" s="179" t="str">
        <f>LOOKUP($F21, favourite_type_opt_child!$A$12:$A33, favourite_type_opt_child!$E$12:$E33)</f>
        <v>slideshow_direction</v>
      </c>
      <c r="H21" s="179" t="s">
        <v>590</v>
      </c>
      <c r="I21" s="180" t="s">
        <v>591</v>
      </c>
      <c r="J21" s="179" t="s">
        <v>578</v>
      </c>
      <c r="K21" s="106"/>
      <c r="L21" s="106"/>
      <c r="M21" s="107"/>
      <c r="N21" s="17"/>
    </row>
    <row r="22">
      <c r="A22" s="10">
        <v>8.0</v>
      </c>
      <c r="B22" s="10">
        <v>1.0</v>
      </c>
      <c r="C22" s="105" t="str">
        <f>LOOKUP($B22, favourite_type!$A$11:$A33, favourite_type!$B$11:$B33)</f>
        <v>slideshow</v>
      </c>
      <c r="D22" s="179">
        <v>3.0</v>
      </c>
      <c r="E22" s="33" t="str">
        <f>LOOKUP($D22, favourite_type_opt_parent!$A$12:$A33, favourite_type_opt_parent!$D$12:$D33)</f>
        <v>horizontal</v>
      </c>
      <c r="F22" s="179">
        <v>2.0</v>
      </c>
      <c r="G22" s="179" t="str">
        <f>LOOKUP($F22, favourite_type_opt_child!$A$12:$A33, favourite_type_opt_child!$E$12:$E33)</f>
        <v>slideshow_direction</v>
      </c>
      <c r="H22" s="179" t="s">
        <v>585</v>
      </c>
      <c r="I22" s="180" t="s">
        <v>586</v>
      </c>
      <c r="J22" s="179" t="s">
        <v>587</v>
      </c>
      <c r="K22" s="106"/>
      <c r="L22" s="106"/>
      <c r="M22" s="107"/>
      <c r="N22" s="17"/>
    </row>
    <row r="23">
      <c r="A23" s="10">
        <v>9.0</v>
      </c>
      <c r="B23" s="10">
        <v>1.0</v>
      </c>
      <c r="C23" s="33" t="str">
        <f>LOOKUP($B23, favourite_type!$A$11:$A33, favourite_type!$B$11:$B33)</f>
        <v>slideshow</v>
      </c>
      <c r="D23" s="179">
        <v>4.0</v>
      </c>
      <c r="E23" s="33" t="str">
        <f>LOOKUP($D23, favourite_type_opt_parent!$A$12:$A33, favourite_type_opt_parent!$D$12:$D33)</f>
        <v>vertical</v>
      </c>
      <c r="F23" s="179">
        <v>3.0</v>
      </c>
      <c r="G23" s="179" t="str">
        <f>LOOKUP($F23, favourite_type_opt_child!$A$12:$A33, favourite_type_opt_child!$E$12:$E33)</f>
        <v>slideshow_direction</v>
      </c>
      <c r="H23" s="179" t="s">
        <v>592</v>
      </c>
      <c r="I23" s="179" t="s">
        <v>593</v>
      </c>
      <c r="J23" s="179" t="s">
        <v>581</v>
      </c>
      <c r="K23" s="177"/>
      <c r="L23" s="177"/>
      <c r="M23" s="156"/>
      <c r="N23" s="17"/>
    </row>
    <row r="24">
      <c r="A24" s="10">
        <v>10.0</v>
      </c>
      <c r="B24" s="10">
        <v>1.0</v>
      </c>
      <c r="C24" s="33" t="str">
        <f>LOOKUP($B24, favourite_type!$A$11:$A33, favourite_type!$B$11:$B33)</f>
        <v>slideshow</v>
      </c>
      <c r="D24" s="179">
        <v>4.0</v>
      </c>
      <c r="E24" s="33" t="str">
        <f>LOOKUP($D24, favourite_type_opt_parent!$A$12:$A33, favourite_type_opt_parent!$D$12:$D33)</f>
        <v>vertical</v>
      </c>
      <c r="F24" s="179">
        <v>3.0</v>
      </c>
      <c r="G24" s="179" t="str">
        <f>LOOKUP($F24, favourite_type_opt_child!$A$12:$A33, favourite_type_opt_child!$E$12:$E33)</f>
        <v>slideshow_direction</v>
      </c>
      <c r="H24" s="179" t="s">
        <v>594</v>
      </c>
      <c r="I24" s="179" t="s">
        <v>595</v>
      </c>
      <c r="J24" s="179" t="s">
        <v>584</v>
      </c>
      <c r="K24" s="177"/>
      <c r="L24" s="177"/>
      <c r="M24" s="156"/>
      <c r="N24" s="17"/>
    </row>
    <row r="25">
      <c r="A25" s="10">
        <v>11.0</v>
      </c>
      <c r="B25" s="10">
        <v>1.0</v>
      </c>
      <c r="C25" s="33" t="str">
        <f>LOOKUP($B25, favourite_type!$A$11:$A33, favourite_type!$B$11:$B33)</f>
        <v>slideshow</v>
      </c>
      <c r="D25" s="179">
        <v>4.0</v>
      </c>
      <c r="E25" s="33" t="str">
        <f>LOOKUP($D25, favourite_type_opt_parent!$A$12:$A33, favourite_type_opt_parent!$D$12:$D33)</f>
        <v>vertical</v>
      </c>
      <c r="F25" s="179">
        <v>3.0</v>
      </c>
      <c r="G25" s="179" t="str">
        <f>LOOKUP($F25, favourite_type_opt_child!$A$12:$A33, favourite_type_opt_child!$E$12:$E33)</f>
        <v>slideshow_direction</v>
      </c>
      <c r="H25" s="179" t="s">
        <v>585</v>
      </c>
      <c r="I25" s="179" t="s">
        <v>586</v>
      </c>
      <c r="J25" s="179" t="s">
        <v>587</v>
      </c>
      <c r="K25" s="177"/>
      <c r="L25" s="177"/>
      <c r="M25" s="156"/>
      <c r="N25" s="17"/>
    </row>
    <row r="26">
      <c r="A26" s="10">
        <v>12.0</v>
      </c>
      <c r="B26" s="10">
        <v>1.0</v>
      </c>
      <c r="C26" s="105" t="str">
        <f>LOOKUP($B26, favourite_type!$A$11:$A33, favourite_type!$B$11:$B33)</f>
        <v>slideshow</v>
      </c>
      <c r="D26" s="180">
        <v>5.0</v>
      </c>
      <c r="E26" s="33" t="str">
        <f>LOOKUP($D26, favourite_type_opt_parent!$A$12:$A33, favourite_type_opt_parent!$D$12:$D33)</f>
        <v>axis</v>
      </c>
      <c r="F26" s="179">
        <v>4.0</v>
      </c>
      <c r="G26" s="179" t="str">
        <f>LOOKUP($F26, favourite_type_opt_child!$A$12:$A33, favourite_type_opt_child!$E$12:$E33)</f>
        <v>slideshow_direction</v>
      </c>
      <c r="H26" s="180" t="s">
        <v>573</v>
      </c>
      <c r="I26" s="179" t="s">
        <v>574</v>
      </c>
      <c r="J26" s="179" t="s">
        <v>596</v>
      </c>
      <c r="K26" s="106"/>
      <c r="L26" s="106"/>
      <c r="M26" s="107"/>
      <c r="N26" s="17"/>
    </row>
    <row r="27">
      <c r="A27" s="10">
        <v>13.0</v>
      </c>
      <c r="B27" s="10">
        <v>1.0</v>
      </c>
      <c r="C27" s="105" t="str">
        <f>LOOKUP($B27, favourite_type!$A$11:$A33, favourite_type!$B$11:$B33)</f>
        <v>slideshow</v>
      </c>
      <c r="D27" s="180">
        <v>5.0</v>
      </c>
      <c r="E27" s="33" t="str">
        <f>LOOKUP($D27, favourite_type_opt_parent!$A$12:$A33, favourite_type_opt_parent!$D$12:$D33)</f>
        <v>axis</v>
      </c>
      <c r="F27" s="179">
        <v>4.0</v>
      </c>
      <c r="G27" s="179" t="str">
        <f>LOOKUP($F27, favourite_type_opt_child!$A$12:$A33, favourite_type_opt_child!$E$12:$E33)</f>
        <v>slideshow_direction</v>
      </c>
      <c r="H27" s="179" t="s">
        <v>576</v>
      </c>
      <c r="I27" s="179" t="s">
        <v>577</v>
      </c>
      <c r="J27" s="179" t="s">
        <v>597</v>
      </c>
      <c r="K27" s="181"/>
      <c r="L27" s="181"/>
      <c r="M27" s="181"/>
      <c r="N27" s="17"/>
    </row>
    <row r="28">
      <c r="A28" s="10">
        <v>14.0</v>
      </c>
      <c r="B28" s="10">
        <v>1.0</v>
      </c>
      <c r="C28" s="105" t="str">
        <f>LOOKUP($B28, favourite_type!$A$11:$A33, favourite_type!$B$11:$B33)</f>
        <v>slideshow</v>
      </c>
      <c r="D28" s="180">
        <v>5.0</v>
      </c>
      <c r="E28" s="33" t="str">
        <f>LOOKUP($D28, favourite_type_opt_parent!$A$12:$A33, favourite_type_opt_parent!$D$12:$D33)</f>
        <v>axis</v>
      </c>
      <c r="F28" s="179">
        <v>4.0</v>
      </c>
      <c r="G28" s="179" t="str">
        <f>LOOKUP($F28, favourite_type_opt_child!$A$12:$A33, favourite_type_opt_child!$E$12:$E33)</f>
        <v>slideshow_direction</v>
      </c>
      <c r="H28" s="179" t="s">
        <v>579</v>
      </c>
      <c r="I28" s="179" t="s">
        <v>580</v>
      </c>
      <c r="J28" s="179" t="s">
        <v>598</v>
      </c>
      <c r="K28" s="181"/>
      <c r="L28" s="181"/>
      <c r="M28" s="181"/>
      <c r="N28" s="17"/>
    </row>
    <row r="29">
      <c r="A29" s="10">
        <v>15.0</v>
      </c>
      <c r="B29" s="10">
        <v>1.0</v>
      </c>
      <c r="C29" s="105" t="str">
        <f>LOOKUP($B29, favourite_type!$A$11:$A33, favourite_type!$B$11:$B33)</f>
        <v>slideshow</v>
      </c>
      <c r="D29" s="180">
        <v>5.0</v>
      </c>
      <c r="E29" s="33" t="str">
        <f>LOOKUP($D29, favourite_type_opt_parent!$A$12:$A33, favourite_type_opt_parent!$D$12:$D33)</f>
        <v>axis</v>
      </c>
      <c r="F29" s="179">
        <v>4.0</v>
      </c>
      <c r="G29" s="179" t="str">
        <f>LOOKUP($F29, favourite_type_opt_child!$A$12:$A33, favourite_type_opt_child!$E$12:$E33)</f>
        <v>slideshow_direction</v>
      </c>
      <c r="H29" s="179" t="s">
        <v>582</v>
      </c>
      <c r="I29" s="179" t="s">
        <v>583</v>
      </c>
      <c r="J29" s="179" t="s">
        <v>599</v>
      </c>
      <c r="K29" s="181"/>
      <c r="L29" s="181"/>
      <c r="M29" s="181"/>
      <c r="N29" s="17"/>
    </row>
    <row r="30">
      <c r="A30" s="10">
        <v>16.0</v>
      </c>
      <c r="B30" s="10">
        <v>1.0</v>
      </c>
      <c r="C30" s="105" t="str">
        <f>LOOKUP($B30, favourite_type!$A$11:$A33, favourite_type!$B$11:$B33)</f>
        <v>slideshow</v>
      </c>
      <c r="D30" s="180">
        <v>5.0</v>
      </c>
      <c r="E30" s="33" t="str">
        <f>LOOKUP($D30, favourite_type_opt_parent!$A$12:$A33, favourite_type_opt_parent!$D$12:$D33)</f>
        <v>axis</v>
      </c>
      <c r="F30" s="179">
        <v>4.0</v>
      </c>
      <c r="G30" s="179" t="str">
        <f>LOOKUP($F30, favourite_type_opt_child!$A$12:$A33, favourite_type_opt_child!$E$12:$E33)</f>
        <v>slideshow_direction</v>
      </c>
      <c r="H30" s="179" t="s">
        <v>585</v>
      </c>
      <c r="I30" s="179" t="s">
        <v>586</v>
      </c>
      <c r="J30" s="179" t="s">
        <v>600</v>
      </c>
      <c r="K30" s="181"/>
      <c r="L30" s="181"/>
      <c r="M30" s="181"/>
      <c r="N30" s="17"/>
    </row>
    <row r="31">
      <c r="A31" s="10">
        <v>17.0</v>
      </c>
      <c r="B31" s="10">
        <v>1.0</v>
      </c>
      <c r="C31" s="105" t="str">
        <f>LOOKUP($B31, favourite_type!$A$11:$A33, favourite_type!$B$11:$B33)</f>
        <v>slideshow</v>
      </c>
      <c r="D31" s="180">
        <v>1.0</v>
      </c>
      <c r="E31" s="33" t="str">
        <f>LOOKUP($D31, favourite_type_opt_parent!$A$12:$A33, favourite_type_opt_parent!$D$12:$D33)</f>
        <v>settings</v>
      </c>
      <c r="F31" s="179">
        <v>5.0</v>
      </c>
      <c r="G31" s="179" t="str">
        <f>LOOKUP($F31, favourite_type_opt_child!$A$12:$A33, favourite_type_opt_child!$E$12:$E33)</f>
        <v>slideshow_option</v>
      </c>
      <c r="H31" s="179" t="s">
        <v>601</v>
      </c>
      <c r="I31" s="179" t="s">
        <v>602</v>
      </c>
      <c r="J31" s="179" t="s">
        <v>603</v>
      </c>
      <c r="K31" s="181"/>
      <c r="L31" s="181"/>
      <c r="M31" s="181"/>
      <c r="N31" s="17"/>
    </row>
    <row r="32">
      <c r="A32" s="10">
        <v>18.0</v>
      </c>
      <c r="B32" s="10">
        <v>1.0</v>
      </c>
      <c r="C32" s="105" t="str">
        <f>LOOKUP($B32, favourite_type!$A$11:$A33, favourite_type!$B$11:$B33)</f>
        <v>slideshow</v>
      </c>
      <c r="D32" s="180">
        <v>1.0</v>
      </c>
      <c r="E32" s="33" t="str">
        <f>LOOKUP($D32, favourite_type_opt_parent!$A$12:$A33, favourite_type_opt_parent!$D$12:$D33)</f>
        <v>settings</v>
      </c>
      <c r="F32" s="179">
        <v>5.0</v>
      </c>
      <c r="G32" s="179" t="str">
        <f>LOOKUP($F32, favourite_type_opt_child!$A$12:$A33, favourite_type_opt_child!$E$12:$E33)</f>
        <v>slideshow_option</v>
      </c>
      <c r="H32" s="179" t="s">
        <v>604</v>
      </c>
      <c r="I32" s="179" t="s">
        <v>605</v>
      </c>
      <c r="J32" s="179" t="s">
        <v>606</v>
      </c>
      <c r="K32" s="181"/>
      <c r="L32" s="181"/>
      <c r="M32" s="181"/>
      <c r="N32" s="17"/>
    </row>
    <row r="33">
      <c r="A33" s="3"/>
      <c r="B33" s="3"/>
      <c r="C33" s="3"/>
      <c r="D33" s="3"/>
      <c r="E33" s="3"/>
      <c r="F33" s="3"/>
      <c r="G33" s="3"/>
      <c r="H33" s="3"/>
      <c r="I33" s="3"/>
      <c r="J33" s="3"/>
      <c r="K33" s="3"/>
      <c r="L33" s="3"/>
      <c r="M33" s="3"/>
      <c r="N33" s="3"/>
    </row>
  </sheetData>
  <drawing r:id="rId1"/>
  <tableParts count="1">
    <tablePart r:id="rId3"/>
  </tablePart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75"/>
    <col customWidth="1" min="3" max="3" width="30.38"/>
    <col customWidth="1" min="4" max="4" width="24.88"/>
    <col customWidth="1" min="5" max="5" width="18.0"/>
    <col customWidth="1" min="6" max="6" width="8.38"/>
    <col customWidth="1" min="7" max="7" width="19.25"/>
    <col customWidth="1" min="8" max="8" width="5.75"/>
    <col customWidth="1" min="9" max="9" width="14.88"/>
    <col customWidth="1" min="10" max="10" width="15.13"/>
  </cols>
  <sheetData>
    <row r="1">
      <c r="A1" s="1" t="s">
        <v>0</v>
      </c>
      <c r="B1" s="2" t="s">
        <v>1</v>
      </c>
      <c r="C1" s="37" t="s">
        <v>2</v>
      </c>
      <c r="D1" s="3"/>
      <c r="E1" s="3"/>
      <c r="F1" s="3"/>
      <c r="G1" s="3"/>
      <c r="H1" s="3"/>
      <c r="I1" s="3"/>
      <c r="J1" s="3"/>
      <c r="K1" s="3"/>
    </row>
    <row r="2">
      <c r="A2" s="1" t="s">
        <v>570</v>
      </c>
      <c r="B2" s="2" t="s">
        <v>1</v>
      </c>
      <c r="C2" s="37"/>
      <c r="D2" s="3"/>
      <c r="E2" s="3"/>
      <c r="F2" s="3"/>
      <c r="G2" s="3"/>
      <c r="H2" s="3"/>
      <c r="I2" s="3"/>
      <c r="J2" s="3"/>
      <c r="K2" s="3"/>
    </row>
    <row r="3">
      <c r="A3" s="1" t="s">
        <v>552</v>
      </c>
      <c r="B3" s="2" t="s">
        <v>6</v>
      </c>
      <c r="C3" s="37"/>
      <c r="D3" s="3"/>
      <c r="E3" s="3"/>
      <c r="F3" s="3"/>
      <c r="G3" s="3"/>
      <c r="H3" s="3"/>
      <c r="I3" s="3"/>
      <c r="J3" s="3"/>
      <c r="K3" s="3"/>
    </row>
    <row r="4">
      <c r="A4" s="1" t="s">
        <v>5</v>
      </c>
      <c r="B4" s="2" t="s">
        <v>6</v>
      </c>
      <c r="C4" s="37"/>
      <c r="D4" s="3"/>
      <c r="E4" s="3"/>
      <c r="F4" s="3"/>
      <c r="G4" s="3"/>
      <c r="H4" s="3"/>
      <c r="I4" s="3"/>
      <c r="J4" s="3"/>
      <c r="K4" s="3"/>
    </row>
    <row r="5">
      <c r="A5" s="1" t="s">
        <v>133</v>
      </c>
      <c r="B5" s="2" t="s">
        <v>6</v>
      </c>
      <c r="C5" s="37" t="s">
        <v>8</v>
      </c>
      <c r="D5" s="3"/>
      <c r="E5" s="3"/>
      <c r="F5" s="3"/>
      <c r="G5" s="3"/>
      <c r="H5" s="3"/>
      <c r="I5" s="3"/>
      <c r="J5" s="3"/>
      <c r="K5" s="3"/>
    </row>
    <row r="6">
      <c r="A6" s="26" t="s">
        <v>22</v>
      </c>
      <c r="B6" s="27" t="s">
        <v>15</v>
      </c>
      <c r="C6" s="157" t="s">
        <v>23</v>
      </c>
      <c r="D6" s="3"/>
      <c r="E6" s="3"/>
      <c r="F6" s="3"/>
      <c r="G6" s="3"/>
      <c r="H6" s="3"/>
      <c r="I6" s="3"/>
      <c r="J6" s="3"/>
      <c r="K6" s="3"/>
    </row>
    <row r="7">
      <c r="A7" s="39" t="s">
        <v>24</v>
      </c>
      <c r="B7" s="24" t="s">
        <v>20</v>
      </c>
      <c r="C7" s="40"/>
      <c r="D7" s="3"/>
      <c r="E7" s="3"/>
      <c r="F7" s="3"/>
      <c r="G7" s="3"/>
      <c r="H7" s="3"/>
      <c r="I7" s="3"/>
      <c r="J7" s="3"/>
      <c r="K7" s="3"/>
    </row>
    <row r="8">
      <c r="A8" s="31" t="s">
        <v>25</v>
      </c>
      <c r="B8" s="25" t="s">
        <v>20</v>
      </c>
      <c r="C8" s="40" t="s">
        <v>26</v>
      </c>
      <c r="D8" s="3"/>
      <c r="E8" s="3"/>
      <c r="F8" s="3"/>
      <c r="G8" s="3"/>
      <c r="H8" s="3"/>
      <c r="I8" s="3"/>
      <c r="J8" s="3"/>
      <c r="K8" s="3"/>
    </row>
    <row r="9">
      <c r="A9" s="3"/>
      <c r="B9" s="3"/>
      <c r="C9" s="3"/>
      <c r="D9" s="3"/>
      <c r="E9" s="3"/>
      <c r="F9" s="3"/>
      <c r="G9" s="3"/>
      <c r="H9" s="3"/>
      <c r="I9" s="3"/>
      <c r="J9" s="3"/>
      <c r="K9" s="3"/>
    </row>
    <row r="10">
      <c r="A10" s="3"/>
      <c r="B10" s="3"/>
      <c r="C10" s="3"/>
      <c r="D10" s="3"/>
      <c r="E10" s="3"/>
      <c r="F10" s="3"/>
      <c r="G10" s="3"/>
      <c r="H10" s="3"/>
      <c r="I10" s="3"/>
      <c r="J10" s="3"/>
      <c r="K10" s="3"/>
    </row>
    <row r="11">
      <c r="A11" s="178" t="s">
        <v>0</v>
      </c>
      <c r="B11" s="1" t="s">
        <v>570</v>
      </c>
      <c r="C11" s="10" t="s">
        <v>566</v>
      </c>
      <c r="D11" s="10" t="s">
        <v>567</v>
      </c>
      <c r="E11" s="174" t="s">
        <v>552</v>
      </c>
      <c r="F11" s="174" t="s">
        <v>5</v>
      </c>
      <c r="G11" s="174" t="s">
        <v>133</v>
      </c>
      <c r="H11" s="174" t="s">
        <v>22</v>
      </c>
      <c r="I11" s="175" t="s">
        <v>24</v>
      </c>
      <c r="J11" s="175" t="s">
        <v>25</v>
      </c>
      <c r="K11" s="13"/>
    </row>
    <row r="12">
      <c r="A12" s="10">
        <v>1.0</v>
      </c>
      <c r="B12" s="10">
        <v>2.0</v>
      </c>
      <c r="C12" s="33" t="str">
        <f>LOOKUP($B12, favourite_type_opt_parent!$A$12:$A17, favourite_type_opt_parent!$C$12:$C17)</f>
        <v>slideshow</v>
      </c>
      <c r="D12" s="33" t="str">
        <f>LOOKUP($B12, favourite_type_opt_parent!$A$12:$A17, favourite_type_opt_parent!$D$12:$D17)</f>
        <v>carousell</v>
      </c>
      <c r="E12" s="179" t="s">
        <v>607</v>
      </c>
      <c r="F12" s="179" t="s">
        <v>608</v>
      </c>
      <c r="G12" s="179" t="s">
        <v>609</v>
      </c>
      <c r="H12" s="179" t="s">
        <v>33</v>
      </c>
      <c r="I12" s="177"/>
      <c r="J12" s="156"/>
      <c r="K12" s="17"/>
    </row>
    <row r="13">
      <c r="A13" s="10">
        <v>2.0</v>
      </c>
      <c r="B13" s="10">
        <v>3.0</v>
      </c>
      <c r="C13" s="33" t="str">
        <f>LOOKUP($B13, favourite_type_opt_parent!$A$12:$A17, favourite_type_opt_parent!$C$12:$C17)</f>
        <v>slideshow</v>
      </c>
      <c r="D13" s="33" t="str">
        <f>LOOKUP($B13, favourite_type_opt_parent!$A$12:$A17, favourite_type_opt_parent!$D$12:$D17)</f>
        <v>horizontal</v>
      </c>
      <c r="E13" s="179" t="s">
        <v>607</v>
      </c>
      <c r="F13" s="179" t="s">
        <v>608</v>
      </c>
      <c r="G13" s="179" t="s">
        <v>610</v>
      </c>
      <c r="H13" s="179" t="s">
        <v>33</v>
      </c>
      <c r="I13" s="106"/>
      <c r="J13" s="107"/>
      <c r="K13" s="17"/>
    </row>
    <row r="14">
      <c r="A14" s="10">
        <v>3.0</v>
      </c>
      <c r="B14" s="10">
        <v>4.0</v>
      </c>
      <c r="C14" s="33" t="str">
        <f>LOOKUP($B14, favourite_type_opt_parent!$A$12:$A17, favourite_type_opt_parent!$C$12:$C17)</f>
        <v>slideshow</v>
      </c>
      <c r="D14" s="33" t="str">
        <f>LOOKUP($B14, favourite_type_opt_parent!$A$12:$A17, favourite_type_opt_parent!$D$12:$D17)</f>
        <v>vertical</v>
      </c>
      <c r="E14" s="179" t="s">
        <v>607</v>
      </c>
      <c r="F14" s="179" t="s">
        <v>608</v>
      </c>
      <c r="G14" s="179" t="s">
        <v>610</v>
      </c>
      <c r="H14" s="179" t="s">
        <v>33</v>
      </c>
      <c r="I14" s="177"/>
      <c r="J14" s="156"/>
      <c r="K14" s="17"/>
    </row>
    <row r="15">
      <c r="A15" s="10">
        <v>4.0</v>
      </c>
      <c r="B15" s="10">
        <v>5.0</v>
      </c>
      <c r="C15" s="33" t="str">
        <f>LOOKUP($B15, favourite_type_opt_parent!$A$12:$A17, favourite_type_opt_parent!$C$12:$C17)</f>
        <v>slideshow</v>
      </c>
      <c r="D15" s="33" t="str">
        <f>LOOKUP($B15, favourite_type_opt_parent!$A$12:$A17, favourite_type_opt_parent!$D$12:$D17)</f>
        <v>axis</v>
      </c>
      <c r="E15" s="179" t="s">
        <v>607</v>
      </c>
      <c r="F15" s="179" t="s">
        <v>608</v>
      </c>
      <c r="G15" s="179" t="s">
        <v>611</v>
      </c>
      <c r="H15" s="179" t="s">
        <v>33</v>
      </c>
      <c r="I15" s="106"/>
      <c r="J15" s="107"/>
      <c r="K15" s="17"/>
    </row>
    <row r="16">
      <c r="A16" s="10">
        <v>5.0</v>
      </c>
      <c r="B16" s="10">
        <v>1.0</v>
      </c>
      <c r="C16" s="33" t="str">
        <f>LOOKUP($B16, favourite_type_opt_parent!$A$12:$A17, favourite_type_opt_parent!$C$12:$C17)</f>
        <v>slideshow</v>
      </c>
      <c r="D16" s="33" t="str">
        <f>LOOKUP($B16, favourite_type_opt_parent!$A$12:$A17, favourite_type_opt_parent!$D$12:$D17)</f>
        <v>settings</v>
      </c>
      <c r="E16" s="179" t="s">
        <v>612</v>
      </c>
      <c r="F16" s="179" t="s">
        <v>613</v>
      </c>
      <c r="G16" s="179" t="s">
        <v>614</v>
      </c>
      <c r="H16" s="179" t="s">
        <v>33</v>
      </c>
      <c r="I16" s="106"/>
      <c r="J16" s="107"/>
      <c r="K16" s="17"/>
    </row>
    <row r="17">
      <c r="A17" s="3"/>
      <c r="B17" s="3"/>
      <c r="C17" s="3"/>
      <c r="D17" s="3"/>
      <c r="E17" s="3"/>
      <c r="F17" s="3"/>
      <c r="G17" s="3"/>
      <c r="H17" s="3"/>
      <c r="I17" s="3"/>
      <c r="J17" s="3"/>
      <c r="K17" s="3"/>
    </row>
  </sheetData>
  <drawing r:id="rId1"/>
  <tableParts count="1">
    <tablePart r:id="rId3"/>
  </tableParts>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4.5"/>
    <col customWidth="1" min="3" max="3" width="30.38"/>
    <col customWidth="1" min="4" max="4" width="8.0"/>
    <col customWidth="1" min="5" max="5" width="8.38"/>
    <col customWidth="1" min="6" max="6" width="25.75"/>
    <col customWidth="1" min="7" max="7" width="5.75"/>
    <col customWidth="1" min="8" max="8" width="15.75"/>
    <col customWidth="1" min="9" max="10" width="14.88"/>
  </cols>
  <sheetData>
    <row r="1">
      <c r="A1" s="1" t="s">
        <v>0</v>
      </c>
      <c r="B1" s="2" t="s">
        <v>1</v>
      </c>
      <c r="C1" s="37" t="s">
        <v>2</v>
      </c>
      <c r="D1" s="3"/>
      <c r="E1" s="3"/>
      <c r="F1" s="3"/>
      <c r="G1" s="3"/>
      <c r="H1" s="3"/>
      <c r="I1" s="3"/>
      <c r="J1" s="3"/>
    </row>
    <row r="2">
      <c r="A2" s="1" t="s">
        <v>513</v>
      </c>
      <c r="B2" s="2" t="s">
        <v>1</v>
      </c>
      <c r="C2" s="37"/>
      <c r="D2" s="3"/>
      <c r="E2" s="3"/>
      <c r="F2" s="3"/>
      <c r="G2" s="3"/>
      <c r="H2" s="3"/>
      <c r="I2" s="3"/>
      <c r="J2" s="3"/>
    </row>
    <row r="3">
      <c r="A3" s="1" t="s">
        <v>552</v>
      </c>
      <c r="B3" s="2" t="s">
        <v>6</v>
      </c>
      <c r="C3" s="37"/>
      <c r="D3" s="3"/>
      <c r="E3" s="3"/>
      <c r="F3" s="3"/>
      <c r="G3" s="3"/>
      <c r="H3" s="3"/>
      <c r="I3" s="3"/>
      <c r="J3" s="3"/>
    </row>
    <row r="4">
      <c r="A4" s="1" t="s">
        <v>5</v>
      </c>
      <c r="B4" s="2" t="s">
        <v>6</v>
      </c>
      <c r="C4" s="37"/>
      <c r="D4" s="3"/>
      <c r="E4" s="3"/>
      <c r="F4" s="3"/>
      <c r="G4" s="3"/>
      <c r="H4" s="3"/>
      <c r="I4" s="3"/>
      <c r="J4" s="3"/>
    </row>
    <row r="5">
      <c r="A5" s="1" t="s">
        <v>133</v>
      </c>
      <c r="B5" s="2" t="s">
        <v>6</v>
      </c>
      <c r="C5" s="37" t="s">
        <v>8</v>
      </c>
      <c r="D5" s="3"/>
      <c r="E5" s="3"/>
      <c r="F5" s="3"/>
      <c r="G5" s="3"/>
      <c r="H5" s="3"/>
      <c r="I5" s="3"/>
      <c r="J5" s="3"/>
    </row>
    <row r="6">
      <c r="A6" s="26" t="s">
        <v>22</v>
      </c>
      <c r="B6" s="27" t="s">
        <v>15</v>
      </c>
      <c r="C6" s="157" t="s">
        <v>23</v>
      </c>
      <c r="D6" s="3"/>
      <c r="E6" s="3"/>
      <c r="F6" s="3"/>
      <c r="G6" s="3"/>
      <c r="H6" s="3"/>
      <c r="I6" s="3"/>
      <c r="J6" s="3"/>
    </row>
    <row r="7">
      <c r="A7" s="39" t="s">
        <v>24</v>
      </c>
      <c r="B7" s="24" t="s">
        <v>20</v>
      </c>
      <c r="C7" s="40"/>
      <c r="D7" s="3"/>
      <c r="E7" s="3"/>
      <c r="F7" s="3"/>
      <c r="G7" s="3"/>
      <c r="H7" s="3"/>
      <c r="I7" s="3"/>
      <c r="J7" s="3"/>
    </row>
    <row r="8">
      <c r="A8" s="31" t="s">
        <v>25</v>
      </c>
      <c r="B8" s="25" t="s">
        <v>20</v>
      </c>
      <c r="C8" s="40" t="s">
        <v>26</v>
      </c>
      <c r="D8" s="3"/>
      <c r="E8" s="3"/>
      <c r="F8" s="3"/>
      <c r="G8" s="3"/>
      <c r="H8" s="3"/>
      <c r="I8" s="3"/>
      <c r="J8" s="3"/>
    </row>
    <row r="9">
      <c r="A9" s="3"/>
      <c r="B9" s="3"/>
      <c r="C9" s="3"/>
      <c r="D9" s="3"/>
      <c r="E9" s="3"/>
      <c r="F9" s="3"/>
      <c r="G9" s="3"/>
      <c r="H9" s="3"/>
      <c r="I9" s="3"/>
      <c r="J9" s="3"/>
    </row>
    <row r="10">
      <c r="A10" s="3"/>
      <c r="B10" s="3"/>
      <c r="C10" s="3"/>
      <c r="D10" s="3"/>
      <c r="E10" s="3"/>
      <c r="F10" s="3"/>
      <c r="G10" s="3"/>
      <c r="H10" s="3"/>
      <c r="I10" s="3"/>
      <c r="J10" s="3"/>
    </row>
    <row r="11">
      <c r="A11" s="178" t="s">
        <v>0</v>
      </c>
      <c r="B11" s="178" t="s">
        <v>513</v>
      </c>
      <c r="C11" s="10" t="s">
        <v>566</v>
      </c>
      <c r="D11" s="174" t="s">
        <v>552</v>
      </c>
      <c r="E11" s="174" t="s">
        <v>5</v>
      </c>
      <c r="F11" s="174" t="s">
        <v>133</v>
      </c>
      <c r="G11" s="174" t="s">
        <v>22</v>
      </c>
      <c r="H11" s="175" t="s">
        <v>24</v>
      </c>
      <c r="I11" s="175" t="s">
        <v>25</v>
      </c>
      <c r="J11" s="9"/>
    </row>
    <row r="12">
      <c r="A12" s="10">
        <v>1.0</v>
      </c>
      <c r="B12" s="10">
        <v>1.0</v>
      </c>
      <c r="C12" s="33" t="str">
        <f>LOOKUP($B12, favourite_type!$A$11:$A17, favourite_type!$B$11:$B17)</f>
        <v>slideshow</v>
      </c>
      <c r="D12" s="179" t="s">
        <v>615</v>
      </c>
      <c r="E12" s="179" t="s">
        <v>616</v>
      </c>
      <c r="F12" s="179" t="s">
        <v>617</v>
      </c>
      <c r="G12" s="179" t="s">
        <v>33</v>
      </c>
      <c r="H12" s="177"/>
      <c r="I12" s="156"/>
      <c r="J12" s="17"/>
    </row>
    <row r="13">
      <c r="A13" s="10">
        <v>2.0</v>
      </c>
      <c r="B13" s="10">
        <v>1.0</v>
      </c>
      <c r="C13" s="33" t="str">
        <f>LOOKUP($B13, favourite_type!$A$11:$A17, favourite_type!$B$11:$B17)</f>
        <v>slideshow</v>
      </c>
      <c r="D13" s="179" t="s">
        <v>618</v>
      </c>
      <c r="E13" s="179" t="s">
        <v>619</v>
      </c>
      <c r="F13" s="179" t="s">
        <v>620</v>
      </c>
      <c r="G13" s="179" t="s">
        <v>33</v>
      </c>
      <c r="H13" s="177"/>
      <c r="I13" s="156"/>
      <c r="J13" s="17"/>
    </row>
    <row r="14">
      <c r="A14" s="10">
        <v>3.0</v>
      </c>
      <c r="B14" s="10">
        <v>1.0</v>
      </c>
      <c r="C14" s="105" t="str">
        <f>LOOKUP($B14, favourite_type!$A$11:$A17, favourite_type!$B$11:$B17)</f>
        <v>slideshow</v>
      </c>
      <c r="D14" s="179" t="s">
        <v>621</v>
      </c>
      <c r="E14" s="180" t="s">
        <v>622</v>
      </c>
      <c r="F14" s="179" t="s">
        <v>623</v>
      </c>
      <c r="G14" s="179" t="s">
        <v>33</v>
      </c>
      <c r="H14" s="106"/>
      <c r="I14" s="107"/>
      <c r="J14" s="17"/>
    </row>
    <row r="15">
      <c r="A15" s="10">
        <v>4.0</v>
      </c>
      <c r="B15" s="10">
        <v>1.0</v>
      </c>
      <c r="C15" s="33" t="str">
        <f>LOOKUP($B15, favourite_type!$A$11:$A17, favourite_type!$B$11:$B17)</f>
        <v>slideshow</v>
      </c>
      <c r="D15" s="179" t="s">
        <v>624</v>
      </c>
      <c r="E15" s="179" t="s">
        <v>625</v>
      </c>
      <c r="F15" s="179" t="s">
        <v>626</v>
      </c>
      <c r="G15" s="179" t="s">
        <v>33</v>
      </c>
      <c r="H15" s="177"/>
      <c r="I15" s="156"/>
      <c r="J15" s="17"/>
    </row>
    <row r="16">
      <c r="A16" s="10">
        <v>5.0</v>
      </c>
      <c r="B16" s="10">
        <v>1.0</v>
      </c>
      <c r="C16" s="105" t="str">
        <f>LOOKUP($B16, favourite_type!$A$11:$A17, favourite_type!$B$11:$B17)</f>
        <v>slideshow</v>
      </c>
      <c r="D16" s="180" t="s">
        <v>627</v>
      </c>
      <c r="E16" s="179" t="s">
        <v>628</v>
      </c>
      <c r="F16" s="179" t="s">
        <v>629</v>
      </c>
      <c r="G16" s="179" t="s">
        <v>33</v>
      </c>
      <c r="H16" s="106"/>
      <c r="I16" s="107"/>
      <c r="J16" s="17"/>
    </row>
    <row r="17">
      <c r="A17" s="3"/>
      <c r="B17" s="3"/>
      <c r="C17" s="3"/>
      <c r="D17" s="3"/>
      <c r="E17" s="3"/>
      <c r="F17" s="3"/>
      <c r="G17" s="3"/>
      <c r="H17" s="3"/>
      <c r="I17" s="3"/>
      <c r="J17" s="3"/>
    </row>
  </sheetData>
  <drawing r:id="rId1"/>
  <tableParts count="1">
    <tablePart r:id="rId3"/>
  </tableParts>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7.38"/>
    <col customWidth="1" min="3" max="3" width="30.38"/>
    <col customWidth="1" min="4" max="4" width="25.25"/>
    <col customWidth="1" min="5" max="5" width="26.88"/>
    <col customWidth="1" min="6" max="6" width="23.63"/>
    <col customWidth="1" min="7" max="7" width="7.5"/>
    <col customWidth="1" min="8" max="8" width="5.88"/>
    <col customWidth="1" min="9" max="9" width="15.75"/>
    <col customWidth="1" min="10" max="10" width="14.88"/>
  </cols>
  <sheetData>
    <row r="1">
      <c r="A1" s="1" t="s">
        <v>630</v>
      </c>
      <c r="B1" s="2" t="s">
        <v>1</v>
      </c>
      <c r="C1" s="2" t="s">
        <v>60</v>
      </c>
      <c r="D1" s="3"/>
      <c r="E1" s="3"/>
      <c r="F1" s="3"/>
      <c r="G1" s="3"/>
      <c r="H1" s="3"/>
      <c r="I1" s="3"/>
      <c r="J1" s="3"/>
      <c r="K1" s="3"/>
      <c r="L1" s="3"/>
      <c r="M1" s="3"/>
    </row>
    <row r="2">
      <c r="A2" s="1" t="s">
        <v>59</v>
      </c>
      <c r="B2" s="2" t="s">
        <v>1</v>
      </c>
      <c r="C2" s="2" t="s">
        <v>60</v>
      </c>
      <c r="D2" s="3"/>
      <c r="E2" s="3"/>
      <c r="F2" s="3"/>
      <c r="G2" s="3"/>
      <c r="H2" s="3"/>
      <c r="I2" s="3"/>
      <c r="J2" s="3"/>
      <c r="K2" s="3"/>
      <c r="L2" s="3"/>
      <c r="M2" s="3"/>
    </row>
    <row r="3">
      <c r="A3" s="1" t="s">
        <v>127</v>
      </c>
      <c r="B3" s="2" t="s">
        <v>128</v>
      </c>
      <c r="C3" s="25" t="s">
        <v>129</v>
      </c>
      <c r="D3" s="2" t="s">
        <v>631</v>
      </c>
      <c r="E3" s="3"/>
      <c r="F3" s="3"/>
      <c r="G3" s="3"/>
      <c r="H3" s="3"/>
      <c r="I3" s="3"/>
      <c r="J3" s="3"/>
      <c r="K3" s="3"/>
      <c r="L3" s="3"/>
      <c r="M3" s="3"/>
    </row>
    <row r="4">
      <c r="A4" s="1" t="s">
        <v>22</v>
      </c>
      <c r="B4" s="2" t="s">
        <v>15</v>
      </c>
      <c r="C4" s="157" t="s">
        <v>23</v>
      </c>
      <c r="D4" s="3"/>
      <c r="E4" s="3"/>
      <c r="F4" s="3"/>
      <c r="G4" s="3"/>
      <c r="H4" s="3"/>
      <c r="I4" s="3"/>
      <c r="J4" s="3"/>
      <c r="K4" s="3"/>
      <c r="L4" s="3"/>
      <c r="M4" s="3"/>
    </row>
    <row r="5">
      <c r="A5" s="31" t="s">
        <v>24</v>
      </c>
      <c r="B5" s="25" t="s">
        <v>20</v>
      </c>
      <c r="C5" s="25"/>
      <c r="D5" s="3"/>
      <c r="E5" s="3"/>
      <c r="F5" s="3"/>
      <c r="G5" s="3"/>
      <c r="H5" s="3"/>
      <c r="I5" s="3"/>
      <c r="J5" s="3"/>
      <c r="K5" s="3"/>
      <c r="L5" s="3"/>
      <c r="M5" s="3"/>
    </row>
    <row r="6">
      <c r="A6" s="31" t="s">
        <v>25</v>
      </c>
      <c r="B6" s="25" t="s">
        <v>20</v>
      </c>
      <c r="C6" s="25" t="s">
        <v>26</v>
      </c>
      <c r="D6" s="3"/>
      <c r="E6" s="3"/>
      <c r="F6" s="3"/>
      <c r="G6" s="3"/>
      <c r="H6" s="3"/>
      <c r="I6" s="3"/>
      <c r="J6" s="3"/>
      <c r="K6" s="3"/>
      <c r="L6" s="3"/>
      <c r="M6" s="3"/>
    </row>
    <row r="7">
      <c r="A7" s="3"/>
      <c r="B7" s="3"/>
      <c r="C7" s="3"/>
      <c r="D7" s="3"/>
      <c r="E7" s="3"/>
      <c r="F7" s="3"/>
      <c r="G7" s="3"/>
      <c r="H7" s="3"/>
      <c r="I7" s="3"/>
      <c r="J7" s="3"/>
      <c r="K7" s="3"/>
      <c r="L7" s="3"/>
      <c r="M7" s="3"/>
    </row>
    <row r="8">
      <c r="A8" s="3"/>
      <c r="B8" s="3"/>
      <c r="C8" s="3"/>
      <c r="D8" s="3"/>
      <c r="E8" s="3"/>
      <c r="F8" s="3"/>
      <c r="G8" s="3"/>
      <c r="H8" s="3"/>
      <c r="I8" s="3"/>
      <c r="J8" s="3"/>
      <c r="K8" s="3"/>
      <c r="L8" s="3"/>
      <c r="M8" s="3"/>
    </row>
    <row r="9">
      <c r="A9" s="9" t="s">
        <v>630</v>
      </c>
      <c r="B9" s="10" t="s">
        <v>632</v>
      </c>
      <c r="C9" s="9" t="s">
        <v>59</v>
      </c>
      <c r="D9" s="10" t="s">
        <v>633</v>
      </c>
      <c r="E9" s="170" t="s">
        <v>634</v>
      </c>
      <c r="F9" s="10" t="s">
        <v>635</v>
      </c>
      <c r="G9" s="9" t="s">
        <v>127</v>
      </c>
      <c r="H9" s="9" t="s">
        <v>22</v>
      </c>
      <c r="I9" s="9" t="s">
        <v>24</v>
      </c>
      <c r="J9" s="9" t="s">
        <v>25</v>
      </c>
      <c r="K9" s="13"/>
      <c r="L9" s="13"/>
      <c r="M9" s="13"/>
    </row>
    <row r="10">
      <c r="A10" s="10">
        <v>1.0</v>
      </c>
      <c r="B10" s="10" t="str">
        <f>LOOKUP($A10, account_group!$A$15:$A21, account_group!$D$15:D21)</f>
        <v>kids</v>
      </c>
      <c r="C10" s="10">
        <v>2.0</v>
      </c>
      <c r="D10" s="15" t="str">
        <f>LOOKUP($C10, account!$A$19:$A21, account!$D$19:$D21)</f>
        <v>bart</v>
      </c>
      <c r="E10" s="15" t="str">
        <f t="shared" ref="E10:E20" si="1">CONCATENATE($A10, ":", $C10)</f>
        <v>1:2</v>
      </c>
      <c r="F10" s="48" t="str">
        <f>LOOKUP(LOOKUP($A10, account_group!$A$15:$A21, account_group!$B$15:B21), account!$A$19:$A21, account!$D$19:$D21)</f>
        <v>homer</v>
      </c>
      <c r="G10" s="17"/>
      <c r="H10" s="17"/>
      <c r="I10" s="17"/>
      <c r="J10" s="17"/>
      <c r="K10" s="17"/>
      <c r="L10" s="17"/>
      <c r="M10" s="17"/>
    </row>
    <row r="11">
      <c r="A11" s="10">
        <v>1.0</v>
      </c>
      <c r="B11" s="10" t="str">
        <f>LOOKUP($A11, account_group!$A$15:$A21, account_group!$D$15:D21)</f>
        <v>kids</v>
      </c>
      <c r="C11" s="10">
        <v>3.0</v>
      </c>
      <c r="D11" s="15" t="str">
        <f>LOOKUP($C11, account!$A$19:$A21, account!$D$19:$D21)</f>
        <v>lisa</v>
      </c>
      <c r="E11" s="15" t="str">
        <f t="shared" si="1"/>
        <v>1:3</v>
      </c>
      <c r="F11" s="48" t="str">
        <f>LOOKUP(LOOKUP($A11, account_group!$A$15:$A21, account_group!$B$15:B21), account!$A$19:$A21, account!$D$19:$D21)</f>
        <v>homer</v>
      </c>
      <c r="G11" s="17"/>
      <c r="H11" s="17"/>
      <c r="I11" s="17"/>
      <c r="J11" s="17"/>
      <c r="K11" s="17"/>
      <c r="L11" s="17"/>
      <c r="M11" s="17"/>
    </row>
    <row r="12">
      <c r="A12" s="10">
        <v>1.0</v>
      </c>
      <c r="B12" s="10" t="str">
        <f>LOOKUP($A12, account_group!$A$15:$A21, account_group!$D$15:D21)</f>
        <v>kids</v>
      </c>
      <c r="C12" s="10">
        <v>4.0</v>
      </c>
      <c r="D12" s="15" t="str">
        <f>LOOKUP($C12, account!$A$19:$A21, account!$D$19:$D21)</f>
        <v>maggie</v>
      </c>
      <c r="E12" s="15" t="str">
        <f t="shared" si="1"/>
        <v>1:4</v>
      </c>
      <c r="F12" s="48" t="str">
        <f>LOOKUP(LOOKUP($A12, account_group!$A$15:$A21, account_group!$B$15:B21), account!$A$19:$A21, account!$D$19:$D21)</f>
        <v>homer</v>
      </c>
      <c r="G12" s="17"/>
      <c r="H12" s="17"/>
      <c r="I12" s="17"/>
      <c r="J12" s="17"/>
      <c r="K12" s="17"/>
      <c r="L12" s="17"/>
      <c r="M12" s="17"/>
    </row>
    <row r="13">
      <c r="A13" s="10">
        <v>2.0</v>
      </c>
      <c r="B13" s="10" t="str">
        <f>LOOKUP($A13, account_group!$A$15:$A21, account_group!$D$15:D21)</f>
        <v>friends</v>
      </c>
      <c r="C13" s="10">
        <v>6.0</v>
      </c>
      <c r="D13" s="15" t="str">
        <f>LOOKUP($C13, account!$A$19:$A21, account!$D$19:$D21)</f>
        <v>barney</v>
      </c>
      <c r="E13" s="15" t="str">
        <f t="shared" si="1"/>
        <v>2:6</v>
      </c>
      <c r="F13" s="48" t="str">
        <f>LOOKUP(LOOKUP($A13, account_group!$A$15:$A21, account_group!$B$15:B21), account!$A$19:$A21, account!$D$19:$D21)</f>
        <v>homer</v>
      </c>
      <c r="G13" s="17"/>
      <c r="H13" s="17"/>
      <c r="I13" s="17"/>
      <c r="J13" s="17"/>
      <c r="K13" s="17"/>
      <c r="L13" s="17"/>
      <c r="M13" s="17"/>
    </row>
    <row r="14">
      <c r="A14" s="10">
        <v>2.0</v>
      </c>
      <c r="B14" s="10" t="str">
        <f>LOOKUP($A14, account_group!$A$15:$A21, account_group!$D$15:D21)</f>
        <v>friends</v>
      </c>
      <c r="C14" s="10">
        <v>7.0</v>
      </c>
      <c r="D14" s="15" t="str">
        <f>LOOKUP($C14, account!$A$19:$A21, account!$D$19:$D21)</f>
        <v>moe</v>
      </c>
      <c r="E14" s="15" t="str">
        <f t="shared" si="1"/>
        <v>2:7</v>
      </c>
      <c r="F14" s="48" t="str">
        <f>LOOKUP(LOOKUP($A14, account_group!$A$15:$A21, account_group!$B$15:B21), account!$A$19:$A21, account!$D$19:$D21)</f>
        <v>homer</v>
      </c>
      <c r="G14" s="17"/>
      <c r="H14" s="17"/>
      <c r="I14" s="17"/>
      <c r="J14" s="17"/>
      <c r="K14" s="17"/>
      <c r="L14" s="17"/>
      <c r="M14" s="17"/>
    </row>
    <row r="15">
      <c r="A15" s="10">
        <v>3.0</v>
      </c>
      <c r="B15" s="10" t="str">
        <f>LOOKUP($A15, account_group!$A$15:$A21, account_group!$D$15:D21)</f>
        <v>work</v>
      </c>
      <c r="C15" s="10">
        <v>8.0</v>
      </c>
      <c r="D15" s="15" t="str">
        <f>LOOKUP($C15, account!$A$19:$A21, account!$D$19:$D21)</f>
        <v>hound</v>
      </c>
      <c r="E15" s="15" t="str">
        <f t="shared" si="1"/>
        <v>3:8</v>
      </c>
      <c r="F15" s="48" t="str">
        <f>LOOKUP(LOOKUP($A15, account_group!$A$15:$A21, account_group!$B$15:B21), account!$A$19:$A21, account!$D$19:$D21)</f>
        <v>homer</v>
      </c>
      <c r="G15" s="17"/>
      <c r="H15" s="17"/>
      <c r="I15" s="17"/>
      <c r="J15" s="17"/>
      <c r="K15" s="17"/>
      <c r="L15" s="17"/>
      <c r="M15" s="17"/>
    </row>
    <row r="16">
      <c r="A16" s="10">
        <v>4.0</v>
      </c>
      <c r="B16" s="10" t="str">
        <f>LOOKUP($A16, account_group!$A$15:$A21, account_group!$D$15:D21)</f>
        <v>overlords</v>
      </c>
      <c r="C16" s="10">
        <v>1.0</v>
      </c>
      <c r="D16" s="15" t="str">
        <f>LOOKUP($C16, account!$A$19:$A21, account!$D$19:$D21)</f>
        <v>homer</v>
      </c>
      <c r="E16" s="15" t="str">
        <f t="shared" si="1"/>
        <v>4:1</v>
      </c>
      <c r="F16" s="48" t="str">
        <f>LOOKUP(LOOKUP($A16, account_group!$A$15:$A21, account_group!$B$15:B21), account!$A$19:$A21, account!$D$19:$D21)</f>
        <v>bart</v>
      </c>
      <c r="G16" s="17"/>
      <c r="H16" s="17"/>
      <c r="I16" s="17"/>
      <c r="J16" s="17"/>
      <c r="K16" s="17"/>
      <c r="L16" s="17"/>
      <c r="M16" s="17"/>
    </row>
    <row r="17">
      <c r="A17" s="10">
        <v>4.0</v>
      </c>
      <c r="B17" s="10" t="str">
        <f>LOOKUP($A17, account_group!$A$15:$A21, account_group!$D$15:D21)</f>
        <v>overlords</v>
      </c>
      <c r="C17" s="10">
        <v>5.0</v>
      </c>
      <c r="D17" s="15" t="str">
        <f>LOOKUP($C17, account!$A$19:$A21, account!$D$19:$D21)</f>
        <v>marge</v>
      </c>
      <c r="E17" s="15" t="str">
        <f t="shared" si="1"/>
        <v>4:5</v>
      </c>
      <c r="F17" s="48" t="str">
        <f>LOOKUP(LOOKUP($A17, account_group!$A$15:$A21, account_group!$B$15:B21), account!$A$19:$A21, account!$D$19:$D21)</f>
        <v>bart</v>
      </c>
      <c r="G17" s="17"/>
      <c r="H17" s="17"/>
      <c r="I17" s="17"/>
      <c r="J17" s="17"/>
      <c r="K17" s="17"/>
      <c r="L17" s="17"/>
      <c r="M17" s="17"/>
    </row>
    <row r="18">
      <c r="A18" s="10">
        <v>5.0</v>
      </c>
      <c r="B18" s="10" t="str">
        <f>LOOKUP($A18, account_group!$A$15:$A21, account_group!$D$15:D21)</f>
        <v>RECEIVER GROUP</v>
      </c>
      <c r="C18" s="10">
        <v>15.0</v>
      </c>
      <c r="D18" s="15" t="str">
        <f>LOOKUP($C18, account!$A$19:$A21, account!$D$19:$D21)</f>
        <v>receiver</v>
      </c>
      <c r="E18" s="15" t="str">
        <f t="shared" si="1"/>
        <v>5:15</v>
      </c>
      <c r="F18" s="48" t="str">
        <f>LOOKUP(LOOKUP($A18, account_group!$A$15:$A21, account_group!$B$15:B21), account!$A$19:$A21, account!$D$19:$D21)</f>
        <v>receiver</v>
      </c>
      <c r="G18" s="17"/>
      <c r="H18" s="17"/>
      <c r="I18" s="17"/>
      <c r="J18" s="17"/>
      <c r="K18" s="17"/>
      <c r="L18" s="17"/>
      <c r="M18" s="17"/>
    </row>
    <row r="19">
      <c r="A19" s="10">
        <v>5.0</v>
      </c>
      <c r="B19" s="10" t="str">
        <f>LOOKUP($A19, account_group!$A$15:$A21, account_group!$D$15:D21)</f>
        <v>RECEIVER GROUP</v>
      </c>
      <c r="C19" s="10">
        <v>14.0</v>
      </c>
      <c r="D19" s="15" t="str">
        <f>LOOKUP($C19, account!$A$19:$A21, account!$D$19:$D21)</f>
        <v>giver</v>
      </c>
      <c r="E19" s="15" t="str">
        <f t="shared" si="1"/>
        <v>5:14</v>
      </c>
      <c r="F19" s="48" t="str">
        <f>LOOKUP(LOOKUP($A19, account_group!$A$15:$A21, account_group!$B$15:B21), account!$A$19:$A21, account!$D$19:$D21)</f>
        <v>receiver</v>
      </c>
      <c r="G19" s="17"/>
      <c r="H19" s="17"/>
      <c r="I19" s="17"/>
      <c r="J19" s="17"/>
      <c r="K19" s="17"/>
      <c r="L19" s="17"/>
      <c r="M19" s="17"/>
    </row>
    <row r="20">
      <c r="A20" s="10">
        <v>5.0</v>
      </c>
      <c r="B20" s="10" t="str">
        <f>LOOKUP($A20, account_group!$A$15:$A21, account_group!$D$15:D21)</f>
        <v>RECEIVER GROUP</v>
      </c>
      <c r="C20" s="10">
        <v>16.0</v>
      </c>
      <c r="D20" s="15" t="str">
        <f>LOOKUP($C20, account!$A$19:$A21, account!$D$19:$D21)</f>
        <v>contributor</v>
      </c>
      <c r="E20" s="15" t="str">
        <f t="shared" si="1"/>
        <v>5:16</v>
      </c>
      <c r="F20" s="48" t="str">
        <f>LOOKUP(LOOKUP($A20, account_group!$A$15:$A21, account_group!$B$15:B21), account!$A$19:$A21, account!$D$19:$D21)</f>
        <v>receiver</v>
      </c>
      <c r="G20" s="17"/>
      <c r="H20" s="17"/>
      <c r="I20" s="17"/>
      <c r="J20" s="17"/>
      <c r="K20" s="17"/>
      <c r="L20" s="17"/>
      <c r="M20" s="17"/>
    </row>
    <row r="21">
      <c r="A21" s="3"/>
      <c r="B21" s="3"/>
      <c r="C21" s="3"/>
      <c r="D21" s="3"/>
      <c r="E21" s="3"/>
      <c r="F21" s="3"/>
      <c r="G21" s="3"/>
      <c r="H21" s="3"/>
      <c r="I21" s="3"/>
      <c r="J21" s="3"/>
      <c r="K21" s="3"/>
      <c r="L21" s="3"/>
      <c r="M21" s="3"/>
    </row>
  </sheetData>
  <drawing r:id="rId2"/>
  <legacyDrawing r:id="rId3"/>
  <tableParts count="1">
    <tablePart r:id="rId5"/>
  </tablePart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17.75"/>
    <col customWidth="1" min="3" max="3" width="30.38"/>
    <col customWidth="1" min="4" max="4" width="25.13"/>
    <col customWidth="1" min="5" max="5" width="30.13"/>
    <col customWidth="1" min="6" max="6" width="26.88"/>
    <col customWidth="1" min="7" max="7" width="7.5"/>
    <col customWidth="1" min="8" max="8" width="5.88"/>
    <col customWidth="1" min="9" max="9" width="15.75"/>
    <col customWidth="1" min="10" max="10" width="14.88"/>
  </cols>
  <sheetData>
    <row r="1">
      <c r="A1" s="1" t="s">
        <v>636</v>
      </c>
      <c r="B1" s="2" t="s">
        <v>1</v>
      </c>
      <c r="C1" s="2" t="s">
        <v>60</v>
      </c>
      <c r="D1" s="3"/>
      <c r="E1" s="3"/>
      <c r="F1" s="3"/>
      <c r="G1" s="3"/>
      <c r="H1" s="3"/>
      <c r="I1" s="3"/>
      <c r="J1" s="3"/>
      <c r="K1" s="3"/>
      <c r="L1" s="3"/>
      <c r="M1" s="3"/>
    </row>
    <row r="2">
      <c r="A2" s="1" t="s">
        <v>59</v>
      </c>
      <c r="B2" s="2" t="s">
        <v>1</v>
      </c>
      <c r="C2" s="2" t="s">
        <v>60</v>
      </c>
      <c r="D2" s="3"/>
      <c r="E2" s="3"/>
      <c r="F2" s="3"/>
      <c r="G2" s="3"/>
      <c r="H2" s="3"/>
      <c r="I2" s="3"/>
      <c r="J2" s="3"/>
      <c r="K2" s="3"/>
      <c r="L2" s="3"/>
      <c r="M2" s="3"/>
    </row>
    <row r="3">
      <c r="A3" s="1" t="s">
        <v>127</v>
      </c>
      <c r="B3" s="2" t="s">
        <v>128</v>
      </c>
      <c r="C3" s="25" t="s">
        <v>129</v>
      </c>
      <c r="D3" s="2" t="s">
        <v>631</v>
      </c>
      <c r="E3" s="3"/>
      <c r="F3" s="3"/>
      <c r="G3" s="3"/>
      <c r="H3" s="3"/>
      <c r="I3" s="3"/>
      <c r="J3" s="3"/>
      <c r="K3" s="3"/>
      <c r="L3" s="3"/>
      <c r="M3" s="3"/>
    </row>
    <row r="4">
      <c r="A4" s="1" t="s">
        <v>22</v>
      </c>
      <c r="B4" s="2" t="s">
        <v>15</v>
      </c>
      <c r="C4" s="157" t="s">
        <v>23</v>
      </c>
      <c r="D4" s="3"/>
      <c r="E4" s="3"/>
      <c r="F4" s="3"/>
      <c r="G4" s="3"/>
      <c r="H4" s="3"/>
      <c r="I4" s="3"/>
      <c r="J4" s="3"/>
      <c r="K4" s="3"/>
      <c r="L4" s="3"/>
      <c r="M4" s="3"/>
    </row>
    <row r="5">
      <c r="A5" s="31" t="s">
        <v>24</v>
      </c>
      <c r="B5" s="25" t="s">
        <v>20</v>
      </c>
      <c r="C5" s="25"/>
      <c r="D5" s="3"/>
      <c r="E5" s="3"/>
      <c r="F5" s="3"/>
      <c r="G5" s="3"/>
      <c r="H5" s="3"/>
      <c r="I5" s="3"/>
      <c r="J5" s="3"/>
      <c r="K5" s="3"/>
      <c r="L5" s="3"/>
      <c r="M5" s="3"/>
    </row>
    <row r="6">
      <c r="A6" s="31" t="s">
        <v>25</v>
      </c>
      <c r="B6" s="25" t="s">
        <v>20</v>
      </c>
      <c r="C6" s="25" t="s">
        <v>26</v>
      </c>
      <c r="D6" s="3"/>
      <c r="E6" s="3"/>
      <c r="F6" s="3"/>
      <c r="G6" s="3"/>
      <c r="H6" s="3"/>
      <c r="I6" s="3"/>
      <c r="J6" s="3"/>
      <c r="K6" s="3"/>
      <c r="L6" s="3"/>
      <c r="M6" s="3"/>
    </row>
    <row r="7">
      <c r="A7" s="3"/>
      <c r="B7" s="3"/>
      <c r="C7" s="3"/>
      <c r="D7" s="3"/>
      <c r="E7" s="3"/>
      <c r="F7" s="3"/>
      <c r="G7" s="3"/>
      <c r="H7" s="3"/>
      <c r="I7" s="3"/>
      <c r="J7" s="3"/>
      <c r="K7" s="3"/>
      <c r="L7" s="3"/>
      <c r="M7" s="3"/>
    </row>
    <row r="8">
      <c r="A8" s="3"/>
      <c r="B8" s="3"/>
      <c r="C8" s="3"/>
      <c r="D8" s="3"/>
      <c r="E8" s="3"/>
      <c r="F8" s="3"/>
      <c r="G8" s="3"/>
      <c r="H8" s="3"/>
      <c r="I8" s="3"/>
      <c r="J8" s="3"/>
      <c r="K8" s="3"/>
      <c r="L8" s="3"/>
      <c r="M8" s="3"/>
    </row>
    <row r="9">
      <c r="A9" s="9" t="s">
        <v>636</v>
      </c>
      <c r="B9" s="10" t="s">
        <v>632</v>
      </c>
      <c r="C9" s="9" t="s">
        <v>59</v>
      </c>
      <c r="D9" s="10" t="s">
        <v>637</v>
      </c>
      <c r="E9" s="170" t="s">
        <v>638</v>
      </c>
      <c r="F9" s="10" t="s">
        <v>639</v>
      </c>
      <c r="G9" s="9" t="s">
        <v>127</v>
      </c>
      <c r="H9" s="9" t="s">
        <v>22</v>
      </c>
      <c r="I9" s="9" t="s">
        <v>24</v>
      </c>
      <c r="J9" s="9" t="s">
        <v>25</v>
      </c>
      <c r="K9" s="13"/>
      <c r="L9" s="13"/>
      <c r="M9" s="13"/>
    </row>
    <row r="10">
      <c r="A10" s="10">
        <v>1.0</v>
      </c>
      <c r="B10" s="10" t="str">
        <f>LOOKUP($A10, organisation_group!$A$15:$A16, organisation_group!$D$15:D16)</f>
        <v>Executive</v>
      </c>
      <c r="C10" s="10">
        <v>8.0</v>
      </c>
      <c r="D10" s="48" t="str">
        <f>LOOKUP($C10, account!$A16:$A$19, account!$D16:$D$19)</f>
        <v>hound</v>
      </c>
      <c r="E10" s="15" t="str">
        <f t="shared" ref="E10:E15" si="1">CONCATENATE($A10, ":", $C10)</f>
        <v>1:8</v>
      </c>
      <c r="F10" s="33" t="str">
        <f>LOOKUP(LOOKUP($A10, organisation_group!$A$15:$A16, organisation_group!$B$15:B16), organisation!$A$13:$A16, organisation!$B$13:$B16)</f>
        <v>Simpsons Nuclear Plant</v>
      </c>
      <c r="G10" s="17"/>
      <c r="H10" s="17"/>
      <c r="I10" s="17"/>
      <c r="J10" s="17"/>
      <c r="K10" s="17"/>
      <c r="L10" s="17"/>
      <c r="M10" s="17"/>
    </row>
    <row r="11">
      <c r="A11" s="10">
        <v>3.0</v>
      </c>
      <c r="B11" s="10" t="str">
        <f>LOOKUP($A11, organisation_group!$A$15:$A16, organisation_group!$D$15:D16)</f>
        <v>General</v>
      </c>
      <c r="C11" s="10">
        <v>1.0</v>
      </c>
      <c r="D11" s="48" t="str">
        <f>LOOKUP($C11, account!$A16:$A$19, account!$D16:$D$19)</f>
        <v>homer</v>
      </c>
      <c r="E11" s="15" t="str">
        <f t="shared" si="1"/>
        <v>3:1</v>
      </c>
      <c r="F11" s="33" t="str">
        <f>LOOKUP(LOOKUP($A11, organisation_group!$A$15:$A16, organisation_group!$B$15:B16), organisation!$A$13:$A16, organisation!$B$13:$B16)</f>
        <v>Simpsons Nuclear Plant</v>
      </c>
      <c r="G11" s="17"/>
      <c r="H11" s="17"/>
      <c r="I11" s="17"/>
      <c r="J11" s="17"/>
      <c r="K11" s="17"/>
      <c r="L11" s="17"/>
      <c r="M11" s="17"/>
    </row>
    <row r="12">
      <c r="A12" s="10">
        <v>4.0</v>
      </c>
      <c r="B12" s="10" t="str">
        <f>LOOKUP($A12, organisation_group!$A$15:$A16, organisation_group!$D$15:D16)</f>
        <v>Patrons</v>
      </c>
      <c r="C12" s="10">
        <v>1.0</v>
      </c>
      <c r="D12" s="48" t="str">
        <f>LOOKUP($C12, account!$A16:$A$19, account!$D16:$D$19)</f>
        <v>homer</v>
      </c>
      <c r="E12" s="15" t="str">
        <f t="shared" si="1"/>
        <v>4:1</v>
      </c>
      <c r="F12" s="33" t="str">
        <f>LOOKUP(LOOKUP($A12, organisation_group!$A$15:$A16, organisation_group!$B$15:B16), organisation!$A$13:$A16, organisation!$B$13:$B16)</f>
        <v>Moe's Tavern</v>
      </c>
      <c r="G12" s="17"/>
      <c r="H12" s="17"/>
      <c r="I12" s="17"/>
      <c r="J12" s="17"/>
      <c r="K12" s="17"/>
      <c r="L12" s="17"/>
      <c r="M12" s="17"/>
    </row>
    <row r="13">
      <c r="A13" s="10">
        <v>4.0</v>
      </c>
      <c r="B13" s="10" t="str">
        <f>LOOKUP($A13, organisation_group!$A$15:$A16, organisation_group!$D$15:D16)</f>
        <v>Patrons</v>
      </c>
      <c r="C13" s="10">
        <v>6.0</v>
      </c>
      <c r="D13" s="48" t="str">
        <f>LOOKUP($C13, account!$A16:$A$19, account!$D16:$D$19)</f>
        <v>barney</v>
      </c>
      <c r="E13" s="15" t="str">
        <f t="shared" si="1"/>
        <v>4:6</v>
      </c>
      <c r="F13" s="33" t="str">
        <f>LOOKUP(LOOKUP($A13, organisation_group!$A$15:$A16, organisation_group!$B$15:B16), organisation!$A$13:$A16, organisation!$B$13:$B16)</f>
        <v>Moe's Tavern</v>
      </c>
      <c r="G13" s="17"/>
      <c r="H13" s="17"/>
      <c r="I13" s="17"/>
      <c r="J13" s="17"/>
      <c r="K13" s="17"/>
      <c r="L13" s="17"/>
      <c r="M13" s="17"/>
    </row>
    <row r="14">
      <c r="A14" s="10">
        <v>5.0</v>
      </c>
      <c r="B14" s="10" t="str">
        <f>LOOKUP($A14, organisation_group!$A$15:$A16, organisation_group!$D$15:D16)</f>
        <v>General</v>
      </c>
      <c r="C14" s="10">
        <v>14.0</v>
      </c>
      <c r="D14" s="48" t="str">
        <f>LOOKUP($C14, account!$A16:$A$19, account!$D16:$D$19)</f>
        <v>giver</v>
      </c>
      <c r="E14" s="15" t="str">
        <f t="shared" si="1"/>
        <v>5:14</v>
      </c>
      <c r="F14" s="33" t="str">
        <f>LOOKUP(LOOKUP($A14, organisation_group!$A$15:$A16, organisation_group!$B$15:B16), organisation!$A$13:$A16, organisation!$B$13:$B16)</f>
        <v>Wellness Clinic</v>
      </c>
      <c r="G14" s="17"/>
      <c r="H14" s="17"/>
      <c r="I14" s="17"/>
      <c r="J14" s="17"/>
      <c r="K14" s="17"/>
      <c r="L14" s="17"/>
      <c r="M14" s="17"/>
    </row>
    <row r="15">
      <c r="A15" s="10">
        <v>5.0</v>
      </c>
      <c r="B15" s="10" t="str">
        <f>LOOKUP($A15, organisation_group!$A$15:$A16, organisation_group!$D$15:D16)</f>
        <v>General</v>
      </c>
      <c r="C15" s="10">
        <v>15.0</v>
      </c>
      <c r="D15" s="48" t="str">
        <f>LOOKUP($C15, account!$A16:$A$19, account!$D16:$D$19)</f>
        <v>receiver</v>
      </c>
      <c r="E15" s="15" t="str">
        <f t="shared" si="1"/>
        <v>5:15</v>
      </c>
      <c r="F15" s="33" t="str">
        <f>LOOKUP(LOOKUP($A15, organisation_group!$A$15:$A16, organisation_group!$B$15:B16), organisation!$A$13:$A16, organisation!$B$13:$B16)</f>
        <v>Wellness Clinic</v>
      </c>
      <c r="G15" s="17"/>
      <c r="H15" s="17"/>
      <c r="I15" s="17"/>
      <c r="J15" s="17"/>
      <c r="K15" s="17"/>
      <c r="L15" s="17"/>
      <c r="M15" s="17"/>
    </row>
    <row r="16">
      <c r="A16" s="3"/>
      <c r="B16" s="3"/>
      <c r="C16" s="3"/>
      <c r="D16" s="3"/>
      <c r="E16" s="3"/>
      <c r="F16" s="3"/>
      <c r="G16" s="3"/>
      <c r="H16" s="3"/>
      <c r="I16" s="3"/>
      <c r="J16" s="3"/>
      <c r="K16" s="3"/>
      <c r="L16" s="3"/>
      <c r="M16" s="3"/>
    </row>
  </sheetData>
  <drawing r:id="rId2"/>
  <legacyDrawing r:id="rId3"/>
  <tableParts count="1">
    <tablePart r:id="rId5"/>
  </tablePart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38"/>
    <col customWidth="1" min="3" max="3" width="127.13"/>
    <col customWidth="1" min="4" max="4" width="41.25"/>
    <col customWidth="1" min="5" max="5" width="9.5"/>
    <col customWidth="1" min="6" max="6" width="8.63"/>
    <col customWidth="1" min="7" max="7" width="4.13"/>
    <col customWidth="1" min="8" max="8" width="3.75"/>
    <col customWidth="1" min="9" max="9" width="7.38"/>
    <col customWidth="1" min="10" max="10" width="5.75"/>
    <col customWidth="1" min="11" max="11" width="15.75"/>
    <col customWidth="1" min="12" max="13" width="14.88"/>
  </cols>
  <sheetData>
    <row r="1">
      <c r="A1" s="1" t="s">
        <v>0</v>
      </c>
      <c r="B1" s="2" t="s">
        <v>1</v>
      </c>
      <c r="C1" s="24" t="s">
        <v>2</v>
      </c>
      <c r="D1" s="3"/>
      <c r="E1" s="3"/>
      <c r="F1" s="3"/>
      <c r="G1" s="3"/>
      <c r="H1" s="3"/>
      <c r="I1" s="3"/>
      <c r="J1" s="3"/>
      <c r="K1" s="3"/>
      <c r="L1" s="3"/>
      <c r="M1" s="3"/>
    </row>
    <row r="2">
      <c r="A2" s="1" t="s">
        <v>114</v>
      </c>
      <c r="B2" s="2" t="s">
        <v>15</v>
      </c>
      <c r="C2" s="24" t="s">
        <v>640</v>
      </c>
      <c r="D2" s="3"/>
      <c r="E2" s="3"/>
      <c r="F2" s="3"/>
      <c r="G2" s="3"/>
      <c r="H2" s="3"/>
      <c r="I2" s="3"/>
      <c r="J2" s="3"/>
      <c r="K2" s="3"/>
      <c r="L2" s="3"/>
      <c r="M2" s="3"/>
    </row>
    <row r="3">
      <c r="A3" s="1" t="s">
        <v>116</v>
      </c>
      <c r="B3" s="2" t="s">
        <v>641</v>
      </c>
      <c r="C3" s="27" t="s">
        <v>8</v>
      </c>
      <c r="D3" s="3"/>
      <c r="E3" s="3"/>
      <c r="F3" s="3"/>
      <c r="G3" s="3"/>
      <c r="H3" s="3"/>
      <c r="I3" s="3"/>
      <c r="J3" s="3"/>
      <c r="K3" s="3"/>
      <c r="L3" s="3"/>
      <c r="M3" s="3"/>
    </row>
    <row r="4">
      <c r="A4" s="26" t="s">
        <v>221</v>
      </c>
      <c r="B4" s="27" t="s">
        <v>6</v>
      </c>
      <c r="C4" s="27" t="s">
        <v>222</v>
      </c>
      <c r="D4" s="27" t="s">
        <v>642</v>
      </c>
      <c r="E4" s="3"/>
      <c r="F4" s="3"/>
      <c r="G4" s="3"/>
      <c r="H4" s="3"/>
      <c r="I4" s="3"/>
      <c r="J4" s="3"/>
      <c r="K4" s="3"/>
      <c r="L4" s="3"/>
      <c r="M4" s="3"/>
    </row>
    <row r="5">
      <c r="A5" s="26" t="s">
        <v>643</v>
      </c>
      <c r="B5" s="27" t="s">
        <v>6</v>
      </c>
      <c r="C5" s="27"/>
      <c r="D5" s="24"/>
      <c r="E5" s="3"/>
      <c r="F5" s="3"/>
      <c r="G5" s="3"/>
      <c r="H5" s="3"/>
      <c r="I5" s="3"/>
      <c r="J5" s="3"/>
      <c r="K5" s="3"/>
      <c r="L5" s="3"/>
      <c r="M5" s="3"/>
    </row>
    <row r="6">
      <c r="A6" s="26" t="s">
        <v>644</v>
      </c>
      <c r="B6" s="27" t="s">
        <v>6</v>
      </c>
      <c r="C6" s="24"/>
      <c r="D6" s="24"/>
      <c r="E6" s="3"/>
      <c r="F6" s="3"/>
      <c r="G6" s="3"/>
      <c r="H6" s="3"/>
      <c r="I6" s="3"/>
      <c r="J6" s="3"/>
      <c r="K6" s="3"/>
      <c r="L6" s="3"/>
      <c r="M6" s="3"/>
    </row>
    <row r="7">
      <c r="A7" s="1" t="s">
        <v>645</v>
      </c>
      <c r="B7" s="2" t="s">
        <v>1</v>
      </c>
      <c r="C7" s="2"/>
      <c r="D7" s="3"/>
      <c r="E7" s="3"/>
      <c r="F7" s="3"/>
      <c r="G7" s="3"/>
      <c r="H7" s="3"/>
      <c r="I7" s="3"/>
      <c r="J7" s="3"/>
      <c r="K7" s="3"/>
      <c r="L7" s="3"/>
      <c r="M7" s="3"/>
    </row>
    <row r="8">
      <c r="A8" s="1" t="s">
        <v>646</v>
      </c>
      <c r="B8" s="2" t="s">
        <v>15</v>
      </c>
      <c r="C8" s="2" t="s">
        <v>647</v>
      </c>
      <c r="D8" s="3"/>
      <c r="E8" s="3"/>
      <c r="F8" s="3"/>
      <c r="G8" s="3"/>
      <c r="H8" s="3"/>
      <c r="I8" s="3"/>
      <c r="J8" s="3"/>
      <c r="K8" s="3"/>
      <c r="L8" s="3"/>
      <c r="M8" s="3"/>
    </row>
    <row r="9">
      <c r="A9" s="1" t="s">
        <v>648</v>
      </c>
      <c r="B9" s="2" t="s">
        <v>649</v>
      </c>
      <c r="C9" s="2" t="s">
        <v>650</v>
      </c>
      <c r="D9" s="3"/>
      <c r="E9" s="3"/>
      <c r="F9" s="3"/>
      <c r="G9" s="3"/>
      <c r="H9" s="3"/>
      <c r="I9" s="3"/>
      <c r="J9" s="3"/>
      <c r="K9" s="3"/>
      <c r="L9" s="3"/>
      <c r="M9" s="3"/>
    </row>
    <row r="10">
      <c r="A10" s="1" t="s">
        <v>651</v>
      </c>
      <c r="B10" s="2" t="s">
        <v>15</v>
      </c>
      <c r="C10" s="2" t="s">
        <v>283</v>
      </c>
      <c r="D10" s="3"/>
      <c r="E10" s="3"/>
      <c r="F10" s="3"/>
      <c r="G10" s="3"/>
      <c r="H10" s="3"/>
      <c r="I10" s="3"/>
      <c r="J10" s="3"/>
      <c r="K10" s="3"/>
      <c r="L10" s="3"/>
      <c r="M10" s="3"/>
    </row>
    <row r="11">
      <c r="A11" s="1" t="s">
        <v>22</v>
      </c>
      <c r="B11" s="2" t="s">
        <v>15</v>
      </c>
      <c r="C11" s="2" t="s">
        <v>652</v>
      </c>
      <c r="D11" s="3"/>
      <c r="E11" s="3"/>
      <c r="F11" s="3"/>
      <c r="G11" s="3"/>
      <c r="H11" s="3"/>
      <c r="I11" s="3"/>
      <c r="J11" s="3"/>
      <c r="K11" s="3"/>
      <c r="L11" s="3"/>
      <c r="M11" s="3"/>
    </row>
    <row r="12">
      <c r="A12" s="39" t="s">
        <v>24</v>
      </c>
      <c r="B12" s="24" t="s">
        <v>20</v>
      </c>
      <c r="C12" s="24"/>
      <c r="D12" s="24"/>
      <c r="E12" s="3"/>
      <c r="F12" s="3"/>
      <c r="G12" s="3"/>
      <c r="H12" s="3"/>
      <c r="I12" s="3"/>
      <c r="J12" s="3"/>
      <c r="K12" s="3"/>
      <c r="L12" s="3"/>
      <c r="M12" s="3"/>
    </row>
    <row r="13">
      <c r="A13" s="31" t="s">
        <v>25</v>
      </c>
      <c r="B13" s="25" t="s">
        <v>20</v>
      </c>
      <c r="C13" s="25" t="s">
        <v>26</v>
      </c>
      <c r="D13" s="25"/>
      <c r="E13" s="3"/>
      <c r="F13" s="3"/>
      <c r="G13" s="3"/>
      <c r="H13" s="3"/>
      <c r="I13" s="3"/>
      <c r="J13" s="3"/>
      <c r="K13" s="3"/>
      <c r="L13" s="3"/>
      <c r="M13" s="3"/>
    </row>
    <row r="14">
      <c r="A14" s="3"/>
      <c r="B14" s="3"/>
      <c r="C14" s="3"/>
      <c r="D14" s="3"/>
      <c r="E14" s="3"/>
      <c r="F14" s="3"/>
      <c r="G14" s="3"/>
      <c r="H14" s="3"/>
      <c r="I14" s="3"/>
      <c r="J14" s="3"/>
      <c r="K14" s="3"/>
      <c r="L14" s="3"/>
      <c r="M14" s="3"/>
    </row>
    <row r="15">
      <c r="A15" s="8" t="s">
        <v>0</v>
      </c>
      <c r="B15" s="175" t="s">
        <v>114</v>
      </c>
      <c r="C15" s="175" t="s">
        <v>116</v>
      </c>
      <c r="D15" s="175" t="s">
        <v>221</v>
      </c>
      <c r="E15" s="175" t="s">
        <v>643</v>
      </c>
      <c r="F15" s="175" t="s">
        <v>644</v>
      </c>
      <c r="G15" s="174" t="s">
        <v>645</v>
      </c>
      <c r="H15" s="174" t="s">
        <v>646</v>
      </c>
      <c r="I15" s="174" t="s">
        <v>648</v>
      </c>
      <c r="J15" s="175" t="s">
        <v>22</v>
      </c>
      <c r="K15" s="175" t="s">
        <v>24</v>
      </c>
      <c r="L15" s="175" t="s">
        <v>25</v>
      </c>
      <c r="M15" s="9"/>
    </row>
    <row r="16">
      <c r="A16" s="14">
        <v>1.0</v>
      </c>
      <c r="B16" s="136" t="s">
        <v>653</v>
      </c>
      <c r="C16" s="164" t="s">
        <v>641</v>
      </c>
      <c r="D16" s="136" t="s">
        <v>654</v>
      </c>
      <c r="E16" s="136" t="s">
        <v>655</v>
      </c>
      <c r="F16" s="136" t="s">
        <v>656</v>
      </c>
      <c r="G16" s="164">
        <v>1.1</v>
      </c>
      <c r="H16" s="164" t="s">
        <v>657</v>
      </c>
      <c r="I16" s="136"/>
      <c r="J16" s="136" t="s">
        <v>33</v>
      </c>
      <c r="K16" s="136"/>
      <c r="L16" s="136"/>
      <c r="M16" s="14"/>
    </row>
    <row r="17">
      <c r="A17" s="14">
        <v>2.0</v>
      </c>
      <c r="B17" s="104" t="s">
        <v>334</v>
      </c>
      <c r="C17" s="104" t="s">
        <v>658</v>
      </c>
      <c r="D17" s="104" t="s">
        <v>659</v>
      </c>
      <c r="E17" s="104" t="s">
        <v>660</v>
      </c>
      <c r="F17" s="104" t="s">
        <v>661</v>
      </c>
      <c r="G17" s="136">
        <f>LEN($C17)</f>
        <v>18</v>
      </c>
      <c r="H17" s="164" t="s">
        <v>662</v>
      </c>
      <c r="I17" s="104"/>
      <c r="J17" s="104" t="s">
        <v>33</v>
      </c>
      <c r="K17" s="107"/>
      <c r="L17" s="107"/>
      <c r="M17" s="17"/>
    </row>
    <row r="18">
      <c r="A18" s="14">
        <v>3.0</v>
      </c>
      <c r="B18" s="136" t="s">
        <v>663</v>
      </c>
      <c r="C18" s="136" t="s">
        <v>641</v>
      </c>
      <c r="D18" s="182" t="s">
        <v>664</v>
      </c>
      <c r="E18" s="136" t="s">
        <v>665</v>
      </c>
      <c r="F18" s="136" t="s">
        <v>666</v>
      </c>
      <c r="G18" s="164">
        <v>2.1</v>
      </c>
      <c r="H18" s="164" t="s">
        <v>667</v>
      </c>
      <c r="I18" s="136"/>
      <c r="J18" s="136" t="s">
        <v>33</v>
      </c>
      <c r="K18" s="156"/>
      <c r="L18" s="156"/>
      <c r="M18" s="17"/>
    </row>
    <row r="19">
      <c r="A19" s="10">
        <v>4.0</v>
      </c>
      <c r="B19" s="104" t="s">
        <v>334</v>
      </c>
      <c r="C19" s="104" t="s">
        <v>668</v>
      </c>
      <c r="D19" s="104" t="s">
        <v>669</v>
      </c>
      <c r="E19" s="104" t="s">
        <v>660</v>
      </c>
      <c r="F19" s="104" t="s">
        <v>661</v>
      </c>
      <c r="G19" s="136">
        <f>LEN($C19)</f>
        <v>181</v>
      </c>
      <c r="H19" s="164" t="s">
        <v>662</v>
      </c>
      <c r="I19" s="104"/>
      <c r="J19" s="104" t="s">
        <v>33</v>
      </c>
      <c r="K19" s="107"/>
      <c r="L19" s="107"/>
      <c r="M19" s="17"/>
    </row>
    <row r="20">
      <c r="A20" s="10">
        <v>5.0</v>
      </c>
      <c r="B20" s="136" t="s">
        <v>670</v>
      </c>
      <c r="C20" s="136" t="s">
        <v>641</v>
      </c>
      <c r="D20" s="136" t="s">
        <v>671</v>
      </c>
      <c r="E20" s="136" t="s">
        <v>672</v>
      </c>
      <c r="F20" s="136" t="s">
        <v>673</v>
      </c>
      <c r="G20" s="164">
        <v>983.0</v>
      </c>
      <c r="H20" s="164" t="s">
        <v>674</v>
      </c>
      <c r="I20" s="136"/>
      <c r="J20" s="136" t="s">
        <v>33</v>
      </c>
      <c r="K20" s="156"/>
      <c r="L20" s="156"/>
      <c r="M20" s="17"/>
    </row>
    <row r="21">
      <c r="A21" s="10">
        <v>6.0</v>
      </c>
      <c r="B21" s="104" t="s">
        <v>334</v>
      </c>
      <c r="C21" s="104" t="s">
        <v>675</v>
      </c>
      <c r="D21" s="104" t="s">
        <v>676</v>
      </c>
      <c r="E21" s="104" t="s">
        <v>660</v>
      </c>
      <c r="F21" s="104" t="s">
        <v>661</v>
      </c>
      <c r="G21" s="136">
        <f t="shared" ref="G21:G22" si="1">LEN($C21)</f>
        <v>22</v>
      </c>
      <c r="H21" s="164" t="s">
        <v>662</v>
      </c>
      <c r="I21" s="104"/>
      <c r="J21" s="104" t="s">
        <v>33</v>
      </c>
      <c r="K21" s="107"/>
      <c r="L21" s="107"/>
      <c r="M21" s="17"/>
    </row>
    <row r="22">
      <c r="A22" s="10">
        <v>7.0</v>
      </c>
      <c r="B22" s="183" t="s">
        <v>334</v>
      </c>
      <c r="C22" s="183" t="s">
        <v>677</v>
      </c>
      <c r="D22" s="183" t="s">
        <v>678</v>
      </c>
      <c r="E22" s="104" t="s">
        <v>660</v>
      </c>
      <c r="F22" s="104" t="s">
        <v>661</v>
      </c>
      <c r="G22" s="136">
        <f t="shared" si="1"/>
        <v>9</v>
      </c>
      <c r="H22" s="164" t="s">
        <v>662</v>
      </c>
      <c r="I22" s="104"/>
      <c r="J22" s="104" t="s">
        <v>33</v>
      </c>
      <c r="K22" s="181"/>
      <c r="L22" s="181"/>
      <c r="M22" s="17"/>
    </row>
    <row r="23">
      <c r="A23" s="3"/>
      <c r="B23" s="3"/>
      <c r="C23" s="3"/>
      <c r="D23" s="3"/>
      <c r="E23" s="3"/>
      <c r="F23" s="3"/>
      <c r="G23" s="3"/>
      <c r="H23" s="3"/>
      <c r="I23" s="3"/>
      <c r="J23" s="3"/>
      <c r="K23" s="3"/>
      <c r="L23" s="3"/>
      <c r="M23" s="3"/>
    </row>
  </sheetData>
  <drawing r:id="rId2"/>
  <legacyDrawing r:id="rId3"/>
  <tableParts count="1">
    <tablePart r:id="rId5"/>
  </tablePart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10.63"/>
    <col customWidth="1" min="3" max="3" width="30.38"/>
    <col customWidth="1" min="4" max="4" width="12.25"/>
    <col customWidth="1" min="5" max="5" width="8.63"/>
    <col customWidth="1" min="6" max="6" width="11.0"/>
    <col customWidth="1" min="7" max="7" width="17.75"/>
    <col customWidth="1" min="8" max="8" width="127.13"/>
    <col customWidth="1" min="9" max="9" width="39.75"/>
    <col customWidth="1" min="10" max="10" width="12.5"/>
    <col customWidth="1" min="11" max="11" width="20.25"/>
    <col customWidth="1" min="12" max="12" width="20.13"/>
    <col customWidth="1" min="13" max="13" width="5.75"/>
    <col customWidth="1" min="14" max="14" width="15.75"/>
    <col customWidth="1" min="15" max="15" width="14.88"/>
  </cols>
  <sheetData>
    <row r="1">
      <c r="A1" s="1" t="s">
        <v>10</v>
      </c>
      <c r="B1" s="2" t="s">
        <v>1</v>
      </c>
      <c r="C1" s="37" t="s">
        <v>60</v>
      </c>
      <c r="D1" s="37"/>
      <c r="E1" s="3"/>
      <c r="F1" s="3"/>
      <c r="G1" s="3"/>
      <c r="H1" s="3"/>
      <c r="I1" s="3"/>
      <c r="J1" s="3"/>
      <c r="K1" s="3"/>
      <c r="L1" s="3"/>
      <c r="M1" s="3"/>
      <c r="N1" s="3"/>
      <c r="O1" s="3"/>
      <c r="P1" s="3"/>
    </row>
    <row r="2">
      <c r="A2" s="1" t="s">
        <v>59</v>
      </c>
      <c r="B2" s="2" t="s">
        <v>1</v>
      </c>
      <c r="C2" s="37" t="s">
        <v>60</v>
      </c>
      <c r="D2" s="37"/>
      <c r="E2" s="3"/>
      <c r="F2" s="3"/>
      <c r="G2" s="3"/>
      <c r="H2" s="3"/>
      <c r="I2" s="3"/>
      <c r="J2" s="3"/>
      <c r="K2" s="3"/>
      <c r="L2" s="3"/>
      <c r="M2" s="3"/>
      <c r="N2" s="3"/>
      <c r="O2" s="3"/>
      <c r="P2" s="3"/>
    </row>
    <row r="3">
      <c r="A3" s="1" t="s">
        <v>5</v>
      </c>
      <c r="B3" s="2" t="s">
        <v>6</v>
      </c>
      <c r="C3" s="37" t="s">
        <v>8</v>
      </c>
      <c r="D3" s="27"/>
      <c r="E3" s="3"/>
      <c r="F3" s="3"/>
      <c r="G3" s="3"/>
      <c r="H3" s="3"/>
      <c r="I3" s="3"/>
      <c r="J3" s="3"/>
      <c r="K3" s="3"/>
      <c r="L3" s="3"/>
      <c r="M3" s="3"/>
      <c r="N3" s="3"/>
      <c r="O3" s="3"/>
      <c r="P3" s="3"/>
    </row>
    <row r="4">
      <c r="A4" s="1" t="s">
        <v>133</v>
      </c>
      <c r="B4" s="2" t="s">
        <v>6</v>
      </c>
      <c r="C4" s="37" t="s">
        <v>8</v>
      </c>
      <c r="D4" s="24"/>
      <c r="E4" s="3"/>
      <c r="F4" s="3"/>
      <c r="G4" s="3"/>
      <c r="H4" s="3"/>
      <c r="I4" s="3"/>
      <c r="J4" s="3"/>
      <c r="K4" s="3"/>
      <c r="L4" s="3"/>
      <c r="M4" s="3"/>
      <c r="N4" s="3"/>
      <c r="O4" s="3"/>
      <c r="P4" s="3"/>
    </row>
    <row r="5">
      <c r="A5" s="1" t="s">
        <v>679</v>
      </c>
      <c r="B5" s="2" t="s">
        <v>1</v>
      </c>
      <c r="C5" s="37" t="s">
        <v>8</v>
      </c>
      <c r="D5" s="2"/>
      <c r="E5" s="3"/>
      <c r="F5" s="3"/>
      <c r="G5" s="3"/>
      <c r="H5" s="3"/>
      <c r="I5" s="3"/>
      <c r="J5" s="3"/>
      <c r="K5" s="3"/>
      <c r="L5" s="3"/>
      <c r="M5" s="3"/>
      <c r="N5" s="3"/>
      <c r="O5" s="3"/>
      <c r="P5" s="3"/>
    </row>
    <row r="6">
      <c r="A6" s="1" t="s">
        <v>680</v>
      </c>
      <c r="B6" s="2" t="s">
        <v>1</v>
      </c>
      <c r="C6" s="37" t="s">
        <v>8</v>
      </c>
      <c r="D6" s="2"/>
      <c r="E6" s="3"/>
      <c r="F6" s="3"/>
      <c r="G6" s="3"/>
      <c r="H6" s="3"/>
      <c r="I6" s="3"/>
      <c r="J6" s="3"/>
      <c r="K6" s="3"/>
      <c r="L6" s="3"/>
      <c r="M6" s="3"/>
      <c r="N6" s="3"/>
      <c r="O6" s="3"/>
      <c r="P6" s="3"/>
    </row>
    <row r="7">
      <c r="A7" s="1" t="s">
        <v>22</v>
      </c>
      <c r="B7" s="2" t="s">
        <v>15</v>
      </c>
      <c r="C7" s="157" t="s">
        <v>23</v>
      </c>
      <c r="D7" s="2"/>
      <c r="E7" s="3"/>
      <c r="F7" s="3"/>
      <c r="G7" s="3"/>
      <c r="H7" s="3"/>
      <c r="I7" s="3"/>
      <c r="J7" s="3"/>
      <c r="K7" s="3"/>
      <c r="L7" s="3"/>
      <c r="M7" s="3"/>
      <c r="N7" s="3"/>
      <c r="O7" s="3"/>
      <c r="P7" s="3"/>
    </row>
    <row r="8">
      <c r="A8" s="39" t="s">
        <v>24</v>
      </c>
      <c r="B8" s="24" t="s">
        <v>20</v>
      </c>
      <c r="C8" s="37"/>
      <c r="D8" s="24"/>
      <c r="E8" s="24"/>
      <c r="F8" s="3"/>
      <c r="G8" s="3"/>
      <c r="H8" s="3"/>
      <c r="I8" s="3"/>
      <c r="J8" s="3"/>
      <c r="K8" s="3"/>
      <c r="L8" s="3"/>
      <c r="M8" s="3"/>
      <c r="N8" s="3"/>
      <c r="O8" s="3"/>
      <c r="P8" s="3"/>
    </row>
    <row r="9">
      <c r="A9" s="31" t="s">
        <v>25</v>
      </c>
      <c r="B9" s="25" t="s">
        <v>20</v>
      </c>
      <c r="C9" s="40" t="s">
        <v>26</v>
      </c>
      <c r="D9" s="25"/>
      <c r="E9" s="25"/>
      <c r="F9" s="3"/>
      <c r="G9" s="3"/>
      <c r="H9" s="3"/>
      <c r="I9" s="3"/>
      <c r="J9" s="3"/>
      <c r="K9" s="3"/>
      <c r="L9" s="3"/>
      <c r="M9" s="3"/>
      <c r="N9" s="3"/>
      <c r="O9" s="3"/>
      <c r="P9" s="3"/>
    </row>
    <row r="10">
      <c r="A10" s="3"/>
      <c r="B10" s="3"/>
      <c r="C10" s="3"/>
      <c r="D10" s="3"/>
      <c r="E10" s="3"/>
      <c r="F10" s="3"/>
      <c r="G10" s="3"/>
      <c r="H10" s="3"/>
      <c r="I10" s="3"/>
      <c r="J10" s="3"/>
      <c r="K10" s="3"/>
      <c r="L10" s="3"/>
      <c r="M10" s="3"/>
      <c r="N10" s="3"/>
      <c r="O10" s="3"/>
      <c r="P10" s="3"/>
    </row>
    <row r="11">
      <c r="A11" s="9" t="s">
        <v>10</v>
      </c>
      <c r="B11" s="9" t="s">
        <v>59</v>
      </c>
      <c r="C11" s="10" t="s">
        <v>681</v>
      </c>
      <c r="D11" s="10" t="s">
        <v>71</v>
      </c>
      <c r="E11" s="10" t="s">
        <v>682</v>
      </c>
      <c r="F11" s="8" t="s">
        <v>5</v>
      </c>
      <c r="G11" s="8" t="s">
        <v>133</v>
      </c>
      <c r="H11" s="10" t="s">
        <v>683</v>
      </c>
      <c r="I11" s="10" t="s">
        <v>684</v>
      </c>
      <c r="J11" s="10" t="s">
        <v>685</v>
      </c>
      <c r="K11" s="1" t="s">
        <v>679</v>
      </c>
      <c r="L11" s="1" t="s">
        <v>680</v>
      </c>
      <c r="M11" s="9" t="s">
        <v>22</v>
      </c>
      <c r="N11" s="9" t="s">
        <v>24</v>
      </c>
      <c r="O11" s="9" t="s">
        <v>25</v>
      </c>
      <c r="P11" s="8"/>
    </row>
    <row r="12">
      <c r="A12" s="14">
        <v>1.0</v>
      </c>
      <c r="B12" s="14">
        <v>1.0</v>
      </c>
      <c r="C12" s="15" t="str">
        <f t="shared" ref="C12:C19" si="1">CONCATENATE($A12, ":", $B12)</f>
        <v>1:1</v>
      </c>
      <c r="D12" s="15" t="str">
        <f>LOOKUP($B12, account!$A$19:$A20, account!$D$19:$D20)</f>
        <v>homer</v>
      </c>
      <c r="E12" s="14" t="str">
        <f>LOOKUP($A12, item!$A$16:$A20, item!$B$16:$B20)</f>
        <v>video</v>
      </c>
      <c r="F12" s="10" t="s">
        <v>686</v>
      </c>
      <c r="G12" s="14" t="s">
        <v>687</v>
      </c>
      <c r="H12" s="15" t="str">
        <f>LOOKUP($A12, item!$A$16:$A20, item!$C$16:$C20)</f>
        <v>BLOB</v>
      </c>
      <c r="I12" s="15" t="str">
        <f>LOOKUP($A12, item!$A$16:$A20, item!$D$16:$D20)</f>
        <v>F09F2B593A2BFD49E921990B5BA45C972D05424B</v>
      </c>
      <c r="J12" s="15" t="str">
        <f>LOOKUP($A12, item!$A$16:$A20, item!$F$16:$F20)</f>
        <v>mp4</v>
      </c>
      <c r="K12" s="10"/>
      <c r="L12" s="10"/>
      <c r="M12" s="10" t="s">
        <v>33</v>
      </c>
      <c r="N12" s="14"/>
      <c r="O12" s="14"/>
      <c r="P12" s="14"/>
    </row>
    <row r="13">
      <c r="A13" s="14">
        <v>2.0</v>
      </c>
      <c r="B13" s="14">
        <v>1.0</v>
      </c>
      <c r="C13" s="15" t="str">
        <f t="shared" si="1"/>
        <v>2:1</v>
      </c>
      <c r="D13" s="15" t="str">
        <f>LOOKUP($B13, account!$A$19:$A20, account!$D$19:$D20)</f>
        <v>homer</v>
      </c>
      <c r="E13" s="14" t="str">
        <f>LOOKUP($A13, item!$A$16:$A20, item!$B$16:$B20)</f>
        <v>text</v>
      </c>
      <c r="F13" s="14" t="s">
        <v>688</v>
      </c>
      <c r="G13" s="14" t="s">
        <v>689</v>
      </c>
      <c r="H13" s="15" t="str">
        <f>LOOKUP($A13, item!$A$16:$A20, item!$C$16:$C20)</f>
        <v>that day in detail</v>
      </c>
      <c r="I13" s="15" t="str">
        <f>LOOKUP($A13, item!$A$16:$A20, item!$D$16:$D20)</f>
        <v>2268B9480697E6FABFDB221A5DD2BD623A49C38D</v>
      </c>
      <c r="J13" s="15" t="str">
        <f>LOOKUP($A13, item!$A$16:$A20, item!$F$16:$F20)</f>
        <v>txt</v>
      </c>
      <c r="K13" s="20"/>
      <c r="L13" s="20"/>
      <c r="M13" s="20" t="s">
        <v>33</v>
      </c>
      <c r="N13" s="17"/>
      <c r="O13" s="17"/>
      <c r="P13" s="17"/>
    </row>
    <row r="14">
      <c r="A14" s="14">
        <v>3.0</v>
      </c>
      <c r="B14" s="14">
        <v>1.0</v>
      </c>
      <c r="C14" s="15" t="str">
        <f t="shared" si="1"/>
        <v>3:1</v>
      </c>
      <c r="D14" s="15" t="str">
        <f>LOOKUP($B14, account!$A$19:$A20, account!$D$19:$D20)</f>
        <v>homer</v>
      </c>
      <c r="E14" s="14" t="str">
        <f>LOOKUP($A14, item!$A$16:$A20, item!$B$16:$B20)</f>
        <v>image</v>
      </c>
      <c r="F14" s="14" t="s">
        <v>690</v>
      </c>
      <c r="G14" s="14" t="s">
        <v>691</v>
      </c>
      <c r="H14" s="15" t="str">
        <f>LOOKUP($A14, item!$A$16:$A20, item!$C$16:$C20)</f>
        <v>BLOB</v>
      </c>
      <c r="I14" s="15" t="str">
        <f>LOOKUP($A14, item!$A$16:$A20, item!$D$16:$D20)</f>
        <v>78FCF596EB589FE39448C83C2733AEC5FA0D3B00</v>
      </c>
      <c r="J14" s="15" t="str">
        <f>LOOKUP($A14, item!$A$16:$A20, item!$F$16:$F20)</f>
        <v>png</v>
      </c>
      <c r="K14" s="20"/>
      <c r="L14" s="20"/>
      <c r="M14" s="20" t="s">
        <v>33</v>
      </c>
      <c r="N14" s="17"/>
      <c r="O14" s="17"/>
      <c r="P14" s="17"/>
    </row>
    <row r="15">
      <c r="A15" s="10">
        <v>4.0</v>
      </c>
      <c r="B15" s="10">
        <v>9.0</v>
      </c>
      <c r="C15" s="15" t="str">
        <f t="shared" si="1"/>
        <v>4:9</v>
      </c>
      <c r="D15" s="15" t="str">
        <f>LOOKUP($B15, account!$A$19:$A20, account!$D$19:$D20)</f>
        <v>waylon</v>
      </c>
      <c r="E15" s="14" t="str">
        <f>LOOKUP($A15, item!$A$16:$A20, item!$B$16:$B20)</f>
        <v>text</v>
      </c>
      <c r="F15" s="10" t="s">
        <v>692</v>
      </c>
      <c r="G15" s="33" t="s">
        <v>693</v>
      </c>
      <c r="H15" s="15" t="str">
        <f>LOOKUP($A15, item!$A$16:$A20, item!$C$16:$C20)</f>
        <v>Actually, I value every second we're together, from the moment I squeeze his orange juice in the morning till I tuck him in at night. He's not just my boss, he's my best friend too.</v>
      </c>
      <c r="I15" s="15" t="str">
        <f>LOOKUP($A15, item!$A$16:$A20, item!$D$16:$D20)</f>
        <v>1C95FF7120C99D67D071FFDEB7C664595372E0CC</v>
      </c>
      <c r="J15" s="15" t="str">
        <f>LOOKUP($A15, item!$A$16:$A20, item!$F$16:$F20)</f>
        <v>txt</v>
      </c>
      <c r="K15" s="20"/>
      <c r="L15" s="20"/>
      <c r="M15" s="20" t="s">
        <v>33</v>
      </c>
      <c r="N15" s="17"/>
      <c r="O15" s="17"/>
      <c r="P15" s="17"/>
    </row>
    <row r="16">
      <c r="A16" s="10">
        <v>5.0</v>
      </c>
      <c r="B16" s="10">
        <v>5.0</v>
      </c>
      <c r="C16" s="15" t="str">
        <f t="shared" si="1"/>
        <v>5:5</v>
      </c>
      <c r="D16" s="15" t="str">
        <f>LOOKUP($B16, account!$A$19:$A20, account!$D$19:$D20)</f>
        <v>marge</v>
      </c>
      <c r="E16" s="14" t="str">
        <f>LOOKUP($A16, item!$A$16:$A20, item!$B$16:$B20)</f>
        <v>audio</v>
      </c>
      <c r="F16" s="10" t="s">
        <v>30</v>
      </c>
      <c r="G16" s="33" t="s">
        <v>694</v>
      </c>
      <c r="H16" s="15" t="str">
        <f>LOOKUP($A16, item!$A$16:$A20, item!$C$16:$C20)</f>
        <v>BLOB</v>
      </c>
      <c r="I16" s="15" t="str">
        <f>LOOKUP($A16, item!$A$16:$A20, item!$D$16:$D20)</f>
        <v>4C34E9B1DFF207506CA88BB147486802A084FB16</v>
      </c>
      <c r="J16" s="15" t="str">
        <f>LOOKUP($A16, item!$A$16:$A20, item!$F$16:$F20)</f>
        <v>mp3</v>
      </c>
      <c r="K16" s="20"/>
      <c r="L16" s="20"/>
      <c r="M16" s="20" t="s">
        <v>33</v>
      </c>
      <c r="N16" s="17"/>
      <c r="O16" s="17"/>
      <c r="P16" s="17"/>
    </row>
    <row r="17">
      <c r="A17" s="10">
        <v>6.0</v>
      </c>
      <c r="B17" s="10">
        <v>1.0</v>
      </c>
      <c r="C17" s="15" t="str">
        <f t="shared" si="1"/>
        <v>6:1</v>
      </c>
      <c r="D17" s="15" t="str">
        <f>LOOKUP($B17, account!$A$19:$A20, account!$D$19:$D20)</f>
        <v>homer</v>
      </c>
      <c r="E17" s="14" t="str">
        <f>LOOKUP($A17, item!$A$16:$A20, item!$B$16:$B20)</f>
        <v>text</v>
      </c>
      <c r="F17" s="10" t="s">
        <v>30</v>
      </c>
      <c r="G17" s="33" t="s">
        <v>30</v>
      </c>
      <c r="H17" s="15" t="str">
        <f>LOOKUP($A17, item!$A$16:$A20, item!$C$16:$C20)</f>
        <v>I love you the mostest</v>
      </c>
      <c r="I17" s="15" t="str">
        <f>LOOKUP($A17, item!$A$16:$A20, item!$D$16:$D20)</f>
        <v>2D4BBF4C9D8BC1384FC684528525B8398996F0D7</v>
      </c>
      <c r="J17" s="15" t="str">
        <f>LOOKUP($A17, item!$A$16:$A20, item!$F$16:$F20)</f>
        <v>txt</v>
      </c>
      <c r="K17" s="20"/>
      <c r="L17" s="20"/>
      <c r="M17" s="20" t="s">
        <v>33</v>
      </c>
      <c r="N17" s="17"/>
      <c r="O17" s="17"/>
      <c r="P17" s="17"/>
    </row>
    <row r="18">
      <c r="A18" s="10">
        <v>1.0</v>
      </c>
      <c r="B18" s="10">
        <v>2.0</v>
      </c>
      <c r="C18" s="15" t="str">
        <f t="shared" si="1"/>
        <v>1:2</v>
      </c>
      <c r="D18" s="15" t="str">
        <f>LOOKUP($B18, account!$A$19:$A20, account!$D$19:$D20)</f>
        <v>bart</v>
      </c>
      <c r="E18" s="14" t="str">
        <f>LOOKUP($A18, item!$A$16:$A20, item!$B$16:$B20)</f>
        <v>video</v>
      </c>
      <c r="F18" s="10" t="s">
        <v>695</v>
      </c>
      <c r="G18" s="33" t="s">
        <v>696</v>
      </c>
      <c r="H18" s="15" t="str">
        <f>LOOKUP($A18, item!$A$16:$A20, item!$C$16:$C20)</f>
        <v>BLOB</v>
      </c>
      <c r="I18" s="15" t="str">
        <f>LOOKUP($A18, item!$A$16:$A20, item!$D$16:$D20)</f>
        <v>F09F2B593A2BFD49E921990B5BA45C972D05424B</v>
      </c>
      <c r="J18" s="15" t="str">
        <f>LOOKUP($A18, item!$A$16:$A20, item!$F$16:$F20)</f>
        <v>mp4</v>
      </c>
      <c r="K18" s="20"/>
      <c r="L18" s="20"/>
      <c r="M18" s="20" t="s">
        <v>33</v>
      </c>
      <c r="N18" s="17"/>
      <c r="O18" s="17"/>
      <c r="P18" s="17"/>
    </row>
    <row r="19">
      <c r="A19" s="10">
        <v>7.0</v>
      </c>
      <c r="B19" s="10">
        <v>2.0</v>
      </c>
      <c r="C19" s="15" t="str">
        <f t="shared" si="1"/>
        <v>7:2</v>
      </c>
      <c r="D19" s="15" t="str">
        <f>LOOKUP($B19, account!$A$19:$A20, account!$D$19:$D20)</f>
        <v>bart</v>
      </c>
      <c r="E19" s="14" t="str">
        <f>LOOKUP($A19, item!$A$16:$A20, item!$B$16:$B20)</f>
        <v>text</v>
      </c>
      <c r="F19" s="10" t="s">
        <v>30</v>
      </c>
      <c r="G19" s="33" t="s">
        <v>30</v>
      </c>
      <c r="H19" s="15" t="str">
        <f>LOOKUP($A19, item!$A$16:$A20, item!$C$16:$C20)</f>
        <v>gross dad</v>
      </c>
      <c r="I19" s="15" t="str">
        <f>LOOKUP($A19, item!$A$16:$A20, item!$D$16:$D20)</f>
        <v>70CF71642A498C5305AD1ACE763A5B163776B8A5</v>
      </c>
      <c r="J19" s="15" t="str">
        <f>LOOKUP($A19, item!$A$16:$A20, item!$F$16:$F20)</f>
        <v>txt</v>
      </c>
      <c r="K19" s="20"/>
      <c r="L19" s="20"/>
      <c r="M19" s="20" t="s">
        <v>33</v>
      </c>
      <c r="N19" s="17"/>
      <c r="O19" s="17"/>
      <c r="P19" s="17"/>
    </row>
    <row r="20">
      <c r="A20" s="3"/>
      <c r="B20" s="3"/>
      <c r="C20" s="3"/>
      <c r="D20" s="3"/>
      <c r="E20" s="3"/>
      <c r="F20" s="3"/>
      <c r="G20" s="3"/>
      <c r="H20" s="3"/>
      <c r="I20" s="3"/>
      <c r="J20" s="3"/>
      <c r="K20" s="3"/>
      <c r="L20" s="3"/>
      <c r="M20" s="3"/>
      <c r="N20" s="3"/>
      <c r="O20" s="3"/>
      <c r="P20" s="3"/>
    </row>
  </sheetData>
  <drawing r:id="rId1"/>
  <tableParts count="1">
    <tablePart r:id="rId3"/>
  </tableParts>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38"/>
    <col customWidth="1" min="3" max="3" width="30.38"/>
    <col customWidth="1" min="4" max="4" width="12.25"/>
    <col customWidth="1" min="5" max="5" width="8.63"/>
    <col customWidth="1" min="6" max="6" width="127.13"/>
    <col customWidth="1" min="7" max="7" width="39.75"/>
    <col customWidth="1" min="8" max="8" width="12.5"/>
    <col customWidth="1" min="9" max="9" width="5.75"/>
    <col customWidth="1" min="10" max="10" width="15.75"/>
    <col customWidth="1" min="11" max="11" width="14.88"/>
  </cols>
  <sheetData>
    <row r="1">
      <c r="A1" s="1" t="s">
        <v>10</v>
      </c>
      <c r="B1" s="2" t="s">
        <v>1</v>
      </c>
      <c r="C1" s="37" t="s">
        <v>60</v>
      </c>
      <c r="D1" s="37"/>
      <c r="E1" s="3"/>
      <c r="F1" s="3"/>
      <c r="G1" s="3"/>
      <c r="H1" s="3"/>
      <c r="I1" s="3"/>
      <c r="J1" s="3"/>
      <c r="K1" s="3"/>
      <c r="L1" s="3"/>
    </row>
    <row r="2">
      <c r="A2" s="1" t="s">
        <v>59</v>
      </c>
      <c r="B2" s="2" t="s">
        <v>1</v>
      </c>
      <c r="C2" s="37" t="s">
        <v>60</v>
      </c>
      <c r="D2" s="37"/>
      <c r="E2" s="3"/>
      <c r="F2" s="3"/>
      <c r="G2" s="3"/>
      <c r="H2" s="3"/>
      <c r="I2" s="3"/>
      <c r="J2" s="3"/>
      <c r="K2" s="3"/>
      <c r="L2" s="3"/>
    </row>
    <row r="3">
      <c r="A3" s="1" t="s">
        <v>22</v>
      </c>
      <c r="B3" s="2" t="s">
        <v>15</v>
      </c>
      <c r="C3" s="157" t="s">
        <v>23</v>
      </c>
      <c r="D3" s="2"/>
      <c r="E3" s="3"/>
      <c r="F3" s="3"/>
      <c r="G3" s="3"/>
      <c r="H3" s="3"/>
      <c r="I3" s="3"/>
      <c r="J3" s="3"/>
      <c r="K3" s="3"/>
      <c r="L3" s="3"/>
    </row>
    <row r="4">
      <c r="A4" s="39" t="s">
        <v>24</v>
      </c>
      <c r="B4" s="24" t="s">
        <v>20</v>
      </c>
      <c r="C4" s="37"/>
      <c r="D4" s="24"/>
      <c r="E4" s="24"/>
      <c r="F4" s="3"/>
      <c r="G4" s="3"/>
      <c r="H4" s="3"/>
      <c r="I4" s="3"/>
      <c r="J4" s="3"/>
      <c r="K4" s="3"/>
      <c r="L4" s="3"/>
    </row>
    <row r="5">
      <c r="A5" s="31" t="s">
        <v>25</v>
      </c>
      <c r="B5" s="25" t="s">
        <v>20</v>
      </c>
      <c r="C5" s="40" t="s">
        <v>26</v>
      </c>
      <c r="D5" s="25"/>
      <c r="E5" s="25"/>
      <c r="F5" s="3"/>
      <c r="G5" s="3"/>
      <c r="H5" s="3"/>
      <c r="I5" s="3"/>
      <c r="J5" s="3"/>
      <c r="K5" s="3"/>
      <c r="L5" s="3"/>
    </row>
    <row r="6">
      <c r="A6" s="3"/>
      <c r="B6" s="3"/>
      <c r="C6" s="3"/>
      <c r="D6" s="3"/>
      <c r="E6" s="3"/>
      <c r="F6" s="3"/>
      <c r="G6" s="3"/>
      <c r="H6" s="3"/>
      <c r="I6" s="3"/>
      <c r="J6" s="3"/>
      <c r="K6" s="3"/>
      <c r="L6" s="3"/>
    </row>
    <row r="7">
      <c r="A7" s="9" t="s">
        <v>10</v>
      </c>
      <c r="B7" s="9" t="s">
        <v>59</v>
      </c>
      <c r="C7" s="10" t="s">
        <v>681</v>
      </c>
      <c r="D7" s="10" t="s">
        <v>71</v>
      </c>
      <c r="E7" s="10" t="s">
        <v>682</v>
      </c>
      <c r="F7" s="10" t="s">
        <v>683</v>
      </c>
      <c r="G7" s="10" t="s">
        <v>684</v>
      </c>
      <c r="H7" s="10" t="s">
        <v>685</v>
      </c>
      <c r="I7" s="9" t="s">
        <v>22</v>
      </c>
      <c r="J7" s="9" t="s">
        <v>24</v>
      </c>
      <c r="K7" s="9" t="s">
        <v>25</v>
      </c>
      <c r="L7" s="8"/>
    </row>
    <row r="8">
      <c r="A8" s="14">
        <v>1.0</v>
      </c>
      <c r="B8" s="14">
        <v>1.0</v>
      </c>
      <c r="C8" s="15" t="str">
        <f t="shared" ref="C8:C15" si="1">CONCATENATE($A8, ":", $B8)</f>
        <v>1:1</v>
      </c>
      <c r="D8" s="15" t="str">
        <f>LOOKUP($B8, account!$A16:$A$19, account!$D16:$D$19)</f>
        <v>homer</v>
      </c>
      <c r="E8" s="14" t="str">
        <f>LOOKUP($A8, item!$A$16:$A16, item!$B$16:$B16)</f>
        <v>video</v>
      </c>
      <c r="F8" s="15" t="str">
        <f>LOOKUP($A8, item!$A$16:$A16, item!$C$16:$C16)</f>
        <v>BLOB</v>
      </c>
      <c r="G8" s="15" t="str">
        <f>LOOKUP($A8, item!$A$16:$A16, item!$D$16:$D16)</f>
        <v>F09F2B593A2BFD49E921990B5BA45C972D05424B</v>
      </c>
      <c r="H8" s="15" t="str">
        <f>LOOKUP($A8, item!$A$16:$A16, item!$F$16:$F16)</f>
        <v>mp4</v>
      </c>
      <c r="I8" s="10" t="s">
        <v>33</v>
      </c>
      <c r="J8" s="14"/>
      <c r="K8" s="14"/>
      <c r="L8" s="14"/>
    </row>
    <row r="9">
      <c r="A9" s="14">
        <v>2.0</v>
      </c>
      <c r="B9" s="14">
        <v>1.0</v>
      </c>
      <c r="C9" s="15" t="str">
        <f t="shared" si="1"/>
        <v>2:1</v>
      </c>
      <c r="D9" s="15" t="str">
        <f>LOOKUP($B9, account!$A16:$A$19, account!$D16:$D$19)</f>
        <v>homer</v>
      </c>
      <c r="E9" s="14" t="str">
        <f>LOOKUP($A9, item!$A$16:$A16, item!$B$16:$B16)</f>
        <v>text</v>
      </c>
      <c r="F9" s="15" t="str">
        <f>LOOKUP($A9, item!$A$16:$A16, item!$C$16:$C16)</f>
        <v>that day in detail</v>
      </c>
      <c r="G9" s="15" t="str">
        <f>LOOKUP($A9, item!$A$16:$A16, item!$D$16:$D16)</f>
        <v>2268B9480697E6FABFDB221A5DD2BD623A49C38D</v>
      </c>
      <c r="H9" s="15" t="str">
        <f>LOOKUP($A9, item!$A$16:$A16, item!$F$16:$F16)</f>
        <v>txt</v>
      </c>
      <c r="I9" s="20" t="s">
        <v>33</v>
      </c>
      <c r="J9" s="17"/>
      <c r="K9" s="17"/>
      <c r="L9" s="17"/>
    </row>
    <row r="10">
      <c r="A10" s="14">
        <v>3.0</v>
      </c>
      <c r="B10" s="14">
        <v>1.0</v>
      </c>
      <c r="C10" s="15" t="str">
        <f t="shared" si="1"/>
        <v>3:1</v>
      </c>
      <c r="D10" s="15" t="str">
        <f>LOOKUP($B10, account!$A16:$A$19, account!$D16:$D$19)</f>
        <v>homer</v>
      </c>
      <c r="E10" s="14" t="str">
        <f>LOOKUP($A10, item!$A$16:$A16, item!$B$16:$B16)</f>
        <v>image</v>
      </c>
      <c r="F10" s="15" t="str">
        <f>LOOKUP($A10, item!$A$16:$A16, item!$C$16:$C16)</f>
        <v>BLOB</v>
      </c>
      <c r="G10" s="15" t="str">
        <f>LOOKUP($A10, item!$A$16:$A16, item!$D$16:$D16)</f>
        <v>78FCF596EB589FE39448C83C2733AEC5FA0D3B00</v>
      </c>
      <c r="H10" s="15" t="str">
        <f>LOOKUP($A10, item!$A$16:$A16, item!$F$16:$F16)</f>
        <v>png</v>
      </c>
      <c r="I10" s="20" t="s">
        <v>33</v>
      </c>
      <c r="J10" s="17"/>
      <c r="K10" s="17"/>
      <c r="L10" s="17"/>
    </row>
    <row r="11">
      <c r="A11" s="10">
        <v>4.0</v>
      </c>
      <c r="B11" s="10">
        <v>9.0</v>
      </c>
      <c r="C11" s="15" t="str">
        <f t="shared" si="1"/>
        <v>4:9</v>
      </c>
      <c r="D11" s="15" t="str">
        <f>LOOKUP($B11, account!$A16:$A$19, account!$D16:$D$19)</f>
        <v>waylon</v>
      </c>
      <c r="E11" s="14" t="str">
        <f>LOOKUP($A11, item!$A$16:$A16, item!$B$16:$B16)</f>
        <v>text</v>
      </c>
      <c r="F11" s="15" t="str">
        <f>LOOKUP($A11, item!$A$16:$A16, item!$C$16:$C16)</f>
        <v>Actually, I value every second we're together, from the moment I squeeze his orange juice in the morning till I tuck him in at night. He's not just my boss, he's my best friend too.</v>
      </c>
      <c r="G11" s="15" t="str">
        <f>LOOKUP($A11, item!$A$16:$A16, item!$D$16:$D16)</f>
        <v>1C95FF7120C99D67D071FFDEB7C664595372E0CC</v>
      </c>
      <c r="H11" s="15" t="str">
        <f>LOOKUP($A11, item!$A$16:$A16, item!$F$16:$F16)</f>
        <v>txt</v>
      </c>
      <c r="I11" s="20" t="s">
        <v>33</v>
      </c>
      <c r="J11" s="17"/>
      <c r="K11" s="17"/>
      <c r="L11" s="17"/>
    </row>
    <row r="12">
      <c r="A12" s="10">
        <v>5.0</v>
      </c>
      <c r="B12" s="10">
        <v>5.0</v>
      </c>
      <c r="C12" s="15" t="str">
        <f t="shared" si="1"/>
        <v>5:5</v>
      </c>
      <c r="D12" s="15" t="str">
        <f>LOOKUP($B12, account!$A16:$A$19, account!$D16:$D$19)</f>
        <v>marge</v>
      </c>
      <c r="E12" s="14" t="str">
        <f>LOOKUP($A12, item!$A$16:$A16, item!$B$16:$B16)</f>
        <v>audio</v>
      </c>
      <c r="F12" s="15" t="str">
        <f>LOOKUP($A12, item!$A$16:$A16, item!$C$16:$C16)</f>
        <v>BLOB</v>
      </c>
      <c r="G12" s="15" t="str">
        <f>LOOKUP($A12, item!$A$16:$A16, item!$D$16:$D16)</f>
        <v>4C34E9B1DFF207506CA88BB147486802A084FB16</v>
      </c>
      <c r="H12" s="15" t="str">
        <f>LOOKUP($A12, item!$A$16:$A16, item!$F$16:$F16)</f>
        <v>mp3</v>
      </c>
      <c r="I12" s="20" t="s">
        <v>33</v>
      </c>
      <c r="J12" s="17"/>
      <c r="K12" s="17"/>
      <c r="L12" s="17"/>
    </row>
    <row r="13">
      <c r="A13" s="10">
        <v>6.0</v>
      </c>
      <c r="B13" s="10">
        <v>1.0</v>
      </c>
      <c r="C13" s="15" t="str">
        <f t="shared" si="1"/>
        <v>6:1</v>
      </c>
      <c r="D13" s="15" t="str">
        <f>LOOKUP($B13, account!$A16:$A$19, account!$D16:$D$19)</f>
        <v>homer</v>
      </c>
      <c r="E13" s="14" t="str">
        <f>LOOKUP($A13, item!$A$16:$A16, item!$B$16:$B16)</f>
        <v>text</v>
      </c>
      <c r="F13" s="15" t="str">
        <f>LOOKUP($A13, item!$A$16:$A16, item!$C$16:$C16)</f>
        <v>I love you the mostest</v>
      </c>
      <c r="G13" s="15" t="str">
        <f>LOOKUP($A13, item!$A$16:$A16, item!$D$16:$D16)</f>
        <v>2D4BBF4C9D8BC1384FC684528525B8398996F0D7</v>
      </c>
      <c r="H13" s="15" t="str">
        <f>LOOKUP($A13, item!$A$16:$A16, item!$F$16:$F16)</f>
        <v>txt</v>
      </c>
      <c r="I13" s="20" t="s">
        <v>33</v>
      </c>
      <c r="J13" s="17"/>
      <c r="K13" s="17"/>
      <c r="L13" s="17"/>
    </row>
    <row r="14">
      <c r="A14" s="10">
        <v>1.0</v>
      </c>
      <c r="B14" s="10">
        <v>2.0</v>
      </c>
      <c r="C14" s="15" t="str">
        <f t="shared" si="1"/>
        <v>1:2</v>
      </c>
      <c r="D14" s="15" t="str">
        <f>LOOKUP($B14, account!$A16:$A$19, account!$D16:$D$19)</f>
        <v>bart</v>
      </c>
      <c r="E14" s="14" t="str">
        <f>LOOKUP($A14, item!$A$16:$A16, item!$B$16:$B16)</f>
        <v>video</v>
      </c>
      <c r="F14" s="15" t="str">
        <f>LOOKUP($A14, item!$A$16:$A16, item!$C$16:$C16)</f>
        <v>BLOB</v>
      </c>
      <c r="G14" s="15" t="str">
        <f>LOOKUP($A14, item!$A$16:$A16, item!$D$16:$D16)</f>
        <v>F09F2B593A2BFD49E921990B5BA45C972D05424B</v>
      </c>
      <c r="H14" s="15" t="str">
        <f>LOOKUP($A14, item!$A$16:$A16, item!$F$16:$F16)</f>
        <v>mp4</v>
      </c>
      <c r="I14" s="20" t="s">
        <v>33</v>
      </c>
      <c r="J14" s="17"/>
      <c r="K14" s="17"/>
      <c r="L14" s="17"/>
    </row>
    <row r="15">
      <c r="A15" s="10">
        <v>7.0</v>
      </c>
      <c r="B15" s="10">
        <v>2.0</v>
      </c>
      <c r="C15" s="15" t="str">
        <f t="shared" si="1"/>
        <v>7:2</v>
      </c>
      <c r="D15" s="15" t="str">
        <f>LOOKUP($B15, account!$A16:$A$19, account!$D16:$D$19)</f>
        <v>bart</v>
      </c>
      <c r="E15" s="14" t="str">
        <f>LOOKUP($A15, item!$A$16:$A16, item!$B$16:$B16)</f>
        <v>text</v>
      </c>
      <c r="F15" s="15" t="str">
        <f>LOOKUP($A15, item!$A$16:$A16, item!$C$16:$C16)</f>
        <v>gross dad</v>
      </c>
      <c r="G15" s="15" t="str">
        <f>LOOKUP($A15, item!$A$16:$A16, item!$D$16:$D16)</f>
        <v>70CF71642A498C5305AD1ACE763A5B163776B8A5</v>
      </c>
      <c r="H15" s="15" t="str">
        <f>LOOKUP($A15, item!$A$16:$A16, item!$F$16:$F16)</f>
        <v>txt</v>
      </c>
      <c r="I15" s="20" t="s">
        <v>33</v>
      </c>
      <c r="J15" s="17"/>
      <c r="K15" s="17"/>
      <c r="L15" s="17"/>
    </row>
    <row r="16">
      <c r="A16" s="3"/>
      <c r="B16" s="3"/>
      <c r="C16" s="3"/>
      <c r="D16" s="3"/>
      <c r="E16" s="3"/>
      <c r="F16" s="3"/>
      <c r="G16" s="3"/>
      <c r="H16" s="3"/>
      <c r="I16" s="3"/>
      <c r="J16" s="3"/>
      <c r="K16" s="3"/>
      <c r="L16" s="3"/>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6.13"/>
    <col customWidth="1" min="3" max="3" width="30.38"/>
    <col customWidth="1" min="4" max="4" width="14.0"/>
    <col customWidth="1" min="5" max="5" width="25.38"/>
    <col customWidth="1" min="6" max="6" width="27.38"/>
    <col customWidth="1" min="7" max="7" width="6.88"/>
    <col customWidth="1" min="8" max="8" width="14.75"/>
    <col customWidth="1" min="9" max="9" width="8.0"/>
    <col customWidth="1" min="10" max="10" width="5.88"/>
    <col customWidth="1" min="11" max="11" width="16.25"/>
    <col customWidth="1" min="12" max="12" width="15.13"/>
    <col customWidth="1" min="13" max="13" width="10.5"/>
  </cols>
  <sheetData>
    <row r="1">
      <c r="A1" s="1" t="s">
        <v>0</v>
      </c>
      <c r="B1" s="2" t="s">
        <v>1</v>
      </c>
      <c r="C1" s="27" t="s">
        <v>2</v>
      </c>
      <c r="D1" s="3"/>
      <c r="E1" s="3"/>
      <c r="F1" s="3"/>
      <c r="G1" s="49"/>
      <c r="H1" s="3"/>
      <c r="I1" s="49"/>
      <c r="J1" s="3"/>
      <c r="K1" s="3"/>
      <c r="L1" s="3"/>
      <c r="M1" s="3"/>
    </row>
    <row r="2">
      <c r="A2" s="1" t="s">
        <v>109</v>
      </c>
      <c r="B2" s="2" t="s">
        <v>1</v>
      </c>
      <c r="C2" s="24"/>
      <c r="D2" s="3"/>
      <c r="E2" s="3"/>
      <c r="F2" s="3"/>
      <c r="G2" s="49"/>
      <c r="H2" s="3"/>
      <c r="I2" s="49"/>
      <c r="J2" s="3"/>
      <c r="K2" s="3"/>
      <c r="L2" s="3"/>
      <c r="M2" s="3"/>
    </row>
    <row r="3">
      <c r="A3" s="5" t="s">
        <v>3</v>
      </c>
      <c r="B3" s="6" t="s">
        <v>1</v>
      </c>
      <c r="C3" s="27"/>
      <c r="D3" s="6"/>
      <c r="E3" s="3"/>
      <c r="F3" s="3"/>
      <c r="G3" s="49"/>
      <c r="H3" s="3"/>
      <c r="I3" s="49"/>
      <c r="J3" s="3"/>
      <c r="K3" s="3"/>
      <c r="L3" s="3"/>
      <c r="M3" s="3"/>
    </row>
    <row r="4">
      <c r="A4" s="1" t="s">
        <v>110</v>
      </c>
      <c r="B4" s="27" t="s">
        <v>86</v>
      </c>
      <c r="C4" s="30" t="s">
        <v>111</v>
      </c>
      <c r="D4" s="25"/>
      <c r="E4" s="3"/>
      <c r="F4" s="3"/>
      <c r="G4" s="49"/>
      <c r="H4" s="3"/>
      <c r="I4" s="49"/>
      <c r="J4" s="3"/>
      <c r="K4" s="3"/>
      <c r="L4" s="3"/>
      <c r="M4" s="3"/>
    </row>
    <row r="5">
      <c r="A5" s="1" t="s">
        <v>22</v>
      </c>
      <c r="B5" s="2" t="s">
        <v>15</v>
      </c>
      <c r="C5" s="27" t="s">
        <v>23</v>
      </c>
      <c r="D5" s="3"/>
      <c r="E5" s="3"/>
      <c r="F5" s="3"/>
      <c r="G5" s="49"/>
      <c r="H5" s="3"/>
      <c r="I5" s="49"/>
      <c r="J5" s="3"/>
      <c r="K5" s="3"/>
      <c r="L5" s="3"/>
      <c r="M5" s="3"/>
    </row>
    <row r="6">
      <c r="A6" s="39" t="s">
        <v>24</v>
      </c>
      <c r="B6" s="24" t="s">
        <v>20</v>
      </c>
      <c r="C6" s="24"/>
      <c r="D6" s="3"/>
      <c r="E6" s="24"/>
      <c r="F6" s="24"/>
      <c r="G6" s="49"/>
      <c r="H6" s="3"/>
      <c r="I6" s="49"/>
      <c r="J6" s="3"/>
      <c r="K6" s="3"/>
      <c r="L6" s="3"/>
      <c r="M6" s="3"/>
    </row>
    <row r="7">
      <c r="A7" s="31" t="s">
        <v>25</v>
      </c>
      <c r="B7" s="25" t="s">
        <v>20</v>
      </c>
      <c r="C7" s="25" t="s">
        <v>26</v>
      </c>
      <c r="D7" s="3"/>
      <c r="E7" s="25"/>
      <c r="F7" s="25"/>
      <c r="G7" s="49"/>
      <c r="H7" s="3"/>
      <c r="I7" s="49"/>
      <c r="J7" s="3"/>
      <c r="K7" s="3"/>
      <c r="L7" s="3"/>
      <c r="M7" s="3"/>
    </row>
    <row r="8">
      <c r="A8" s="3"/>
      <c r="B8" s="3"/>
      <c r="C8" s="3"/>
      <c r="D8" s="3"/>
      <c r="E8" s="3"/>
      <c r="F8" s="3"/>
      <c r="G8" s="49"/>
      <c r="H8" s="3"/>
      <c r="I8" s="49"/>
      <c r="J8" s="3"/>
      <c r="K8" s="3"/>
      <c r="L8" s="3"/>
      <c r="M8" s="3"/>
    </row>
    <row r="9">
      <c r="A9" s="9" t="s">
        <v>0</v>
      </c>
      <c r="B9" s="1" t="s">
        <v>109</v>
      </c>
      <c r="C9" s="41" t="s">
        <v>71</v>
      </c>
      <c r="D9" s="10" t="s">
        <v>91</v>
      </c>
      <c r="E9" s="41" t="s">
        <v>92</v>
      </c>
      <c r="F9" s="42" t="s">
        <v>112</v>
      </c>
      <c r="G9" s="50" t="s">
        <v>3</v>
      </c>
      <c r="H9" s="51" t="s">
        <v>27</v>
      </c>
      <c r="I9" s="50" t="s">
        <v>113</v>
      </c>
      <c r="J9" s="43" t="s">
        <v>22</v>
      </c>
      <c r="K9" s="43" t="s">
        <v>24</v>
      </c>
      <c r="L9" s="43" t="s">
        <v>25</v>
      </c>
      <c r="M9" s="10"/>
    </row>
    <row r="10">
      <c r="A10" s="14">
        <v>1.0</v>
      </c>
      <c r="B10" s="10">
        <v>3.0</v>
      </c>
      <c r="C10" s="16" t="str">
        <f>LOOKUP(LOOKUP($B10, account_campaign_package!$A16:$A$19, account_campaign_package!$C16:$C$19), account!$A16:$A$19, account!$D16:$D$19)</f>
        <v>homer</v>
      </c>
      <c r="D10" s="16" t="str">
        <f>LOOKUP(LOOKUP(LOOKUP($B10, account_campaign_package!$A16:$A$19, account_campaign_package!$E16:$E$19), campaign_package!$A16:$A$26, campaign_package!$B16:$B$26), campaign_movement!$A16:$A$20, campaign_movement!$C16:$C$20)</f>
        <v>Thank You</v>
      </c>
      <c r="E10" s="16" t="str">
        <f>LOOKUP(LOOKUP(LOOKUP($B10, account_campaign_package!$A16:$A$19, account_campaign_package!$E16:$E$19), campaign_package!$A16:$A$26, campaign_package!$B16:$B$26), campaign_movement!$A16:$A$20, campaign_movement!$D16:$D$20)</f>
        <v>Healthcare and support staff</v>
      </c>
      <c r="F10" s="22" t="str">
        <f>LOOKUP($B10, account_campaign_package!$A16:$A$19, account_campaign_package!$M16:$M$19)</f>
        <v>PVC2-Q5MU-DPCP-F99W</v>
      </c>
      <c r="G10" s="44">
        <v>3.0</v>
      </c>
      <c r="H10" s="28" t="str">
        <f>LOOKUP($A10, user!$A16:$A$22, user!$E16:$E$22)</f>
        <v>Mr Plow</v>
      </c>
      <c r="I10" s="44">
        <v>10.0</v>
      </c>
      <c r="J10" s="16" t="s">
        <v>33</v>
      </c>
      <c r="K10" s="45"/>
      <c r="L10" s="45"/>
      <c r="M10" s="15"/>
    </row>
    <row r="11">
      <c r="A11" s="52">
        <v>2.0</v>
      </c>
      <c r="B11" s="52">
        <v>6.0</v>
      </c>
      <c r="C11" s="18" t="str">
        <f>LOOKUP(LOOKUP($B11, account_campaign_package!$A16:$A$19, account_campaign_package!$C16:$C$19), account!$A16:$A$19, account!$D16:$D$19)</f>
        <v>homer</v>
      </c>
      <c r="D11" s="18" t="str">
        <f>LOOKUP(LOOKUP(LOOKUP($B11, account_campaign_package!$A16:$A$19, account_campaign_package!$E16:$E$19), campaign_package!$A16:$A$26, campaign_package!$B16:$B$26), campaign_movement!$A16:$A$20, campaign_movement!$C16:$C$20)</f>
        <v>Thank You</v>
      </c>
      <c r="E11" s="18" t="str">
        <f>LOOKUP(LOOKUP(LOOKUP($B11, account_campaign_package!$A16:$A$19, account_campaign_package!$E16:$E$19), campaign_package!$A16:$A$26, campaign_package!$B16:$B$26), campaign_movement!$A16:$A$20, campaign_movement!$D16:$D$20)</f>
        <v>Healthcare and support staff</v>
      </c>
      <c r="F11" s="18" t="str">
        <f>LOOKUP($B11, account_campaign_package!$A16:$A$19, account_campaign_package!$M16:$M$19)</f>
        <v>FBVQ-SBDU-7CBY-2B6J</v>
      </c>
      <c r="G11" s="53">
        <v>4.0</v>
      </c>
      <c r="H11" s="54" t="str">
        <f>LOOKUP($A11, user!$A16:$A$22, user!$E16:$E$22)</f>
        <v>Ruddiger</v>
      </c>
      <c r="I11" s="53">
        <v>15.0</v>
      </c>
      <c r="J11" s="18" t="s">
        <v>33</v>
      </c>
      <c r="K11" s="46"/>
      <c r="L11" s="46"/>
      <c r="M11" s="46"/>
    </row>
    <row r="12">
      <c r="A12" s="10">
        <v>3.0</v>
      </c>
      <c r="B12" s="10">
        <v>6.0</v>
      </c>
      <c r="C12" s="16" t="str">
        <f>LOOKUP(LOOKUP($B12, account_campaign_package!$A16:$A$19, account_campaign_package!$C16:$C$19), account!$A16:$A$19, account!$D16:$D$19)</f>
        <v>homer</v>
      </c>
      <c r="D12" s="16" t="str">
        <f>LOOKUP(LOOKUP(LOOKUP($B12, account_campaign_package!$A16:$A$19, account_campaign_package!$E16:$E$19), campaign_package!$A16:$A$26, campaign_package!$B16:$B$26), campaign_movement!$A16:$A$20, campaign_movement!$C16:$C$20)</f>
        <v>Thank You</v>
      </c>
      <c r="E12" s="16" t="str">
        <f>LOOKUP(LOOKUP(LOOKUP($B12, account_campaign_package!$A16:$A$19, account_campaign_package!$E16:$E$19), campaign_package!$A16:$A$26, campaign_package!$B16:$B$26), campaign_movement!$A16:$A$20, campaign_movement!$D16:$D$20)</f>
        <v>Healthcare and support staff</v>
      </c>
      <c r="F12" s="22" t="str">
        <f>LOOKUP($B12, account_campaign_package!$A16:$A$19, account_campaign_package!$M16:$M$19)</f>
        <v>FBVQ-SBDU-7CBY-2B6J</v>
      </c>
      <c r="G12" s="44">
        <v>2.0</v>
      </c>
      <c r="H12" s="28" t="str">
        <f>LOOKUP($A12, user!$A16:$A$22, user!$E16:$E$22)</f>
        <v>Lie Smeller</v>
      </c>
      <c r="I12" s="44">
        <v>10.0</v>
      </c>
      <c r="J12" s="16" t="s">
        <v>33</v>
      </c>
      <c r="K12" s="46"/>
      <c r="L12" s="46"/>
      <c r="M12" s="15"/>
    </row>
    <row r="13">
      <c r="A13" s="10">
        <v>4.0</v>
      </c>
      <c r="B13" s="10">
        <v>9.0</v>
      </c>
      <c r="C13" s="16" t="str">
        <f>LOOKUP(LOOKUP($B13, account_campaign_package!$A16:$A$19, account_campaign_package!$C16:$C$19), account!$A16:$A$19, account!$D16:$D$19)</f>
        <v>homer</v>
      </c>
      <c r="D13" s="16" t="str">
        <f>LOOKUP(LOOKUP(LOOKUP($B13, account_campaign_package!$A16:$A$19, account_campaign_package!$E16:$E$19), campaign_package!$A16:$A$26, campaign_package!$B16:$B$26), campaign_movement!$A16:$A$20, campaign_movement!$C16:$C$20)</f>
        <v>Thank You</v>
      </c>
      <c r="E13" s="16" t="str">
        <f>LOOKUP(LOOKUP(LOOKUP($B13, account_campaign_package!$A16:$A$19, account_campaign_package!$E16:$E$19), campaign_package!$A16:$A$26, campaign_package!$B16:$B$26), campaign_movement!$A16:$A$20, campaign_movement!$D16:$D$20)</f>
        <v>Educators and paraprofessionals</v>
      </c>
      <c r="F13" s="22" t="str">
        <f>LOOKUP($B13, account_campaign_package!$A16:$A$19, account_campaign_package!$M16:$M$19)</f>
        <v>SUGX-P989-JBBS-TT2A</v>
      </c>
      <c r="G13" s="44">
        <v>5.0</v>
      </c>
      <c r="H13" s="54" t="str">
        <f>LOOKUP($A13, user!$A16:$A$22, user!$E16:$E$22)</f>
        <v>The Baby</v>
      </c>
      <c r="I13" s="44">
        <v>25.0</v>
      </c>
      <c r="J13" s="16" t="s">
        <v>33</v>
      </c>
      <c r="K13" s="46"/>
      <c r="L13" s="46"/>
      <c r="M13" s="15"/>
    </row>
    <row r="14">
      <c r="A14" s="55">
        <v>5.0</v>
      </c>
      <c r="B14" s="52">
        <v>6.0</v>
      </c>
      <c r="C14" s="18" t="str">
        <f>LOOKUP(LOOKUP($B14, account_campaign_package!$A16:$A$19, account_campaign_package!$C16:$C$19), account!$A16:$A$19, account!$D16:$D$19)</f>
        <v>homer</v>
      </c>
      <c r="D14" s="18" t="str">
        <f>LOOKUP(LOOKUP(LOOKUP($B14, account_campaign_package!$A16:$A$19, account_campaign_package!$E16:$E$19), campaign_package!$A16:$A$26, campaign_package!$B16:$B$26), campaign_movement!$A16:$A$20, campaign_movement!$C16:$C$20)</f>
        <v>Thank You</v>
      </c>
      <c r="E14" s="18" t="str">
        <f>LOOKUP(LOOKUP(LOOKUP($B14, account_campaign_package!$A16:$A$19, account_campaign_package!$E16:$E$19), campaign_package!$A16:$A$26, campaign_package!$B16:$B$26), campaign_movement!$A16:$A$20, campaign_movement!$D16:$D$20)</f>
        <v>Healthcare and support staff</v>
      </c>
      <c r="F14" s="18" t="str">
        <f>LOOKUP($B14, account_campaign_package!$A16:$A$19, account_campaign_package!$M16:$M$19)</f>
        <v>FBVQ-SBDU-7CBY-2B6J</v>
      </c>
      <c r="G14" s="53">
        <v>11.0</v>
      </c>
      <c r="H14" s="28" t="str">
        <f>LOOKUP($A14, user!$A16:$A$22, user!$E16:$E$22)</f>
        <v>Marge</v>
      </c>
      <c r="I14" s="53">
        <v>50.0</v>
      </c>
      <c r="J14" s="18" t="s">
        <v>33</v>
      </c>
      <c r="K14" s="46"/>
      <c r="L14" s="46"/>
      <c r="M14" s="46"/>
    </row>
    <row r="15">
      <c r="A15" s="10">
        <v>6.0</v>
      </c>
      <c r="B15" s="10">
        <v>12.0</v>
      </c>
      <c r="C15" s="16" t="str">
        <f>LOOKUP(LOOKUP($B15, account_campaign_package!$A16:$A$19, account_campaign_package!$C16:$C$19), account!$A16:$A$19, account!$D16:$D$19)</f>
        <v>homer</v>
      </c>
      <c r="D15" s="16" t="str">
        <f>LOOKUP(LOOKUP(LOOKUP($B15, account_campaign_package!$A16:$A$19, account_campaign_package!$E16:$E$19), campaign_package!$A16:$A$26, campaign_package!$B16:$B$26), campaign_movement!$A16:$A$20, campaign_movement!$C16:$C$20)</f>
        <v>Bush Fires (AU)</v>
      </c>
      <c r="E15" s="16" t="str">
        <f>LOOKUP(LOOKUP(LOOKUP($B15, account_campaign_package!$A16:$A$19, account_campaign_package!$E16:$E$19), campaign_package!$A16:$A$26, campaign_package!$B16:$B$26), campaign_movement!$A16:$A$20, campaign_movement!$D16:$D$20)</f>
        <v>Fire and Rescue NSW</v>
      </c>
      <c r="F15" s="22" t="str">
        <f>LOOKUP($B15, account_campaign_package!$A16:$A$19, account_campaign_package!$M16:$M$19)</f>
        <v>RM97-BMSS-L63R-9MHJ</v>
      </c>
      <c r="G15" s="44">
        <v>7.0</v>
      </c>
      <c r="H15" s="54" t="str">
        <f>LOOKUP($A15, user!$A16:$A$22, user!$E16:$E$22)</f>
        <v>Barney</v>
      </c>
      <c r="I15" s="44">
        <v>35.0</v>
      </c>
      <c r="J15" s="18" t="s">
        <v>33</v>
      </c>
      <c r="K15" s="46"/>
      <c r="L15" s="46"/>
      <c r="M15" s="15"/>
    </row>
    <row r="16">
      <c r="A16" s="3"/>
      <c r="B16" s="3"/>
      <c r="C16" s="3"/>
      <c r="D16" s="3"/>
      <c r="E16" s="3"/>
      <c r="F16" s="3"/>
      <c r="G16" s="49"/>
      <c r="H16" s="3"/>
      <c r="I16" s="49"/>
      <c r="J16" s="3"/>
      <c r="K16" s="3"/>
      <c r="L16" s="3"/>
      <c r="M16" s="3"/>
    </row>
  </sheetData>
  <drawing r:id="rId2"/>
  <legacyDrawing r:id="rId3"/>
  <tableParts count="1">
    <tablePart r:id="rId5"/>
  </tablePart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38"/>
    <col customWidth="1" min="3" max="3" width="12.25"/>
    <col customWidth="1" min="4" max="4" width="10.25"/>
    <col customWidth="1" min="5" max="5" width="58.38"/>
    <col customWidth="1" min="6" max="6" width="15.75"/>
  </cols>
  <sheetData>
    <row r="1">
      <c r="A1" s="1" t="s">
        <v>0</v>
      </c>
      <c r="B1" s="2" t="s">
        <v>1</v>
      </c>
      <c r="C1" s="2" t="s">
        <v>2</v>
      </c>
      <c r="D1" s="3"/>
      <c r="E1" s="3"/>
      <c r="F1" s="3"/>
      <c r="G1" s="3"/>
    </row>
    <row r="2">
      <c r="A2" s="5" t="s">
        <v>59</v>
      </c>
      <c r="B2" s="6" t="s">
        <v>1</v>
      </c>
      <c r="C2" s="3"/>
      <c r="D2" s="3"/>
      <c r="E2" s="2" t="s">
        <v>697</v>
      </c>
      <c r="F2" s="3"/>
      <c r="G2" s="3"/>
    </row>
    <row r="3">
      <c r="A3" s="1" t="s">
        <v>698</v>
      </c>
      <c r="B3" s="2" t="s">
        <v>6</v>
      </c>
      <c r="C3" s="3"/>
      <c r="D3" s="3"/>
      <c r="E3" s="3"/>
      <c r="F3" s="3"/>
      <c r="G3" s="3"/>
    </row>
    <row r="4">
      <c r="A4" s="1" t="s">
        <v>699</v>
      </c>
      <c r="B4" s="2" t="s">
        <v>6</v>
      </c>
      <c r="C4" s="3"/>
      <c r="D4" s="3"/>
      <c r="E4" s="3"/>
      <c r="F4" s="3"/>
      <c r="G4" s="3"/>
    </row>
    <row r="5">
      <c r="A5" s="31" t="s">
        <v>24</v>
      </c>
      <c r="B5" s="25" t="s">
        <v>20</v>
      </c>
      <c r="C5" s="25" t="s">
        <v>26</v>
      </c>
      <c r="D5" s="3"/>
      <c r="E5" s="3"/>
      <c r="F5" s="3"/>
      <c r="G5" s="3"/>
    </row>
    <row r="6">
      <c r="A6" s="3"/>
      <c r="B6" s="3"/>
      <c r="C6" s="3"/>
      <c r="D6" s="3"/>
      <c r="E6" s="3"/>
      <c r="F6" s="3"/>
      <c r="G6" s="3"/>
    </row>
    <row r="7">
      <c r="A7" s="3"/>
      <c r="B7" s="3"/>
      <c r="C7" s="3"/>
      <c r="D7" s="3"/>
      <c r="E7" s="3"/>
      <c r="F7" s="3"/>
      <c r="G7" s="3"/>
    </row>
    <row r="8">
      <c r="A8" s="184" t="s">
        <v>0</v>
      </c>
      <c r="B8" s="9" t="s">
        <v>59</v>
      </c>
      <c r="C8" s="10" t="s">
        <v>71</v>
      </c>
      <c r="D8" s="43" t="s">
        <v>698</v>
      </c>
      <c r="E8" s="43" t="s">
        <v>699</v>
      </c>
      <c r="F8" s="91" t="s">
        <v>24</v>
      </c>
      <c r="G8" s="13"/>
    </row>
    <row r="9">
      <c r="A9" s="185">
        <v>1.0</v>
      </c>
      <c r="B9" s="116">
        <v>1.0</v>
      </c>
      <c r="C9" s="186" t="str">
        <f>LOOKUP($B9, account!$A16:$A$19, account!$C16:$C$19)</f>
        <v>Mr Plow</v>
      </c>
      <c r="D9" s="186" t="s">
        <v>700</v>
      </c>
      <c r="E9" s="121" t="s">
        <v>701</v>
      </c>
      <c r="F9" s="187"/>
      <c r="G9" s="17"/>
    </row>
    <row r="10">
      <c r="A10" s="185">
        <v>2.0</v>
      </c>
      <c r="B10" s="116">
        <v>12.0</v>
      </c>
      <c r="C10" s="186" t="str">
        <f>LOOKUP($B10, account!$A16:$A$19, account!$C16:$C$19)</f>
        <v>Eugene</v>
      </c>
      <c r="D10" s="116" t="s">
        <v>62</v>
      </c>
      <c r="E10" s="116" t="s">
        <v>702</v>
      </c>
      <c r="F10" s="188"/>
      <c r="G10" s="17"/>
    </row>
    <row r="11">
      <c r="A11" s="116">
        <v>3.0</v>
      </c>
      <c r="B11" s="116">
        <v>12.0</v>
      </c>
      <c r="C11" s="186" t="str">
        <f>LOOKUP($B11, account!$A16:$A$19, account!$C16:$C$19)</f>
        <v>Eugene</v>
      </c>
      <c r="D11" s="116" t="s">
        <v>62</v>
      </c>
      <c r="E11" s="116" t="s">
        <v>703</v>
      </c>
      <c r="F11" s="188"/>
      <c r="G11" s="17"/>
    </row>
    <row r="12">
      <c r="A12" s="116">
        <v>4.0</v>
      </c>
      <c r="B12" s="116">
        <v>12.0</v>
      </c>
      <c r="C12" s="186" t="str">
        <f>LOOKUP($B12, account!$A16:$A$19, account!$C16:$C$19)</f>
        <v>Eugene</v>
      </c>
      <c r="D12" s="116" t="s">
        <v>704</v>
      </c>
      <c r="E12" s="116" t="s">
        <v>705</v>
      </c>
      <c r="F12" s="188"/>
      <c r="G12" s="17"/>
    </row>
    <row r="13">
      <c r="A13" s="116">
        <v>5.0</v>
      </c>
      <c r="B13" s="116">
        <v>12.0</v>
      </c>
      <c r="C13" s="186" t="str">
        <f>LOOKUP($B13, account!$A16:$A$19, account!$C16:$C$19)</f>
        <v>Eugene</v>
      </c>
      <c r="D13" s="116" t="s">
        <v>68</v>
      </c>
      <c r="E13" s="116" t="s">
        <v>706</v>
      </c>
      <c r="F13" s="188"/>
      <c r="G13" s="17"/>
    </row>
    <row r="14">
      <c r="A14" s="116">
        <v>6.0</v>
      </c>
      <c r="B14" s="116">
        <v>1.0</v>
      </c>
      <c r="C14" s="186" t="str">
        <f>LOOKUP($B14, account!$A16:$A$19, account!$C16:$C$19)</f>
        <v>Mr Plow</v>
      </c>
      <c r="D14" s="116" t="s">
        <v>707</v>
      </c>
      <c r="E14" s="116" t="s">
        <v>708</v>
      </c>
      <c r="F14" s="188"/>
      <c r="G14" s="17"/>
    </row>
    <row r="15">
      <c r="A15" s="116">
        <v>7.0</v>
      </c>
      <c r="B15" s="116">
        <v>1.0</v>
      </c>
      <c r="C15" s="186" t="str">
        <f>LOOKUP($B15, account!$A16:$A$19, account!$C16:$C$19)</f>
        <v>Mr Plow</v>
      </c>
      <c r="D15" s="116" t="s">
        <v>709</v>
      </c>
      <c r="E15" s="116" t="s">
        <v>710</v>
      </c>
      <c r="F15" s="188"/>
      <c r="G15" s="17"/>
    </row>
    <row r="16">
      <c r="A16" s="3"/>
      <c r="B16" s="3"/>
      <c r="C16" s="3"/>
      <c r="D16" s="3"/>
      <c r="E16" s="3"/>
      <c r="F16" s="3"/>
      <c r="G16" s="3"/>
    </row>
  </sheetData>
  <drawing r:id="rId1"/>
  <tableParts count="1">
    <tablePart r:id="rId3"/>
  </tableParts>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0.63"/>
    <col customWidth="1" min="3" max="3" width="45.5"/>
    <col customWidth="1" min="4" max="4" width="13.75"/>
    <col customWidth="1" min="5" max="5" width="11.38"/>
    <col customWidth="1" min="6" max="6" width="16.75"/>
    <col customWidth="1" min="7" max="7" width="6.88"/>
    <col customWidth="1" min="8" max="8" width="16.0"/>
    <col customWidth="1" min="9" max="9" width="8.13"/>
    <col customWidth="1" min="10" max="10" width="5.38"/>
    <col customWidth="1" min="11" max="11" width="5.88"/>
    <col customWidth="1" min="12" max="12" width="16.25"/>
    <col customWidth="1" min="13" max="13" width="15.13"/>
  </cols>
  <sheetData>
    <row r="1">
      <c r="A1" s="1" t="s">
        <v>0</v>
      </c>
      <c r="B1" s="2" t="s">
        <v>1</v>
      </c>
      <c r="C1" s="2" t="s">
        <v>2</v>
      </c>
      <c r="D1" s="3"/>
      <c r="E1" s="3"/>
      <c r="F1" s="3"/>
      <c r="G1" s="3"/>
      <c r="H1" s="3"/>
      <c r="I1" s="3"/>
      <c r="J1" s="3"/>
      <c r="K1" s="3"/>
      <c r="L1" s="3"/>
      <c r="M1" s="3"/>
      <c r="N1" s="3"/>
    </row>
    <row r="2">
      <c r="A2" s="1" t="s">
        <v>59</v>
      </c>
      <c r="B2" s="2" t="s">
        <v>1</v>
      </c>
      <c r="C2" s="3"/>
      <c r="D2" s="2"/>
      <c r="E2" s="3"/>
      <c r="F2" s="3"/>
      <c r="G2" s="3"/>
      <c r="H2" s="3"/>
      <c r="I2" s="3"/>
      <c r="J2" s="3"/>
      <c r="K2" s="3"/>
      <c r="L2" s="3"/>
      <c r="M2" s="3"/>
      <c r="N2" s="3"/>
    </row>
    <row r="3">
      <c r="A3" s="1" t="s">
        <v>5</v>
      </c>
      <c r="B3" s="2" t="s">
        <v>6</v>
      </c>
      <c r="C3" s="3"/>
      <c r="D3" s="3"/>
      <c r="E3" s="3"/>
      <c r="F3" s="3"/>
      <c r="G3" s="3"/>
      <c r="H3" s="3"/>
      <c r="I3" s="3"/>
      <c r="J3" s="3"/>
      <c r="K3" s="3"/>
      <c r="L3" s="3"/>
      <c r="M3" s="3"/>
      <c r="N3" s="3"/>
    </row>
    <row r="4">
      <c r="A4" s="1" t="s">
        <v>133</v>
      </c>
      <c r="B4" s="2" t="s">
        <v>6</v>
      </c>
      <c r="C4" s="2" t="s">
        <v>8</v>
      </c>
      <c r="D4" s="3"/>
      <c r="E4" s="3"/>
      <c r="F4" s="3"/>
      <c r="G4" s="3"/>
      <c r="H4" s="3"/>
      <c r="I4" s="3"/>
      <c r="J4" s="3"/>
      <c r="K4" s="3"/>
      <c r="L4" s="3"/>
      <c r="M4" s="3"/>
      <c r="N4" s="3"/>
    </row>
    <row r="5">
      <c r="A5" s="1" t="s">
        <v>160</v>
      </c>
      <c r="B5" s="2" t="s">
        <v>6</v>
      </c>
      <c r="C5" s="3"/>
      <c r="D5" s="3"/>
      <c r="E5" s="3"/>
      <c r="F5" s="3"/>
      <c r="G5" s="3"/>
      <c r="H5" s="3"/>
      <c r="I5" s="3"/>
      <c r="J5" s="3"/>
      <c r="K5" s="3"/>
      <c r="L5" s="3"/>
      <c r="M5" s="3"/>
      <c r="N5" s="3"/>
    </row>
    <row r="6">
      <c r="A6" s="1" t="s">
        <v>161</v>
      </c>
      <c r="B6" s="2" t="s">
        <v>1</v>
      </c>
      <c r="C6" s="3"/>
      <c r="D6" s="2"/>
      <c r="E6" s="2"/>
      <c r="F6" s="2"/>
      <c r="G6" s="3"/>
      <c r="H6" s="3"/>
      <c r="I6" s="3"/>
      <c r="J6" s="3"/>
      <c r="K6" s="3"/>
      <c r="L6" s="3"/>
      <c r="M6" s="3"/>
      <c r="N6" s="3"/>
    </row>
    <row r="7">
      <c r="A7" s="1" t="s">
        <v>162</v>
      </c>
      <c r="B7" s="2" t="s">
        <v>15</v>
      </c>
      <c r="C7" s="2" t="s">
        <v>711</v>
      </c>
      <c r="D7" s="3"/>
      <c r="E7" s="3"/>
      <c r="F7" s="3"/>
      <c r="G7" s="3"/>
      <c r="H7" s="3"/>
      <c r="I7" s="3"/>
      <c r="J7" s="3"/>
      <c r="K7" s="3"/>
      <c r="L7" s="3"/>
      <c r="M7" s="3"/>
      <c r="N7" s="3"/>
    </row>
    <row r="8">
      <c r="A8" s="1" t="s">
        <v>164</v>
      </c>
      <c r="B8" s="2" t="s">
        <v>6</v>
      </c>
      <c r="C8" s="2" t="s">
        <v>8</v>
      </c>
      <c r="D8" s="3"/>
      <c r="E8" s="3"/>
      <c r="F8" s="3"/>
      <c r="G8" s="3"/>
      <c r="H8" s="3"/>
      <c r="I8" s="3"/>
      <c r="J8" s="3"/>
      <c r="K8" s="3"/>
      <c r="L8" s="3"/>
      <c r="M8" s="3"/>
      <c r="N8" s="3"/>
    </row>
    <row r="9">
      <c r="A9" s="1" t="s">
        <v>114</v>
      </c>
      <c r="B9" s="2" t="s">
        <v>15</v>
      </c>
      <c r="C9" s="2" t="s">
        <v>712</v>
      </c>
      <c r="D9" s="3"/>
      <c r="E9" s="3"/>
      <c r="F9" s="3"/>
      <c r="G9" s="3"/>
      <c r="H9" s="3"/>
      <c r="I9" s="3"/>
      <c r="J9" s="3"/>
      <c r="K9" s="3"/>
      <c r="L9" s="3"/>
      <c r="M9" s="3"/>
      <c r="N9" s="3"/>
    </row>
    <row r="10">
      <c r="A10" s="1" t="s">
        <v>22</v>
      </c>
      <c r="B10" s="2" t="s">
        <v>15</v>
      </c>
      <c r="C10" s="2" t="s">
        <v>713</v>
      </c>
      <c r="D10" s="3"/>
      <c r="E10" s="3"/>
      <c r="F10" s="3"/>
      <c r="G10" s="3"/>
      <c r="H10" s="3"/>
      <c r="I10" s="3"/>
      <c r="J10" s="3"/>
      <c r="K10" s="3"/>
      <c r="L10" s="3"/>
      <c r="M10" s="3"/>
      <c r="N10" s="3"/>
    </row>
    <row r="11">
      <c r="A11" s="1" t="s">
        <v>24</v>
      </c>
      <c r="B11" s="2" t="s">
        <v>20</v>
      </c>
      <c r="C11" s="3"/>
      <c r="D11" s="3"/>
      <c r="E11" s="3"/>
      <c r="F11" s="3"/>
      <c r="G11" s="3"/>
      <c r="H11" s="3"/>
      <c r="I11" s="3"/>
      <c r="J11" s="3"/>
      <c r="K11" s="3"/>
      <c r="L11" s="3"/>
      <c r="M11" s="3"/>
      <c r="N11" s="3"/>
    </row>
    <row r="12">
      <c r="A12" s="1" t="s">
        <v>25</v>
      </c>
      <c r="B12" s="2" t="s">
        <v>20</v>
      </c>
      <c r="C12" s="2" t="s">
        <v>26</v>
      </c>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8" t="s">
        <v>0</v>
      </c>
      <c r="B15" s="9" t="s">
        <v>59</v>
      </c>
      <c r="C15" s="10" t="s">
        <v>71</v>
      </c>
      <c r="D15" s="9" t="s">
        <v>5</v>
      </c>
      <c r="E15" s="9" t="s">
        <v>133</v>
      </c>
      <c r="F15" s="9" t="s">
        <v>160</v>
      </c>
      <c r="G15" s="9" t="s">
        <v>161</v>
      </c>
      <c r="H15" s="73" t="s">
        <v>162</v>
      </c>
      <c r="I15" s="73" t="s">
        <v>164</v>
      </c>
      <c r="J15" s="9" t="s">
        <v>114</v>
      </c>
      <c r="K15" s="8" t="s">
        <v>22</v>
      </c>
      <c r="L15" s="9" t="s">
        <v>24</v>
      </c>
      <c r="M15" s="74" t="s">
        <v>25</v>
      </c>
      <c r="N15" s="13"/>
    </row>
    <row r="16">
      <c r="A16" s="10">
        <v>1.0</v>
      </c>
      <c r="B16" s="10">
        <v>5.0</v>
      </c>
      <c r="C16" s="15" t="str">
        <f>LOOKUP($B16, account!$A17:$A$19, account!$D17:$D$19)</f>
        <v>marge</v>
      </c>
      <c r="D16" s="19" t="s">
        <v>714</v>
      </c>
      <c r="E16" s="19" t="s">
        <v>715</v>
      </c>
      <c r="F16" s="75" t="s">
        <v>716</v>
      </c>
      <c r="G16" s="10">
        <v>3.0</v>
      </c>
      <c r="H16" s="10" t="s">
        <v>77</v>
      </c>
      <c r="I16" s="10" t="s">
        <v>30</v>
      </c>
      <c r="J16" s="10" t="s">
        <v>207</v>
      </c>
      <c r="K16" s="14" t="s">
        <v>33</v>
      </c>
      <c r="L16" s="17"/>
      <c r="M16" s="17"/>
      <c r="N16" s="17"/>
    </row>
    <row r="17">
      <c r="A17" s="3"/>
      <c r="B17" s="3"/>
      <c r="C17" s="3"/>
      <c r="D17" s="3"/>
      <c r="E17" s="3"/>
      <c r="F17" s="3"/>
      <c r="G17" s="3"/>
      <c r="H17" s="3"/>
      <c r="I17" s="3"/>
      <c r="J17" s="3"/>
      <c r="K17" s="3"/>
      <c r="L17" s="3"/>
      <c r="M17" s="3"/>
      <c r="N17" s="3"/>
    </row>
  </sheetData>
  <drawing r:id="rId1"/>
  <tableParts count="1">
    <tablePart r:id="rId3"/>
  </tableParts>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6.88"/>
    <col customWidth="1" min="3" max="3" width="45.5"/>
    <col customWidth="1" min="4" max="4" width="21.38"/>
    <col customWidth="1" min="5" max="5" width="3.75"/>
    <col customWidth="1" min="6" max="6" width="9.88"/>
    <col customWidth="1" min="7" max="10" width="10.13"/>
    <col customWidth="1" min="11" max="11" width="11.63"/>
    <col customWidth="1" min="12" max="12" width="10.13"/>
    <col customWidth="1" min="13" max="13" width="8.63"/>
    <col customWidth="1" min="14" max="14" width="10.13"/>
    <col customWidth="1" min="15" max="15" width="15.5"/>
    <col customWidth="1" min="16" max="16" width="9.63"/>
    <col customWidth="1" min="17" max="17" width="10.13"/>
    <col customWidth="1" min="18" max="18" width="9.63"/>
    <col customWidth="1" min="19" max="19" width="5.38"/>
    <col customWidth="1" min="20" max="20" width="11.38"/>
    <col customWidth="1" min="21" max="21" width="9.63"/>
    <col customWidth="1" min="22" max="22" width="8.63"/>
    <col customWidth="1" min="23" max="23" width="11.63"/>
    <col customWidth="1" min="24" max="24" width="4.38"/>
    <col customWidth="1" min="25" max="25" width="15.75"/>
    <col customWidth="1" min="26" max="26" width="14.88"/>
  </cols>
  <sheetData>
    <row r="1">
      <c r="A1" s="1" t="s">
        <v>0</v>
      </c>
      <c r="B1" s="2" t="s">
        <v>1</v>
      </c>
      <c r="C1" s="2" t="s">
        <v>2</v>
      </c>
      <c r="D1" s="3"/>
      <c r="E1" s="3"/>
      <c r="F1" s="3"/>
      <c r="G1" s="3"/>
      <c r="H1" s="3"/>
      <c r="I1" s="3"/>
      <c r="J1" s="3"/>
      <c r="K1" s="3"/>
      <c r="L1" s="3"/>
      <c r="M1" s="3"/>
      <c r="N1" s="3"/>
      <c r="O1" s="3"/>
      <c r="P1" s="3"/>
      <c r="Q1" s="3"/>
      <c r="R1" s="3"/>
      <c r="S1" s="3"/>
      <c r="T1" s="3"/>
      <c r="U1" s="3"/>
      <c r="V1" s="3"/>
      <c r="W1" s="3"/>
      <c r="X1" s="3"/>
      <c r="Y1" s="3"/>
      <c r="Z1" s="3"/>
      <c r="AA1" s="3"/>
    </row>
    <row r="2">
      <c r="A2" s="1" t="s">
        <v>5</v>
      </c>
      <c r="B2" s="2" t="s">
        <v>6</v>
      </c>
      <c r="C2" s="3"/>
      <c r="D2" s="3"/>
      <c r="E2" s="3"/>
      <c r="F2" s="3"/>
      <c r="G2" s="3"/>
      <c r="H2" s="3"/>
      <c r="I2" s="3"/>
      <c r="J2" s="3"/>
      <c r="K2" s="3"/>
      <c r="L2" s="3"/>
      <c r="M2" s="3"/>
      <c r="N2" s="3"/>
      <c r="O2" s="3"/>
      <c r="P2" s="3"/>
      <c r="Q2" s="3"/>
      <c r="R2" s="3"/>
      <c r="S2" s="3"/>
      <c r="T2" s="3"/>
      <c r="U2" s="3"/>
      <c r="V2" s="3"/>
      <c r="W2" s="3"/>
      <c r="X2" s="3"/>
      <c r="Y2" s="3"/>
      <c r="Z2" s="3"/>
      <c r="AA2" s="3"/>
    </row>
    <row r="3">
      <c r="A3" s="1" t="s">
        <v>717</v>
      </c>
      <c r="B3" s="2" t="s">
        <v>1</v>
      </c>
      <c r="C3" s="3"/>
      <c r="D3" s="2" t="s">
        <v>718</v>
      </c>
      <c r="E3" s="3"/>
      <c r="F3" s="3"/>
      <c r="G3" s="3"/>
      <c r="H3" s="3"/>
      <c r="I3" s="3"/>
      <c r="J3" s="3"/>
      <c r="K3" s="3"/>
      <c r="L3" s="3"/>
      <c r="M3" s="3"/>
      <c r="N3" s="3"/>
      <c r="O3" s="3"/>
      <c r="P3" s="3"/>
      <c r="Q3" s="3"/>
      <c r="R3" s="3"/>
      <c r="S3" s="3"/>
      <c r="T3" s="3"/>
      <c r="U3" s="3"/>
      <c r="V3" s="3"/>
      <c r="W3" s="3"/>
      <c r="X3" s="3"/>
      <c r="Y3" s="3"/>
      <c r="Z3" s="3"/>
      <c r="AA3" s="3"/>
    </row>
    <row r="4">
      <c r="A4" s="1" t="s">
        <v>719</v>
      </c>
      <c r="B4" s="2" t="s">
        <v>1</v>
      </c>
      <c r="C4" s="2" t="s">
        <v>8</v>
      </c>
      <c r="D4" s="2" t="s">
        <v>718</v>
      </c>
      <c r="E4" s="3"/>
      <c r="F4" s="3"/>
      <c r="G4" s="3"/>
      <c r="H4" s="3"/>
      <c r="I4" s="3"/>
      <c r="J4" s="3"/>
      <c r="K4" s="3"/>
      <c r="L4" s="3"/>
      <c r="M4" s="3"/>
      <c r="N4" s="3"/>
      <c r="O4" s="3"/>
      <c r="P4" s="3"/>
      <c r="Q4" s="3"/>
      <c r="R4" s="3"/>
      <c r="S4" s="3"/>
      <c r="T4" s="3"/>
      <c r="U4" s="3"/>
      <c r="V4" s="3"/>
      <c r="W4" s="3"/>
      <c r="X4" s="3"/>
      <c r="Y4" s="3"/>
      <c r="Z4" s="3"/>
      <c r="AA4" s="3"/>
    </row>
    <row r="5">
      <c r="A5" s="1" t="s">
        <v>720</v>
      </c>
      <c r="B5" s="2" t="s">
        <v>15</v>
      </c>
      <c r="C5" s="2" t="s">
        <v>83</v>
      </c>
      <c r="D5" s="3"/>
      <c r="E5" s="3"/>
      <c r="F5" s="3"/>
      <c r="G5" s="3"/>
      <c r="H5" s="3"/>
      <c r="I5" s="3"/>
      <c r="J5" s="3"/>
      <c r="K5" s="3"/>
      <c r="L5" s="3"/>
      <c r="M5" s="3"/>
      <c r="N5" s="3"/>
      <c r="O5" s="3"/>
      <c r="P5" s="3"/>
      <c r="Q5" s="3"/>
      <c r="R5" s="3"/>
      <c r="S5" s="3"/>
      <c r="T5" s="3"/>
      <c r="U5" s="3"/>
      <c r="V5" s="3"/>
      <c r="W5" s="3"/>
      <c r="X5" s="3"/>
      <c r="Y5" s="3"/>
      <c r="Z5" s="3"/>
      <c r="AA5" s="3"/>
    </row>
    <row r="6">
      <c r="A6" s="1" t="s">
        <v>721</v>
      </c>
      <c r="B6" s="2" t="s">
        <v>15</v>
      </c>
      <c r="C6" s="2" t="s">
        <v>722</v>
      </c>
      <c r="D6" s="3"/>
      <c r="E6" s="3"/>
      <c r="F6" s="3"/>
      <c r="G6" s="3"/>
      <c r="H6" s="3"/>
      <c r="I6" s="3"/>
      <c r="J6" s="3"/>
      <c r="K6" s="3"/>
      <c r="L6" s="3"/>
      <c r="M6" s="3"/>
      <c r="N6" s="3"/>
      <c r="O6" s="3"/>
      <c r="P6" s="3"/>
      <c r="Q6" s="3"/>
      <c r="R6" s="3"/>
      <c r="S6" s="3"/>
      <c r="T6" s="3"/>
      <c r="U6" s="3"/>
      <c r="V6" s="3"/>
      <c r="W6" s="3"/>
      <c r="X6" s="3"/>
      <c r="Y6" s="3"/>
      <c r="Z6" s="3"/>
      <c r="AA6" s="3"/>
    </row>
    <row r="7">
      <c r="A7" s="9" t="s">
        <v>723</v>
      </c>
      <c r="B7" s="2" t="s">
        <v>15</v>
      </c>
      <c r="C7" s="2" t="s">
        <v>83</v>
      </c>
      <c r="D7" s="2" t="s">
        <v>724</v>
      </c>
      <c r="E7" s="3"/>
      <c r="F7" s="3"/>
      <c r="G7" s="3"/>
      <c r="H7" s="3"/>
      <c r="I7" s="3"/>
      <c r="J7" s="3"/>
      <c r="K7" s="3"/>
      <c r="L7" s="3"/>
      <c r="M7" s="3"/>
      <c r="N7" s="3"/>
      <c r="O7" s="3"/>
      <c r="P7" s="3"/>
      <c r="Q7" s="3"/>
      <c r="R7" s="3"/>
      <c r="S7" s="3"/>
      <c r="T7" s="3"/>
      <c r="U7" s="3"/>
      <c r="V7" s="3"/>
      <c r="W7" s="3"/>
      <c r="X7" s="3"/>
      <c r="Y7" s="3"/>
      <c r="Z7" s="3"/>
      <c r="AA7" s="3"/>
    </row>
    <row r="8">
      <c r="A8" s="9" t="s">
        <v>725</v>
      </c>
      <c r="B8" s="2" t="s">
        <v>15</v>
      </c>
      <c r="C8" s="2" t="s">
        <v>83</v>
      </c>
      <c r="D8" s="2" t="s">
        <v>726</v>
      </c>
      <c r="E8" s="3"/>
      <c r="F8" s="3"/>
      <c r="G8" s="3"/>
      <c r="H8" s="3"/>
      <c r="I8" s="3"/>
      <c r="J8" s="3"/>
      <c r="K8" s="3"/>
      <c r="L8" s="3"/>
      <c r="M8" s="3"/>
      <c r="N8" s="3"/>
      <c r="O8" s="3"/>
      <c r="P8" s="3"/>
      <c r="Q8" s="3"/>
      <c r="R8" s="3"/>
      <c r="S8" s="3"/>
      <c r="T8" s="3"/>
      <c r="U8" s="3"/>
      <c r="V8" s="3"/>
      <c r="W8" s="3"/>
      <c r="X8" s="3"/>
      <c r="Y8" s="3"/>
      <c r="Z8" s="3"/>
      <c r="AA8" s="3"/>
    </row>
    <row r="9">
      <c r="A9" s="9" t="s">
        <v>727</v>
      </c>
      <c r="B9" s="2" t="s">
        <v>15</v>
      </c>
      <c r="C9" s="2" t="s">
        <v>83</v>
      </c>
      <c r="D9" s="2" t="s">
        <v>728</v>
      </c>
      <c r="E9" s="3"/>
      <c r="F9" s="3"/>
      <c r="G9" s="3"/>
      <c r="H9" s="3"/>
      <c r="I9" s="3"/>
      <c r="J9" s="3"/>
      <c r="K9" s="3"/>
      <c r="L9" s="3"/>
      <c r="M9" s="3"/>
      <c r="N9" s="3"/>
      <c r="O9" s="3"/>
      <c r="P9" s="3"/>
      <c r="Q9" s="3"/>
      <c r="R9" s="3"/>
      <c r="S9" s="3"/>
      <c r="T9" s="3"/>
      <c r="U9" s="3"/>
      <c r="V9" s="3"/>
      <c r="W9" s="3"/>
      <c r="X9" s="3"/>
      <c r="Y9" s="3"/>
      <c r="Z9" s="3"/>
      <c r="AA9" s="3"/>
    </row>
    <row r="10">
      <c r="A10" s="9" t="s">
        <v>729</v>
      </c>
      <c r="B10" s="2" t="s">
        <v>15</v>
      </c>
      <c r="C10" s="2" t="s">
        <v>83</v>
      </c>
      <c r="D10" s="2" t="s">
        <v>730</v>
      </c>
      <c r="E10" s="3"/>
      <c r="F10" s="3"/>
      <c r="G10" s="3"/>
      <c r="H10" s="3"/>
      <c r="I10" s="3"/>
      <c r="J10" s="3"/>
      <c r="K10" s="3"/>
      <c r="L10" s="3"/>
      <c r="M10" s="3"/>
      <c r="N10" s="3"/>
      <c r="O10" s="3"/>
      <c r="P10" s="3"/>
      <c r="Q10" s="3"/>
      <c r="R10" s="3"/>
      <c r="S10" s="3"/>
      <c r="T10" s="3"/>
      <c r="U10" s="3"/>
      <c r="V10" s="3"/>
      <c r="W10" s="3"/>
      <c r="X10" s="3"/>
      <c r="Y10" s="3"/>
      <c r="Z10" s="3"/>
      <c r="AA10" s="3"/>
    </row>
    <row r="11">
      <c r="A11" s="9" t="s">
        <v>731</v>
      </c>
      <c r="B11" s="2" t="s">
        <v>15</v>
      </c>
      <c r="C11" s="2" t="s">
        <v>83</v>
      </c>
      <c r="D11" s="2" t="s">
        <v>732</v>
      </c>
      <c r="E11" s="3"/>
      <c r="F11" s="3"/>
      <c r="G11" s="3"/>
      <c r="H11" s="3"/>
      <c r="I11" s="3"/>
      <c r="J11" s="3"/>
      <c r="K11" s="3"/>
      <c r="L11" s="3"/>
      <c r="M11" s="3"/>
      <c r="N11" s="3"/>
      <c r="O11" s="3"/>
      <c r="P11" s="3"/>
      <c r="Q11" s="3"/>
      <c r="R11" s="3"/>
      <c r="S11" s="3"/>
      <c r="T11" s="3"/>
      <c r="U11" s="3"/>
      <c r="V11" s="3"/>
      <c r="W11" s="3"/>
      <c r="X11" s="3"/>
      <c r="Y11" s="3"/>
      <c r="Z11" s="3"/>
      <c r="AA11" s="3"/>
    </row>
    <row r="12">
      <c r="A12" s="9" t="s">
        <v>733</v>
      </c>
      <c r="B12" s="2" t="s">
        <v>15</v>
      </c>
      <c r="C12" s="2" t="s">
        <v>83</v>
      </c>
      <c r="D12" s="3"/>
      <c r="E12" s="3"/>
      <c r="F12" s="3"/>
      <c r="G12" s="3"/>
      <c r="H12" s="3"/>
      <c r="I12" s="3"/>
      <c r="J12" s="3"/>
      <c r="K12" s="3"/>
      <c r="L12" s="3"/>
      <c r="M12" s="3"/>
      <c r="N12" s="3"/>
      <c r="O12" s="3"/>
      <c r="P12" s="3"/>
      <c r="Q12" s="3"/>
      <c r="R12" s="3"/>
      <c r="S12" s="3"/>
      <c r="T12" s="3"/>
      <c r="U12" s="3"/>
      <c r="V12" s="3"/>
      <c r="W12" s="3"/>
      <c r="X12" s="3"/>
      <c r="Y12" s="3"/>
      <c r="Z12" s="3"/>
      <c r="AA12" s="3"/>
    </row>
    <row r="13">
      <c r="A13" s="9" t="s">
        <v>734</v>
      </c>
      <c r="B13" s="2" t="s">
        <v>15</v>
      </c>
      <c r="C13" s="2" t="s">
        <v>83</v>
      </c>
      <c r="D13" s="3"/>
      <c r="E13" s="3"/>
      <c r="F13" s="3"/>
      <c r="G13" s="3"/>
      <c r="H13" s="3"/>
      <c r="I13" s="3"/>
      <c r="J13" s="3"/>
      <c r="K13" s="3"/>
      <c r="L13" s="3"/>
      <c r="M13" s="3"/>
      <c r="N13" s="3"/>
      <c r="O13" s="3"/>
      <c r="P13" s="3"/>
      <c r="Q13" s="3"/>
      <c r="R13" s="3"/>
      <c r="S13" s="3"/>
      <c r="T13" s="3"/>
      <c r="U13" s="3"/>
      <c r="V13" s="3"/>
      <c r="W13" s="3"/>
      <c r="X13" s="3"/>
      <c r="Y13" s="3"/>
      <c r="Z13" s="3"/>
      <c r="AA13" s="3"/>
    </row>
    <row r="14">
      <c r="A14" s="9" t="s">
        <v>735</v>
      </c>
      <c r="B14" s="2" t="s">
        <v>15</v>
      </c>
      <c r="C14" s="2" t="s">
        <v>83</v>
      </c>
      <c r="D14" s="3"/>
      <c r="E14" s="3"/>
      <c r="F14" s="3"/>
      <c r="G14" s="3"/>
      <c r="H14" s="3"/>
      <c r="I14" s="3"/>
      <c r="J14" s="3"/>
      <c r="K14" s="3"/>
      <c r="L14" s="3"/>
      <c r="M14" s="3"/>
      <c r="N14" s="3"/>
      <c r="O14" s="3"/>
      <c r="P14" s="3"/>
      <c r="Q14" s="3"/>
      <c r="R14" s="3"/>
      <c r="S14" s="3"/>
      <c r="T14" s="3"/>
      <c r="U14" s="3"/>
      <c r="V14" s="3"/>
      <c r="W14" s="3"/>
      <c r="X14" s="3"/>
      <c r="Y14" s="3"/>
      <c r="Z14" s="3"/>
      <c r="AA14" s="3"/>
    </row>
    <row r="15">
      <c r="A15" s="9" t="s">
        <v>736</v>
      </c>
      <c r="B15" s="2" t="s">
        <v>15</v>
      </c>
      <c r="C15" s="2" t="s">
        <v>83</v>
      </c>
      <c r="D15" s="2" t="s">
        <v>737</v>
      </c>
      <c r="E15" s="3"/>
      <c r="F15" s="3"/>
      <c r="G15" s="3"/>
      <c r="H15" s="3"/>
      <c r="I15" s="3"/>
      <c r="J15" s="3"/>
      <c r="K15" s="3"/>
      <c r="L15" s="3"/>
      <c r="M15" s="3"/>
      <c r="N15" s="3"/>
      <c r="O15" s="3"/>
      <c r="P15" s="3"/>
      <c r="Q15" s="3"/>
      <c r="R15" s="3"/>
      <c r="S15" s="3"/>
      <c r="T15" s="3"/>
      <c r="U15" s="3"/>
      <c r="V15" s="3"/>
      <c r="W15" s="3"/>
      <c r="X15" s="3"/>
      <c r="Y15" s="3"/>
      <c r="Z15" s="3"/>
      <c r="AA15" s="3"/>
    </row>
    <row r="16">
      <c r="A16" s="9" t="s">
        <v>738</v>
      </c>
      <c r="B16" s="2" t="s">
        <v>15</v>
      </c>
      <c r="C16" s="2" t="s">
        <v>83</v>
      </c>
      <c r="D16" s="2" t="s">
        <v>739</v>
      </c>
      <c r="E16" s="3"/>
      <c r="F16" s="3"/>
      <c r="G16" s="3"/>
      <c r="H16" s="3"/>
      <c r="I16" s="3"/>
      <c r="J16" s="3"/>
      <c r="K16" s="3"/>
      <c r="L16" s="3"/>
      <c r="M16" s="3"/>
      <c r="N16" s="3"/>
      <c r="O16" s="3"/>
      <c r="P16" s="3"/>
      <c r="Q16" s="3"/>
      <c r="R16" s="3"/>
      <c r="S16" s="3"/>
      <c r="T16" s="3"/>
      <c r="U16" s="3"/>
      <c r="V16" s="3"/>
      <c r="W16" s="3"/>
      <c r="X16" s="3"/>
      <c r="Y16" s="3"/>
      <c r="Z16" s="3"/>
      <c r="AA16" s="3"/>
    </row>
    <row r="17">
      <c r="A17" s="1" t="s">
        <v>740</v>
      </c>
      <c r="B17" s="2" t="s">
        <v>1</v>
      </c>
      <c r="C17" s="2" t="s">
        <v>8</v>
      </c>
      <c r="D17" s="2" t="s">
        <v>741</v>
      </c>
      <c r="E17" s="3"/>
      <c r="F17" s="3"/>
      <c r="G17" s="3"/>
      <c r="H17" s="3"/>
      <c r="I17" s="3"/>
      <c r="J17" s="3"/>
      <c r="K17" s="3"/>
      <c r="L17" s="3"/>
      <c r="M17" s="3"/>
      <c r="N17" s="3"/>
      <c r="O17" s="3"/>
      <c r="P17" s="3"/>
      <c r="Q17" s="3"/>
      <c r="R17" s="3"/>
      <c r="S17" s="3"/>
      <c r="T17" s="3"/>
      <c r="U17" s="3"/>
      <c r="V17" s="3"/>
      <c r="W17" s="3"/>
      <c r="X17" s="3"/>
      <c r="Y17" s="3"/>
      <c r="Z17" s="3"/>
      <c r="AA17" s="3"/>
    </row>
    <row r="18">
      <c r="A18" s="1" t="s">
        <v>742</v>
      </c>
      <c r="B18" s="2" t="s">
        <v>1</v>
      </c>
      <c r="C18" s="2" t="s">
        <v>8</v>
      </c>
      <c r="D18" s="2" t="s">
        <v>741</v>
      </c>
      <c r="E18" s="3"/>
      <c r="F18" s="3"/>
      <c r="G18" s="3"/>
      <c r="H18" s="3"/>
      <c r="I18" s="3"/>
      <c r="J18" s="3"/>
      <c r="K18" s="3"/>
      <c r="L18" s="3"/>
      <c r="M18" s="3"/>
      <c r="N18" s="3"/>
      <c r="O18" s="3"/>
      <c r="P18" s="3"/>
      <c r="Q18" s="3"/>
      <c r="R18" s="3"/>
      <c r="S18" s="3"/>
      <c r="T18" s="3"/>
      <c r="U18" s="3"/>
      <c r="V18" s="3"/>
      <c r="W18" s="3"/>
      <c r="X18" s="3"/>
      <c r="Y18" s="3"/>
      <c r="Z18" s="3"/>
      <c r="AA18" s="3"/>
    </row>
    <row r="19">
      <c r="A19" s="1" t="s">
        <v>743</v>
      </c>
      <c r="B19" s="2" t="s">
        <v>1</v>
      </c>
      <c r="C19" s="2" t="s">
        <v>8</v>
      </c>
      <c r="D19" s="2" t="s">
        <v>744</v>
      </c>
      <c r="E19" s="3"/>
      <c r="F19" s="3"/>
      <c r="G19" s="3"/>
      <c r="H19" s="3"/>
      <c r="I19" s="3"/>
      <c r="J19" s="3"/>
      <c r="K19" s="3"/>
      <c r="L19" s="3"/>
      <c r="M19" s="3"/>
      <c r="N19" s="3"/>
      <c r="O19" s="3"/>
      <c r="P19" s="3"/>
      <c r="Q19" s="3"/>
      <c r="R19" s="3"/>
      <c r="S19" s="3"/>
      <c r="T19" s="3"/>
      <c r="U19" s="3"/>
      <c r="V19" s="3"/>
      <c r="W19" s="3"/>
      <c r="X19" s="3"/>
      <c r="Y19" s="3"/>
      <c r="Z19" s="3"/>
      <c r="AA19" s="3"/>
    </row>
    <row r="20">
      <c r="A20" s="1" t="s">
        <v>745</v>
      </c>
      <c r="B20" s="2" t="s">
        <v>15</v>
      </c>
      <c r="C20" s="2" t="s">
        <v>711</v>
      </c>
      <c r="D20" s="3"/>
      <c r="E20" s="3"/>
      <c r="F20" s="3"/>
      <c r="G20" s="3"/>
      <c r="H20" s="3"/>
      <c r="I20" s="3"/>
      <c r="J20" s="3"/>
      <c r="K20" s="3"/>
      <c r="L20" s="3"/>
      <c r="M20" s="3"/>
      <c r="N20" s="3"/>
      <c r="O20" s="3"/>
      <c r="P20" s="3"/>
      <c r="Q20" s="3"/>
      <c r="R20" s="3"/>
      <c r="S20" s="3"/>
      <c r="T20" s="3"/>
      <c r="U20" s="3"/>
      <c r="V20" s="3"/>
      <c r="W20" s="3"/>
      <c r="X20" s="3"/>
      <c r="Y20" s="3"/>
      <c r="Z20" s="3"/>
      <c r="AA20" s="3"/>
    </row>
    <row r="21">
      <c r="A21" s="1" t="s">
        <v>746</v>
      </c>
      <c r="B21" s="2" t="s">
        <v>1</v>
      </c>
      <c r="C21" s="3"/>
      <c r="D21" s="2" t="s">
        <v>747</v>
      </c>
      <c r="E21" s="3"/>
      <c r="F21" s="3"/>
      <c r="G21" s="3"/>
      <c r="H21" s="3"/>
      <c r="I21" s="3"/>
      <c r="J21" s="3"/>
      <c r="K21" s="3"/>
      <c r="L21" s="3"/>
      <c r="M21" s="3"/>
      <c r="N21" s="3"/>
      <c r="O21" s="3"/>
      <c r="P21" s="3"/>
      <c r="Q21" s="3"/>
      <c r="R21" s="3"/>
      <c r="S21" s="3"/>
      <c r="T21" s="3"/>
      <c r="U21" s="3"/>
      <c r="V21" s="3"/>
      <c r="W21" s="3"/>
      <c r="X21" s="3"/>
      <c r="Y21" s="3"/>
      <c r="Z21" s="3"/>
      <c r="AA21" s="3"/>
    </row>
    <row r="22">
      <c r="A22" s="1" t="s">
        <v>13</v>
      </c>
      <c r="B22" s="2" t="s">
        <v>15</v>
      </c>
      <c r="C22" s="2" t="s">
        <v>83</v>
      </c>
      <c r="D22" s="3"/>
      <c r="E22" s="3"/>
      <c r="F22" s="3"/>
      <c r="G22" s="3"/>
      <c r="H22" s="3"/>
      <c r="I22" s="3"/>
      <c r="J22" s="3"/>
      <c r="K22" s="3"/>
      <c r="L22" s="3"/>
      <c r="M22" s="3"/>
      <c r="N22" s="3"/>
      <c r="O22" s="3"/>
      <c r="P22" s="3"/>
      <c r="Q22" s="3"/>
      <c r="R22" s="3"/>
      <c r="S22" s="3"/>
      <c r="T22" s="3"/>
      <c r="U22" s="3"/>
      <c r="V22" s="3"/>
      <c r="W22" s="3"/>
      <c r="X22" s="3"/>
      <c r="Y22" s="3"/>
      <c r="Z22" s="3"/>
      <c r="AA22" s="3"/>
    </row>
    <row r="23">
      <c r="A23" s="1" t="s">
        <v>748</v>
      </c>
      <c r="B23" s="2" t="s">
        <v>15</v>
      </c>
      <c r="C23" s="2" t="s">
        <v>83</v>
      </c>
      <c r="D23" s="3"/>
      <c r="E23" s="3"/>
      <c r="F23" s="3"/>
      <c r="G23" s="3"/>
      <c r="H23" s="3"/>
      <c r="I23" s="3"/>
      <c r="J23" s="3"/>
      <c r="K23" s="3"/>
      <c r="L23" s="3"/>
      <c r="M23" s="3"/>
      <c r="N23" s="3"/>
      <c r="O23" s="3"/>
      <c r="P23" s="3"/>
      <c r="Q23" s="3"/>
      <c r="R23" s="3"/>
      <c r="S23" s="3"/>
      <c r="T23" s="3"/>
      <c r="U23" s="3"/>
      <c r="V23" s="3"/>
      <c r="W23" s="3"/>
      <c r="X23" s="3"/>
      <c r="Y23" s="3"/>
      <c r="Z23" s="3"/>
      <c r="AA23" s="3"/>
    </row>
    <row r="24">
      <c r="A24" s="1" t="s">
        <v>749</v>
      </c>
      <c r="B24" s="2" t="s">
        <v>15</v>
      </c>
      <c r="C24" s="2" t="s">
        <v>83</v>
      </c>
      <c r="D24" s="3"/>
      <c r="E24" s="3"/>
      <c r="F24" s="3"/>
      <c r="G24" s="3"/>
      <c r="H24" s="3"/>
      <c r="I24" s="3"/>
      <c r="J24" s="3"/>
      <c r="K24" s="3"/>
      <c r="L24" s="3"/>
      <c r="M24" s="3"/>
      <c r="N24" s="3"/>
      <c r="O24" s="3"/>
      <c r="P24" s="3"/>
      <c r="Q24" s="3"/>
      <c r="R24" s="3"/>
      <c r="S24" s="3"/>
      <c r="T24" s="3"/>
      <c r="U24" s="3"/>
      <c r="V24" s="3"/>
      <c r="W24" s="3"/>
      <c r="X24" s="3"/>
      <c r="Y24" s="3"/>
      <c r="Z24" s="3"/>
      <c r="AA24" s="3"/>
    </row>
    <row r="25">
      <c r="A25" s="1" t="s">
        <v>24</v>
      </c>
      <c r="B25" s="2" t="s">
        <v>20</v>
      </c>
      <c r="C25" s="3"/>
      <c r="D25" s="3"/>
      <c r="E25" s="3"/>
      <c r="F25" s="3"/>
      <c r="G25" s="3"/>
      <c r="H25" s="3"/>
      <c r="I25" s="3"/>
      <c r="J25" s="3"/>
      <c r="K25" s="3"/>
      <c r="L25" s="3"/>
      <c r="M25" s="3"/>
      <c r="N25" s="3"/>
      <c r="O25" s="3"/>
      <c r="P25" s="3"/>
      <c r="Q25" s="3"/>
      <c r="R25" s="3"/>
      <c r="S25" s="3"/>
      <c r="T25" s="3"/>
      <c r="U25" s="3"/>
      <c r="V25" s="3"/>
      <c r="W25" s="3"/>
      <c r="X25" s="3"/>
      <c r="Y25" s="3"/>
      <c r="Z25" s="3"/>
      <c r="AA25" s="3"/>
    </row>
    <row r="26">
      <c r="A26" s="1" t="s">
        <v>25</v>
      </c>
      <c r="B26" s="2" t="s">
        <v>20</v>
      </c>
      <c r="C26" s="2" t="s">
        <v>26</v>
      </c>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8" t="s">
        <v>0</v>
      </c>
      <c r="B29" s="9" t="s">
        <v>5</v>
      </c>
      <c r="C29" s="9" t="s">
        <v>717</v>
      </c>
      <c r="D29" s="9" t="s">
        <v>719</v>
      </c>
      <c r="E29" s="9" t="s">
        <v>720</v>
      </c>
      <c r="F29" s="9" t="s">
        <v>721</v>
      </c>
      <c r="G29" s="9" t="s">
        <v>723</v>
      </c>
      <c r="H29" s="9" t="s">
        <v>725</v>
      </c>
      <c r="I29" s="9" t="s">
        <v>727</v>
      </c>
      <c r="J29" s="9" t="s">
        <v>729</v>
      </c>
      <c r="K29" s="9" t="s">
        <v>731</v>
      </c>
      <c r="L29" s="9" t="s">
        <v>733</v>
      </c>
      <c r="M29" s="9" t="s">
        <v>734</v>
      </c>
      <c r="N29" s="9" t="s">
        <v>735</v>
      </c>
      <c r="O29" s="9" t="s">
        <v>736</v>
      </c>
      <c r="P29" s="9" t="s">
        <v>738</v>
      </c>
      <c r="Q29" s="9" t="s">
        <v>740</v>
      </c>
      <c r="R29" s="9" t="s">
        <v>742</v>
      </c>
      <c r="S29" s="73" t="s">
        <v>743</v>
      </c>
      <c r="T29" s="9" t="s">
        <v>745</v>
      </c>
      <c r="U29" s="9" t="s">
        <v>746</v>
      </c>
      <c r="V29" s="73" t="s">
        <v>13</v>
      </c>
      <c r="W29" s="9" t="s">
        <v>748</v>
      </c>
      <c r="X29" s="9" t="s">
        <v>749</v>
      </c>
      <c r="Y29" s="9" t="s">
        <v>24</v>
      </c>
      <c r="Z29" s="74" t="s">
        <v>25</v>
      </c>
      <c r="AA29" s="13"/>
    </row>
    <row r="30">
      <c r="A30" s="14">
        <v>1.0</v>
      </c>
      <c r="B30" s="127" t="s">
        <v>750</v>
      </c>
      <c r="C30" s="33">
        <v>1024.0</v>
      </c>
      <c r="D30" s="22">
        <v>716.0</v>
      </c>
      <c r="E30" s="10" t="s">
        <v>31</v>
      </c>
      <c r="F30" s="10" t="s">
        <v>751</v>
      </c>
      <c r="G30" s="10" t="s">
        <v>31</v>
      </c>
      <c r="H30" s="10" t="s">
        <v>32</v>
      </c>
      <c r="I30" s="10" t="s">
        <v>32</v>
      </c>
      <c r="J30" s="10" t="s">
        <v>32</v>
      </c>
      <c r="K30" s="10" t="s">
        <v>32</v>
      </c>
      <c r="L30" s="10" t="s">
        <v>31</v>
      </c>
      <c r="M30" s="10" t="s">
        <v>31</v>
      </c>
      <c r="N30" s="10" t="s">
        <v>32</v>
      </c>
      <c r="O30" s="10" t="s">
        <v>32</v>
      </c>
      <c r="P30" s="189" t="s">
        <v>32</v>
      </c>
      <c r="Q30" s="10">
        <v>256.0</v>
      </c>
      <c r="R30" s="10">
        <v>709.0</v>
      </c>
      <c r="S30" s="10">
        <v>9.0</v>
      </c>
      <c r="T30" s="10" t="s">
        <v>752</v>
      </c>
      <c r="U30" s="10">
        <v>4.0</v>
      </c>
      <c r="V30" s="10" t="s">
        <v>32</v>
      </c>
      <c r="W30" s="10" t="s">
        <v>32</v>
      </c>
      <c r="X30" s="10" t="s">
        <v>32</v>
      </c>
      <c r="Y30" s="17"/>
      <c r="Z30" s="17"/>
      <c r="AA30" s="17"/>
    </row>
    <row r="31">
      <c r="A31" s="14">
        <v>2.0</v>
      </c>
      <c r="B31" s="127" t="s">
        <v>753</v>
      </c>
      <c r="C31" s="33">
        <v>4048.0</v>
      </c>
      <c r="D31" s="33">
        <v>3440.0</v>
      </c>
      <c r="E31" s="10" t="s">
        <v>31</v>
      </c>
      <c r="F31" s="10" t="s">
        <v>751</v>
      </c>
      <c r="G31" s="33" t="s">
        <v>31</v>
      </c>
      <c r="H31" s="33" t="s">
        <v>32</v>
      </c>
      <c r="I31" s="33" t="s">
        <v>32</v>
      </c>
      <c r="J31" s="33" t="s">
        <v>32</v>
      </c>
      <c r="K31" s="33" t="s">
        <v>32</v>
      </c>
      <c r="L31" s="33" t="s">
        <v>31</v>
      </c>
      <c r="M31" s="33" t="s">
        <v>31</v>
      </c>
      <c r="N31" s="33" t="s">
        <v>32</v>
      </c>
      <c r="O31" s="33" t="s">
        <v>32</v>
      </c>
      <c r="P31" s="189" t="s">
        <v>32</v>
      </c>
      <c r="Q31" s="33">
        <v>2000.0</v>
      </c>
      <c r="R31" s="33">
        <v>3000.0</v>
      </c>
      <c r="S31" s="10">
        <v>10.0</v>
      </c>
      <c r="T31" s="10" t="s">
        <v>752</v>
      </c>
      <c r="U31" s="10">
        <v>7.0</v>
      </c>
      <c r="V31" s="10" t="s">
        <v>32</v>
      </c>
      <c r="W31" s="10" t="s">
        <v>32</v>
      </c>
      <c r="X31" s="10" t="s">
        <v>32</v>
      </c>
      <c r="Y31" s="17"/>
      <c r="Z31" s="17"/>
      <c r="AA31" s="17"/>
    </row>
    <row r="32">
      <c r="A32" s="10">
        <v>3.0</v>
      </c>
      <c r="B32" s="127" t="s">
        <v>754</v>
      </c>
      <c r="C32" s="33">
        <v>2048.0</v>
      </c>
      <c r="D32" s="33">
        <v>2048.0</v>
      </c>
      <c r="E32" s="10" t="s">
        <v>31</v>
      </c>
      <c r="F32" s="10" t="s">
        <v>755</v>
      </c>
      <c r="G32" s="33"/>
      <c r="H32" s="33"/>
      <c r="I32" s="33"/>
      <c r="J32" s="33"/>
      <c r="K32" s="33"/>
      <c r="L32" s="33"/>
      <c r="M32" s="33"/>
      <c r="N32" s="33"/>
      <c r="O32" s="33"/>
      <c r="P32" s="189" t="s">
        <v>31</v>
      </c>
      <c r="Q32" s="33">
        <v>2048.0</v>
      </c>
      <c r="R32" s="33">
        <v>2048.0</v>
      </c>
      <c r="S32" s="10" t="s">
        <v>30</v>
      </c>
      <c r="T32" s="10" t="s">
        <v>31</v>
      </c>
      <c r="U32" s="10">
        <v>7.0</v>
      </c>
      <c r="V32" s="10" t="s">
        <v>32</v>
      </c>
      <c r="W32" s="10" t="s">
        <v>32</v>
      </c>
      <c r="X32" s="10" t="s">
        <v>32</v>
      </c>
      <c r="Y32" s="17"/>
      <c r="Z32" s="17"/>
      <c r="AA32" s="17"/>
    </row>
    <row r="33">
      <c r="A33" s="10">
        <v>4.0</v>
      </c>
      <c r="B33" s="127" t="s">
        <v>756</v>
      </c>
      <c r="C33" s="33">
        <v>4096.0</v>
      </c>
      <c r="D33" s="33">
        <v>4096.0</v>
      </c>
      <c r="E33" s="10" t="s">
        <v>31</v>
      </c>
      <c r="F33" s="10" t="s">
        <v>755</v>
      </c>
      <c r="G33" s="33"/>
      <c r="H33" s="33"/>
      <c r="I33" s="33"/>
      <c r="J33" s="33"/>
      <c r="K33" s="33"/>
      <c r="L33" s="33"/>
      <c r="M33" s="33"/>
      <c r="N33" s="33"/>
      <c r="O33" s="33"/>
      <c r="P33" s="189" t="s">
        <v>31</v>
      </c>
      <c r="Q33" s="33">
        <v>4096.0</v>
      </c>
      <c r="R33" s="33">
        <v>4096.0</v>
      </c>
      <c r="S33" s="10" t="s">
        <v>30</v>
      </c>
      <c r="T33" s="10" t="s">
        <v>31</v>
      </c>
      <c r="U33" s="10">
        <v>7.0</v>
      </c>
      <c r="V33" s="10" t="s">
        <v>32</v>
      </c>
      <c r="W33" s="10" t="s">
        <v>32</v>
      </c>
      <c r="X33" s="10" t="s">
        <v>32</v>
      </c>
      <c r="Y33" s="17"/>
      <c r="Z33" s="17"/>
      <c r="AA33" s="17"/>
    </row>
    <row r="34">
      <c r="A34" s="10">
        <v>5.0</v>
      </c>
      <c r="B34" s="127" t="s">
        <v>757</v>
      </c>
      <c r="C34" s="33">
        <v>8192.0</v>
      </c>
      <c r="D34" s="33">
        <v>8192.0</v>
      </c>
      <c r="E34" s="10" t="s">
        <v>31</v>
      </c>
      <c r="F34" s="10" t="s">
        <v>755</v>
      </c>
      <c r="G34" s="33"/>
      <c r="H34" s="33"/>
      <c r="I34" s="33"/>
      <c r="J34" s="33"/>
      <c r="K34" s="33"/>
      <c r="L34" s="33"/>
      <c r="M34" s="33"/>
      <c r="N34" s="33"/>
      <c r="O34" s="33"/>
      <c r="P34" s="189" t="s">
        <v>31</v>
      </c>
      <c r="Q34" s="33">
        <v>8192.0</v>
      </c>
      <c r="R34" s="33">
        <v>8192.0</v>
      </c>
      <c r="S34" s="10" t="s">
        <v>30</v>
      </c>
      <c r="T34" s="10" t="s">
        <v>31</v>
      </c>
      <c r="U34" s="10">
        <v>7.0</v>
      </c>
      <c r="V34" s="10" t="s">
        <v>32</v>
      </c>
      <c r="W34" s="10" t="s">
        <v>32</v>
      </c>
      <c r="X34" s="10" t="s">
        <v>32</v>
      </c>
      <c r="Y34" s="17"/>
      <c r="Z34" s="17"/>
      <c r="AA34" s="17"/>
    </row>
    <row r="35">
      <c r="A35" s="10">
        <v>6.0</v>
      </c>
      <c r="B35" s="127" t="s">
        <v>758</v>
      </c>
      <c r="C35" s="33">
        <v>64.0</v>
      </c>
      <c r="D35" s="22">
        <v>46.0</v>
      </c>
      <c r="E35" s="10" t="s">
        <v>31</v>
      </c>
      <c r="F35" s="10" t="s">
        <v>759</v>
      </c>
      <c r="G35" s="10"/>
      <c r="H35" s="10"/>
      <c r="I35" s="10"/>
      <c r="J35" s="10"/>
      <c r="K35" s="10"/>
      <c r="L35" s="10"/>
      <c r="M35" s="10"/>
      <c r="N35" s="10"/>
      <c r="O35" s="10"/>
      <c r="P35" s="189" t="s">
        <v>31</v>
      </c>
      <c r="Q35" s="10">
        <v>41.0</v>
      </c>
      <c r="R35" s="10">
        <v>39.0</v>
      </c>
      <c r="S35" s="10">
        <v>1.0</v>
      </c>
      <c r="T35" s="10" t="s">
        <v>32</v>
      </c>
      <c r="U35" s="10">
        <v>7.0</v>
      </c>
      <c r="V35" s="10" t="s">
        <v>32</v>
      </c>
      <c r="W35" s="10" t="s">
        <v>32</v>
      </c>
      <c r="X35" s="10" t="s">
        <v>32</v>
      </c>
      <c r="Y35" s="17"/>
      <c r="Z35" s="17"/>
      <c r="AA35" s="17"/>
    </row>
    <row r="36">
      <c r="A36" s="10">
        <v>7.0</v>
      </c>
      <c r="B36" s="127" t="s">
        <v>760</v>
      </c>
      <c r="C36" s="33">
        <v>192.0</v>
      </c>
      <c r="D36" s="19">
        <v>148.0</v>
      </c>
      <c r="E36" s="10" t="s">
        <v>31</v>
      </c>
      <c r="F36" s="10" t="s">
        <v>759</v>
      </c>
      <c r="G36" s="10"/>
      <c r="H36" s="10"/>
      <c r="I36" s="10"/>
      <c r="J36" s="10"/>
      <c r="K36" s="10"/>
      <c r="L36" s="10"/>
      <c r="M36" s="10"/>
      <c r="N36" s="10"/>
      <c r="O36" s="10"/>
      <c r="P36" s="189" t="s">
        <v>31</v>
      </c>
      <c r="Q36" s="10">
        <v>132.0</v>
      </c>
      <c r="R36" s="10">
        <v>130.0</v>
      </c>
      <c r="S36" s="10" t="s">
        <v>30</v>
      </c>
      <c r="T36" s="10" t="s">
        <v>761</v>
      </c>
      <c r="U36" s="10">
        <v>7.0</v>
      </c>
      <c r="V36" s="10" t="s">
        <v>32</v>
      </c>
      <c r="W36" s="10" t="s">
        <v>32</v>
      </c>
      <c r="X36" s="10" t="s">
        <v>32</v>
      </c>
      <c r="Y36" s="17"/>
      <c r="Z36" s="17"/>
      <c r="AA36" s="17"/>
    </row>
    <row r="37">
      <c r="A37" s="10">
        <v>8.0</v>
      </c>
      <c r="B37" s="127" t="s">
        <v>762</v>
      </c>
      <c r="C37" s="33">
        <v>512.0</v>
      </c>
      <c r="D37" s="22">
        <v>454.0</v>
      </c>
      <c r="E37" s="10" t="s">
        <v>31</v>
      </c>
      <c r="F37" s="10" t="s">
        <v>763</v>
      </c>
      <c r="G37" s="10"/>
      <c r="H37" s="10"/>
      <c r="I37" s="10"/>
      <c r="J37" s="10"/>
      <c r="K37" s="10"/>
      <c r="L37" s="10"/>
      <c r="M37" s="10"/>
      <c r="N37" s="10"/>
      <c r="O37" s="10"/>
      <c r="P37" s="189" t="s">
        <v>32</v>
      </c>
      <c r="Q37" s="10">
        <v>449.0</v>
      </c>
      <c r="R37" s="10">
        <v>447.0</v>
      </c>
      <c r="S37" s="10" t="s">
        <v>30</v>
      </c>
      <c r="T37" s="10" t="s">
        <v>31</v>
      </c>
      <c r="U37" s="10">
        <v>7.0</v>
      </c>
      <c r="V37" s="10" t="s">
        <v>32</v>
      </c>
      <c r="W37" s="10" t="s">
        <v>32</v>
      </c>
      <c r="X37" s="10" t="s">
        <v>32</v>
      </c>
      <c r="Y37" s="17"/>
      <c r="Z37" s="17"/>
      <c r="AA37" s="17"/>
    </row>
    <row r="38">
      <c r="A38" s="10">
        <v>9.0</v>
      </c>
      <c r="B38" s="10" t="s">
        <v>764</v>
      </c>
      <c r="C38" s="33">
        <v>168.0</v>
      </c>
      <c r="D38" s="19">
        <v>137.0</v>
      </c>
      <c r="E38" s="94" t="s">
        <v>31</v>
      </c>
      <c r="F38" s="94" t="s">
        <v>759</v>
      </c>
      <c r="G38" s="10"/>
      <c r="H38" s="10"/>
      <c r="I38" s="10"/>
      <c r="J38" s="10"/>
      <c r="K38" s="10"/>
      <c r="L38" s="10"/>
      <c r="M38" s="10"/>
      <c r="N38" s="10"/>
      <c r="O38" s="10"/>
      <c r="P38" s="189" t="s">
        <v>31</v>
      </c>
      <c r="Q38" s="10">
        <v>132.0</v>
      </c>
      <c r="R38" s="10">
        <v>130.0</v>
      </c>
      <c r="S38" s="10">
        <v>4.0</v>
      </c>
      <c r="T38" s="94" t="s">
        <v>32</v>
      </c>
      <c r="U38" s="10">
        <v>7.0</v>
      </c>
      <c r="V38" s="10" t="s">
        <v>32</v>
      </c>
      <c r="W38" s="10" t="s">
        <v>32</v>
      </c>
      <c r="X38" s="10" t="s">
        <v>32</v>
      </c>
      <c r="Y38" s="17"/>
      <c r="Z38" s="17"/>
      <c r="AA38" s="17"/>
    </row>
    <row r="39">
      <c r="A39" s="10">
        <v>10.0</v>
      </c>
      <c r="B39" s="10" t="s">
        <v>765</v>
      </c>
      <c r="C39" s="33">
        <v>80.0</v>
      </c>
      <c r="D39" s="22">
        <v>48.0</v>
      </c>
      <c r="E39" s="47" t="s">
        <v>31</v>
      </c>
      <c r="F39" s="94" t="s">
        <v>759</v>
      </c>
      <c r="G39" s="10"/>
      <c r="H39" s="10"/>
      <c r="I39" s="10"/>
      <c r="J39" s="10"/>
      <c r="K39" s="10"/>
      <c r="L39" s="10"/>
      <c r="M39" s="10"/>
      <c r="N39" s="10"/>
      <c r="O39" s="10"/>
      <c r="P39" s="189" t="s">
        <v>31</v>
      </c>
      <c r="Q39" s="10">
        <v>41.0</v>
      </c>
      <c r="R39" s="10">
        <v>39.0</v>
      </c>
      <c r="S39" s="10">
        <v>1.0</v>
      </c>
      <c r="T39" s="47" t="s">
        <v>32</v>
      </c>
      <c r="U39" s="10">
        <v>7.0</v>
      </c>
      <c r="V39" s="10" t="s">
        <v>31</v>
      </c>
      <c r="W39" s="10" t="s">
        <v>32</v>
      </c>
      <c r="X39" s="10" t="s">
        <v>32</v>
      </c>
      <c r="Y39" s="17"/>
      <c r="Z39" s="17"/>
      <c r="AA39" s="17"/>
    </row>
    <row r="40">
      <c r="A40" s="58">
        <v>11.0</v>
      </c>
      <c r="B40" s="58" t="s">
        <v>766</v>
      </c>
      <c r="C40" s="52">
        <v>80.0</v>
      </c>
      <c r="D40" s="52">
        <v>48.0</v>
      </c>
      <c r="E40" s="47" t="s">
        <v>31</v>
      </c>
      <c r="F40" s="47" t="s">
        <v>759</v>
      </c>
      <c r="G40" s="52"/>
      <c r="H40" s="52"/>
      <c r="I40" s="52"/>
      <c r="J40" s="52"/>
      <c r="K40" s="52"/>
      <c r="L40" s="52"/>
      <c r="M40" s="52"/>
      <c r="N40" s="52"/>
      <c r="O40" s="52"/>
      <c r="P40" s="190" t="s">
        <v>31</v>
      </c>
      <c r="Q40" s="52">
        <v>41.0</v>
      </c>
      <c r="R40" s="52">
        <v>39.0</v>
      </c>
      <c r="S40" s="52">
        <v>1.0</v>
      </c>
      <c r="T40" s="47" t="s">
        <v>32</v>
      </c>
      <c r="U40" s="52">
        <v>7.0</v>
      </c>
      <c r="V40" s="46" t="s">
        <v>31</v>
      </c>
      <c r="W40" s="46" t="s">
        <v>32</v>
      </c>
      <c r="X40" s="46" t="s">
        <v>32</v>
      </c>
      <c r="Y40" s="47"/>
      <c r="Z40" s="47"/>
      <c r="AA40" s="47"/>
    </row>
    <row r="41">
      <c r="A41" s="10">
        <v>12.0</v>
      </c>
      <c r="B41" s="10" t="s">
        <v>767</v>
      </c>
      <c r="C41" s="33">
        <v>164.0</v>
      </c>
      <c r="D41" s="19">
        <v>128.0</v>
      </c>
      <c r="E41" s="94" t="s">
        <v>31</v>
      </c>
      <c r="F41" s="94" t="s">
        <v>759</v>
      </c>
      <c r="G41" s="10"/>
      <c r="H41" s="10"/>
      <c r="I41" s="10"/>
      <c r="J41" s="10"/>
      <c r="K41" s="10"/>
      <c r="L41" s="10"/>
      <c r="M41" s="10"/>
      <c r="N41" s="10"/>
      <c r="O41" s="10"/>
      <c r="P41" s="189" t="s">
        <v>31</v>
      </c>
      <c r="Q41" s="10">
        <v>122.0</v>
      </c>
      <c r="R41" s="10">
        <v>120.0</v>
      </c>
      <c r="S41" s="10">
        <v>3.0</v>
      </c>
      <c r="T41" s="94" t="s">
        <v>32</v>
      </c>
      <c r="U41" s="10">
        <v>7.0</v>
      </c>
      <c r="V41" s="10" t="s">
        <v>32</v>
      </c>
      <c r="W41" s="10" t="s">
        <v>32</v>
      </c>
      <c r="X41" s="10" t="s">
        <v>32</v>
      </c>
      <c r="Y41" s="17"/>
      <c r="Z41" s="17"/>
      <c r="AA41" s="17"/>
    </row>
    <row r="42">
      <c r="A42" s="149">
        <v>13.0</v>
      </c>
      <c r="B42" s="45" t="s">
        <v>768</v>
      </c>
      <c r="C42" s="71">
        <v>180.0</v>
      </c>
      <c r="D42" s="71">
        <v>144.0</v>
      </c>
      <c r="E42" s="94" t="s">
        <v>31</v>
      </c>
      <c r="F42" s="94" t="s">
        <v>759</v>
      </c>
      <c r="G42" s="191" t="s">
        <v>31</v>
      </c>
      <c r="H42" s="191" t="s">
        <v>32</v>
      </c>
      <c r="I42" s="191" t="s">
        <v>32</v>
      </c>
      <c r="J42" s="191" t="s">
        <v>32</v>
      </c>
      <c r="K42" s="191" t="s">
        <v>32</v>
      </c>
      <c r="L42" s="191" t="s">
        <v>31</v>
      </c>
      <c r="M42" s="191" t="s">
        <v>32</v>
      </c>
      <c r="N42" s="191" t="s">
        <v>31</v>
      </c>
      <c r="O42" s="191" t="s">
        <v>32</v>
      </c>
      <c r="P42" s="191" t="s">
        <v>31</v>
      </c>
      <c r="Q42" s="71">
        <v>132.0</v>
      </c>
      <c r="R42" s="71">
        <v>130.0</v>
      </c>
      <c r="S42" s="76">
        <v>4.0</v>
      </c>
      <c r="T42" s="94" t="s">
        <v>32</v>
      </c>
      <c r="U42" s="76">
        <v>7.0</v>
      </c>
      <c r="V42" s="94" t="s">
        <v>31</v>
      </c>
      <c r="W42" s="94" t="s">
        <v>31</v>
      </c>
      <c r="X42" s="10" t="s">
        <v>32</v>
      </c>
      <c r="Y42" s="94"/>
      <c r="Z42" s="94"/>
      <c r="AA42" s="94"/>
    </row>
    <row r="43">
      <c r="A43" s="58">
        <v>14.0</v>
      </c>
      <c r="B43" s="46" t="s">
        <v>769</v>
      </c>
      <c r="C43" s="52">
        <v>540.0</v>
      </c>
      <c r="D43" s="52">
        <v>504.0</v>
      </c>
      <c r="E43" s="47" t="s">
        <v>31</v>
      </c>
      <c r="F43" s="47" t="s">
        <v>759</v>
      </c>
      <c r="G43" s="52"/>
      <c r="H43" s="52"/>
      <c r="I43" s="52"/>
      <c r="J43" s="52"/>
      <c r="K43" s="52"/>
      <c r="L43" s="52"/>
      <c r="M43" s="52"/>
      <c r="N43" s="52"/>
      <c r="O43" s="52"/>
      <c r="P43" s="190" t="s">
        <v>31</v>
      </c>
      <c r="Q43" s="52">
        <v>492.0</v>
      </c>
      <c r="R43" s="52">
        <v>490.0</v>
      </c>
      <c r="S43" s="78">
        <v>9.0</v>
      </c>
      <c r="T43" s="47" t="s">
        <v>32</v>
      </c>
      <c r="U43" s="78">
        <v>7.0</v>
      </c>
      <c r="V43" s="47" t="s">
        <v>31</v>
      </c>
      <c r="W43" s="47" t="s">
        <v>31</v>
      </c>
      <c r="X43" s="10" t="s">
        <v>32</v>
      </c>
      <c r="Y43" s="47"/>
      <c r="Z43" s="47"/>
      <c r="AA43" s="47"/>
    </row>
    <row r="44">
      <c r="A44" s="149">
        <v>15.0</v>
      </c>
      <c r="B44" s="94" t="s">
        <v>770</v>
      </c>
      <c r="C44" s="76">
        <v>924.0</v>
      </c>
      <c r="D44" s="76">
        <v>888.0</v>
      </c>
      <c r="E44" s="94" t="s">
        <v>31</v>
      </c>
      <c r="F44" s="94" t="s">
        <v>759</v>
      </c>
      <c r="G44" s="76"/>
      <c r="H44" s="76"/>
      <c r="I44" s="76"/>
      <c r="J44" s="76"/>
      <c r="K44" s="76"/>
      <c r="L44" s="76"/>
      <c r="M44" s="76"/>
      <c r="N44" s="76"/>
      <c r="O44" s="76"/>
      <c r="P44" s="191" t="s">
        <v>31</v>
      </c>
      <c r="Q44" s="76">
        <v>854.0</v>
      </c>
      <c r="R44" s="76">
        <v>852.0</v>
      </c>
      <c r="S44" s="76">
        <v>10.0</v>
      </c>
      <c r="T44" s="94" t="s">
        <v>32</v>
      </c>
      <c r="U44" s="76">
        <v>7.0</v>
      </c>
      <c r="V44" s="94" t="s">
        <v>31</v>
      </c>
      <c r="W44" s="94" t="s">
        <v>31</v>
      </c>
      <c r="X44" s="10" t="s">
        <v>32</v>
      </c>
      <c r="Y44" s="94"/>
      <c r="Z44" s="94"/>
      <c r="AA44" s="94"/>
    </row>
    <row r="45">
      <c r="A45" s="149">
        <v>16.0</v>
      </c>
      <c r="B45" s="149" t="s">
        <v>771</v>
      </c>
      <c r="C45" s="79">
        <v>128.0</v>
      </c>
      <c r="D45" s="161" t="s">
        <v>30</v>
      </c>
      <c r="E45" s="149" t="s">
        <v>31</v>
      </c>
      <c r="F45" s="149" t="s">
        <v>755</v>
      </c>
      <c r="G45" s="10"/>
      <c r="H45" s="10"/>
      <c r="I45" s="10"/>
      <c r="J45" s="10"/>
      <c r="K45" s="10"/>
      <c r="L45" s="10"/>
      <c r="M45" s="10"/>
      <c r="N45" s="10"/>
      <c r="O45" s="10"/>
      <c r="P45" s="191" t="s">
        <v>31</v>
      </c>
      <c r="Q45" s="161" t="s">
        <v>30</v>
      </c>
      <c r="R45" s="161" t="s">
        <v>30</v>
      </c>
      <c r="S45" s="161" t="s">
        <v>30</v>
      </c>
      <c r="T45" s="149" t="s">
        <v>772</v>
      </c>
      <c r="U45" s="79">
        <v>7.0</v>
      </c>
      <c r="V45" s="149" t="s">
        <v>32</v>
      </c>
      <c r="W45" s="149" t="s">
        <v>31</v>
      </c>
      <c r="X45" s="149" t="s">
        <v>31</v>
      </c>
      <c r="Y45" s="94"/>
      <c r="Z45" s="94"/>
      <c r="AA45" s="94"/>
    </row>
    <row r="46">
      <c r="A46" s="149">
        <v>17.0</v>
      </c>
      <c r="B46" s="149" t="s">
        <v>773</v>
      </c>
      <c r="C46" s="79">
        <v>256.0</v>
      </c>
      <c r="D46" s="161" t="s">
        <v>30</v>
      </c>
      <c r="E46" s="149" t="s">
        <v>31</v>
      </c>
      <c r="F46" s="149" t="s">
        <v>755</v>
      </c>
      <c r="G46" s="10"/>
      <c r="H46" s="10"/>
      <c r="I46" s="10"/>
      <c r="J46" s="10"/>
      <c r="K46" s="10"/>
      <c r="L46" s="10"/>
      <c r="M46" s="10"/>
      <c r="N46" s="10"/>
      <c r="O46" s="10"/>
      <c r="P46" s="191" t="s">
        <v>31</v>
      </c>
      <c r="Q46" s="161" t="s">
        <v>30</v>
      </c>
      <c r="R46" s="161" t="s">
        <v>30</v>
      </c>
      <c r="S46" s="161" t="s">
        <v>30</v>
      </c>
      <c r="T46" s="149" t="s">
        <v>772</v>
      </c>
      <c r="U46" s="79">
        <v>7.0</v>
      </c>
      <c r="V46" s="149" t="s">
        <v>32</v>
      </c>
      <c r="W46" s="149" t="s">
        <v>31</v>
      </c>
      <c r="X46" s="149" t="s">
        <v>31</v>
      </c>
      <c r="Y46" s="94"/>
      <c r="Z46" s="94"/>
      <c r="AA46" s="94"/>
    </row>
    <row r="47">
      <c r="A47" s="149">
        <v>18.0</v>
      </c>
      <c r="B47" s="149" t="s">
        <v>774</v>
      </c>
      <c r="C47" s="79">
        <v>112.0</v>
      </c>
      <c r="D47" s="161">
        <v>106.0</v>
      </c>
      <c r="E47" s="149" t="s">
        <v>31</v>
      </c>
      <c r="F47" s="149" t="s">
        <v>775</v>
      </c>
      <c r="G47" s="10" t="s">
        <v>32</v>
      </c>
      <c r="H47" s="10" t="s">
        <v>32</v>
      </c>
      <c r="I47" s="10" t="s">
        <v>32</v>
      </c>
      <c r="J47" s="10" t="s">
        <v>31</v>
      </c>
      <c r="K47" s="10" t="s">
        <v>32</v>
      </c>
      <c r="L47" s="10" t="s">
        <v>31</v>
      </c>
      <c r="M47" s="10" t="s">
        <v>32</v>
      </c>
      <c r="N47" s="10" t="s">
        <v>32</v>
      </c>
      <c r="O47" s="10" t="s">
        <v>32</v>
      </c>
      <c r="P47" s="191" t="s">
        <v>32</v>
      </c>
      <c r="Q47" s="161" t="s">
        <v>30</v>
      </c>
      <c r="R47" s="161" t="s">
        <v>30</v>
      </c>
      <c r="S47" s="161" t="s">
        <v>30</v>
      </c>
      <c r="T47" s="149" t="s">
        <v>77</v>
      </c>
      <c r="U47" s="79">
        <v>8.0</v>
      </c>
      <c r="V47" s="149" t="s">
        <v>32</v>
      </c>
      <c r="W47" s="149" t="s">
        <v>32</v>
      </c>
      <c r="X47" s="149" t="s">
        <v>32</v>
      </c>
      <c r="Y47" s="94"/>
      <c r="Z47" s="94"/>
      <c r="AA47" s="94"/>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sheetData>
  <drawing r:id="rId2"/>
  <legacyDrawing r:id="rId3"/>
  <tableParts count="1">
    <tablePart r:id="rId5"/>
  </tableParts>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2.25"/>
    <col customWidth="1" min="3" max="3" width="69.0"/>
    <col customWidth="1" min="4" max="4" width="15.75"/>
    <col customWidth="1" min="5" max="5" width="9.75"/>
    <col customWidth="1" min="6" max="6" width="41.25"/>
    <col customWidth="1" min="7" max="7" width="70.5"/>
    <col customWidth="1" min="8" max="8" width="4.38"/>
    <col customWidth="1" min="9" max="9" width="8.75"/>
    <col customWidth="1" min="10" max="10" width="5.88"/>
    <col customWidth="1" min="11" max="11" width="15.75"/>
    <col customWidth="1" min="12" max="12" width="14.88"/>
  </cols>
  <sheetData>
    <row r="1">
      <c r="A1" s="1" t="s">
        <v>254</v>
      </c>
      <c r="B1" s="37" t="s">
        <v>1</v>
      </c>
      <c r="C1" s="37" t="s">
        <v>60</v>
      </c>
      <c r="D1" s="27" t="s">
        <v>776</v>
      </c>
      <c r="E1" s="3"/>
      <c r="F1" s="3"/>
      <c r="G1" s="3"/>
      <c r="H1" s="3"/>
      <c r="I1" s="3"/>
      <c r="J1" s="3"/>
      <c r="K1" s="3"/>
      <c r="L1" s="3"/>
      <c r="M1" s="3"/>
    </row>
    <row r="2">
      <c r="A2" s="5" t="s">
        <v>256</v>
      </c>
      <c r="B2" s="63" t="s">
        <v>15</v>
      </c>
      <c r="C2" s="61" t="s">
        <v>777</v>
      </c>
      <c r="D2" s="7"/>
      <c r="E2" s="7"/>
      <c r="F2" s="7"/>
      <c r="G2" s="7"/>
      <c r="H2" s="7"/>
      <c r="I2" s="7"/>
      <c r="J2" s="7"/>
      <c r="K2" s="7"/>
      <c r="L2" s="7"/>
      <c r="M2" s="7"/>
    </row>
    <row r="3">
      <c r="A3" s="5" t="s">
        <v>258</v>
      </c>
      <c r="B3" s="63" t="s">
        <v>15</v>
      </c>
      <c r="C3" s="61" t="s">
        <v>778</v>
      </c>
      <c r="D3" s="7"/>
      <c r="E3" s="7"/>
      <c r="F3" s="7"/>
      <c r="G3" s="7"/>
      <c r="H3" s="7"/>
      <c r="I3" s="7"/>
      <c r="J3" s="7"/>
      <c r="K3" s="7"/>
      <c r="L3" s="7"/>
      <c r="M3" s="7"/>
    </row>
    <row r="4">
      <c r="A4" s="1" t="s">
        <v>259</v>
      </c>
      <c r="B4" s="37" t="s">
        <v>1</v>
      </c>
      <c r="C4" s="40" t="s">
        <v>60</v>
      </c>
      <c r="D4" s="25" t="s">
        <v>260</v>
      </c>
      <c r="E4" s="3"/>
      <c r="F4" s="3"/>
      <c r="G4" s="3"/>
      <c r="H4" s="3"/>
      <c r="I4" s="3"/>
      <c r="J4" s="3"/>
      <c r="K4" s="3"/>
      <c r="L4" s="3"/>
      <c r="M4" s="3"/>
    </row>
    <row r="5">
      <c r="A5" s="59" t="s">
        <v>114</v>
      </c>
      <c r="B5" s="61" t="s">
        <v>15</v>
      </c>
      <c r="C5" s="61" t="s">
        <v>779</v>
      </c>
      <c r="D5" s="60"/>
      <c r="E5" s="60"/>
      <c r="F5" s="60"/>
      <c r="G5" s="60"/>
      <c r="H5" s="7"/>
      <c r="I5" s="7"/>
      <c r="J5" s="7"/>
      <c r="K5" s="7"/>
      <c r="L5" s="7"/>
      <c r="M5" s="7"/>
    </row>
    <row r="6">
      <c r="A6" s="64" t="s">
        <v>699</v>
      </c>
      <c r="B6" s="37" t="s">
        <v>6</v>
      </c>
      <c r="C6" s="40"/>
      <c r="D6" s="40"/>
      <c r="E6" s="40"/>
      <c r="F6" s="40"/>
      <c r="G6" s="40"/>
      <c r="H6" s="3"/>
      <c r="I6" s="3"/>
      <c r="J6" s="3"/>
      <c r="K6" s="3"/>
      <c r="L6" s="3"/>
      <c r="M6" s="3"/>
    </row>
    <row r="7">
      <c r="A7" s="1" t="s">
        <v>22</v>
      </c>
      <c r="B7" s="2" t="s">
        <v>15</v>
      </c>
      <c r="C7" s="2" t="s">
        <v>23</v>
      </c>
      <c r="D7" s="3"/>
      <c r="E7" s="3"/>
      <c r="F7" s="3"/>
      <c r="G7" s="3"/>
      <c r="H7" s="3"/>
      <c r="I7" s="3"/>
      <c r="J7" s="3"/>
      <c r="K7" s="3"/>
      <c r="L7" s="3"/>
      <c r="M7" s="3"/>
    </row>
    <row r="8">
      <c r="A8" s="31" t="s">
        <v>24</v>
      </c>
      <c r="B8" s="25" t="s">
        <v>20</v>
      </c>
      <c r="C8" s="25"/>
      <c r="D8" s="25"/>
      <c r="E8" s="25"/>
      <c r="F8" s="3"/>
      <c r="G8" s="3"/>
      <c r="H8" s="3"/>
      <c r="I8" s="3"/>
      <c r="J8" s="3"/>
      <c r="K8" s="3"/>
      <c r="L8" s="3"/>
      <c r="M8" s="3"/>
    </row>
    <row r="9">
      <c r="A9" s="31" t="s">
        <v>25</v>
      </c>
      <c r="B9" s="25" t="s">
        <v>20</v>
      </c>
      <c r="C9" s="25" t="s">
        <v>26</v>
      </c>
      <c r="D9" s="25"/>
      <c r="E9" s="25"/>
      <c r="F9" s="3"/>
      <c r="G9" s="3"/>
      <c r="H9" s="3"/>
      <c r="I9" s="3"/>
      <c r="J9" s="3"/>
      <c r="K9" s="3"/>
      <c r="L9" s="3"/>
      <c r="M9" s="3"/>
    </row>
    <row r="10">
      <c r="A10" s="3"/>
      <c r="B10" s="3"/>
      <c r="C10" s="3"/>
      <c r="D10" s="3"/>
      <c r="E10" s="3"/>
      <c r="F10" s="3"/>
      <c r="G10" s="3"/>
      <c r="H10" s="3"/>
      <c r="I10" s="3"/>
      <c r="J10" s="3"/>
      <c r="K10" s="3"/>
      <c r="L10" s="3"/>
      <c r="M10" s="3"/>
    </row>
    <row r="11">
      <c r="A11" s="192" t="s">
        <v>254</v>
      </c>
      <c r="B11" s="192" t="s">
        <v>256</v>
      </c>
      <c r="C11" s="193" t="s">
        <v>780</v>
      </c>
      <c r="D11" s="192" t="s">
        <v>258</v>
      </c>
      <c r="E11" s="192" t="s">
        <v>259</v>
      </c>
      <c r="F11" s="194" t="s">
        <v>263</v>
      </c>
      <c r="G11" s="193" t="s">
        <v>781</v>
      </c>
      <c r="H11" s="195" t="s">
        <v>114</v>
      </c>
      <c r="I11" s="195" t="s">
        <v>699</v>
      </c>
      <c r="J11" s="195" t="s">
        <v>22</v>
      </c>
      <c r="K11" s="195" t="s">
        <v>24</v>
      </c>
      <c r="L11" s="9" t="s">
        <v>25</v>
      </c>
      <c r="M11" s="13"/>
    </row>
    <row r="12">
      <c r="A12" s="196">
        <v>0.0</v>
      </c>
      <c r="B12" s="197" t="s">
        <v>782</v>
      </c>
      <c r="C12" s="194" t="str">
        <f>IF(B12="account", LOOKUP($A12, account!$A$19:$A22, account!$D$19:$D22), IF(B12="group_organisation", LOOKUP($A12, organisation_group!$A$13:$A22, organisation_group!$D$13:$D22), IF(B12="group_account", LOOKUP($A12, account_group!$A$15:$A22, account_group!$D$15:$D22), IF(B12="organisation", LOOKUP($A12, organisation!$A$13:$A22, organisation!$B$13:$B22), IF(AND(A12=0, B12="system"), "SYSTEM", "ERROR")))))</f>
        <v>SYSTEM</v>
      </c>
      <c r="D12" s="197" t="s">
        <v>62</v>
      </c>
      <c r="E12" s="196">
        <v>13.0</v>
      </c>
      <c r="F12" s="194" t="str">
        <f t="shared" ref="F12:F21" si="1">CONCATENATE($A12, ":", $B12, ":", $D12, ":", $E12)</f>
        <v>0:system:account:13</v>
      </c>
      <c r="G12" s="198" t="str">
        <f>IF($E12=0, CONCATENATE("ALL ", $D12), IF(D12="account", LOOKUP($E12, account!$A$19:$A22, account!$D$19:$D22), IF(D12="group_organisation", LOOKUP($E12, organisation_group!$A$13:$A22, organisation_group!$D$13:$D22), IF(D12="group_account", LOOKUP($E12, account_group!$A$15:$A22, account_group!$D$15:$D22), IF(D12="organisation", LOOKUP($E12, organisation!$A$13:$A22, organisation!$B$13:$B22), "ERROR")))))</f>
        <v>maestro</v>
      </c>
      <c r="H12" s="17"/>
      <c r="I12" s="17"/>
      <c r="J12" s="17"/>
      <c r="K12" s="17"/>
      <c r="L12" s="17"/>
      <c r="M12" s="17"/>
    </row>
    <row r="13">
      <c r="A13" s="199">
        <v>16.0</v>
      </c>
      <c r="B13" s="193" t="s">
        <v>62</v>
      </c>
      <c r="C13" s="194" t="str">
        <f>IF(B13="account", LOOKUP($A13, account!$A$19:$A22, account!$D$19:$D22), IF(B13="group_organisation", LOOKUP($A13, organisation_group!$A$13:$A22, organisation_group!$D$13:$D22), IF(B13="group_account", LOOKUP($A13, account_group!$A$15:$A22, account_group!$D$15:$D22), IF(B13="organisation", LOOKUP($A13, organisation!$A$13:$A22, organisation!$B$13:$B22), IF(AND(A13=0, B13="all"), "SYSTEM", "ERROR")))))</f>
        <v>contributor</v>
      </c>
      <c r="D13" s="193" t="s">
        <v>62</v>
      </c>
      <c r="E13" s="199">
        <v>16.0</v>
      </c>
      <c r="F13" s="194" t="str">
        <f t="shared" si="1"/>
        <v>16:account:account:16</v>
      </c>
      <c r="G13" s="193" t="str">
        <f>IF($E13=0, CONCATENATE("ALL ", $D13), IF(D13="account", LOOKUP($E13, account!$A$19:$A22, account!$D$19:$D22), IF(D13="group_organisation", LOOKUP($E13, organisation_group!$A$13:$A22, organisation_group!$D$13:$D22), IF(D13="group_account", LOOKUP($E13, account_group!$A$15:$A22, account_group!$D$15:$D22), IF(D13="organisation", LOOKUP($E13, organisation!$A$13:$A22, organisation!$B$13:$B22), "ERROR")))))</f>
        <v>contributor</v>
      </c>
      <c r="H13" s="200"/>
      <c r="I13" s="200"/>
      <c r="J13" s="200"/>
      <c r="K13" s="198"/>
      <c r="L13" s="198"/>
      <c r="M13" s="198"/>
    </row>
    <row r="14">
      <c r="A14" s="199">
        <v>16.0</v>
      </c>
      <c r="B14" s="193" t="s">
        <v>62</v>
      </c>
      <c r="C14" s="194" t="str">
        <f>IF(B14="account", LOOKUP($A14, account!$A$19:$A22, account!$D$19:$D22), IF(B14="group_organisation", LOOKUP($A14, organisation_group!$A$13:$A22, organisation_group!$D$13:$D22), IF(B14="group_account", LOOKUP($A14, account_group!$A$15:$A22, account_group!$D$15:$D22), IF(B14="organisation", LOOKUP($A14, organisation!$A$13:$A22, organisation!$B$13:$B22), IF(AND(A14=0, B14="all"), "SYSTEM", "ERROR")))))</f>
        <v>contributor</v>
      </c>
      <c r="D14" s="198" t="s">
        <v>62</v>
      </c>
      <c r="E14" s="199">
        <v>0.0</v>
      </c>
      <c r="F14" s="194" t="str">
        <f t="shared" si="1"/>
        <v>16:account:account:0</v>
      </c>
      <c r="G14" s="193" t="str">
        <f>IF($E14=0, CONCATENATE("ALL ", $D14), IF(D14="account", LOOKUP($E14, account!$A$19:$A22, account!$D$19:$D22), IF(D14="group_organisation", LOOKUP($E14, organisation_group!$A$13:$A22, organisation_group!$D$13:$D22), IF(D14="group_account", LOOKUP($E14, account_group!$A$15:$A22, account_group!$D$15:$D22), IF(D14="organisation", LOOKUP($E14, organisation!$A$13:$A22, organisation!$B$13:$B22), "ERROR")))))</f>
        <v>ALL account</v>
      </c>
      <c r="H14" s="200"/>
      <c r="I14" s="200"/>
      <c r="J14" s="200"/>
      <c r="K14" s="198"/>
      <c r="L14" s="198"/>
      <c r="M14" s="198"/>
    </row>
    <row r="15">
      <c r="A15" s="199">
        <v>16.0</v>
      </c>
      <c r="B15" s="193" t="s">
        <v>62</v>
      </c>
      <c r="C15" s="194" t="str">
        <f>IF(B15="account", LOOKUP($A15, account!$A$19:$A22, account!$D$19:$D22), IF(B15="group_organisation", LOOKUP($A15, organisation_group!$A$13:$A22, organisation_group!$D$13:$D22), IF(B15="group_account", LOOKUP($A15, account_group!$A$15:$A22, account_group!$D$15:$D22), IF(B15="organisation", LOOKUP($A15, organisation!$A$13:$A22, organisation!$B$13:$B22), IF(AND(A15=0, B15="all"), "SYSTEM", "ERROR")))))</f>
        <v>contributor</v>
      </c>
      <c r="D15" s="198" t="s">
        <v>69</v>
      </c>
      <c r="E15" s="199">
        <v>0.0</v>
      </c>
      <c r="F15" s="194" t="str">
        <f t="shared" si="1"/>
        <v>16:account:organisation:0</v>
      </c>
      <c r="G15" s="193" t="str">
        <f>IF($E15=0, CONCATENATE("ALL ", $D15), IF(D15="account", LOOKUP($E15, account!$A$19:$A22, account!$D$19:$D22), IF(D15="group_organisation", LOOKUP($E15, organisation_group!$A$13:$A22, organisation_group!$D$13:$D22), IF(D15="group_account", LOOKUP($E15, account_group!$A$15:$A22, account_group!$D$15:$D22), IF(D15="organisation", LOOKUP($E15, organisation!$A$13:$A22, organisation!$B$13:$B22), "ERROR")))))</f>
        <v>ALL organisation</v>
      </c>
      <c r="H15" s="200"/>
      <c r="I15" s="200"/>
      <c r="J15" s="200"/>
      <c r="K15" s="198"/>
      <c r="L15" s="198"/>
      <c r="M15" s="198"/>
    </row>
    <row r="16">
      <c r="A16" s="200">
        <v>1.0</v>
      </c>
      <c r="B16" s="198" t="s">
        <v>69</v>
      </c>
      <c r="C16" s="194" t="str">
        <f>IF(B16="account", LOOKUP($A16, account!$A$19:$A22, account!$D$19:$D22), IF(B16="group_organisation", LOOKUP($A16, organisation_group!$A$13:$A22, organisation_group!$D$13:$D22), IF(B16="group_account", LOOKUP($A16, account_group!$A$15:$A22, account_group!$D$15:$D22), IF(B16="organisation", LOOKUP($A16, organisation!$A$13:$A22, organisation!$B$13:$B22), IF(AND(A16=0, B16="all"), "SYSTEM", "ERROR")))))</f>
        <v>Simpsons Nuclear Plant</v>
      </c>
      <c r="D16" s="198" t="s">
        <v>62</v>
      </c>
      <c r="E16" s="200">
        <v>1.0</v>
      </c>
      <c r="F16" s="201" t="str">
        <f t="shared" si="1"/>
        <v>1:organisation:account:1</v>
      </c>
      <c r="G16" s="198" t="str">
        <f>IF($E16=0, CONCATENATE("ALL ", $D16), IF(D16="account", LOOKUP($E16, account!$A$19:$A22, account!$D$19:$D22), IF(D16="group_organisation", LOOKUP($E16, organisation_group!$A$13:$A22, organisation_group!$D$13:$D22), IF(D16="group_account", LOOKUP($E16, account_group!$A$15:$A22, account_group!$D$15:$D22), IF(D16="organisation", LOOKUP($E16, organisation!$A$13:$A22, organisation!$B$13:$B22), "ERROR")))))</f>
        <v>homer</v>
      </c>
      <c r="H16" s="200"/>
      <c r="I16" s="200"/>
      <c r="J16" s="200"/>
      <c r="K16" s="198"/>
      <c r="L16" s="198"/>
      <c r="M16" s="198"/>
    </row>
    <row r="17">
      <c r="A17" s="200">
        <v>19.0</v>
      </c>
      <c r="B17" s="198" t="s">
        <v>62</v>
      </c>
      <c r="C17" s="194" t="str">
        <f>IF(B17="account", LOOKUP($A17, account!$A$19:$A22, account!$D$19:$D22), IF(B17="group_organisation", LOOKUP($A17, organisation_group!$A$13:$A22, organisation_group!$D$13:$D22), IF(B17="group_account", LOOKUP($A17, account_group!$A$15:$A22, account_group!$D$15:$D22), IF(B17="organisation", LOOKUP($A17, organisation!$A$13:$A22, organisation!$B$13:$B22), IF(AND(A17=0, B17="all"), "SYSTEM", "ERROR")))))</f>
        <v>keepsake</v>
      </c>
      <c r="D17" s="198" t="s">
        <v>62</v>
      </c>
      <c r="E17" s="200">
        <v>19.0</v>
      </c>
      <c r="F17" s="201" t="str">
        <f t="shared" si="1"/>
        <v>19:account:account:19</v>
      </c>
      <c r="G17" s="198" t="str">
        <f>IF($E17=0, CONCATENATE("ALL ", $D17), IF(D17="account", LOOKUP($E17, account!$A$19:$A22, account!$D$19:$D22), IF(D17="group_organisation", LOOKUP($E17, organisation_group!$A$13:$A22, organisation_group!$D$13:$D22), IF(D17="group_account", LOOKUP($E17, account_group!$A$15:$A22, account_group!$D$15:$D22), IF(D17="organisation", LOOKUP($E17, organisation!$A$13:$A22, organisation!$B$13:$B22), "ERROR")))))</f>
        <v>keepsake</v>
      </c>
      <c r="H17" s="200"/>
      <c r="I17" s="200"/>
      <c r="J17" s="200"/>
      <c r="K17" s="198"/>
      <c r="L17" s="198"/>
      <c r="M17" s="198"/>
    </row>
    <row r="18">
      <c r="A18" s="200">
        <v>19.0</v>
      </c>
      <c r="B18" s="198" t="s">
        <v>62</v>
      </c>
      <c r="C18" s="194" t="str">
        <f>IF(B18="account", LOOKUP($A18, account!$A$19:$A22, account!$D$19:$D22), IF(B18="group_organisation", LOOKUP($A18, organisation_group!$A$13:$A22, organisation_group!$D$13:$D22), IF(B18="group_account", LOOKUP($A18, account_group!$A$15:$A22, account_group!$D$15:$D22), IF(B18="organisation", LOOKUP($A18, organisation!$A$13:$A22, organisation!$B$13:$B22), IF(AND(A18=0, B18="all"), "SYSTEM", "ERROR")))))</f>
        <v>keepsake</v>
      </c>
      <c r="D18" s="198" t="s">
        <v>62</v>
      </c>
      <c r="E18" s="200">
        <v>0.0</v>
      </c>
      <c r="F18" s="201" t="str">
        <f t="shared" si="1"/>
        <v>19:account:account:0</v>
      </c>
      <c r="G18" s="198" t="str">
        <f>IF($E18=0, CONCATENATE("ALL ", $D18), IF(D18="account", LOOKUP($E18, account!$A$19:$A22, account!$D$19:$D22), IF(D18="group_organisation", LOOKUP($E18, organisation_group!$A$13:$A22, organisation_group!$D$13:$D22), IF(D18="group_account", LOOKUP($E18, account_group!$A$15:$A22, account_group!$D$15:$D22), IF(D18="organisation", LOOKUP($E18, organisation!$A$13:$A22, organisation!$B$13:$B22), "ERROR")))))</f>
        <v>ALL account</v>
      </c>
      <c r="H18" s="200"/>
      <c r="I18" s="200"/>
      <c r="J18" s="200"/>
      <c r="K18" s="198"/>
      <c r="L18" s="198"/>
      <c r="M18" s="198"/>
    </row>
    <row r="19">
      <c r="A19" s="200">
        <v>19.0</v>
      </c>
      <c r="B19" s="198" t="s">
        <v>62</v>
      </c>
      <c r="C19" s="194" t="str">
        <f>IF(B19="account", LOOKUP($A19, account!$A$19:$A22, account!$D$19:$D22), IF(B19="group_organisation", LOOKUP($A19, organisation_group!$A$13:$A22, organisation_group!$D$13:$D22), IF(B19="group_account", LOOKUP($A19, account_group!$A$15:$A22, account_group!$D$15:$D22), IF(B19="organisation", LOOKUP($A19, organisation!$A$13:$A22, organisation!$B$13:$B22), IF(AND(A19=0, B19="all"), "SYSTEM", "ERROR")))))</f>
        <v>keepsake</v>
      </c>
      <c r="D19" s="198" t="s">
        <v>69</v>
      </c>
      <c r="E19" s="200">
        <v>0.0</v>
      </c>
      <c r="F19" s="201" t="str">
        <f t="shared" si="1"/>
        <v>19:account:organisation:0</v>
      </c>
      <c r="G19" s="198" t="str">
        <f>IF($E19=0, CONCATENATE("ALL ", $D19), IF(D19="account", LOOKUP($E19, account!$A$19:$A22, account!$D$19:$D22), IF(D19="group_organisation", LOOKUP($E19, organisation_group!$A$13:$A22, organisation_group!$D$13:$D22), IF(D19="group_account", LOOKUP($E19, account_group!$A$15:$A22, account_group!$D$15:$D22), IF(D19="organisation", LOOKUP($E19, organisation!$A$13:$A22, organisation!$B$13:$B22), "ERROR")))))</f>
        <v>ALL organisation</v>
      </c>
      <c r="H19" s="200"/>
      <c r="I19" s="200"/>
      <c r="J19" s="200"/>
      <c r="K19" s="198"/>
      <c r="L19" s="198"/>
      <c r="M19" s="198"/>
    </row>
    <row r="20">
      <c r="A20" s="200">
        <v>19.0</v>
      </c>
      <c r="B20" s="198" t="s">
        <v>62</v>
      </c>
      <c r="C20" s="194" t="str">
        <f>IF(B20="account", LOOKUP($A20, account!$A$19:$A22, account!$D$19:$D22), IF(B20="group_organisation", LOOKUP($A20, organisation_group!$A$13:$A22, organisation_group!$D$13:$D22), IF(B20="group_account", LOOKUP($A20, account_group!$A$15:$A22, account_group!$D$15:$D22), IF(B20="organisation", LOOKUP($A20, organisation!$A$13:$A22, organisation!$B$13:$B22), IF(AND(A20=0, B20="all"), "SYSTEM", "ERROR")))))</f>
        <v>keepsake</v>
      </c>
      <c r="D20" s="198" t="s">
        <v>276</v>
      </c>
      <c r="E20" s="200">
        <v>0.0</v>
      </c>
      <c r="F20" s="201" t="str">
        <f t="shared" si="1"/>
        <v>19:account:group_account:0</v>
      </c>
      <c r="G20" s="198" t="str">
        <f>IF($E20=0, CONCATENATE("ALL ", $D20), IF(D20="account", LOOKUP($E20, account!$A$19:$A22, account!$D$19:$D22), IF(D20="group_organisation", LOOKUP($E20, organisation_group!$A$13:$A22, organisation_group!$D$13:$D22), IF(D20="group_account", LOOKUP($E20, account_group!$A$15:$A22, account_group!$D$15:$D22), IF(D20="organisation", LOOKUP($E20, organisation!$A$13:$A22, organisation!$B$13:$B22), "ERROR")))))</f>
        <v>ALL group_account</v>
      </c>
      <c r="H20" s="200"/>
      <c r="I20" s="200"/>
      <c r="J20" s="200"/>
      <c r="K20" s="198"/>
      <c r="L20" s="198"/>
      <c r="M20" s="198"/>
    </row>
    <row r="21">
      <c r="A21" s="200">
        <v>19.0</v>
      </c>
      <c r="B21" s="198" t="s">
        <v>62</v>
      </c>
      <c r="C21" s="194" t="str">
        <f>IF(B21="account", LOOKUP($A21, account!$A$19:$A22, account!$D$19:$D22), IF(B21="group_organisation", LOOKUP($A21, organisation_group!$A$13:$A22, organisation_group!$D$13:$D22), IF(B21="group_account", LOOKUP($A21, account_group!$A$15:$A22, account_group!$D$15:$D22), IF(B21="organisation", LOOKUP($A21, organisation!$A$13:$A22, organisation!$B$13:$B22), IF(AND(A21=0, B21="all"), "SYSTEM", "ERROR")))))</f>
        <v>keepsake</v>
      </c>
      <c r="D21" s="198" t="s">
        <v>277</v>
      </c>
      <c r="E21" s="200">
        <v>0.0</v>
      </c>
      <c r="F21" s="201" t="str">
        <f t="shared" si="1"/>
        <v>19:account:group_organisation:0</v>
      </c>
      <c r="G21" s="198" t="str">
        <f>IF($E21=0, CONCATENATE("ALL ", $D21), IF(D21="account", LOOKUP($E21, account!$A$19:$A22, account!$D$19:$D22), IF(D21="group_organisation", LOOKUP($E21, organisation_group!$A$13:$A22, organisation_group!$D$13:$D22), IF(D21="group_account", LOOKUP($E21, account_group!$A$15:$A22, account_group!$D$15:$D22), IF(D21="organisation", LOOKUP($E21, organisation!$A$13:$A22, organisation!$B$13:$B22), "ERROR")))))</f>
        <v>ALL group_organisation</v>
      </c>
      <c r="H21" s="200"/>
      <c r="I21" s="200"/>
      <c r="J21" s="200"/>
      <c r="K21" s="198"/>
      <c r="L21" s="198"/>
      <c r="M21" s="198"/>
    </row>
    <row r="22">
      <c r="A22" s="200"/>
      <c r="B22" s="198"/>
      <c r="C22" s="201"/>
      <c r="D22" s="198"/>
      <c r="E22" s="200"/>
      <c r="F22" s="201"/>
      <c r="G22" s="198"/>
      <c r="H22" s="200"/>
      <c r="I22" s="200"/>
      <c r="J22" s="200"/>
      <c r="K22" s="198"/>
      <c r="L22" s="198"/>
      <c r="M22" s="198"/>
    </row>
  </sheetData>
  <drawing r:id="rId2"/>
  <legacyDrawing r:id="rId3"/>
  <tableParts count="1">
    <tablePart r:id="rId5"/>
  </tableParts>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0.63"/>
    <col customWidth="1" min="3" max="3" width="45.13"/>
    <col customWidth="1" min="4" max="4" width="69.0"/>
    <col customWidth="1" min="5" max="5" width="15.25"/>
    <col customWidth="1" min="6" max="6" width="9.75"/>
    <col customWidth="1" min="7" max="7" width="41.25"/>
    <col customWidth="1" min="8" max="8" width="70.5"/>
    <col customWidth="1" min="9" max="9" width="4.38"/>
    <col customWidth="1" min="10" max="10" width="8.75"/>
    <col customWidth="1" min="11" max="11" width="5.88"/>
    <col customWidth="1" min="12" max="12" width="15.75"/>
  </cols>
  <sheetData>
    <row r="1">
      <c r="A1" s="1" t="s">
        <v>0</v>
      </c>
      <c r="B1" s="157" t="s">
        <v>1</v>
      </c>
      <c r="C1" s="157" t="s">
        <v>2</v>
      </c>
      <c r="D1" s="24"/>
      <c r="E1" s="3"/>
      <c r="F1" s="3"/>
      <c r="G1" s="3"/>
      <c r="H1" s="3"/>
      <c r="I1" s="3"/>
      <c r="J1" s="3"/>
      <c r="K1" s="3"/>
      <c r="L1" s="3"/>
      <c r="M1" s="3"/>
    </row>
    <row r="2">
      <c r="A2" s="1" t="s">
        <v>254</v>
      </c>
      <c r="B2" s="37" t="s">
        <v>1</v>
      </c>
      <c r="C2" s="37"/>
      <c r="D2" s="24"/>
      <c r="E2" s="3"/>
      <c r="F2" s="3"/>
      <c r="G2" s="3"/>
      <c r="H2" s="3"/>
      <c r="I2" s="3"/>
      <c r="J2" s="3"/>
      <c r="K2" s="3"/>
      <c r="L2" s="3"/>
      <c r="M2" s="3"/>
    </row>
    <row r="3">
      <c r="A3" s="1" t="s">
        <v>256</v>
      </c>
      <c r="B3" s="63" t="s">
        <v>15</v>
      </c>
      <c r="C3" s="61" t="s">
        <v>511</v>
      </c>
      <c r="D3" s="25"/>
      <c r="E3" s="3"/>
      <c r="F3" s="3"/>
      <c r="G3" s="3"/>
      <c r="H3" s="3"/>
      <c r="I3" s="3"/>
      <c r="J3" s="3"/>
      <c r="K3" s="3"/>
      <c r="L3" s="3"/>
      <c r="M3" s="3"/>
    </row>
    <row r="4">
      <c r="A4" s="1" t="s">
        <v>258</v>
      </c>
      <c r="B4" s="63" t="s">
        <v>15</v>
      </c>
      <c r="C4" s="61" t="s">
        <v>511</v>
      </c>
      <c r="D4" s="25"/>
      <c r="E4" s="3"/>
      <c r="F4" s="3"/>
      <c r="G4" s="3"/>
      <c r="H4" s="3"/>
      <c r="I4" s="3"/>
      <c r="J4" s="3"/>
      <c r="K4" s="3"/>
      <c r="L4" s="3"/>
      <c r="M4" s="3"/>
    </row>
    <row r="5">
      <c r="A5" s="1" t="s">
        <v>259</v>
      </c>
      <c r="B5" s="37" t="s">
        <v>1</v>
      </c>
      <c r="C5" s="40"/>
      <c r="D5" s="25" t="s">
        <v>260</v>
      </c>
      <c r="E5" s="3"/>
      <c r="F5" s="3"/>
      <c r="G5" s="3"/>
      <c r="H5" s="3"/>
      <c r="I5" s="3"/>
      <c r="J5" s="3"/>
      <c r="K5" s="3"/>
      <c r="L5" s="3"/>
      <c r="M5" s="3"/>
    </row>
    <row r="6">
      <c r="A6" s="59" t="s">
        <v>114</v>
      </c>
      <c r="B6" s="61" t="s">
        <v>15</v>
      </c>
      <c r="C6" s="61" t="str">
        <f>notification!C5</f>
        <v>PRIMARY COMPOSITE
(sign-in, request-in, request-out, post-in, post-out)</v>
      </c>
      <c r="D6" s="61" t="s">
        <v>783</v>
      </c>
      <c r="E6" s="60"/>
      <c r="F6" s="60"/>
      <c r="G6" s="60"/>
      <c r="H6" s="7"/>
      <c r="I6" s="7"/>
      <c r="J6" s="7"/>
      <c r="K6" s="7"/>
      <c r="L6" s="7"/>
      <c r="M6" s="7"/>
    </row>
    <row r="7">
      <c r="A7" s="64" t="s">
        <v>699</v>
      </c>
      <c r="B7" s="37" t="s">
        <v>6</v>
      </c>
      <c r="C7" s="40"/>
      <c r="D7" s="40"/>
      <c r="E7" s="40"/>
      <c r="F7" s="40"/>
      <c r="G7" s="40"/>
      <c r="H7" s="3"/>
      <c r="I7" s="3"/>
      <c r="J7" s="3"/>
      <c r="K7" s="3"/>
      <c r="L7" s="3"/>
      <c r="M7" s="3"/>
    </row>
    <row r="8">
      <c r="A8" s="1" t="s">
        <v>22</v>
      </c>
      <c r="B8" s="2" t="s">
        <v>15</v>
      </c>
      <c r="C8" s="157" t="s">
        <v>23</v>
      </c>
      <c r="D8" s="3"/>
      <c r="E8" s="3"/>
      <c r="F8" s="3"/>
      <c r="G8" s="3"/>
      <c r="H8" s="3"/>
      <c r="I8" s="3"/>
      <c r="J8" s="3"/>
      <c r="K8" s="3"/>
      <c r="L8" s="3"/>
      <c r="M8" s="3"/>
    </row>
    <row r="9">
      <c r="A9" s="31" t="s">
        <v>24</v>
      </c>
      <c r="B9" s="25" t="s">
        <v>20</v>
      </c>
      <c r="C9" s="25"/>
      <c r="D9" s="25"/>
      <c r="E9" s="25"/>
      <c r="F9" s="3"/>
      <c r="G9" s="3"/>
      <c r="H9" s="3"/>
      <c r="I9" s="3"/>
      <c r="J9" s="3"/>
      <c r="K9" s="3"/>
      <c r="L9" s="3"/>
      <c r="M9" s="3"/>
    </row>
    <row r="10">
      <c r="A10" s="3"/>
      <c r="B10" s="3"/>
      <c r="C10" s="3"/>
      <c r="D10" s="3"/>
      <c r="E10" s="3"/>
      <c r="F10" s="3"/>
      <c r="G10" s="3"/>
      <c r="H10" s="3"/>
      <c r="I10" s="3"/>
      <c r="J10" s="3"/>
      <c r="K10" s="3"/>
      <c r="L10" s="3"/>
      <c r="M10" s="3"/>
    </row>
    <row r="11">
      <c r="A11" s="8" t="s">
        <v>0</v>
      </c>
      <c r="B11" s="176" t="s">
        <v>254</v>
      </c>
      <c r="C11" s="176" t="s">
        <v>256</v>
      </c>
      <c r="D11" s="202" t="s">
        <v>784</v>
      </c>
      <c r="E11" s="176" t="s">
        <v>258</v>
      </c>
      <c r="F11" s="176" t="s">
        <v>259</v>
      </c>
      <c r="G11" s="203" t="s">
        <v>263</v>
      </c>
      <c r="H11" s="202" t="s">
        <v>785</v>
      </c>
      <c r="I11" s="175" t="s">
        <v>114</v>
      </c>
      <c r="J11" s="175" t="s">
        <v>699</v>
      </c>
      <c r="K11" s="175" t="s">
        <v>22</v>
      </c>
      <c r="L11" s="175" t="s">
        <v>24</v>
      </c>
      <c r="M11" s="13"/>
    </row>
    <row r="12">
      <c r="A12" s="14">
        <v>1.0</v>
      </c>
      <c r="B12" s="204">
        <v>0.0</v>
      </c>
      <c r="C12" s="177" t="s">
        <v>782</v>
      </c>
      <c r="D12" s="136" t="str">
        <f>IF(C12="account", LOOKUP($A12, account!$A$19:$A22, account!$D$19:$D22), IF(C12="group_organisation", LOOKUP($B12, organisation_group!$A$13:$A22, organisation_group!$D$13:$D22), IF(C12="group_account", LOOKUP($B12, account_group!$A$15:$A22, account_group!$D$15:$D22), IF(C12="organisation", LOOKUP($B12, organisation!$A$13:$A22, organisation!$B$13:$B22), IF(AND(B12=0, C12="system"), "SYSTEM", "ERROR")))))</f>
        <v>SYSTEM</v>
      </c>
      <c r="E12" s="177" t="s">
        <v>62</v>
      </c>
      <c r="F12" s="204">
        <v>13.0</v>
      </c>
      <c r="G12" s="136" t="str">
        <f t="shared" ref="G12:G21" si="1">CONCATENATE($A12, ":", $B12, ":", $D12, ":", $E12)</f>
        <v>1:0:SYSTEM:account</v>
      </c>
      <c r="H12" s="177" t="str">
        <f>IF($F12=0, CONCATENATE("ALL ", $D12), IF(E12="account", LOOKUP($F12, account!$A$19:$A22, account!$D$19:$D22), IF(E12="group_organisation", LOOKUP($F12, organisation_group!$A$13:$A22, organisation_group!$D$13:$D22), IF(E12="group_account", LOOKUP($F12, account_group!$A$15:$A22, account_group!$D$15:$D22), IF(E12="organisation", LOOKUP($F12, organisation!$A$13:$A22, organisation!$B$13:$B22), "ERROR")))))</f>
        <v>maestro</v>
      </c>
      <c r="I12" s="177"/>
      <c r="J12" s="177"/>
      <c r="K12" s="156"/>
      <c r="L12" s="156"/>
      <c r="M12" s="17"/>
    </row>
    <row r="13">
      <c r="A13" s="10">
        <v>2.0</v>
      </c>
      <c r="B13" s="205">
        <v>16.0</v>
      </c>
      <c r="C13" s="106" t="s">
        <v>62</v>
      </c>
      <c r="D13" s="136" t="str">
        <f>IF(C13="account", LOOKUP($A13, account!$A$19:$A22, account!$D$19:$D22), IF(C13="group_organisation", LOOKUP($B13, organisation_group!$A$13:$A22, organisation_group!$D$13:$D22), IF(C13="group_account", LOOKUP($B13, account_group!$A$15:$A22, account_group!$D$15:$D22), IF(C13="organisation", LOOKUP($B13, organisation!$A$13:$A22, organisation!$B$13:$B22), IF(AND(B13=0, C13="system"), "SYSTEM", "ERROR")))))</f>
        <v>bart</v>
      </c>
      <c r="E13" s="106" t="s">
        <v>62</v>
      </c>
      <c r="F13" s="205">
        <v>16.0</v>
      </c>
      <c r="G13" s="104" t="str">
        <f t="shared" si="1"/>
        <v>2:16:bart:account</v>
      </c>
      <c r="H13" s="177" t="str">
        <f>IF($F13=0, CONCATENATE("ALL ", $D13), IF(E13="account", LOOKUP($F13, account!$A$19:$A22, account!$D$19:$D22), IF(E13="group_organisation", LOOKUP($F13, organisation_group!$A$13:$A22, organisation_group!$D$13:$D22), IF(E13="group_account", LOOKUP($F13, account_group!$A$15:$A22, account_group!$D$15:$D22), IF(E13="organisation", LOOKUP($F13, organisation!$A$13:$A22, organisation!$B$13:$B22), "ERROR")))))</f>
        <v>contributor</v>
      </c>
      <c r="I13" s="106"/>
      <c r="J13" s="106"/>
      <c r="K13" s="107"/>
      <c r="L13" s="107"/>
      <c r="M13" s="17"/>
    </row>
    <row r="14">
      <c r="A14" s="10">
        <v>3.0</v>
      </c>
      <c r="B14" s="204">
        <v>16.0</v>
      </c>
      <c r="C14" s="156" t="s">
        <v>62</v>
      </c>
      <c r="D14" s="136" t="str">
        <f>IF(C14="account", LOOKUP($A14, account!$A$19:$A22, account!$D$19:$D22), IF(C14="group_organisation", LOOKUP($B14, organisation_group!$A$13:$A22, organisation_group!$D$13:$D22), IF(C14="group_account", LOOKUP($B14, account_group!$A$15:$A22, account_group!$D$15:$D22), IF(C14="organisation", LOOKUP($B14, organisation!$A$13:$A22, organisation!$B$13:$B22), IF(AND(B14=0, C14="system"), "SYSTEM", "ERROR")))))</f>
        <v>lisa</v>
      </c>
      <c r="E14" s="177" t="s">
        <v>62</v>
      </c>
      <c r="F14" s="204">
        <v>0.0</v>
      </c>
      <c r="G14" s="136" t="str">
        <f t="shared" si="1"/>
        <v>3:16:lisa:account</v>
      </c>
      <c r="H14" s="177" t="str">
        <f>IF($F14=0, CONCATENATE("ALL ", $D14), IF(E14="account", LOOKUP($F14, account!$A$19:$A22, account!$D$19:$D22), IF(E14="group_organisation", LOOKUP($F14, organisation_group!$A$13:$A22, organisation_group!$D$13:$D22), IF(E14="group_account", LOOKUP($F14, account_group!$A$15:$A22, account_group!$D$15:$D22), IF(E14="organisation", LOOKUP($F14, organisation!$A$13:$A22, organisation!$B$13:$B22), "ERROR")))))</f>
        <v>ALL lisa</v>
      </c>
      <c r="I14" s="177"/>
      <c r="J14" s="177"/>
      <c r="K14" s="156"/>
      <c r="L14" s="156"/>
      <c r="M14" s="17"/>
    </row>
    <row r="15">
      <c r="A15" s="10">
        <v>4.0</v>
      </c>
      <c r="B15" s="205">
        <v>16.0</v>
      </c>
      <c r="C15" s="107" t="s">
        <v>62</v>
      </c>
      <c r="D15" s="136" t="str">
        <f>IF(C15="account", LOOKUP($A15, account!$A$19:$A22, account!$D$19:$D22), IF(C15="group_organisation", LOOKUP($B15, organisation_group!$A$13:$A22, organisation_group!$D$13:$D22), IF(C15="group_account", LOOKUP($B15, account_group!$A$15:$A22, account_group!$D$15:$D22), IF(C15="organisation", LOOKUP($B15, organisation!$A$13:$A22, organisation!$B$13:$B22), IF(AND(B15=0, C15="system"), "SYSTEM", "ERROR")))))</f>
        <v>maggie</v>
      </c>
      <c r="E15" s="106" t="s">
        <v>69</v>
      </c>
      <c r="F15" s="205">
        <v>0.0</v>
      </c>
      <c r="G15" s="104" t="str">
        <f t="shared" si="1"/>
        <v>4:16:maggie:organisation</v>
      </c>
      <c r="H15" s="177" t="str">
        <f>IF($F15=0, CONCATENATE("ALL ", $D15), IF(E15="account", LOOKUP($F15, account!$A$19:$A22, account!$D$19:$D22), IF(E15="group_organisation", LOOKUP($F15, organisation_group!$A$13:$A22, organisation_group!$D$13:$D22), IF(E15="group_account", LOOKUP($F15, account_group!$A$15:$A22, account_group!$D$15:$D22), IF(E15="organisation", LOOKUP($F15, organisation!$A$13:$A22, organisation!$B$13:$B22), "ERROR")))))</f>
        <v>ALL maggie</v>
      </c>
      <c r="I15" s="106"/>
      <c r="J15" s="106"/>
      <c r="K15" s="107"/>
      <c r="L15" s="107"/>
      <c r="M15" s="17"/>
    </row>
    <row r="16">
      <c r="A16" s="10">
        <v>5.0</v>
      </c>
      <c r="B16" s="156">
        <v>1.0</v>
      </c>
      <c r="C16" s="156" t="s">
        <v>69</v>
      </c>
      <c r="D16" s="136" t="str">
        <f>IF(C16="account", LOOKUP($A16, account!$A$19:$A22, account!$D$19:$D22), IF(C16="group_organisation", LOOKUP($B16, organisation_group!$A$13:$A22, organisation_group!$D$13:$D22), IF(C16="group_account", LOOKUP($B16, account_group!$A$15:$A22, account_group!$D$15:$D22), IF(C16="organisation", LOOKUP($B16, organisation!$A$13:$A22, organisation!$B$13:$B22), IF(AND(B16=0, C16="system"), "SYSTEM", "ERROR")))))</f>
        <v>Simpsons Nuclear Plant</v>
      </c>
      <c r="E16" s="156" t="s">
        <v>62</v>
      </c>
      <c r="F16" s="156">
        <v>1.0</v>
      </c>
      <c r="G16" s="154" t="str">
        <f t="shared" si="1"/>
        <v>5:1:Simpsons Nuclear Plant:account</v>
      </c>
      <c r="H16" s="177" t="str">
        <f>IF($F16=0, CONCATENATE("ALL ", $D16), IF(E16="account", LOOKUP($F16, account!$A$19:$A22, account!$D$19:$D22), IF(E16="group_organisation", LOOKUP($F16, organisation_group!$A$13:$A22, organisation_group!$D$13:$D22), IF(E16="group_account", LOOKUP($F16, account_group!$A$15:$A22, account_group!$D$15:$D22), IF(E16="organisation", LOOKUP($F16, organisation!$A$13:$A22, organisation!$B$13:$B22), "ERROR")))))</f>
        <v>homer</v>
      </c>
      <c r="I16" s="156"/>
      <c r="J16" s="156"/>
      <c r="K16" s="156"/>
      <c r="L16" s="156"/>
      <c r="M16" s="17"/>
    </row>
    <row r="17">
      <c r="A17" s="10">
        <v>6.0</v>
      </c>
      <c r="B17" s="107">
        <v>19.0</v>
      </c>
      <c r="C17" s="107" t="s">
        <v>62</v>
      </c>
      <c r="D17" s="136" t="str">
        <f>IF(C17="account", LOOKUP($A17, account!$A$19:$A22, account!$D$19:$D22), IF(C17="group_organisation", LOOKUP($B17, organisation_group!$A$13:$A22, organisation_group!$D$13:$D22), IF(C17="group_account", LOOKUP($B17, account_group!$A$15:$A22, account_group!$D$15:$D22), IF(C17="organisation", LOOKUP($B17, organisation!$A$13:$A22, organisation!$B$13:$B22), IF(AND(B17=0, C17="system"), "SYSTEM", "ERROR")))))</f>
        <v>barney</v>
      </c>
      <c r="E17" s="107" t="s">
        <v>62</v>
      </c>
      <c r="F17" s="107">
        <v>19.0</v>
      </c>
      <c r="G17" s="81" t="str">
        <f t="shared" si="1"/>
        <v>6:19:barney:account</v>
      </c>
      <c r="H17" s="177" t="str">
        <f>IF($F17=0, CONCATENATE("ALL ", $D17), IF(E17="account", LOOKUP($F17, account!$A$19:$A22, account!$D$19:$D22), IF(E17="group_organisation", LOOKUP($F17, organisation_group!$A$13:$A22, organisation_group!$D$13:$D22), IF(E17="group_account", LOOKUP($F17, account_group!$A$15:$A22, account_group!$D$15:$D22), IF(E17="organisation", LOOKUP($F17, organisation!$A$13:$A22, organisation!$B$13:$B22), "ERROR")))))</f>
        <v>keepsake</v>
      </c>
      <c r="I17" s="107"/>
      <c r="J17" s="107"/>
      <c r="K17" s="107"/>
      <c r="L17" s="107"/>
      <c r="M17" s="17"/>
    </row>
    <row r="18">
      <c r="A18" s="10">
        <v>7.0</v>
      </c>
      <c r="B18" s="156">
        <v>19.0</v>
      </c>
      <c r="C18" s="156" t="s">
        <v>62</v>
      </c>
      <c r="D18" s="136" t="str">
        <f>IF(C18="account", LOOKUP($A18, account!$A$19:$A22, account!$D$19:$D22), IF(C18="group_organisation", LOOKUP($B18, organisation_group!$A$13:$A22, organisation_group!$D$13:$D22), IF(C18="group_account", LOOKUP($B18, account_group!$A$15:$A22, account_group!$D$15:$D22), IF(C18="organisation", LOOKUP($B18, organisation!$A$13:$A22, organisation!$B$13:$B22), IF(AND(B18=0, C18="system"), "SYSTEM", "ERROR")))))</f>
        <v>moe</v>
      </c>
      <c r="E18" s="156" t="s">
        <v>62</v>
      </c>
      <c r="F18" s="156">
        <v>0.0</v>
      </c>
      <c r="G18" s="154" t="str">
        <f t="shared" si="1"/>
        <v>7:19:moe:account</v>
      </c>
      <c r="H18" s="177" t="str">
        <f>IF($F18=0, CONCATENATE("ALL ", $D18), IF(E18="account", LOOKUP($F18, account!$A$19:$A22, account!$D$19:$D22), IF(E18="group_organisation", LOOKUP($F18, organisation_group!$A$13:$A22, organisation_group!$D$13:$D22), IF(E18="group_account", LOOKUP($F18, account_group!$A$15:$A22, account_group!$D$15:$D22), IF(E18="organisation", LOOKUP($F18, organisation!$A$13:$A22, organisation!$B$13:$B22), "ERROR")))))</f>
        <v>ALL moe</v>
      </c>
      <c r="I18" s="156"/>
      <c r="J18" s="156"/>
      <c r="K18" s="156"/>
      <c r="L18" s="156"/>
      <c r="M18" s="17"/>
    </row>
    <row r="19">
      <c r="A19" s="10">
        <v>8.0</v>
      </c>
      <c r="B19" s="107">
        <v>19.0</v>
      </c>
      <c r="C19" s="107" t="s">
        <v>62</v>
      </c>
      <c r="D19" s="136" t="str">
        <f>IF(C19="account", LOOKUP($A19, account!$A$19:$A22, account!$D$19:$D22), IF(C19="group_organisation", LOOKUP($B19, organisation_group!$A$13:$A22, organisation_group!$D$13:$D22), IF(C19="group_account", LOOKUP($B19, account_group!$A$15:$A22, account_group!$D$15:$D22), IF(C19="organisation", LOOKUP($B19, organisation!$A$13:$A22, organisation!$B$13:$B22), IF(AND(B19=0, C19="system"), "SYSTEM", "ERROR")))))</f>
        <v>hound</v>
      </c>
      <c r="E19" s="107" t="s">
        <v>69</v>
      </c>
      <c r="F19" s="107">
        <v>0.0</v>
      </c>
      <c r="G19" s="81" t="str">
        <f t="shared" si="1"/>
        <v>8:19:hound:organisation</v>
      </c>
      <c r="H19" s="177" t="str">
        <f>IF($F19=0, CONCATENATE("ALL ", $D19), IF(E19="account", LOOKUP($F19, account!$A$19:$A22, account!$D$19:$D22), IF(E19="group_organisation", LOOKUP($F19, organisation_group!$A$13:$A22, organisation_group!$D$13:$D22), IF(E19="group_account", LOOKUP($F19, account_group!$A$15:$A22, account_group!$D$15:$D22), IF(E19="organisation", LOOKUP($F19, organisation!$A$13:$A22, organisation!$B$13:$B22), "ERROR")))))</f>
        <v>ALL hound</v>
      </c>
      <c r="I19" s="107"/>
      <c r="J19" s="107"/>
      <c r="K19" s="107"/>
      <c r="L19" s="107"/>
      <c r="M19" s="17"/>
    </row>
    <row r="20">
      <c r="A20" s="10">
        <v>9.0</v>
      </c>
      <c r="B20" s="156">
        <v>19.0</v>
      </c>
      <c r="C20" s="156" t="s">
        <v>62</v>
      </c>
      <c r="D20" s="136" t="str">
        <f>IF(C20="account", LOOKUP($A20, account!$A$19:$A22, account!$D$19:$D22), IF(C20="group_organisation", LOOKUP($B20, organisation_group!$A$13:$A22, organisation_group!$D$13:$D22), IF(C20="group_account", LOOKUP($B20, account_group!$A$15:$A22, account_group!$D$15:$D22), IF(C20="organisation", LOOKUP($B20, organisation!$A$13:$A22, organisation!$B$13:$B22), IF(AND(B20=0, C20="system"), "SYSTEM", "ERROR")))))</f>
        <v>waylon</v>
      </c>
      <c r="E20" s="156" t="s">
        <v>276</v>
      </c>
      <c r="F20" s="156">
        <v>0.0</v>
      </c>
      <c r="G20" s="154" t="str">
        <f t="shared" si="1"/>
        <v>9:19:waylon:group_account</v>
      </c>
      <c r="H20" s="177" t="str">
        <f>IF($F20=0, CONCATENATE("ALL ", $D20), IF(E20="account", LOOKUP($F20, account!$A$19:$A22, account!$D$19:$D22), IF(E20="group_organisation", LOOKUP($F20, organisation_group!$A$13:$A22, organisation_group!$D$13:$D22), IF(E20="group_account", LOOKUP($F20, account_group!$A$15:$A22, account_group!$D$15:$D22), IF(E20="organisation", LOOKUP($F20, organisation!$A$13:$A22, organisation!$B$13:$B22), "ERROR")))))</f>
        <v>ALL waylon</v>
      </c>
      <c r="I20" s="156"/>
      <c r="J20" s="156"/>
      <c r="K20" s="156"/>
      <c r="L20" s="156"/>
      <c r="M20" s="17"/>
    </row>
    <row r="21">
      <c r="A21" s="10">
        <v>10.0</v>
      </c>
      <c r="B21" s="107">
        <v>19.0</v>
      </c>
      <c r="C21" s="107" t="s">
        <v>62</v>
      </c>
      <c r="D21" s="136" t="str">
        <f>IF(C21="account", LOOKUP($A21, account!$A$19:$A22, account!$D$19:$D22), IF(C21="group_organisation", LOOKUP($B21, organisation_group!$A$13:$A22, organisation_group!$D$13:$D22), IF(C21="group_account", LOOKUP($B21, account_group!$A$15:$A22, account_group!$D$15:$D22), IF(C21="organisation", LOOKUP($B21, organisation!$A$13:$A22, organisation!$B$13:$B22), IF(AND(B21=0, C21="system"), "SYSTEM", "ERROR")))))</f>
        <v>lenny</v>
      </c>
      <c r="E21" s="107" t="s">
        <v>277</v>
      </c>
      <c r="F21" s="107">
        <v>0.0</v>
      </c>
      <c r="G21" s="81" t="str">
        <f t="shared" si="1"/>
        <v>10:19:lenny:group_organisation</v>
      </c>
      <c r="H21" s="177" t="str">
        <f>IF($F21=0, CONCATENATE("ALL ", $D21), IF(E21="account", LOOKUP($F21, account!$A$19:$A22, account!$D$19:$D22), IF(E21="group_organisation", LOOKUP($F21, organisation_group!$A$13:$A22, organisation_group!$D$13:$D22), IF(E21="group_account", LOOKUP($F21, account_group!$A$15:$A22, account_group!$D$15:$D22), IF(E21="organisation", LOOKUP($F21, organisation!$A$13:$A22, organisation!$B$13:$B22), "ERROR")))))</f>
        <v>ALL lenny</v>
      </c>
      <c r="I21" s="107"/>
      <c r="J21" s="107"/>
      <c r="K21" s="107"/>
      <c r="L21" s="107"/>
      <c r="M21" s="17"/>
    </row>
    <row r="22">
      <c r="A22" s="20"/>
      <c r="B22" s="156"/>
      <c r="C22" s="156"/>
      <c r="D22" s="154"/>
      <c r="E22" s="156"/>
      <c r="F22" s="156"/>
      <c r="G22" s="154"/>
      <c r="H22" s="156"/>
      <c r="I22" s="156"/>
      <c r="J22" s="156"/>
      <c r="K22" s="156"/>
      <c r="L22" s="156"/>
      <c r="M22" s="17"/>
    </row>
  </sheetData>
  <drawing r:id="rId1"/>
  <tableParts count="1">
    <tablePart r:id="rId3"/>
  </tableParts>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18.38"/>
    <col customWidth="1" min="3" max="3" width="30.38"/>
    <col customWidth="1" min="4" max="4" width="8.13"/>
    <col customWidth="1" min="5" max="5" width="17.75"/>
    <col customWidth="1" min="6" max="6" width="19.88"/>
    <col customWidth="1" min="7" max="7" width="19.0"/>
    <col customWidth="1" min="8" max="8" width="37.63"/>
    <col customWidth="1" min="9" max="9" width="15.63"/>
    <col customWidth="1" min="10" max="10" width="30.38"/>
    <col customWidth="1" min="11" max="11" width="5.88"/>
    <col customWidth="1" min="12" max="12" width="15.75"/>
    <col customWidth="1" min="13" max="13" width="14.88"/>
  </cols>
  <sheetData>
    <row r="1">
      <c r="A1" s="1" t="s">
        <v>0</v>
      </c>
      <c r="B1" s="2" t="s">
        <v>1</v>
      </c>
      <c r="C1" s="24" t="s">
        <v>2</v>
      </c>
      <c r="D1" s="24"/>
      <c r="E1" s="3"/>
      <c r="F1" s="3"/>
      <c r="G1" s="3"/>
      <c r="H1" s="3"/>
      <c r="I1" s="3"/>
      <c r="J1" s="3"/>
      <c r="K1" s="3"/>
      <c r="L1" s="3"/>
      <c r="M1" s="3"/>
      <c r="N1" s="3"/>
      <c r="O1" s="3"/>
      <c r="P1" s="3"/>
    </row>
    <row r="2">
      <c r="A2" s="1" t="s">
        <v>5</v>
      </c>
      <c r="B2" s="2" t="s">
        <v>6</v>
      </c>
      <c r="C2" s="25"/>
      <c r="D2" s="25"/>
      <c r="E2" s="3"/>
      <c r="F2" s="3"/>
      <c r="G2" s="3"/>
      <c r="H2" s="3"/>
      <c r="I2" s="3"/>
      <c r="J2" s="3"/>
      <c r="K2" s="3"/>
      <c r="L2" s="3"/>
      <c r="M2" s="3"/>
      <c r="N2" s="3"/>
      <c r="O2" s="3"/>
      <c r="P2" s="3"/>
    </row>
    <row r="3">
      <c r="A3" s="1" t="s">
        <v>9</v>
      </c>
      <c r="B3" s="2" t="s">
        <v>1</v>
      </c>
      <c r="C3" s="2" t="s">
        <v>8</v>
      </c>
      <c r="D3" s="2" t="s">
        <v>279</v>
      </c>
      <c r="E3" s="25"/>
      <c r="F3" s="25"/>
      <c r="G3" s="25"/>
      <c r="H3" s="25"/>
      <c r="I3" s="25"/>
      <c r="J3" s="25"/>
      <c r="K3" s="25"/>
      <c r="L3" s="25"/>
      <c r="M3" s="25"/>
      <c r="N3" s="25"/>
      <c r="O3" s="25"/>
      <c r="P3" s="25"/>
    </row>
    <row r="4">
      <c r="A4" s="39" t="s">
        <v>10</v>
      </c>
      <c r="B4" s="24" t="s">
        <v>1</v>
      </c>
      <c r="C4" s="25" t="s">
        <v>8</v>
      </c>
      <c r="D4" s="206" t="s">
        <v>786</v>
      </c>
      <c r="E4" s="27"/>
      <c r="F4" s="25"/>
      <c r="G4" s="25"/>
      <c r="H4" s="25"/>
      <c r="I4" s="25"/>
      <c r="J4" s="25"/>
      <c r="K4" s="25"/>
      <c r="L4" s="25"/>
      <c r="M4" s="25"/>
      <c r="N4" s="25"/>
      <c r="O4" s="25"/>
      <c r="P4" s="25"/>
    </row>
    <row r="5">
      <c r="A5" s="1" t="s">
        <v>787</v>
      </c>
      <c r="B5" s="2" t="s">
        <v>1</v>
      </c>
      <c r="C5" s="25"/>
      <c r="D5" s="25"/>
      <c r="E5" s="3"/>
      <c r="F5" s="3"/>
      <c r="G5" s="3"/>
      <c r="H5" s="3"/>
      <c r="I5" s="3"/>
      <c r="J5" s="3"/>
      <c r="K5" s="3"/>
      <c r="L5" s="3"/>
      <c r="M5" s="3"/>
      <c r="N5" s="3"/>
      <c r="O5" s="3"/>
      <c r="P5" s="3"/>
    </row>
    <row r="6">
      <c r="A6" s="1" t="s">
        <v>788</v>
      </c>
      <c r="B6" s="2" t="s">
        <v>1</v>
      </c>
      <c r="C6" s="27" t="s">
        <v>8</v>
      </c>
      <c r="D6" s="25"/>
      <c r="E6" s="3"/>
      <c r="F6" s="3"/>
      <c r="G6" s="3"/>
      <c r="H6" s="3"/>
      <c r="I6" s="3"/>
      <c r="J6" s="3"/>
      <c r="K6" s="3"/>
      <c r="L6" s="3"/>
      <c r="M6" s="3"/>
      <c r="N6" s="3"/>
      <c r="O6" s="3"/>
      <c r="P6" s="3"/>
    </row>
    <row r="7">
      <c r="A7" s="1" t="s">
        <v>789</v>
      </c>
      <c r="B7" s="2" t="s">
        <v>1</v>
      </c>
      <c r="C7" s="27" t="s">
        <v>8</v>
      </c>
      <c r="D7" s="25"/>
      <c r="E7" s="3"/>
      <c r="F7" s="3"/>
      <c r="G7" s="3"/>
      <c r="H7" s="3"/>
      <c r="I7" s="3"/>
      <c r="J7" s="3"/>
      <c r="K7" s="3"/>
      <c r="L7" s="3"/>
      <c r="M7" s="3"/>
      <c r="N7" s="3"/>
      <c r="O7" s="3"/>
      <c r="P7" s="3"/>
    </row>
    <row r="8">
      <c r="A8" s="1" t="s">
        <v>22</v>
      </c>
      <c r="B8" s="2" t="s">
        <v>15</v>
      </c>
      <c r="C8" s="157" t="s">
        <v>23</v>
      </c>
      <c r="D8" s="3"/>
      <c r="E8" s="3"/>
      <c r="F8" s="3"/>
      <c r="G8" s="3"/>
      <c r="H8" s="3"/>
      <c r="I8" s="3"/>
      <c r="J8" s="3"/>
      <c r="K8" s="3"/>
      <c r="L8" s="3"/>
      <c r="M8" s="3"/>
      <c r="N8" s="3"/>
      <c r="O8" s="3"/>
      <c r="P8" s="3"/>
    </row>
    <row r="9">
      <c r="A9" s="31" t="s">
        <v>24</v>
      </c>
      <c r="B9" s="25" t="s">
        <v>20</v>
      </c>
      <c r="C9" s="25"/>
      <c r="D9" s="25"/>
      <c r="E9" s="25"/>
      <c r="F9" s="3"/>
      <c r="G9" s="3"/>
      <c r="H9" s="3"/>
      <c r="I9" s="3"/>
      <c r="J9" s="3"/>
      <c r="K9" s="3"/>
      <c r="L9" s="3"/>
      <c r="M9" s="3"/>
      <c r="N9" s="3"/>
      <c r="O9" s="3"/>
      <c r="P9" s="3"/>
    </row>
    <row r="10">
      <c r="A10" s="31" t="s">
        <v>25</v>
      </c>
      <c r="B10" s="25" t="s">
        <v>20</v>
      </c>
      <c r="C10" s="25" t="s">
        <v>26</v>
      </c>
      <c r="D10" s="25"/>
      <c r="E10" s="25"/>
      <c r="F10" s="3"/>
      <c r="G10" s="3"/>
      <c r="H10" s="3"/>
      <c r="I10" s="3"/>
      <c r="J10" s="3"/>
      <c r="K10" s="3"/>
      <c r="L10" s="3"/>
      <c r="M10" s="3"/>
      <c r="N10" s="3"/>
      <c r="O10" s="3"/>
      <c r="P10" s="3"/>
    </row>
    <row r="11">
      <c r="A11" s="3"/>
      <c r="B11" s="3"/>
      <c r="C11" s="3"/>
      <c r="D11" s="3"/>
      <c r="E11" s="3"/>
      <c r="F11" s="3"/>
      <c r="G11" s="3"/>
      <c r="H11" s="3"/>
      <c r="I11" s="3"/>
      <c r="J11" s="3"/>
      <c r="K11" s="3"/>
      <c r="L11" s="3"/>
      <c r="M11" s="3"/>
      <c r="N11" s="3"/>
      <c r="O11" s="3"/>
      <c r="P11" s="3"/>
    </row>
    <row r="12">
      <c r="A12" s="8" t="s">
        <v>0</v>
      </c>
      <c r="B12" s="8" t="s">
        <v>5</v>
      </c>
      <c r="C12" s="9" t="s">
        <v>9</v>
      </c>
      <c r="D12" s="9" t="s">
        <v>10</v>
      </c>
      <c r="E12" s="8" t="s">
        <v>787</v>
      </c>
      <c r="F12" s="10" t="s">
        <v>790</v>
      </c>
      <c r="G12" s="8" t="s">
        <v>788</v>
      </c>
      <c r="H12" s="41" t="s">
        <v>791</v>
      </c>
      <c r="I12" s="8" t="s">
        <v>789</v>
      </c>
      <c r="J12" s="41" t="s">
        <v>791</v>
      </c>
      <c r="K12" s="12" t="s">
        <v>22</v>
      </c>
      <c r="L12" s="12" t="s">
        <v>24</v>
      </c>
      <c r="M12" s="9" t="s">
        <v>25</v>
      </c>
      <c r="N12" s="13"/>
      <c r="O12" s="13"/>
      <c r="P12" s="13"/>
    </row>
    <row r="13">
      <c r="A13" s="14">
        <v>1.0</v>
      </c>
      <c r="B13" s="10" t="s">
        <v>792</v>
      </c>
      <c r="C13" s="14"/>
      <c r="D13" s="14"/>
      <c r="E13" s="14">
        <v>22.0</v>
      </c>
      <c r="F13" s="15" t="str">
        <f>LOOKUP($E13, organisation_type!$A$9:$A17, organisation_type!$B$9:$B17)</f>
        <v>Utilities</v>
      </c>
      <c r="G13" s="14">
        <v>2.0</v>
      </c>
      <c r="H13" s="16" t="str">
        <f>JOIN(",", LOOKUP($G13, address!$A$14:$A17, address!$B$14:$B17),LOOKUP($G13, address!$A$14:$A17, address!$C$14:$C17),LOOKUP($G13, address!$A$14:$A17, address!$D$14:$D17),LOOKUP($G13, address!$A$14:$A17, address!$E$14:$E17),LOOKUP($G13, address!$A$14:$A17, address!$G$14:$G17))</f>
        <v>1066 Somewhere Street,,Springfield,Oregon,USA</v>
      </c>
      <c r="I13" s="14">
        <v>3.0</v>
      </c>
      <c r="J13" s="16" t="str">
        <f>JOIN(",", LOOKUP($I13, address!$A$14:$A17, address!$B$14:$B17),LOOKUP($I13, address!$A$14:$A17, address!$C$14:$C17),LOOKUP($I13, address!$A$14:$A17, address!$D$14:$D17),LOOKUP($I13, address!$A$14:$A17, address!$E$14:$E17),LOOKUP($I13, address!$A$14:$A17, address!$G$14:$G17))</f>
        <v>P.O. Box 2020,,Springfield,Oregon,USA</v>
      </c>
      <c r="K13" s="17"/>
      <c r="L13" s="17"/>
      <c r="M13" s="17"/>
      <c r="N13" s="17"/>
      <c r="O13" s="17"/>
      <c r="P13" s="17"/>
    </row>
    <row r="14">
      <c r="A14" s="10">
        <v>2.0</v>
      </c>
      <c r="B14" s="10" t="s">
        <v>793</v>
      </c>
      <c r="C14" s="10"/>
      <c r="D14" s="10"/>
      <c r="E14" s="10">
        <v>11.0</v>
      </c>
      <c r="F14" s="15" t="str">
        <f>LOOKUP($E14, organisation_type!$A$9:$A17, organisation_type!$B$9:$B17)</f>
        <v>Hospitality</v>
      </c>
      <c r="G14" s="10">
        <v>4.0</v>
      </c>
      <c r="H14" s="16" t="str">
        <f>JOIN(",", LOOKUP($G14, address!$A$14:$A17, address!$B$14:$B17),LOOKUP($G14, address!$A$14:$A17, address!$C$14:$C17),LOOKUP($G14, address!$A$14:$A17, address!$D$14:$D17),LOOKUP($G14, address!$A$14:$A17, address!$E$14:$E17),LOOKUP($G14, address!$A$14:$A17, address!$G$14:$G17))</f>
        <v>57 Walnut Street,,Springfield,Oregon,USA</v>
      </c>
      <c r="I14" s="10" t="s">
        <v>30</v>
      </c>
      <c r="J14" s="16" t="str">
        <f>JOIN(",", LOOKUP($I14, address!$A$14:$A17, address!$B$14:$B17),LOOKUP($I14, address!$A$14:$A17, address!$C$14:$C17),LOOKUP($I14, address!$A$14:$A17, address!$D$14:$D17),LOOKUP($I14, address!$A$14:$A17, address!$E$14:$E17),LOOKUP($I14, address!$A$14:$A17, address!$G$14:$G17))</f>
        <v>#N/A</v>
      </c>
      <c r="K14" s="17"/>
      <c r="L14" s="17"/>
      <c r="M14" s="17"/>
      <c r="N14" s="17"/>
      <c r="O14" s="17"/>
      <c r="P14" s="17"/>
    </row>
    <row r="15">
      <c r="A15" s="10">
        <v>3.0</v>
      </c>
      <c r="B15" s="10" t="s">
        <v>794</v>
      </c>
      <c r="C15" s="20"/>
      <c r="D15" s="20"/>
      <c r="E15" s="10">
        <v>10.0</v>
      </c>
      <c r="F15" s="15" t="str">
        <f>LOOKUP($E15, organisation_type!$A$9:$A17, organisation_type!$B$9:$B17)</f>
        <v>Health Services</v>
      </c>
      <c r="G15" s="10">
        <v>9.0</v>
      </c>
      <c r="H15" s="16" t="str">
        <f>JOIN(",", LOOKUP($G15, address!$A$14:$A17, address!$B$14:$B17),LOOKUP($G15, address!$A$14:$A17, address!$C$14:$C17),LOOKUP($G15, address!$A$14:$A17, address!$D$14:$D17),LOOKUP($G15, address!$A$14:$A17, address!$E$14:$E17),LOOKUP($G15, address!$A$14:$A17, address!$G$14:$G17))</f>
        <v>01 Wellness Parade,,Sunnyview,NSW,Australia</v>
      </c>
      <c r="I15" s="10" t="s">
        <v>30</v>
      </c>
      <c r="J15" s="16" t="str">
        <f>JOIN(",", LOOKUP($I15, address!$A$14:$A17, address!$B$14:$B17),LOOKUP($I15, address!$A$14:$A17, address!$C$14:$C17),LOOKUP($I15, address!$A$14:$A17, address!$D$14:$D17),LOOKUP($I15, address!$A$14:$A17, address!$E$14:$E17),LOOKUP($I15, address!$A$14:$A17, address!$G$14:$G17))</f>
        <v>#N/A</v>
      </c>
      <c r="K15" s="17"/>
      <c r="L15" s="17"/>
      <c r="M15" s="17"/>
      <c r="N15" s="17"/>
      <c r="O15" s="17"/>
      <c r="P15" s="17"/>
    </row>
    <row r="16">
      <c r="A16" s="10">
        <v>4.0</v>
      </c>
      <c r="B16" s="10" t="s">
        <v>795</v>
      </c>
      <c r="C16" s="20"/>
      <c r="D16" s="20"/>
      <c r="E16" s="10">
        <v>10.0</v>
      </c>
      <c r="F16" s="15" t="str">
        <f>LOOKUP($E16, organisation_type!$A$9:$A17, organisation_type!$B$9:$B17)</f>
        <v>Health Services</v>
      </c>
      <c r="G16" s="10">
        <v>6.0</v>
      </c>
      <c r="H16" s="16" t="str">
        <f>JOIN(",", LOOKUP($G16, address!$A$14:$A17, address!$B$14:$B17),LOOKUP($G16, address!$A$14:$A17, address!$C$14:$C17),LOOKUP($G16, address!$A$14:$A17, address!$D$14:$D17),LOOKUP($G16, address!$A$14:$A17, address!$E$14:$E17),LOOKUP($G16, address!$A$14:$A17, address!$G$14:$G17))</f>
        <v>01 Giver Street,,Give Hills,NSW,Australia</v>
      </c>
      <c r="I16" s="10" t="s">
        <v>30</v>
      </c>
      <c r="J16" s="16" t="str">
        <f>JOIN(",", LOOKUP($I16, address!$A$14:$A17, address!$B$14:$B17),LOOKUP($I16, address!$A$14:$A17, address!$C$14:$C17),LOOKUP($I16, address!$A$14:$A17, address!$D$14:$D17),LOOKUP($I16, address!$A$14:$A17, address!$E$14:$E17),LOOKUP($I16, address!$A$14:$A17, address!$G$14:$G17))</f>
        <v>#N/A</v>
      </c>
      <c r="K16" s="17"/>
      <c r="L16" s="17"/>
      <c r="M16" s="17"/>
      <c r="N16" s="17"/>
      <c r="O16" s="17"/>
      <c r="P16" s="17"/>
    </row>
    <row r="17">
      <c r="A17" s="3"/>
      <c r="B17" s="3"/>
      <c r="C17" s="3"/>
      <c r="D17" s="3"/>
      <c r="E17" s="3"/>
      <c r="F17" s="3"/>
      <c r="G17" s="3"/>
      <c r="H17" s="3"/>
      <c r="I17" s="3"/>
      <c r="J17" s="3"/>
      <c r="K17" s="3"/>
      <c r="L17" s="3"/>
      <c r="M17" s="3"/>
      <c r="N17" s="3"/>
      <c r="O17" s="3"/>
      <c r="P17" s="3"/>
    </row>
  </sheetData>
  <drawing r:id="rId1"/>
  <tableParts count="1">
    <tablePart r:id="rId3"/>
  </tableParts>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8.38"/>
    <col customWidth="1" min="3" max="3" width="18.63"/>
    <col customWidth="1" min="4" max="4" width="20.25"/>
    <col customWidth="1" min="5" max="5" width="25.0"/>
    <col customWidth="1" min="6" max="6" width="7.25"/>
    <col customWidth="1" min="7" max="7" width="7.38"/>
    <col customWidth="1" min="8" max="9" width="5.63"/>
    <col customWidth="1" min="10" max="10" width="15.75"/>
    <col customWidth="1" min="11" max="11" width="14.88"/>
  </cols>
  <sheetData>
    <row r="1">
      <c r="A1" s="1" t="s">
        <v>148</v>
      </c>
      <c r="B1" s="2" t="s">
        <v>1</v>
      </c>
      <c r="C1" s="2" t="s">
        <v>60</v>
      </c>
      <c r="D1" s="3"/>
      <c r="E1" s="3"/>
      <c r="F1" s="3"/>
      <c r="G1" s="3"/>
      <c r="H1" s="3"/>
      <c r="I1" s="3"/>
      <c r="J1" s="3"/>
      <c r="K1" s="3"/>
      <c r="L1" s="3"/>
    </row>
    <row r="2">
      <c r="A2" s="1" t="s">
        <v>59</v>
      </c>
      <c r="B2" s="2" t="s">
        <v>1</v>
      </c>
      <c r="C2" s="2" t="s">
        <v>60</v>
      </c>
      <c r="D2" s="3"/>
      <c r="E2" s="3"/>
      <c r="F2" s="3"/>
      <c r="G2" s="3"/>
      <c r="H2" s="3"/>
      <c r="I2" s="3"/>
      <c r="J2" s="3"/>
      <c r="K2" s="3"/>
      <c r="L2" s="3"/>
    </row>
    <row r="3">
      <c r="A3" s="1" t="s">
        <v>62</v>
      </c>
      <c r="B3" s="24" t="s">
        <v>15</v>
      </c>
      <c r="C3" s="25" t="s">
        <v>63</v>
      </c>
      <c r="D3" s="24" t="s">
        <v>64</v>
      </c>
      <c r="E3" s="25"/>
      <c r="F3" s="25"/>
      <c r="G3" s="3"/>
      <c r="H3" s="3"/>
      <c r="I3" s="3"/>
      <c r="J3" s="3"/>
      <c r="K3" s="3"/>
      <c r="L3" s="3"/>
    </row>
    <row r="4">
      <c r="A4" s="1" t="s">
        <v>156</v>
      </c>
      <c r="B4" s="24" t="s">
        <v>15</v>
      </c>
      <c r="C4" s="25" t="s">
        <v>63</v>
      </c>
      <c r="D4" s="28" t="s">
        <v>64</v>
      </c>
      <c r="E4" s="29"/>
      <c r="F4" s="29"/>
      <c r="G4" s="30"/>
      <c r="H4" s="30"/>
      <c r="I4" s="30"/>
      <c r="J4" s="3"/>
      <c r="K4" s="3"/>
      <c r="L4" s="3"/>
    </row>
    <row r="5">
      <c r="A5" s="1" t="s">
        <v>66</v>
      </c>
      <c r="B5" s="24" t="s">
        <v>15</v>
      </c>
      <c r="C5" s="25" t="s">
        <v>63</v>
      </c>
      <c r="D5" s="28" t="s">
        <v>64</v>
      </c>
      <c r="E5" s="29"/>
      <c r="F5" s="29"/>
      <c r="G5" s="30"/>
      <c r="H5" s="30"/>
      <c r="I5" s="30"/>
      <c r="J5" s="3"/>
      <c r="K5" s="3"/>
      <c r="L5" s="3"/>
    </row>
    <row r="6">
      <c r="A6" s="1" t="s">
        <v>67</v>
      </c>
      <c r="B6" s="24" t="s">
        <v>15</v>
      </c>
      <c r="C6" s="25" t="s">
        <v>63</v>
      </c>
      <c r="D6" s="28" t="s">
        <v>64</v>
      </c>
      <c r="E6" s="29"/>
      <c r="F6" s="29"/>
      <c r="G6" s="30"/>
      <c r="H6" s="30"/>
      <c r="I6" s="30"/>
      <c r="J6" s="3"/>
      <c r="K6" s="3"/>
      <c r="L6" s="3"/>
    </row>
    <row r="7">
      <c r="A7" s="31" t="s">
        <v>24</v>
      </c>
      <c r="B7" s="25" t="s">
        <v>20</v>
      </c>
      <c r="C7" s="25"/>
      <c r="D7" s="3"/>
      <c r="E7" s="3"/>
      <c r="F7" s="3"/>
      <c r="G7" s="3"/>
      <c r="H7" s="3"/>
      <c r="I7" s="3"/>
      <c r="J7" s="3"/>
      <c r="K7" s="3"/>
      <c r="L7" s="3"/>
    </row>
    <row r="8">
      <c r="A8" s="31" t="s">
        <v>25</v>
      </c>
      <c r="B8" s="25" t="s">
        <v>20</v>
      </c>
      <c r="C8" s="25" t="s">
        <v>26</v>
      </c>
      <c r="D8" s="3"/>
      <c r="E8" s="3"/>
      <c r="F8" s="3"/>
      <c r="G8" s="3"/>
      <c r="H8" s="3"/>
      <c r="I8" s="3"/>
      <c r="J8" s="3"/>
      <c r="K8" s="3"/>
      <c r="L8" s="3"/>
    </row>
    <row r="9">
      <c r="A9" s="3"/>
      <c r="B9" s="3"/>
      <c r="C9" s="3"/>
      <c r="D9" s="3"/>
      <c r="E9" s="3"/>
      <c r="F9" s="3"/>
      <c r="G9" s="3"/>
      <c r="H9" s="3"/>
      <c r="I9" s="3"/>
      <c r="J9" s="3"/>
      <c r="K9" s="3"/>
      <c r="L9" s="3"/>
    </row>
    <row r="10">
      <c r="A10" s="3"/>
      <c r="B10" s="3"/>
      <c r="C10" s="3"/>
      <c r="D10" s="3"/>
      <c r="E10" s="3"/>
      <c r="F10" s="3"/>
      <c r="G10" s="3"/>
      <c r="H10" s="3"/>
      <c r="I10" s="3"/>
      <c r="J10" s="3"/>
      <c r="K10" s="3"/>
      <c r="L10" s="3"/>
    </row>
    <row r="11">
      <c r="A11" s="9" t="s">
        <v>148</v>
      </c>
      <c r="B11" s="10" t="s">
        <v>153</v>
      </c>
      <c r="C11" s="9" t="s">
        <v>59</v>
      </c>
      <c r="D11" s="10" t="s">
        <v>796</v>
      </c>
      <c r="E11" s="10" t="s">
        <v>797</v>
      </c>
      <c r="F11" s="9" t="s">
        <v>62</v>
      </c>
      <c r="G11" s="9" t="s">
        <v>156</v>
      </c>
      <c r="H11" s="9" t="s">
        <v>66</v>
      </c>
      <c r="I11" s="9" t="s">
        <v>67</v>
      </c>
      <c r="J11" s="74" t="s">
        <v>24</v>
      </c>
      <c r="K11" s="9" t="s">
        <v>25</v>
      </c>
      <c r="L11" s="13"/>
    </row>
    <row r="12">
      <c r="A12" s="10">
        <v>1.0</v>
      </c>
      <c r="B12" s="33" t="str">
        <f>LOOKUP($A12, organisation!$A$13:$A15, organisation!$B$13:$B15)</f>
        <v>Simpsons Nuclear Plant</v>
      </c>
      <c r="C12" s="10">
        <v>10.0</v>
      </c>
      <c r="D12" s="15" t="str">
        <f>LOOKUP($C12, account!$A15:$A$19, account!$D15:$D$19)</f>
        <v>lenny</v>
      </c>
      <c r="E12" s="10" t="str">
        <f t="shared" ref="E12:E14" si="1">CONCATENATE($A12, ":", $C12)</f>
        <v>1:10</v>
      </c>
      <c r="F12" s="10" t="s">
        <v>76</v>
      </c>
      <c r="G12" s="10" t="s">
        <v>77</v>
      </c>
      <c r="H12" s="10" t="s">
        <v>77</v>
      </c>
      <c r="I12" s="10" t="s">
        <v>75</v>
      </c>
      <c r="J12" s="17"/>
      <c r="K12" s="17"/>
      <c r="L12" s="17"/>
    </row>
    <row r="13">
      <c r="A13" s="10">
        <v>1.0</v>
      </c>
      <c r="B13" s="33" t="str">
        <f>LOOKUP($A13, organisation!$A$13:$A15, organisation!$B$13:$B15)</f>
        <v>Simpsons Nuclear Plant</v>
      </c>
      <c r="C13" s="10">
        <v>11.0</v>
      </c>
      <c r="D13" s="15" t="str">
        <f>LOOKUP($C13, account!$A15:$A$19, account!$D15:$D$19)</f>
        <v>carl</v>
      </c>
      <c r="E13" s="10" t="str">
        <f t="shared" si="1"/>
        <v>1:11</v>
      </c>
      <c r="F13" s="10" t="s">
        <v>75</v>
      </c>
      <c r="G13" s="10" t="s">
        <v>76</v>
      </c>
      <c r="H13" s="10" t="s">
        <v>77</v>
      </c>
      <c r="I13" s="10" t="s">
        <v>76</v>
      </c>
      <c r="J13" s="17"/>
      <c r="K13" s="17"/>
      <c r="L13" s="17"/>
    </row>
    <row r="14">
      <c r="A14" s="10">
        <v>1.0</v>
      </c>
      <c r="B14" s="33" t="str">
        <f>LOOKUP($A14, organisation!$A$13:$A15, organisation!$B$13:$B15)</f>
        <v>Simpsons Nuclear Plant</v>
      </c>
      <c r="C14" s="10">
        <v>12.0</v>
      </c>
      <c r="D14" s="15" t="str">
        <f>LOOKUP($C14, account!$A15:$A$19, account!$D15:$D$19)</f>
        <v>eugene</v>
      </c>
      <c r="E14" s="10" t="str">
        <f t="shared" si="1"/>
        <v>1:12</v>
      </c>
      <c r="F14" s="10" t="s">
        <v>78</v>
      </c>
      <c r="G14" s="10" t="s">
        <v>75</v>
      </c>
      <c r="H14" s="10" t="s">
        <v>75</v>
      </c>
      <c r="I14" s="10" t="s">
        <v>75</v>
      </c>
      <c r="J14" s="17"/>
      <c r="K14" s="17"/>
      <c r="L14" s="17"/>
    </row>
    <row r="15">
      <c r="A15" s="3"/>
      <c r="B15" s="3"/>
      <c r="C15" s="3"/>
      <c r="D15" s="3"/>
      <c r="E15" s="3"/>
      <c r="F15" s="3"/>
      <c r="G15" s="3"/>
      <c r="H15" s="3"/>
      <c r="I15" s="3"/>
      <c r="J15" s="3"/>
      <c r="K15" s="3"/>
      <c r="L15" s="3"/>
    </row>
  </sheetData>
  <drawing r:id="rId2"/>
  <legacyDrawing r:id="rId3"/>
  <tableParts count="1">
    <tablePart r:id="rId5"/>
  </tableParts>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18.75"/>
    <col customWidth="1" min="3" max="3" width="29.0"/>
    <col customWidth="1" min="4" max="4" width="27.0"/>
    <col customWidth="1" min="5" max="5" width="52.25"/>
    <col customWidth="1" min="6" max="6" width="8.0"/>
    <col customWidth="1" min="7" max="7" width="15.5"/>
    <col customWidth="1" min="8" max="8" width="12.75"/>
    <col customWidth="1" min="9" max="9" width="13.0"/>
    <col customWidth="1" min="10" max="10" width="12.38"/>
    <col customWidth="1" min="11" max="11" width="16.25"/>
    <col customWidth="1" min="12" max="12" width="15.13"/>
    <col customWidth="1" min="13" max="13" width="14.63"/>
  </cols>
  <sheetData>
    <row r="1">
      <c r="A1" s="1" t="s">
        <v>148</v>
      </c>
      <c r="B1" s="2" t="s">
        <v>1</v>
      </c>
      <c r="C1" s="2" t="s">
        <v>2</v>
      </c>
      <c r="D1" s="2" t="s">
        <v>798</v>
      </c>
      <c r="E1" s="2"/>
      <c r="F1" s="3"/>
      <c r="G1" s="3"/>
      <c r="H1" s="3"/>
      <c r="I1" s="3"/>
      <c r="J1" s="3"/>
      <c r="K1" s="3"/>
      <c r="L1" s="3"/>
      <c r="M1" s="3"/>
    </row>
    <row r="2">
      <c r="A2" s="1" t="s">
        <v>799</v>
      </c>
      <c r="B2" s="2"/>
      <c r="C2" s="2"/>
      <c r="D2" s="2"/>
      <c r="E2" s="3"/>
      <c r="F2" s="3"/>
      <c r="G2" s="3"/>
      <c r="H2" s="3"/>
      <c r="I2" s="3"/>
      <c r="J2" s="3"/>
      <c r="K2" s="3"/>
      <c r="L2" s="3"/>
      <c r="M2" s="3"/>
    </row>
    <row r="3">
      <c r="A3" s="1" t="s">
        <v>800</v>
      </c>
      <c r="B3" s="2" t="s">
        <v>15</v>
      </c>
      <c r="C3" s="2" t="s">
        <v>801</v>
      </c>
      <c r="D3" s="2"/>
      <c r="E3" s="3"/>
      <c r="F3" s="3"/>
      <c r="G3" s="3"/>
      <c r="H3" s="3"/>
      <c r="I3" s="3"/>
      <c r="J3" s="3"/>
      <c r="K3" s="3"/>
      <c r="L3" s="3"/>
      <c r="M3" s="3"/>
    </row>
    <row r="4">
      <c r="A4" s="5" t="s">
        <v>802</v>
      </c>
      <c r="B4" s="6" t="s">
        <v>15</v>
      </c>
      <c r="C4" s="6" t="s">
        <v>803</v>
      </c>
      <c r="D4" s="6"/>
      <c r="E4" s="7"/>
      <c r="F4" s="7"/>
      <c r="G4" s="7"/>
      <c r="H4" s="7"/>
      <c r="I4" s="7"/>
      <c r="J4" s="7"/>
      <c r="K4" s="7"/>
      <c r="L4" s="7"/>
      <c r="M4" s="7"/>
    </row>
    <row r="5">
      <c r="A5" s="26" t="s">
        <v>804</v>
      </c>
      <c r="B5" s="27" t="s">
        <v>6</v>
      </c>
      <c r="C5" s="27" t="s">
        <v>30</v>
      </c>
      <c r="D5" s="27" t="s">
        <v>805</v>
      </c>
      <c r="E5" s="3"/>
      <c r="F5" s="3"/>
      <c r="G5" s="3"/>
      <c r="H5" s="3"/>
      <c r="I5" s="3"/>
      <c r="J5" s="3"/>
      <c r="K5" s="3"/>
      <c r="L5" s="3"/>
      <c r="M5" s="3"/>
    </row>
    <row r="6">
      <c r="A6" s="26" t="s">
        <v>806</v>
      </c>
      <c r="B6" s="27" t="s">
        <v>6</v>
      </c>
      <c r="C6" s="27" t="s">
        <v>30</v>
      </c>
      <c r="D6" s="25"/>
      <c r="E6" s="3"/>
      <c r="F6" s="3"/>
      <c r="G6" s="3"/>
      <c r="H6" s="3"/>
      <c r="I6" s="3"/>
      <c r="J6" s="3"/>
      <c r="K6" s="3"/>
      <c r="L6" s="3"/>
      <c r="M6" s="3"/>
    </row>
    <row r="7">
      <c r="A7" s="26" t="s">
        <v>807</v>
      </c>
      <c r="B7" s="27" t="s">
        <v>6</v>
      </c>
      <c r="C7" s="27" t="s">
        <v>30</v>
      </c>
      <c r="D7" s="25"/>
      <c r="E7" s="3"/>
      <c r="F7" s="3"/>
      <c r="G7" s="3"/>
      <c r="H7" s="3"/>
      <c r="I7" s="3"/>
      <c r="J7" s="3"/>
      <c r="K7" s="3"/>
      <c r="L7" s="3"/>
      <c r="M7" s="3"/>
    </row>
    <row r="8">
      <c r="A8" s="26" t="s">
        <v>808</v>
      </c>
      <c r="B8" s="27" t="s">
        <v>6</v>
      </c>
      <c r="C8" s="27" t="s">
        <v>30</v>
      </c>
      <c r="D8" s="25"/>
      <c r="E8" s="3"/>
      <c r="F8" s="3"/>
      <c r="G8" s="3"/>
      <c r="H8" s="3"/>
      <c r="I8" s="3"/>
      <c r="J8" s="3"/>
      <c r="K8" s="3"/>
      <c r="L8" s="3"/>
      <c r="M8" s="3"/>
    </row>
    <row r="9">
      <c r="A9" s="26" t="s">
        <v>809</v>
      </c>
      <c r="B9" s="27" t="s">
        <v>6</v>
      </c>
      <c r="C9" s="27" t="s">
        <v>30</v>
      </c>
      <c r="D9" s="25"/>
      <c r="E9" s="3"/>
      <c r="F9" s="3"/>
      <c r="G9" s="3"/>
      <c r="H9" s="3"/>
      <c r="I9" s="3"/>
      <c r="J9" s="3"/>
      <c r="K9" s="3"/>
      <c r="L9" s="3"/>
      <c r="M9" s="3"/>
    </row>
    <row r="10">
      <c r="A10" s="26" t="s">
        <v>810</v>
      </c>
      <c r="B10" s="27" t="s">
        <v>6</v>
      </c>
      <c r="C10" s="27" t="s">
        <v>30</v>
      </c>
      <c r="D10" s="25"/>
      <c r="E10" s="3"/>
      <c r="F10" s="3"/>
      <c r="G10" s="3"/>
      <c r="H10" s="3"/>
      <c r="I10" s="3"/>
      <c r="J10" s="3"/>
      <c r="K10" s="3"/>
      <c r="L10" s="3"/>
      <c r="M10" s="3"/>
    </row>
    <row r="11">
      <c r="A11" s="31" t="s">
        <v>24</v>
      </c>
      <c r="B11" s="25" t="s">
        <v>20</v>
      </c>
      <c r="C11" s="25"/>
      <c r="D11" s="25"/>
      <c r="E11" s="3"/>
      <c r="F11" s="3"/>
      <c r="G11" s="3"/>
      <c r="H11" s="3"/>
      <c r="I11" s="3"/>
      <c r="J11" s="3"/>
      <c r="K11" s="3"/>
      <c r="L11" s="3"/>
      <c r="M11" s="3"/>
    </row>
    <row r="12">
      <c r="A12" s="31" t="s">
        <v>25</v>
      </c>
      <c r="B12" s="25" t="s">
        <v>20</v>
      </c>
      <c r="C12" s="25" t="s">
        <v>26</v>
      </c>
      <c r="D12" s="25"/>
      <c r="E12" s="3"/>
      <c r="F12" s="3"/>
      <c r="G12" s="3"/>
      <c r="H12" s="3"/>
      <c r="I12" s="3"/>
      <c r="J12" s="3"/>
      <c r="K12" s="3"/>
      <c r="L12" s="3"/>
      <c r="M12" s="3"/>
    </row>
    <row r="13">
      <c r="A13" s="3"/>
      <c r="B13" s="3"/>
      <c r="C13" s="3"/>
      <c r="D13" s="3"/>
      <c r="E13" s="3"/>
      <c r="F13" s="3"/>
      <c r="G13" s="3"/>
      <c r="H13" s="3"/>
      <c r="I13" s="3"/>
      <c r="J13" s="3"/>
      <c r="K13" s="3"/>
      <c r="L13" s="3"/>
      <c r="M13" s="3"/>
    </row>
    <row r="14">
      <c r="A14" s="3"/>
      <c r="B14" s="3"/>
      <c r="C14" s="3"/>
      <c r="D14" s="3"/>
      <c r="E14" s="3"/>
      <c r="F14" s="3"/>
      <c r="G14" s="3"/>
      <c r="H14" s="3"/>
      <c r="I14" s="3"/>
      <c r="J14" s="3"/>
      <c r="K14" s="3"/>
      <c r="L14" s="3"/>
      <c r="M14" s="3"/>
    </row>
    <row r="15">
      <c r="A15" s="9" t="s">
        <v>148</v>
      </c>
      <c r="B15" s="10" t="s">
        <v>153</v>
      </c>
      <c r="C15" s="9" t="s">
        <v>800</v>
      </c>
      <c r="D15" s="9" t="s">
        <v>802</v>
      </c>
      <c r="E15" s="9" t="s">
        <v>804</v>
      </c>
      <c r="F15" s="74" t="s">
        <v>811</v>
      </c>
      <c r="G15" s="74" t="s">
        <v>812</v>
      </c>
      <c r="H15" s="74" t="s">
        <v>813</v>
      </c>
      <c r="I15" s="74" t="s">
        <v>814</v>
      </c>
      <c r="J15" s="74" t="s">
        <v>815</v>
      </c>
      <c r="K15" s="74" t="s">
        <v>24</v>
      </c>
      <c r="L15" s="9" t="s">
        <v>25</v>
      </c>
      <c r="M15" s="9"/>
    </row>
    <row r="16">
      <c r="A16" s="10">
        <v>-1.0</v>
      </c>
      <c r="B16" s="33" t="str">
        <f>IF($A16 &gt; 0, LOOKUP($A16, organisation!$A$13:$A18, organisation!$B$13:$B18), IF($A16 = -1, "DEFAULT", IF($A16 = "", "", "ERROR")))</f>
        <v>DEFAULT</v>
      </c>
      <c r="C16" s="10" t="s">
        <v>267</v>
      </c>
      <c r="D16" s="10" t="s">
        <v>816</v>
      </c>
      <c r="E16" s="33" t="s">
        <v>30</v>
      </c>
      <c r="F16" s="10" t="s">
        <v>817</v>
      </c>
      <c r="G16" s="10" t="s">
        <v>818</v>
      </c>
      <c r="H16" s="10" t="s">
        <v>819</v>
      </c>
      <c r="I16" s="10" t="s">
        <v>820</v>
      </c>
      <c r="J16" s="10" t="s">
        <v>821</v>
      </c>
      <c r="K16" s="10"/>
      <c r="L16" s="10"/>
      <c r="M16" s="10"/>
    </row>
    <row r="17">
      <c r="A17" s="10">
        <v>1.0</v>
      </c>
      <c r="B17" s="33" t="str">
        <f>IF($A17 &gt; 0, LOOKUP($A17, organisation!$A$13:$A18, organisation!$B$13:$B18), IF($A17 = -1, "DEFAULT", IF($A17 = "", "", "ERROR")))</f>
        <v>Simpsons Nuclear Plant</v>
      </c>
      <c r="C17" s="10" t="s">
        <v>158</v>
      </c>
      <c r="D17" s="10" t="s">
        <v>822</v>
      </c>
      <c r="E17" s="33" t="s">
        <v>823</v>
      </c>
      <c r="F17" s="10" t="s">
        <v>30</v>
      </c>
      <c r="G17" s="10" t="s">
        <v>30</v>
      </c>
      <c r="H17" s="10" t="s">
        <v>30</v>
      </c>
      <c r="I17" s="10" t="s">
        <v>30</v>
      </c>
      <c r="J17" s="10" t="s">
        <v>30</v>
      </c>
      <c r="K17" s="10"/>
      <c r="L17" s="10"/>
      <c r="M17" s="10"/>
    </row>
    <row r="18">
      <c r="A18" s="3"/>
      <c r="B18" s="3"/>
      <c r="C18" s="3"/>
      <c r="D18" s="3"/>
      <c r="E18" s="3"/>
      <c r="F18" s="3"/>
      <c r="G18" s="3"/>
      <c r="H18" s="3"/>
      <c r="I18" s="3"/>
      <c r="J18" s="3"/>
      <c r="K18" s="3"/>
      <c r="L18" s="3"/>
      <c r="M18" s="3"/>
    </row>
  </sheetData>
  <drawing r:id="rId2"/>
  <legacyDrawing r:id="rId3"/>
  <tableParts count="1">
    <tablePart r:id="rId5"/>
  </tableParts>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18.75"/>
    <col customWidth="1" min="3" max="3" width="29.0"/>
    <col customWidth="1" min="4" max="4" width="11.63"/>
    <col customWidth="1" min="5" max="5" width="13.5"/>
    <col customWidth="1" min="6" max="6" width="11.5"/>
    <col customWidth="1" min="7" max="7" width="13.5"/>
    <col customWidth="1" min="8" max="8" width="8.0"/>
    <col customWidth="1" min="9" max="9" width="7.13"/>
    <col customWidth="1" min="10" max="10" width="10.25"/>
    <col customWidth="1" min="11" max="11" width="12.25"/>
    <col customWidth="1" min="12" max="12" width="14.63"/>
    <col customWidth="1" min="13" max="13" width="16.25"/>
    <col customWidth="1" min="14" max="14" width="15.13"/>
    <col customWidth="1" min="15" max="21" width="14.63"/>
  </cols>
  <sheetData>
    <row r="1">
      <c r="A1" s="1" t="s">
        <v>148</v>
      </c>
      <c r="B1" s="2" t="s">
        <v>1</v>
      </c>
      <c r="C1" s="2" t="s">
        <v>60</v>
      </c>
      <c r="D1" s="2" t="s">
        <v>798</v>
      </c>
      <c r="E1" s="2"/>
      <c r="F1" s="2"/>
      <c r="G1" s="2"/>
      <c r="H1" s="2"/>
      <c r="I1" s="2"/>
      <c r="J1" s="2"/>
      <c r="K1" s="2"/>
      <c r="L1" s="2"/>
      <c r="M1" s="3"/>
      <c r="N1" s="3"/>
      <c r="O1" s="3"/>
      <c r="P1" s="3"/>
      <c r="Q1" s="3"/>
      <c r="R1" s="3"/>
      <c r="S1" s="3"/>
      <c r="T1" s="3"/>
      <c r="U1" s="3"/>
    </row>
    <row r="2">
      <c r="A2" s="1" t="s">
        <v>800</v>
      </c>
      <c r="B2" s="2" t="s">
        <v>15</v>
      </c>
      <c r="C2" s="2" t="s">
        <v>801</v>
      </c>
      <c r="D2" s="2"/>
      <c r="E2" s="2"/>
      <c r="F2" s="3"/>
      <c r="G2" s="3"/>
      <c r="H2" s="3"/>
      <c r="I2" s="3"/>
      <c r="J2" s="3"/>
      <c r="K2" s="3"/>
      <c r="L2" s="3"/>
      <c r="M2" s="3"/>
      <c r="N2" s="3"/>
      <c r="O2" s="3"/>
      <c r="P2" s="3"/>
      <c r="Q2" s="3"/>
      <c r="R2" s="3"/>
      <c r="S2" s="3"/>
      <c r="T2" s="3"/>
      <c r="U2" s="3"/>
    </row>
    <row r="3">
      <c r="A3" s="1" t="s">
        <v>824</v>
      </c>
      <c r="B3" s="2" t="s">
        <v>6</v>
      </c>
      <c r="C3" s="2" t="s">
        <v>8</v>
      </c>
      <c r="D3" s="3"/>
      <c r="E3" s="3"/>
      <c r="F3" s="2"/>
      <c r="G3" s="2"/>
      <c r="H3" s="2"/>
      <c r="I3" s="2"/>
      <c r="J3" s="2"/>
      <c r="K3" s="2"/>
      <c r="L3" s="2"/>
      <c r="M3" s="3"/>
      <c r="N3" s="3"/>
      <c r="O3" s="3"/>
      <c r="P3" s="3"/>
      <c r="Q3" s="3"/>
      <c r="R3" s="3"/>
      <c r="S3" s="3"/>
      <c r="T3" s="3"/>
      <c r="U3" s="3"/>
    </row>
    <row r="4">
      <c r="A4" s="1" t="s">
        <v>825</v>
      </c>
      <c r="B4" s="2" t="s">
        <v>6</v>
      </c>
      <c r="C4" s="2" t="s">
        <v>8</v>
      </c>
      <c r="D4" s="3"/>
      <c r="E4" s="3"/>
      <c r="F4" s="2"/>
      <c r="G4" s="2"/>
      <c r="H4" s="2"/>
      <c r="I4" s="2"/>
      <c r="J4" s="2"/>
      <c r="K4" s="2"/>
      <c r="L4" s="2"/>
      <c r="M4" s="3"/>
      <c r="N4" s="3"/>
      <c r="O4" s="3"/>
      <c r="P4" s="3"/>
      <c r="Q4" s="3"/>
      <c r="R4" s="3"/>
      <c r="S4" s="3"/>
      <c r="T4" s="3"/>
      <c r="U4" s="3"/>
    </row>
    <row r="5">
      <c r="A5" s="1" t="s">
        <v>826</v>
      </c>
      <c r="B5" s="2" t="s">
        <v>6</v>
      </c>
      <c r="C5" s="2" t="s">
        <v>8</v>
      </c>
      <c r="D5" s="3"/>
      <c r="E5" s="3"/>
      <c r="F5" s="2"/>
      <c r="G5" s="2"/>
      <c r="H5" s="2"/>
      <c r="I5" s="2"/>
      <c r="J5" s="2"/>
      <c r="K5" s="2"/>
      <c r="L5" s="2"/>
      <c r="M5" s="3"/>
      <c r="N5" s="3"/>
      <c r="O5" s="3"/>
      <c r="P5" s="3"/>
      <c r="Q5" s="3"/>
      <c r="R5" s="3"/>
      <c r="S5" s="3"/>
      <c r="T5" s="3"/>
      <c r="U5" s="3"/>
    </row>
    <row r="6">
      <c r="A6" s="1" t="s">
        <v>827</v>
      </c>
      <c r="B6" s="2" t="s">
        <v>6</v>
      </c>
      <c r="C6" s="2" t="s">
        <v>8</v>
      </c>
      <c r="D6" s="3"/>
      <c r="E6" s="3"/>
      <c r="F6" s="2"/>
      <c r="G6" s="2"/>
      <c r="H6" s="2"/>
      <c r="I6" s="2"/>
      <c r="J6" s="2"/>
      <c r="K6" s="2"/>
      <c r="L6" s="2"/>
      <c r="M6" s="3"/>
      <c r="N6" s="3"/>
      <c r="O6" s="3"/>
      <c r="P6" s="3"/>
      <c r="Q6" s="3"/>
      <c r="R6" s="3"/>
      <c r="S6" s="3"/>
      <c r="T6" s="3"/>
      <c r="U6" s="3"/>
    </row>
    <row r="7">
      <c r="A7" s="26" t="s">
        <v>806</v>
      </c>
      <c r="B7" s="2" t="s">
        <v>6</v>
      </c>
      <c r="C7" s="2" t="s">
        <v>8</v>
      </c>
      <c r="D7" s="3"/>
      <c r="E7" s="3"/>
      <c r="F7" s="3"/>
      <c r="G7" s="3"/>
      <c r="H7" s="3"/>
      <c r="I7" s="3"/>
      <c r="J7" s="3"/>
      <c r="K7" s="3"/>
      <c r="L7" s="3"/>
      <c r="M7" s="3"/>
      <c r="N7" s="3"/>
      <c r="O7" s="165"/>
      <c r="P7" s="3"/>
      <c r="Q7" s="3"/>
      <c r="R7" s="3"/>
      <c r="S7" s="3"/>
      <c r="T7" s="3"/>
      <c r="U7" s="3"/>
    </row>
    <row r="8">
      <c r="A8" s="26" t="s">
        <v>828</v>
      </c>
      <c r="B8" s="2" t="s">
        <v>6</v>
      </c>
      <c r="C8" s="2" t="s">
        <v>8</v>
      </c>
      <c r="D8" s="3"/>
      <c r="E8" s="3"/>
      <c r="F8" s="3"/>
      <c r="G8" s="3"/>
      <c r="H8" s="3"/>
      <c r="I8" s="3"/>
      <c r="J8" s="3"/>
      <c r="K8" s="3"/>
      <c r="L8" s="3"/>
      <c r="M8" s="3"/>
      <c r="N8" s="3"/>
      <c r="O8" s="165"/>
      <c r="P8" s="3"/>
      <c r="Q8" s="3"/>
      <c r="R8" s="3"/>
      <c r="S8" s="3"/>
      <c r="T8" s="3"/>
      <c r="U8" s="3"/>
    </row>
    <row r="9">
      <c r="A9" s="26" t="s">
        <v>829</v>
      </c>
      <c r="B9" s="2" t="s">
        <v>6</v>
      </c>
      <c r="C9" s="2" t="s">
        <v>8</v>
      </c>
      <c r="D9" s="3"/>
      <c r="E9" s="3"/>
      <c r="F9" s="3"/>
      <c r="G9" s="3"/>
      <c r="H9" s="3"/>
      <c r="I9" s="3"/>
      <c r="J9" s="3"/>
      <c r="K9" s="3"/>
      <c r="L9" s="3"/>
      <c r="M9" s="3"/>
      <c r="N9" s="3"/>
      <c r="O9" s="165"/>
      <c r="P9" s="3"/>
      <c r="Q9" s="3"/>
      <c r="R9" s="3"/>
      <c r="S9" s="3"/>
      <c r="T9" s="3"/>
      <c r="U9" s="3"/>
    </row>
    <row r="10">
      <c r="A10" s="26" t="s">
        <v>830</v>
      </c>
      <c r="B10" s="2" t="s">
        <v>6</v>
      </c>
      <c r="C10" s="2" t="s">
        <v>8</v>
      </c>
      <c r="D10" s="3"/>
      <c r="E10" s="3"/>
      <c r="F10" s="3"/>
      <c r="G10" s="3"/>
      <c r="H10" s="3"/>
      <c r="I10" s="3"/>
      <c r="J10" s="3"/>
      <c r="K10" s="3"/>
      <c r="L10" s="3"/>
      <c r="M10" s="3"/>
      <c r="N10" s="3"/>
      <c r="O10" s="165"/>
      <c r="P10" s="3"/>
      <c r="Q10" s="3"/>
      <c r="R10" s="3"/>
      <c r="S10" s="3"/>
      <c r="T10" s="3"/>
      <c r="U10" s="3"/>
    </row>
    <row r="11">
      <c r="A11" s="5" t="s">
        <v>218</v>
      </c>
      <c r="B11" s="6" t="s">
        <v>15</v>
      </c>
      <c r="C11" s="6" t="s">
        <v>831</v>
      </c>
      <c r="D11" s="7"/>
      <c r="E11" s="7"/>
      <c r="F11" s="7"/>
      <c r="G11" s="7"/>
      <c r="H11" s="7"/>
      <c r="I11" s="7"/>
      <c r="J11" s="7"/>
      <c r="K11" s="7"/>
      <c r="L11" s="7"/>
      <c r="M11" s="7"/>
      <c r="N11" s="7"/>
      <c r="O11" s="207"/>
      <c r="P11" s="7"/>
      <c r="Q11" s="7"/>
      <c r="R11" s="7"/>
      <c r="S11" s="7"/>
      <c r="T11" s="7"/>
      <c r="U11" s="7"/>
    </row>
    <row r="12">
      <c r="A12" s="31" t="s">
        <v>24</v>
      </c>
      <c r="B12" s="25" t="s">
        <v>20</v>
      </c>
      <c r="C12" s="25"/>
      <c r="D12" s="3"/>
      <c r="E12" s="3"/>
      <c r="F12" s="25"/>
      <c r="G12" s="25"/>
      <c r="H12" s="25"/>
      <c r="I12" s="25"/>
      <c r="J12" s="25"/>
      <c r="K12" s="25"/>
      <c r="L12" s="25"/>
      <c r="M12" s="3"/>
      <c r="N12" s="3"/>
      <c r="O12" s="3"/>
      <c r="P12" s="3"/>
      <c r="Q12" s="3"/>
      <c r="R12" s="3"/>
      <c r="S12" s="3"/>
      <c r="T12" s="3"/>
      <c r="U12" s="3"/>
    </row>
    <row r="13">
      <c r="A13" s="31" t="s">
        <v>25</v>
      </c>
      <c r="B13" s="25" t="s">
        <v>20</v>
      </c>
      <c r="C13" s="25" t="s">
        <v>26</v>
      </c>
      <c r="D13" s="3"/>
      <c r="E13" s="3"/>
      <c r="F13" s="25"/>
      <c r="G13" s="25"/>
      <c r="H13" s="25"/>
      <c r="I13" s="25"/>
      <c r="J13" s="25"/>
      <c r="K13" s="25"/>
      <c r="L13" s="25"/>
      <c r="M13" s="3"/>
      <c r="N13" s="3"/>
      <c r="O13" s="3"/>
      <c r="P13" s="3"/>
      <c r="Q13" s="3"/>
      <c r="R13" s="3"/>
      <c r="S13" s="3"/>
      <c r="T13" s="3"/>
      <c r="U13" s="3"/>
    </row>
    <row r="14">
      <c r="A14" s="3"/>
      <c r="B14" s="3"/>
      <c r="C14" s="3"/>
      <c r="D14" s="3"/>
      <c r="E14" s="3"/>
      <c r="F14" s="3"/>
      <c r="G14" s="3"/>
      <c r="H14" s="3"/>
      <c r="I14" s="3"/>
      <c r="J14" s="3"/>
      <c r="K14" s="3"/>
      <c r="L14" s="3"/>
      <c r="M14" s="3"/>
      <c r="N14" s="3"/>
      <c r="O14" s="3"/>
      <c r="P14" s="3"/>
      <c r="Q14" s="3"/>
      <c r="R14" s="3"/>
      <c r="S14" s="3"/>
      <c r="T14" s="3"/>
      <c r="U14" s="3"/>
    </row>
    <row r="15">
      <c r="A15" s="3"/>
      <c r="B15" s="3"/>
      <c r="C15" s="3"/>
      <c r="D15" s="3"/>
      <c r="E15" s="3"/>
      <c r="F15" s="3"/>
      <c r="G15" s="3"/>
      <c r="H15" s="3"/>
      <c r="I15" s="3"/>
      <c r="J15" s="3"/>
      <c r="K15" s="3"/>
      <c r="L15" s="3"/>
      <c r="M15" s="3"/>
      <c r="N15" s="3"/>
      <c r="O15" s="3"/>
      <c r="P15" s="3"/>
      <c r="Q15" s="3"/>
      <c r="R15" s="3"/>
      <c r="S15" s="3"/>
      <c r="T15" s="3"/>
      <c r="U15" s="3"/>
    </row>
    <row r="16">
      <c r="A16" s="9" t="s">
        <v>148</v>
      </c>
      <c r="B16" s="10" t="s">
        <v>153</v>
      </c>
      <c r="C16" s="9" t="s">
        <v>800</v>
      </c>
      <c r="D16" s="9" t="s">
        <v>832</v>
      </c>
      <c r="E16" s="9" t="s">
        <v>833</v>
      </c>
      <c r="F16" s="9" t="s">
        <v>834</v>
      </c>
      <c r="G16" s="9" t="s">
        <v>835</v>
      </c>
      <c r="H16" s="9" t="s">
        <v>811</v>
      </c>
      <c r="I16" s="9" t="s">
        <v>836</v>
      </c>
      <c r="J16" s="9" t="s">
        <v>837</v>
      </c>
      <c r="K16" s="9" t="s">
        <v>838</v>
      </c>
      <c r="L16" s="9" t="s">
        <v>218</v>
      </c>
      <c r="M16" s="74" t="s">
        <v>24</v>
      </c>
      <c r="N16" s="9" t="s">
        <v>25</v>
      </c>
      <c r="O16" s="9"/>
      <c r="P16" s="9"/>
      <c r="Q16" s="9"/>
      <c r="R16" s="9"/>
      <c r="S16" s="9"/>
      <c r="T16" s="9"/>
      <c r="U16" s="9"/>
    </row>
    <row r="17">
      <c r="A17" s="10">
        <v>-1.0</v>
      </c>
      <c r="B17" s="33" t="str">
        <f>IF($A17 &gt; 0, LOOKUP($A17, organisation!$A$13:$A20, organisation!$B$13:$B20), IF($A17 = -1, "DEFAULT", IF($A17 = "", "", "ERROR")))</f>
        <v>DEFAULT</v>
      </c>
      <c r="C17" s="10" t="s">
        <v>267</v>
      </c>
      <c r="D17" s="10" t="s">
        <v>839</v>
      </c>
      <c r="E17" s="10" t="s">
        <v>840</v>
      </c>
      <c r="F17" s="10" t="s">
        <v>817</v>
      </c>
      <c r="G17" s="10" t="s">
        <v>839</v>
      </c>
      <c r="H17" s="10" t="s">
        <v>817</v>
      </c>
      <c r="I17" s="10" t="s">
        <v>30</v>
      </c>
      <c r="J17" s="10" t="s">
        <v>840</v>
      </c>
      <c r="K17" s="10" t="s">
        <v>30</v>
      </c>
      <c r="L17" s="10" t="s">
        <v>841</v>
      </c>
      <c r="M17" s="10"/>
      <c r="N17" s="10"/>
      <c r="O17" s="10"/>
      <c r="P17" s="10"/>
      <c r="Q17" s="10"/>
      <c r="R17" s="10"/>
      <c r="S17" s="10"/>
      <c r="T17" s="10"/>
      <c r="U17" s="10"/>
    </row>
    <row r="18">
      <c r="A18" s="10">
        <v>-1.0</v>
      </c>
      <c r="B18" s="33" t="str">
        <f>IF($A18 &gt; 0, LOOKUP($A18, organisation!$A$13:$A20, organisation!$B$13:$B20), IF($A18 = -1, "DEFAULT", IF($A18 = "", "", "ERROR")))</f>
        <v>DEFAULT</v>
      </c>
      <c r="C18" s="10" t="s">
        <v>267</v>
      </c>
      <c r="D18" s="10" t="s">
        <v>839</v>
      </c>
      <c r="E18" s="10" t="s">
        <v>840</v>
      </c>
      <c r="F18" s="10" t="s">
        <v>840</v>
      </c>
      <c r="G18" s="10" t="s">
        <v>30</v>
      </c>
      <c r="H18" s="10" t="s">
        <v>30</v>
      </c>
      <c r="I18" s="10" t="s">
        <v>30</v>
      </c>
      <c r="J18" s="10" t="s">
        <v>30</v>
      </c>
      <c r="K18" s="10" t="s">
        <v>30</v>
      </c>
      <c r="L18" s="10" t="s">
        <v>33</v>
      </c>
      <c r="M18" s="10"/>
      <c r="N18" s="10"/>
      <c r="O18" s="10"/>
      <c r="P18" s="10"/>
      <c r="Q18" s="10"/>
      <c r="R18" s="10"/>
      <c r="S18" s="10"/>
      <c r="T18" s="10"/>
      <c r="U18" s="10"/>
    </row>
    <row r="19">
      <c r="A19" s="10">
        <v>1.0</v>
      </c>
      <c r="B19" s="33" t="str">
        <f>IF($A19 &gt; 0, LOOKUP($A19, organisation!$A$13:$A20, organisation!$B$13:$B20), IF($A19 = -1, "DEFAULT", IF($A19 = "", "", "ERROR")))</f>
        <v>Simpsons Nuclear Plant</v>
      </c>
      <c r="C19" s="10" t="s">
        <v>158</v>
      </c>
      <c r="D19" s="10" t="s">
        <v>30</v>
      </c>
      <c r="E19" s="10" t="s">
        <v>842</v>
      </c>
      <c r="F19" s="10" t="s">
        <v>30</v>
      </c>
      <c r="G19" s="10" t="s">
        <v>30</v>
      </c>
      <c r="H19" s="10" t="s">
        <v>30</v>
      </c>
      <c r="I19" s="10" t="s">
        <v>30</v>
      </c>
      <c r="J19" s="10" t="s">
        <v>30</v>
      </c>
      <c r="K19" s="10" t="s">
        <v>30</v>
      </c>
      <c r="L19" s="10" t="s">
        <v>843</v>
      </c>
      <c r="M19" s="10"/>
      <c r="N19" s="10"/>
      <c r="O19" s="10"/>
      <c r="P19" s="10"/>
      <c r="Q19" s="10"/>
      <c r="R19" s="10"/>
      <c r="S19" s="10"/>
      <c r="T19" s="10"/>
      <c r="U19" s="10"/>
    </row>
    <row r="20">
      <c r="A20" s="3"/>
      <c r="B20" s="3"/>
      <c r="C20" s="3"/>
      <c r="D20" s="3"/>
      <c r="E20" s="3"/>
      <c r="F20" s="3"/>
      <c r="G20" s="3"/>
      <c r="H20" s="3"/>
      <c r="I20" s="3"/>
      <c r="J20" s="3"/>
      <c r="K20" s="3"/>
      <c r="L20" s="3"/>
      <c r="M20" s="3"/>
      <c r="N20" s="3"/>
      <c r="O20" s="3"/>
      <c r="P20" s="3"/>
      <c r="Q20" s="3"/>
      <c r="R20" s="3"/>
      <c r="S20" s="3"/>
      <c r="T20" s="3"/>
      <c r="U20" s="3"/>
    </row>
  </sheetData>
  <drawing r:id="rId2"/>
  <legacyDrawing r:id="rId3"/>
  <tableParts count="1">
    <tablePart r:id="rId5"/>
  </tableParts>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18.75"/>
    <col customWidth="1" min="3" max="3" width="45.5"/>
    <col customWidth="1" min="4" max="4" width="11.88"/>
    <col customWidth="1" min="5" max="5" width="34.75"/>
    <col customWidth="1" min="6" max="6" width="10.38"/>
    <col customWidth="1" min="7" max="7" width="12.38"/>
    <col customWidth="1" min="8" max="8" width="31.88"/>
    <col customWidth="1" min="9" max="9" width="12.25"/>
    <col customWidth="1" min="10" max="10" width="12.0"/>
    <col customWidth="1" min="11" max="11" width="12.5"/>
    <col customWidth="1" min="12" max="12" width="6.63"/>
    <col customWidth="1" min="13" max="13" width="8.88"/>
    <col customWidth="1" min="14" max="14" width="5.25"/>
    <col customWidth="1" min="15" max="15" width="9.13"/>
    <col customWidth="1" min="16" max="22" width="14.63"/>
  </cols>
  <sheetData>
    <row r="1">
      <c r="A1" s="1" t="s">
        <v>148</v>
      </c>
      <c r="B1" s="2" t="s">
        <v>1</v>
      </c>
      <c r="C1" s="2" t="s">
        <v>2</v>
      </c>
      <c r="D1" s="2" t="s">
        <v>798</v>
      </c>
      <c r="E1" s="2"/>
      <c r="F1" s="3"/>
      <c r="G1" s="3"/>
      <c r="H1" s="3"/>
      <c r="I1" s="3"/>
      <c r="J1" s="3"/>
      <c r="K1" s="3"/>
      <c r="L1" s="165"/>
      <c r="M1" s="3"/>
      <c r="N1" s="3"/>
      <c r="O1" s="3"/>
      <c r="P1" s="3"/>
      <c r="Q1" s="3"/>
      <c r="R1" s="3"/>
      <c r="S1" s="3"/>
      <c r="T1" s="3"/>
      <c r="U1" s="3"/>
      <c r="V1" s="3"/>
    </row>
    <row r="2">
      <c r="A2" s="1" t="s">
        <v>800</v>
      </c>
      <c r="B2" s="2" t="s">
        <v>15</v>
      </c>
      <c r="C2" s="2" t="s">
        <v>801</v>
      </c>
      <c r="D2" s="2"/>
      <c r="E2" s="2"/>
      <c r="F2" s="2"/>
      <c r="G2" s="3"/>
      <c r="H2" s="3"/>
      <c r="I2" s="3"/>
      <c r="J2" s="3"/>
      <c r="K2" s="3"/>
      <c r="L2" s="3"/>
      <c r="M2" s="3"/>
      <c r="N2" s="3"/>
      <c r="O2" s="3"/>
      <c r="P2" s="3"/>
      <c r="Q2" s="3"/>
      <c r="R2" s="3"/>
      <c r="S2" s="3"/>
      <c r="T2" s="3"/>
      <c r="U2" s="3"/>
      <c r="V2" s="3"/>
    </row>
    <row r="3">
      <c r="A3" s="1" t="s">
        <v>844</v>
      </c>
      <c r="B3" s="2" t="s">
        <v>15</v>
      </c>
      <c r="C3" s="2" t="s">
        <v>845</v>
      </c>
      <c r="D3" s="3"/>
      <c r="E3" s="3"/>
      <c r="F3" s="3"/>
      <c r="G3" s="3"/>
      <c r="H3" s="3"/>
      <c r="I3" s="3"/>
      <c r="J3" s="3"/>
      <c r="K3" s="3"/>
      <c r="L3" s="165"/>
      <c r="M3" s="3"/>
      <c r="N3" s="3"/>
      <c r="O3" s="3"/>
      <c r="P3" s="3"/>
      <c r="Q3" s="3"/>
      <c r="R3" s="3"/>
      <c r="S3" s="3"/>
      <c r="T3" s="3"/>
      <c r="U3" s="3"/>
      <c r="V3" s="3"/>
    </row>
    <row r="4">
      <c r="A4" s="1" t="s">
        <v>5</v>
      </c>
      <c r="B4" s="24" t="s">
        <v>15</v>
      </c>
      <c r="C4" s="27" t="s">
        <v>283</v>
      </c>
      <c r="D4" s="27"/>
      <c r="E4" s="27"/>
      <c r="F4" s="25"/>
      <c r="G4" s="25"/>
      <c r="H4" s="25"/>
      <c r="I4" s="25"/>
      <c r="J4" s="25"/>
      <c r="K4" s="25"/>
      <c r="L4" s="208"/>
      <c r="M4" s="25"/>
      <c r="N4" s="25"/>
      <c r="O4" s="25"/>
      <c r="P4" s="25"/>
      <c r="Q4" s="25"/>
      <c r="R4" s="25"/>
      <c r="S4" s="25"/>
      <c r="T4" s="25"/>
      <c r="U4" s="25"/>
      <c r="V4" s="25"/>
    </row>
    <row r="5">
      <c r="A5" s="1" t="s">
        <v>846</v>
      </c>
      <c r="B5" s="27" t="s">
        <v>6</v>
      </c>
      <c r="C5" s="2" t="s">
        <v>8</v>
      </c>
      <c r="D5" s="209"/>
      <c r="E5" s="209"/>
      <c r="F5" s="29"/>
      <c r="G5" s="29"/>
      <c r="H5" s="29"/>
      <c r="I5" s="29"/>
      <c r="J5" s="29"/>
      <c r="K5" s="29"/>
      <c r="L5" s="210"/>
      <c r="M5" s="29"/>
      <c r="N5" s="29"/>
      <c r="O5" s="29"/>
      <c r="P5" s="29"/>
      <c r="Q5" s="29"/>
      <c r="R5" s="29"/>
      <c r="S5" s="29"/>
      <c r="T5" s="29"/>
      <c r="U5" s="29"/>
      <c r="V5" s="29"/>
    </row>
    <row r="6">
      <c r="A6" s="1" t="s">
        <v>847</v>
      </c>
      <c r="B6" s="27" t="s">
        <v>6</v>
      </c>
      <c r="C6" s="2" t="s">
        <v>8</v>
      </c>
      <c r="D6" s="209"/>
      <c r="E6" s="209"/>
      <c r="F6" s="29"/>
      <c r="G6" s="29"/>
      <c r="H6" s="29"/>
      <c r="I6" s="29"/>
      <c r="J6" s="29"/>
      <c r="K6" s="29"/>
      <c r="L6" s="210"/>
      <c r="M6" s="29"/>
      <c r="N6" s="29"/>
      <c r="O6" s="29"/>
      <c r="P6" s="29"/>
      <c r="Q6" s="29"/>
      <c r="R6" s="29"/>
      <c r="S6" s="29"/>
      <c r="T6" s="29"/>
      <c r="U6" s="29"/>
      <c r="V6" s="29"/>
    </row>
    <row r="7">
      <c r="A7" s="1" t="s">
        <v>663</v>
      </c>
      <c r="B7" s="27" t="s">
        <v>6</v>
      </c>
      <c r="C7" s="2" t="s">
        <v>8</v>
      </c>
      <c r="D7" s="209"/>
      <c r="E7" s="209"/>
      <c r="F7" s="29"/>
      <c r="G7" s="29"/>
      <c r="H7" s="29"/>
      <c r="I7" s="29"/>
      <c r="J7" s="29"/>
      <c r="K7" s="29"/>
      <c r="L7" s="210"/>
      <c r="M7" s="29"/>
      <c r="N7" s="29"/>
      <c r="O7" s="29"/>
      <c r="P7" s="29"/>
      <c r="Q7" s="29"/>
      <c r="R7" s="29"/>
      <c r="S7" s="29"/>
      <c r="T7" s="29"/>
      <c r="U7" s="29"/>
      <c r="V7" s="29"/>
    </row>
    <row r="8">
      <c r="A8" s="1" t="s">
        <v>848</v>
      </c>
      <c r="B8" s="27" t="s">
        <v>15</v>
      </c>
      <c r="C8" s="27" t="s">
        <v>283</v>
      </c>
      <c r="D8" s="209"/>
      <c r="E8" s="209"/>
      <c r="F8" s="29"/>
      <c r="G8" s="29"/>
      <c r="H8" s="29"/>
      <c r="I8" s="29"/>
      <c r="J8" s="29"/>
      <c r="K8" s="29"/>
      <c r="L8" s="210"/>
      <c r="M8" s="29"/>
      <c r="N8" s="29"/>
      <c r="O8" s="29"/>
      <c r="P8" s="29"/>
      <c r="Q8" s="29"/>
      <c r="R8" s="29"/>
      <c r="S8" s="29"/>
      <c r="T8" s="29"/>
      <c r="U8" s="29"/>
      <c r="V8" s="29"/>
    </row>
    <row r="9">
      <c r="A9" s="1" t="s">
        <v>849</v>
      </c>
      <c r="B9" s="27" t="s">
        <v>15</v>
      </c>
      <c r="C9" s="27" t="s">
        <v>283</v>
      </c>
      <c r="D9" s="209"/>
      <c r="E9" s="209"/>
      <c r="F9" s="29"/>
      <c r="G9" s="29"/>
      <c r="H9" s="29"/>
      <c r="I9" s="29"/>
      <c r="J9" s="29"/>
      <c r="K9" s="29"/>
      <c r="L9" s="210"/>
      <c r="M9" s="29"/>
      <c r="N9" s="29"/>
      <c r="O9" s="29"/>
      <c r="P9" s="29"/>
      <c r="Q9" s="29"/>
      <c r="R9" s="29"/>
      <c r="S9" s="29"/>
      <c r="T9" s="29"/>
      <c r="U9" s="29"/>
      <c r="V9" s="29"/>
    </row>
    <row r="10">
      <c r="A10" s="1" t="s">
        <v>850</v>
      </c>
      <c r="B10" s="27" t="s">
        <v>15</v>
      </c>
      <c r="C10" s="27" t="s">
        <v>283</v>
      </c>
      <c r="D10" s="209"/>
      <c r="E10" s="209"/>
      <c r="F10" s="29"/>
      <c r="G10" s="29"/>
      <c r="H10" s="29"/>
      <c r="I10" s="29"/>
      <c r="J10" s="29"/>
      <c r="K10" s="29"/>
      <c r="L10" s="210"/>
      <c r="M10" s="29"/>
      <c r="N10" s="29"/>
      <c r="O10" s="29"/>
      <c r="P10" s="29"/>
      <c r="Q10" s="29"/>
      <c r="R10" s="29"/>
      <c r="S10" s="29"/>
      <c r="T10" s="29"/>
      <c r="U10" s="29"/>
      <c r="V10" s="29"/>
    </row>
    <row r="11">
      <c r="A11" s="26" t="s">
        <v>218</v>
      </c>
      <c r="B11" s="27" t="s">
        <v>15</v>
      </c>
      <c r="C11" s="27" t="s">
        <v>851</v>
      </c>
      <c r="D11" s="3"/>
      <c r="E11" s="3"/>
      <c r="F11" s="3"/>
      <c r="G11" s="3"/>
      <c r="H11" s="3"/>
      <c r="I11" s="3"/>
      <c r="J11" s="3"/>
      <c r="K11" s="3"/>
      <c r="L11" s="165"/>
      <c r="M11" s="3"/>
      <c r="N11" s="3"/>
      <c r="O11" s="3"/>
      <c r="P11" s="3"/>
      <c r="Q11" s="3"/>
      <c r="R11" s="3"/>
      <c r="S11" s="3"/>
      <c r="T11" s="3"/>
      <c r="U11" s="3"/>
      <c r="V11" s="3"/>
    </row>
    <row r="12">
      <c r="A12" s="26" t="s">
        <v>852</v>
      </c>
      <c r="B12" s="27" t="s">
        <v>15</v>
      </c>
      <c r="C12" s="27" t="s">
        <v>853</v>
      </c>
      <c r="D12" s="3"/>
      <c r="E12" s="3"/>
      <c r="F12" s="3"/>
      <c r="G12" s="3"/>
      <c r="H12" s="3"/>
      <c r="I12" s="3"/>
      <c r="J12" s="3"/>
      <c r="K12" s="3"/>
      <c r="L12" s="165"/>
      <c r="M12" s="3"/>
      <c r="N12" s="3"/>
      <c r="O12" s="3"/>
      <c r="P12" s="3"/>
      <c r="Q12" s="3"/>
      <c r="R12" s="3"/>
      <c r="S12" s="3"/>
      <c r="T12" s="3"/>
      <c r="U12" s="3"/>
      <c r="V12" s="3"/>
    </row>
    <row r="13">
      <c r="A13" s="26" t="s">
        <v>854</v>
      </c>
      <c r="B13" s="27" t="s">
        <v>1</v>
      </c>
      <c r="C13" s="25"/>
      <c r="D13" s="3"/>
      <c r="E13" s="3"/>
      <c r="F13" s="3"/>
      <c r="G13" s="3"/>
      <c r="H13" s="3"/>
      <c r="I13" s="3"/>
      <c r="J13" s="3"/>
      <c r="K13" s="3"/>
      <c r="L13" s="165"/>
      <c r="M13" s="3"/>
      <c r="N13" s="3"/>
      <c r="O13" s="3"/>
      <c r="P13" s="3"/>
      <c r="Q13" s="3"/>
      <c r="R13" s="3"/>
      <c r="S13" s="3"/>
      <c r="T13" s="3"/>
      <c r="U13" s="3"/>
      <c r="V13" s="3"/>
    </row>
    <row r="14">
      <c r="A14" s="31" t="s">
        <v>24</v>
      </c>
      <c r="B14" s="25" t="s">
        <v>20</v>
      </c>
      <c r="C14" s="25"/>
      <c r="D14" s="3"/>
      <c r="E14" s="3"/>
      <c r="F14" s="3"/>
      <c r="G14" s="3"/>
      <c r="H14" s="3"/>
      <c r="I14" s="3"/>
      <c r="J14" s="3"/>
      <c r="K14" s="3"/>
      <c r="L14" s="165"/>
      <c r="M14" s="3"/>
      <c r="N14" s="3"/>
      <c r="O14" s="3"/>
      <c r="P14" s="3"/>
      <c r="Q14" s="3"/>
      <c r="R14" s="3"/>
      <c r="S14" s="3"/>
      <c r="T14" s="3"/>
      <c r="U14" s="3"/>
      <c r="V14" s="3"/>
    </row>
    <row r="15">
      <c r="A15" s="31" t="s">
        <v>25</v>
      </c>
      <c r="B15" s="25" t="s">
        <v>20</v>
      </c>
      <c r="C15" s="25" t="s">
        <v>26</v>
      </c>
      <c r="D15" s="3"/>
      <c r="E15" s="3"/>
      <c r="F15" s="3"/>
      <c r="G15" s="3"/>
      <c r="H15" s="3"/>
      <c r="I15" s="3"/>
      <c r="J15" s="3"/>
      <c r="K15" s="3"/>
      <c r="L15" s="165"/>
      <c r="M15" s="3"/>
      <c r="N15" s="3"/>
      <c r="O15" s="3"/>
      <c r="P15" s="3"/>
      <c r="Q15" s="3"/>
      <c r="R15" s="3"/>
      <c r="S15" s="3"/>
      <c r="T15" s="3"/>
      <c r="U15" s="3"/>
      <c r="V15" s="3"/>
    </row>
    <row r="16">
      <c r="A16" s="3"/>
      <c r="B16" s="3"/>
      <c r="C16" s="3"/>
      <c r="D16" s="3"/>
      <c r="E16" s="3"/>
      <c r="F16" s="3"/>
      <c r="G16" s="3"/>
      <c r="H16" s="3"/>
      <c r="I16" s="3"/>
      <c r="J16" s="3"/>
      <c r="K16" s="3"/>
      <c r="L16" s="165"/>
      <c r="M16" s="3"/>
      <c r="N16" s="3"/>
      <c r="O16" s="3"/>
      <c r="P16" s="3"/>
      <c r="Q16" s="3"/>
      <c r="R16" s="3"/>
      <c r="S16" s="3"/>
      <c r="T16" s="3"/>
      <c r="U16" s="3"/>
      <c r="V16" s="3"/>
    </row>
    <row r="17">
      <c r="A17" s="3"/>
      <c r="B17" s="3"/>
      <c r="C17" s="3"/>
      <c r="D17" s="3"/>
      <c r="E17" s="3"/>
      <c r="F17" s="3"/>
      <c r="G17" s="3"/>
      <c r="H17" s="3"/>
      <c r="I17" s="3"/>
      <c r="J17" s="3"/>
      <c r="K17" s="3"/>
      <c r="L17" s="165"/>
      <c r="M17" s="3"/>
      <c r="N17" s="3"/>
      <c r="O17" s="3"/>
      <c r="P17" s="3"/>
      <c r="Q17" s="3"/>
      <c r="R17" s="3"/>
      <c r="S17" s="3"/>
      <c r="T17" s="3"/>
      <c r="U17" s="3"/>
      <c r="V17" s="3"/>
    </row>
    <row r="18">
      <c r="A18" s="211" t="s">
        <v>148</v>
      </c>
      <c r="B18" s="212" t="s">
        <v>153</v>
      </c>
      <c r="C18" s="213" t="s">
        <v>800</v>
      </c>
      <c r="D18" s="211" t="s">
        <v>844</v>
      </c>
      <c r="E18" s="211" t="s">
        <v>5</v>
      </c>
      <c r="F18" s="213" t="s">
        <v>855</v>
      </c>
      <c r="G18" s="213" t="s">
        <v>856</v>
      </c>
      <c r="H18" s="211" t="s">
        <v>663</v>
      </c>
      <c r="I18" s="211" t="s">
        <v>848</v>
      </c>
      <c r="J18" s="211" t="s">
        <v>849</v>
      </c>
      <c r="K18" s="211" t="s">
        <v>850</v>
      </c>
      <c r="L18" s="214" t="s">
        <v>218</v>
      </c>
      <c r="M18" s="211" t="s">
        <v>852</v>
      </c>
      <c r="N18" s="211" t="s">
        <v>854</v>
      </c>
      <c r="O18" s="211" t="s">
        <v>22</v>
      </c>
      <c r="P18" s="211" t="s">
        <v>24</v>
      </c>
      <c r="Q18" s="211" t="s">
        <v>25</v>
      </c>
      <c r="R18" s="212"/>
      <c r="S18" s="212"/>
      <c r="T18" s="212"/>
      <c r="U18" s="212"/>
      <c r="V18" s="212"/>
    </row>
    <row r="19">
      <c r="A19" s="212">
        <v>-1.0</v>
      </c>
      <c r="B19" s="212" t="str">
        <f>IF($A19 &gt; 0, LOOKUP($A19, organisation!$A$13:$A27, organisation!$B$13:$B27), IF($A19 = -1, "DEFAULT", IF($A19 = "", "", "ERROR")))</f>
        <v>DEFAULT</v>
      </c>
      <c r="C19" s="96" t="s">
        <v>267</v>
      </c>
      <c r="D19" s="212" t="s">
        <v>857</v>
      </c>
      <c r="E19" s="212" t="s">
        <v>858</v>
      </c>
      <c r="F19" s="96" t="s">
        <v>30</v>
      </c>
      <c r="G19" s="96" t="s">
        <v>30</v>
      </c>
      <c r="H19" s="212" t="s">
        <v>859</v>
      </c>
      <c r="I19" s="212" t="s">
        <v>32</v>
      </c>
      <c r="J19" s="212" t="s">
        <v>32</v>
      </c>
      <c r="K19" s="212" t="s">
        <v>31</v>
      </c>
      <c r="L19" s="215" t="s">
        <v>841</v>
      </c>
      <c r="M19" s="212" t="s">
        <v>590</v>
      </c>
      <c r="N19" s="212">
        <v>0.0</v>
      </c>
      <c r="O19" s="212" t="s">
        <v>33</v>
      </c>
      <c r="P19" s="212"/>
      <c r="Q19" s="212"/>
      <c r="R19" s="212"/>
      <c r="S19" s="212"/>
      <c r="T19" s="212"/>
      <c r="U19" s="212"/>
      <c r="V19" s="212"/>
    </row>
    <row r="20">
      <c r="A20" s="212">
        <v>-1.0</v>
      </c>
      <c r="B20" s="212" t="str">
        <f>IF($A20 &gt; 0, LOOKUP($A20, organisation!$A$13:$A27, organisation!$B$13:$B27), IF($A20 = -1, "DEFAULT", IF($A20 = "", "", "ERROR")))</f>
        <v>DEFAULT</v>
      </c>
      <c r="C20" s="96" t="s">
        <v>267</v>
      </c>
      <c r="D20" s="212" t="s">
        <v>860</v>
      </c>
      <c r="E20" s="212" t="s">
        <v>861</v>
      </c>
      <c r="F20" s="96" t="s">
        <v>30</v>
      </c>
      <c r="G20" s="96" t="s">
        <v>30</v>
      </c>
      <c r="H20" s="212" t="s">
        <v>862</v>
      </c>
      <c r="I20" s="212" t="s">
        <v>32</v>
      </c>
      <c r="J20" s="212" t="s">
        <v>31</v>
      </c>
      <c r="K20" s="212" t="s">
        <v>31</v>
      </c>
      <c r="L20" s="215" t="s">
        <v>841</v>
      </c>
      <c r="M20" s="212" t="s">
        <v>590</v>
      </c>
      <c r="N20" s="212">
        <v>10.0</v>
      </c>
      <c r="O20" s="212" t="s">
        <v>33</v>
      </c>
      <c r="P20" s="212"/>
      <c r="Q20" s="212"/>
      <c r="R20" s="212"/>
      <c r="S20" s="212"/>
      <c r="T20" s="212"/>
      <c r="U20" s="212"/>
      <c r="V20" s="212"/>
    </row>
    <row r="21">
      <c r="A21" s="206">
        <v>-1.0</v>
      </c>
      <c r="B21" s="206" t="str">
        <f>IF($A21 &gt; 0, LOOKUP($A21, organisation!$A$13:$A27, organisation!$B$13:$B27), IF($A21 = -1, "DEFAULT", IF($A21 = "", "", "ERROR")))</f>
        <v>DEFAULT</v>
      </c>
      <c r="C21" s="96" t="s">
        <v>267</v>
      </c>
      <c r="D21" s="212" t="s">
        <v>863</v>
      </c>
      <c r="E21" s="212" t="s">
        <v>864</v>
      </c>
      <c r="F21" s="96" t="s">
        <v>30</v>
      </c>
      <c r="G21" s="96" t="s">
        <v>30</v>
      </c>
      <c r="H21" s="212" t="s">
        <v>865</v>
      </c>
      <c r="I21" s="206" t="s">
        <v>32</v>
      </c>
      <c r="J21" s="212" t="s">
        <v>32</v>
      </c>
      <c r="K21" s="206" t="s">
        <v>31</v>
      </c>
      <c r="L21" s="215" t="s">
        <v>841</v>
      </c>
      <c r="M21" s="212" t="s">
        <v>588</v>
      </c>
      <c r="N21" s="212">
        <v>30.0</v>
      </c>
      <c r="O21" s="206" t="s">
        <v>866</v>
      </c>
    </row>
    <row r="22">
      <c r="A22" s="206">
        <v>-1.0</v>
      </c>
      <c r="B22" s="206" t="str">
        <f>IF($A22 &gt; 0, LOOKUP($A22, organisation!$A$13:$A27, organisation!$B$13:$B27), IF($A22 = -1, "DEFAULT", IF($A22 = "", "", "ERROR")))</f>
        <v>DEFAULT</v>
      </c>
      <c r="C22" s="96" t="s">
        <v>267</v>
      </c>
      <c r="D22" s="212" t="s">
        <v>867</v>
      </c>
      <c r="E22" s="212" t="s">
        <v>868</v>
      </c>
      <c r="F22" s="96" t="s">
        <v>30</v>
      </c>
      <c r="G22" s="96" t="s">
        <v>30</v>
      </c>
      <c r="H22" s="212" t="s">
        <v>869</v>
      </c>
      <c r="I22" s="206" t="s">
        <v>32</v>
      </c>
      <c r="J22" s="212" t="s">
        <v>32</v>
      </c>
      <c r="K22" s="206" t="s">
        <v>31</v>
      </c>
      <c r="L22" s="215" t="s">
        <v>841</v>
      </c>
      <c r="M22" s="212" t="s">
        <v>588</v>
      </c>
      <c r="N22" s="212">
        <v>20.0</v>
      </c>
      <c r="O22" s="206" t="s">
        <v>33</v>
      </c>
    </row>
    <row r="23">
      <c r="A23" s="206">
        <v>-1.0</v>
      </c>
      <c r="B23" s="206" t="str">
        <f>IF($A23 &gt; 0, LOOKUP($A23, organisation!$A$13:$A27, organisation!$B$13:$B27), IF($A23 = -1, "DEFAULT", IF($A23 = "", "", "ERROR")))</f>
        <v>DEFAULT</v>
      </c>
      <c r="C23" s="96" t="s">
        <v>267</v>
      </c>
      <c r="D23" s="96" t="s">
        <v>870</v>
      </c>
      <c r="E23" s="212" t="s">
        <v>871</v>
      </c>
      <c r="F23" s="96" t="s">
        <v>30</v>
      </c>
      <c r="G23" s="96" t="s">
        <v>30</v>
      </c>
      <c r="H23" s="96" t="s">
        <v>872</v>
      </c>
      <c r="I23" s="206" t="s">
        <v>32</v>
      </c>
      <c r="J23" s="206" t="s">
        <v>31</v>
      </c>
      <c r="K23" s="206" t="s">
        <v>31</v>
      </c>
      <c r="L23" s="215" t="s">
        <v>841</v>
      </c>
      <c r="M23" s="212" t="s">
        <v>588</v>
      </c>
      <c r="N23" s="212">
        <v>10.0</v>
      </c>
      <c r="O23" s="206" t="s">
        <v>33</v>
      </c>
    </row>
    <row r="24">
      <c r="A24" s="206">
        <v>-1.0</v>
      </c>
      <c r="B24" s="206" t="str">
        <f>IF($A24 &gt; 0, LOOKUP($A24, organisation!$A$13:$A27, organisation!$B$13:$B27), IF($A24 = -1, "DEFAULT", IF($A24 = "", "", "ERROR")))</f>
        <v>DEFAULT</v>
      </c>
      <c r="C24" s="96" t="s">
        <v>267</v>
      </c>
      <c r="D24" s="96" t="s">
        <v>870</v>
      </c>
      <c r="E24" s="212" t="s">
        <v>871</v>
      </c>
      <c r="F24" s="96" t="s">
        <v>30</v>
      </c>
      <c r="G24" s="96" t="s">
        <v>30</v>
      </c>
      <c r="H24" s="96" t="s">
        <v>873</v>
      </c>
      <c r="I24" s="206" t="s">
        <v>32</v>
      </c>
      <c r="J24" s="206" t="s">
        <v>31</v>
      </c>
      <c r="K24" s="206" t="s">
        <v>31</v>
      </c>
      <c r="L24" s="215" t="s">
        <v>33</v>
      </c>
      <c r="M24" s="212" t="s">
        <v>588</v>
      </c>
      <c r="N24" s="212">
        <v>10.0</v>
      </c>
      <c r="O24" s="206" t="s">
        <v>33</v>
      </c>
    </row>
    <row r="25">
      <c r="A25" s="206">
        <v>1.0</v>
      </c>
      <c r="B25" s="206" t="str">
        <f>IF($A25 &gt; 0, LOOKUP($A25, organisation!$A$13:$A27, organisation!$B$13:$B27), IF($A25 = -1, "DEFAULT", IF($A25 = "", "", "ERROR")))</f>
        <v>Simpsons Nuclear Plant</v>
      </c>
      <c r="C25" s="96" t="s">
        <v>158</v>
      </c>
      <c r="D25" s="96" t="s">
        <v>857</v>
      </c>
      <c r="E25" s="96" t="s">
        <v>874</v>
      </c>
      <c r="F25" s="96" t="s">
        <v>30</v>
      </c>
      <c r="G25" s="96" t="s">
        <v>30</v>
      </c>
      <c r="H25" s="96" t="s">
        <v>875</v>
      </c>
      <c r="I25" s="96" t="s">
        <v>32</v>
      </c>
      <c r="J25" s="206" t="s">
        <v>31</v>
      </c>
      <c r="K25" s="206" t="s">
        <v>31</v>
      </c>
      <c r="L25" s="215" t="s">
        <v>841</v>
      </c>
      <c r="M25" s="96" t="s">
        <v>590</v>
      </c>
      <c r="N25" s="96">
        <v>0.0</v>
      </c>
      <c r="O25" s="206" t="s">
        <v>33</v>
      </c>
    </row>
    <row r="26">
      <c r="A26" s="216">
        <v>1.0</v>
      </c>
      <c r="B26" s="156" t="str">
        <f>IF($A26 &gt; 0, LOOKUP($A26, organisation!$A$13:$A27, organisation!$B$13:$B27), IF($A26 = -1, "DEFAULT", IF($A26 = "", "", "ERROR")))</f>
        <v>Simpsons Nuclear Plant</v>
      </c>
      <c r="C26" s="179" t="s">
        <v>158</v>
      </c>
      <c r="D26" s="177" t="s">
        <v>857</v>
      </c>
      <c r="E26" s="177" t="s">
        <v>874</v>
      </c>
      <c r="F26" s="96" t="s">
        <v>30</v>
      </c>
      <c r="G26" s="96" t="s">
        <v>30</v>
      </c>
      <c r="H26" s="179" t="s">
        <v>876</v>
      </c>
      <c r="I26" s="177" t="s">
        <v>32</v>
      </c>
      <c r="J26" s="179" t="s">
        <v>32</v>
      </c>
      <c r="K26" s="156" t="s">
        <v>31</v>
      </c>
      <c r="L26" s="217" t="s">
        <v>33</v>
      </c>
      <c r="M26" s="177" t="s">
        <v>590</v>
      </c>
      <c r="N26" s="204">
        <v>0.0</v>
      </c>
      <c r="O26" s="156" t="s">
        <v>33</v>
      </c>
      <c r="P26" s="156"/>
      <c r="Q26" s="156"/>
      <c r="R26" s="156"/>
      <c r="S26" s="156"/>
      <c r="T26" s="156"/>
      <c r="U26" s="156"/>
      <c r="V26" s="156"/>
    </row>
    <row r="27">
      <c r="A27" s="218"/>
      <c r="B27" s="218" t="str">
        <f>IF($A27 &gt; 0, LOOKUP($A27, organisation!$A$13:$A27, organisation!$B$13:$B27), IF($A27 = -1, "DEFAULT", IF($A27 = "", "", "ERROR")))</f>
        <v/>
      </c>
      <c r="C27" s="218"/>
      <c r="D27" s="218"/>
      <c r="E27" s="218"/>
      <c r="F27" s="218"/>
      <c r="G27" s="218"/>
      <c r="H27" s="218"/>
      <c r="I27" s="218"/>
      <c r="J27" s="218"/>
      <c r="K27" s="218"/>
      <c r="L27" s="219"/>
      <c r="M27" s="218"/>
      <c r="N27" s="218"/>
      <c r="O27" s="218"/>
      <c r="P27" s="218"/>
      <c r="Q27" s="218"/>
      <c r="R27" s="218"/>
      <c r="S27" s="218"/>
      <c r="T27" s="218"/>
      <c r="U27" s="218"/>
      <c r="V27" s="218"/>
    </row>
  </sheetData>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6.13"/>
    <col customWidth="1" min="3" max="3" width="30.38"/>
    <col customWidth="1" min="4" max="4" width="14.0"/>
    <col customWidth="1" min="5" max="5" width="25.38"/>
    <col customWidth="1" min="6" max="6" width="27.38"/>
    <col customWidth="1" min="7" max="7" width="5.0"/>
    <col customWidth="1" min="8" max="8" width="12.75"/>
    <col customWidth="1" min="9" max="9" width="4.88"/>
    <col customWidth="1" min="10" max="10" width="5.88"/>
    <col customWidth="1" min="11" max="11" width="16.25"/>
    <col customWidth="1" min="12" max="12" width="15.13"/>
    <col customWidth="1" min="13" max="13" width="10.5"/>
  </cols>
  <sheetData>
    <row r="1">
      <c r="A1" s="1" t="s">
        <v>0</v>
      </c>
      <c r="B1" s="2" t="s">
        <v>1</v>
      </c>
      <c r="C1" s="27" t="s">
        <v>2</v>
      </c>
      <c r="D1" s="3"/>
      <c r="E1" s="3"/>
      <c r="F1" s="3"/>
      <c r="G1" s="3"/>
      <c r="H1" s="3"/>
      <c r="I1" s="3"/>
      <c r="J1" s="3"/>
      <c r="K1" s="3"/>
      <c r="L1" s="3"/>
      <c r="M1" s="3"/>
    </row>
    <row r="2">
      <c r="A2" s="1" t="s">
        <v>109</v>
      </c>
      <c r="B2" s="2" t="s">
        <v>1</v>
      </c>
      <c r="C2" s="24"/>
      <c r="D2" s="3"/>
      <c r="E2" s="3"/>
      <c r="F2" s="3"/>
      <c r="G2" s="3"/>
      <c r="H2" s="3"/>
      <c r="I2" s="3"/>
      <c r="J2" s="3"/>
      <c r="K2" s="3"/>
      <c r="L2" s="3"/>
      <c r="M2" s="3"/>
    </row>
    <row r="3">
      <c r="A3" s="56" t="s">
        <v>114</v>
      </c>
      <c r="B3" s="57" t="s">
        <v>15</v>
      </c>
      <c r="C3" s="27" t="s">
        <v>115</v>
      </c>
      <c r="D3" s="6"/>
      <c r="E3" s="3"/>
      <c r="F3" s="3"/>
      <c r="G3" s="3"/>
      <c r="H3" s="3"/>
      <c r="I3" s="3"/>
      <c r="J3" s="3"/>
      <c r="K3" s="3"/>
      <c r="L3" s="3"/>
      <c r="M3" s="3"/>
    </row>
    <row r="4">
      <c r="A4" s="1" t="s">
        <v>116</v>
      </c>
      <c r="B4" s="24" t="s">
        <v>6</v>
      </c>
      <c r="C4" s="27" t="s">
        <v>111</v>
      </c>
      <c r="D4" s="25"/>
      <c r="E4" s="3"/>
      <c r="F4" s="3"/>
      <c r="G4" s="3"/>
      <c r="H4" s="3"/>
      <c r="I4" s="3"/>
      <c r="J4" s="3"/>
      <c r="K4" s="3"/>
      <c r="L4" s="3"/>
      <c r="M4" s="3"/>
    </row>
    <row r="5">
      <c r="A5" s="1" t="s">
        <v>90</v>
      </c>
      <c r="B5" s="57" t="s">
        <v>15</v>
      </c>
      <c r="C5" s="27" t="s">
        <v>83</v>
      </c>
      <c r="D5" s="3"/>
      <c r="E5" s="3"/>
      <c r="F5" s="3"/>
      <c r="G5" s="3"/>
      <c r="H5" s="3"/>
      <c r="I5" s="3"/>
      <c r="J5" s="3"/>
      <c r="K5" s="3"/>
      <c r="L5" s="3"/>
      <c r="M5" s="3"/>
    </row>
    <row r="6">
      <c r="A6" s="1" t="s">
        <v>22</v>
      </c>
      <c r="B6" s="2" t="s">
        <v>15</v>
      </c>
      <c r="C6" s="27" t="s">
        <v>23</v>
      </c>
      <c r="D6" s="3"/>
      <c r="E6" s="3"/>
      <c r="F6" s="3"/>
      <c r="G6" s="3"/>
      <c r="H6" s="3"/>
      <c r="I6" s="3"/>
      <c r="J6" s="3"/>
      <c r="K6" s="3"/>
      <c r="L6" s="3"/>
      <c r="M6" s="3"/>
    </row>
    <row r="7">
      <c r="A7" s="39" t="s">
        <v>24</v>
      </c>
      <c r="B7" s="24" t="s">
        <v>20</v>
      </c>
      <c r="C7" s="24"/>
      <c r="D7" s="3"/>
      <c r="E7" s="24"/>
      <c r="F7" s="24"/>
      <c r="G7" s="3"/>
      <c r="H7" s="3"/>
      <c r="I7" s="3"/>
      <c r="J7" s="3"/>
      <c r="K7" s="3"/>
      <c r="L7" s="3"/>
      <c r="M7" s="3"/>
    </row>
    <row r="8">
      <c r="A8" s="31" t="s">
        <v>25</v>
      </c>
      <c r="B8" s="25" t="s">
        <v>20</v>
      </c>
      <c r="C8" s="25" t="s">
        <v>26</v>
      </c>
      <c r="D8" s="3"/>
      <c r="E8" s="25"/>
      <c r="F8" s="25"/>
      <c r="G8" s="3"/>
      <c r="H8" s="3"/>
      <c r="I8" s="3"/>
      <c r="J8" s="3"/>
      <c r="K8" s="3"/>
      <c r="L8" s="3"/>
      <c r="M8" s="3"/>
    </row>
    <row r="9">
      <c r="A9" s="3"/>
      <c r="B9" s="3"/>
      <c r="C9" s="3"/>
      <c r="D9" s="3"/>
      <c r="E9" s="3"/>
      <c r="F9" s="3"/>
      <c r="G9" s="3"/>
      <c r="H9" s="3"/>
      <c r="I9" s="3"/>
      <c r="J9" s="3"/>
      <c r="K9" s="3"/>
      <c r="L9" s="3"/>
      <c r="M9" s="3"/>
    </row>
    <row r="10">
      <c r="A10" s="9" t="s">
        <v>0</v>
      </c>
      <c r="B10" s="1" t="s">
        <v>109</v>
      </c>
      <c r="C10" s="41" t="s">
        <v>71</v>
      </c>
      <c r="D10" s="10" t="s">
        <v>91</v>
      </c>
      <c r="E10" s="41" t="s">
        <v>92</v>
      </c>
      <c r="F10" s="42" t="s">
        <v>112</v>
      </c>
      <c r="G10" s="11" t="s">
        <v>114</v>
      </c>
      <c r="H10" s="11" t="s">
        <v>116</v>
      </c>
      <c r="I10" s="11" t="s">
        <v>90</v>
      </c>
      <c r="J10" s="43" t="s">
        <v>22</v>
      </c>
      <c r="K10" s="43" t="s">
        <v>24</v>
      </c>
      <c r="L10" s="43" t="s">
        <v>25</v>
      </c>
      <c r="M10" s="10"/>
    </row>
    <row r="11">
      <c r="A11" s="14">
        <v>1.0</v>
      </c>
      <c r="B11" s="10">
        <v>3.0</v>
      </c>
      <c r="C11" s="16" t="str">
        <f>LOOKUP(LOOKUP($B11, account_campaign_package!$A17:$A$19, account_campaign_package!$C17:$C$19), account!$A17:$A$19, account!$D17:$D$19)</f>
        <v>homer</v>
      </c>
      <c r="D11" s="16" t="str">
        <f>LOOKUP(LOOKUP(LOOKUP($B11, account_campaign_package!$A17:$A$19, account_campaign_package!$E17:$E$19), campaign_package!$A17:$A$26, campaign_package!$B17:$B$26), campaign_movement!$A17:$A$20, campaign_movement!$C17:$C$20)</f>
        <v>Thank You</v>
      </c>
      <c r="E11" s="16" t="str">
        <f>LOOKUP(LOOKUP(LOOKUP($B11, account_campaign_package!$A17:$A$19, account_campaign_package!$E17:$E$19), campaign_package!$A17:$A$26, campaign_package!$B17:$B$26), campaign_movement!$A17:$A$20, campaign_movement!$D17:$D$20)</f>
        <v>Healthcare and support staff</v>
      </c>
      <c r="F11" s="22" t="str">
        <f>LOOKUP($B11, account_campaign_package!$A17:$A$19, account_campaign_package!$M17:$M$19)</f>
        <v>PVC2-Q5MU-DPCP-F99W</v>
      </c>
      <c r="G11" s="44" t="s">
        <v>117</v>
      </c>
      <c r="H11" s="44" t="s">
        <v>118</v>
      </c>
      <c r="I11" s="44" t="s">
        <v>31</v>
      </c>
      <c r="J11" s="16" t="s">
        <v>33</v>
      </c>
      <c r="K11" s="45"/>
      <c r="L11" s="45"/>
      <c r="M11" s="15"/>
    </row>
    <row r="12">
      <c r="A12" s="52">
        <v>2.0</v>
      </c>
      <c r="B12" s="52">
        <v>6.0</v>
      </c>
      <c r="C12" s="18" t="str">
        <f>LOOKUP(LOOKUP($B12, account_campaign_package!$A17:$A$19, account_campaign_package!$C17:$C$19), account!$A17:$A$19, account!$D17:$D$19)</f>
        <v>homer</v>
      </c>
      <c r="D12" s="18" t="str">
        <f>LOOKUP(LOOKUP(LOOKUP($B12, account_campaign_package!$A17:$A$19, account_campaign_package!$E17:$E$19), campaign_package!$A17:$A$26, campaign_package!$B17:$B$26), campaign_movement!$A17:$A$20, campaign_movement!$C17:$C$20)</f>
        <v>Thank You</v>
      </c>
      <c r="E12" s="18" t="str">
        <f>LOOKUP(LOOKUP(LOOKUP($B12, account_campaign_package!$A17:$A$19, account_campaign_package!$E17:$E$19), campaign_package!$A17:$A$26, campaign_package!$B17:$B$26), campaign_movement!$A17:$A$20, campaign_movement!$D17:$D$20)</f>
        <v>Healthcare and support staff</v>
      </c>
      <c r="F12" s="18" t="str">
        <f>LOOKUP($B12, account_campaign_package!$A17:$A$19, account_campaign_package!$M17:$M$19)</f>
        <v>FBVQ-SBDU-7CBY-2B6J</v>
      </c>
      <c r="G12" s="46" t="s">
        <v>117</v>
      </c>
      <c r="H12" s="58" t="s">
        <v>119</v>
      </c>
      <c r="I12" s="58" t="s">
        <v>32</v>
      </c>
      <c r="J12" s="18" t="s">
        <v>33</v>
      </c>
      <c r="K12" s="46"/>
      <c r="L12" s="46"/>
      <c r="M12" s="46"/>
    </row>
    <row r="13">
      <c r="A13" s="10">
        <v>3.0</v>
      </c>
      <c r="B13" s="10">
        <v>6.0</v>
      </c>
      <c r="C13" s="16" t="str">
        <f>LOOKUP(LOOKUP($B13, account_campaign_package!$A17:$A$19, account_campaign_package!$C17:$C$19), account!$A17:$A$19, account!$D17:$D$19)</f>
        <v>homer</v>
      </c>
      <c r="D13" s="16" t="str">
        <f>LOOKUP(LOOKUP(LOOKUP($B13, account_campaign_package!$A17:$A$19, account_campaign_package!$E17:$E$19), campaign_package!$A17:$A$26, campaign_package!$B17:$B$26), campaign_movement!$A17:$A$20, campaign_movement!$C17:$C$20)</f>
        <v>Thank You</v>
      </c>
      <c r="E13" s="16" t="str">
        <f>LOOKUP(LOOKUP(LOOKUP($B13, account_campaign_package!$A17:$A$19, account_campaign_package!$E17:$E$19), campaign_package!$A17:$A$26, campaign_package!$B17:$B$26), campaign_movement!$A17:$A$20, campaign_movement!$D17:$D$20)</f>
        <v>Healthcare and support staff</v>
      </c>
      <c r="F13" s="22" t="str">
        <f>LOOKUP($B13, account_campaign_package!$A17:$A$19, account_campaign_package!$M17:$M$19)</f>
        <v>FBVQ-SBDU-7CBY-2B6J</v>
      </c>
      <c r="G13" s="44" t="s">
        <v>117</v>
      </c>
      <c r="H13" s="44" t="s">
        <v>118</v>
      </c>
      <c r="I13" s="44" t="s">
        <v>31</v>
      </c>
      <c r="J13" s="16" t="s">
        <v>33</v>
      </c>
      <c r="K13" s="46"/>
      <c r="L13" s="46"/>
      <c r="M13" s="15"/>
    </row>
    <row r="14">
      <c r="A14" s="10">
        <v>4.0</v>
      </c>
      <c r="B14" s="10">
        <v>9.0</v>
      </c>
      <c r="C14" s="16" t="str">
        <f>LOOKUP(LOOKUP($B14, account_campaign_package!$A17:$A$19, account_campaign_package!$C17:$C$19), account!$A17:$A$19, account!$D17:$D$19)</f>
        <v>homer</v>
      </c>
      <c r="D14" s="16" t="str">
        <f>LOOKUP(LOOKUP(LOOKUP($B14, account_campaign_package!$A17:$A$19, account_campaign_package!$E17:$E$19), campaign_package!$A17:$A$26, campaign_package!$B17:$B$26), campaign_movement!$A17:$A$20, campaign_movement!$C17:$C$20)</f>
        <v>Thank You</v>
      </c>
      <c r="E14" s="16" t="str">
        <f>LOOKUP(LOOKUP(LOOKUP($B14, account_campaign_package!$A17:$A$19, account_campaign_package!$E17:$E$19), campaign_package!$A17:$A$26, campaign_package!$B17:$B$26), campaign_movement!$A17:$A$20, campaign_movement!$D17:$D$20)</f>
        <v>Educators and paraprofessionals</v>
      </c>
      <c r="F14" s="22" t="str">
        <f>LOOKUP($B14, account_campaign_package!$A17:$A$19, account_campaign_package!$M17:$M$19)</f>
        <v>SUGX-P989-JBBS-TT2A</v>
      </c>
      <c r="G14" s="44" t="s">
        <v>117</v>
      </c>
      <c r="H14" s="44" t="s">
        <v>118</v>
      </c>
      <c r="I14" s="44" t="s">
        <v>32</v>
      </c>
      <c r="J14" s="16" t="s">
        <v>33</v>
      </c>
      <c r="K14" s="46"/>
      <c r="L14" s="46"/>
      <c r="M14" s="15"/>
    </row>
    <row r="15">
      <c r="A15" s="55">
        <v>5.0</v>
      </c>
      <c r="B15" s="52">
        <v>6.0</v>
      </c>
      <c r="C15" s="18" t="str">
        <f>LOOKUP(LOOKUP($B15, account_campaign_package!$A17:$A$19, account_campaign_package!$C17:$C$19), account!$A17:$A$19, account!$D17:$D$19)</f>
        <v>homer</v>
      </c>
      <c r="D15" s="18" t="str">
        <f>LOOKUP(LOOKUP(LOOKUP($B15, account_campaign_package!$A17:$A$19, account_campaign_package!$E17:$E$19), campaign_package!$A17:$A$26, campaign_package!$B17:$B$26), campaign_movement!$A17:$A$20, campaign_movement!$C17:$C$20)</f>
        <v>Thank You</v>
      </c>
      <c r="E15" s="18" t="str">
        <f>LOOKUP(LOOKUP(LOOKUP($B15, account_campaign_package!$A17:$A$19, account_campaign_package!$E17:$E$19), campaign_package!$A17:$A$26, campaign_package!$B17:$B$26), campaign_movement!$A17:$A$20, campaign_movement!$D17:$D$20)</f>
        <v>Healthcare and support staff</v>
      </c>
      <c r="F15" s="18" t="str">
        <f>LOOKUP($B15, account_campaign_package!$A17:$A$19, account_campaign_package!$M17:$M$19)</f>
        <v>FBVQ-SBDU-7CBY-2B6J</v>
      </c>
      <c r="G15" s="46" t="s">
        <v>117</v>
      </c>
      <c r="H15" s="58" t="s">
        <v>120</v>
      </c>
      <c r="I15" s="58" t="s">
        <v>31</v>
      </c>
      <c r="J15" s="18" t="s">
        <v>33</v>
      </c>
      <c r="K15" s="46"/>
      <c r="L15" s="46"/>
      <c r="M15" s="46"/>
    </row>
    <row r="16">
      <c r="A16" s="10">
        <v>6.0</v>
      </c>
      <c r="B16" s="10">
        <v>12.0</v>
      </c>
      <c r="C16" s="16" t="str">
        <f>LOOKUP(LOOKUP($B16, account_campaign_package!$A17:$A$19, account_campaign_package!$C17:$C$19), account!$A17:$A$19, account!$D17:$D$19)</f>
        <v>homer</v>
      </c>
      <c r="D16" s="16" t="str">
        <f>LOOKUP(LOOKUP(LOOKUP($B16, account_campaign_package!$A17:$A$19, account_campaign_package!$E17:$E$19), campaign_package!$A17:$A$26, campaign_package!$B17:$B$26), campaign_movement!$A17:$A$20, campaign_movement!$C17:$C$20)</f>
        <v>Bush Fires (AU)</v>
      </c>
      <c r="E16" s="16" t="str">
        <f>LOOKUP(LOOKUP(LOOKUP($B16, account_campaign_package!$A17:$A$19, account_campaign_package!$E17:$E$19), campaign_package!$A17:$A$26, campaign_package!$B17:$B$26), campaign_movement!$A17:$A$20, campaign_movement!$D17:$D$20)</f>
        <v>Fire and Rescue NSW</v>
      </c>
      <c r="F16" s="22" t="str">
        <f>LOOKUP($B16, account_campaign_package!$A17:$A$19, account_campaign_package!$M17:$M$19)</f>
        <v>RM97-BMSS-L63R-9MHJ</v>
      </c>
      <c r="G16" s="44" t="s">
        <v>117</v>
      </c>
      <c r="H16" s="44" t="s">
        <v>118</v>
      </c>
      <c r="I16" s="44" t="s">
        <v>31</v>
      </c>
      <c r="J16" s="18" t="s">
        <v>33</v>
      </c>
      <c r="K16" s="46"/>
      <c r="L16" s="46"/>
      <c r="M16" s="15"/>
    </row>
    <row r="17">
      <c r="A17" s="3"/>
      <c r="B17" s="3"/>
      <c r="C17" s="3"/>
      <c r="D17" s="3"/>
      <c r="E17" s="3"/>
      <c r="F17" s="3"/>
      <c r="G17" s="3"/>
      <c r="H17" s="3"/>
      <c r="I17" s="3"/>
      <c r="J17" s="3"/>
      <c r="K17" s="3"/>
      <c r="L17" s="3"/>
      <c r="M17" s="3"/>
    </row>
  </sheetData>
  <drawing r:id="rId2"/>
  <legacyDrawing r:id="rId3"/>
  <tableParts count="1">
    <tablePart r:id="rId5"/>
  </tableParts>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8.38"/>
    <col customWidth="1" min="3" max="3" width="33.75"/>
    <col customWidth="1" min="4" max="5" width="11.63"/>
    <col customWidth="1" min="6" max="6" width="23.38"/>
    <col customWidth="1" min="7" max="8" width="12.0"/>
    <col customWidth="1" min="9" max="9" width="12.5"/>
    <col customWidth="1" min="10" max="10" width="6.63"/>
    <col customWidth="1" min="11" max="11" width="5.25"/>
    <col customWidth="1" min="12" max="12" width="9.13"/>
    <col customWidth="1" min="13" max="13" width="15.75"/>
    <col customWidth="1" min="14" max="14" width="14.88"/>
  </cols>
  <sheetData>
    <row r="1">
      <c r="A1" s="1" t="s">
        <v>148</v>
      </c>
      <c r="B1" s="2" t="s">
        <v>1</v>
      </c>
      <c r="C1" s="2" t="s">
        <v>2</v>
      </c>
      <c r="D1" s="2" t="s">
        <v>798</v>
      </c>
      <c r="E1" s="2"/>
      <c r="F1" s="3"/>
      <c r="G1" s="3"/>
      <c r="H1" s="3"/>
      <c r="I1" s="3"/>
      <c r="J1" s="3"/>
      <c r="K1" s="3"/>
      <c r="L1" s="3"/>
      <c r="M1" s="3"/>
      <c r="N1" s="3"/>
      <c r="O1" s="3"/>
      <c r="P1" s="3"/>
      <c r="Q1" s="3"/>
      <c r="R1" s="3"/>
      <c r="S1" s="3"/>
      <c r="T1" s="3"/>
      <c r="U1" s="3"/>
      <c r="V1" s="3"/>
      <c r="W1" s="3"/>
    </row>
    <row r="2">
      <c r="A2" s="1" t="s">
        <v>800</v>
      </c>
      <c r="B2" s="2" t="s">
        <v>15</v>
      </c>
      <c r="C2" s="2" t="s">
        <v>801</v>
      </c>
      <c r="D2" s="2"/>
      <c r="E2" s="2"/>
      <c r="F2" s="2"/>
      <c r="G2" s="2"/>
      <c r="H2" s="3"/>
      <c r="I2" s="3"/>
      <c r="J2" s="3"/>
      <c r="K2" s="3"/>
      <c r="L2" s="3"/>
      <c r="M2" s="3"/>
      <c r="N2" s="3"/>
      <c r="O2" s="3"/>
      <c r="P2" s="3"/>
      <c r="Q2" s="3"/>
      <c r="R2" s="3"/>
      <c r="S2" s="3"/>
      <c r="T2" s="3"/>
      <c r="U2" s="3"/>
      <c r="V2" s="3"/>
      <c r="W2" s="3"/>
    </row>
    <row r="3">
      <c r="A3" s="1" t="s">
        <v>844</v>
      </c>
      <c r="B3" s="2" t="s">
        <v>15</v>
      </c>
      <c r="C3" s="2" t="s">
        <v>877</v>
      </c>
      <c r="D3" s="3"/>
      <c r="E3" s="3"/>
      <c r="F3" s="3"/>
      <c r="G3" s="3"/>
      <c r="H3" s="3"/>
      <c r="I3" s="3"/>
      <c r="J3" s="3"/>
      <c r="K3" s="3"/>
      <c r="L3" s="3"/>
      <c r="M3" s="3"/>
      <c r="N3" s="3"/>
      <c r="O3" s="3"/>
      <c r="P3" s="3"/>
      <c r="Q3" s="3"/>
      <c r="R3" s="3"/>
      <c r="S3" s="3"/>
      <c r="T3" s="3"/>
      <c r="U3" s="3"/>
      <c r="V3" s="3"/>
      <c r="W3" s="3"/>
    </row>
    <row r="4">
      <c r="A4" s="1" t="s">
        <v>5</v>
      </c>
      <c r="B4" s="24" t="s">
        <v>15</v>
      </c>
      <c r="C4" s="27" t="s">
        <v>283</v>
      </c>
      <c r="D4" s="27"/>
      <c r="E4" s="27"/>
      <c r="F4" s="25"/>
      <c r="G4" s="25"/>
      <c r="H4" s="25"/>
      <c r="I4" s="25"/>
      <c r="J4" s="25"/>
      <c r="K4" s="25"/>
      <c r="L4" s="3"/>
      <c r="M4" s="3"/>
      <c r="N4" s="3"/>
      <c r="O4" s="3"/>
      <c r="P4" s="3"/>
      <c r="Q4" s="3"/>
      <c r="R4" s="3"/>
      <c r="S4" s="3"/>
      <c r="T4" s="3"/>
      <c r="U4" s="3"/>
      <c r="V4" s="3"/>
      <c r="W4" s="3"/>
    </row>
    <row r="5">
      <c r="A5" s="1" t="s">
        <v>663</v>
      </c>
      <c r="B5" s="27" t="s">
        <v>6</v>
      </c>
      <c r="C5" s="2" t="s">
        <v>8</v>
      </c>
      <c r="D5" s="209"/>
      <c r="E5" s="209"/>
      <c r="F5" s="29"/>
      <c r="G5" s="29"/>
      <c r="H5" s="29"/>
      <c r="I5" s="29"/>
      <c r="J5" s="29"/>
      <c r="K5" s="29"/>
      <c r="L5" s="3"/>
      <c r="M5" s="3"/>
      <c r="N5" s="3"/>
      <c r="O5" s="3"/>
      <c r="P5" s="3"/>
      <c r="Q5" s="3"/>
      <c r="R5" s="3"/>
      <c r="S5" s="3"/>
      <c r="T5" s="3"/>
      <c r="U5" s="3"/>
      <c r="V5" s="3"/>
      <c r="W5" s="3"/>
    </row>
    <row r="6">
      <c r="A6" s="1" t="s">
        <v>848</v>
      </c>
      <c r="B6" s="27" t="s">
        <v>15</v>
      </c>
      <c r="C6" s="27" t="s">
        <v>283</v>
      </c>
      <c r="D6" s="209"/>
      <c r="E6" s="209"/>
      <c r="F6" s="29"/>
      <c r="G6" s="29"/>
      <c r="H6" s="29"/>
      <c r="I6" s="29"/>
      <c r="J6" s="29"/>
      <c r="K6" s="29"/>
      <c r="L6" s="3"/>
      <c r="M6" s="3"/>
      <c r="N6" s="3"/>
      <c r="O6" s="3"/>
      <c r="P6" s="3"/>
      <c r="Q6" s="3"/>
      <c r="R6" s="3"/>
      <c r="S6" s="3"/>
      <c r="T6" s="3"/>
      <c r="U6" s="3"/>
      <c r="V6" s="3"/>
      <c r="W6" s="3"/>
    </row>
    <row r="7">
      <c r="A7" s="1" t="s">
        <v>849</v>
      </c>
      <c r="B7" s="27" t="s">
        <v>15</v>
      </c>
      <c r="C7" s="27" t="s">
        <v>283</v>
      </c>
      <c r="D7" s="209"/>
      <c r="E7" s="209"/>
      <c r="F7" s="29"/>
      <c r="G7" s="29"/>
      <c r="H7" s="29"/>
      <c r="I7" s="29"/>
      <c r="J7" s="29"/>
      <c r="K7" s="29"/>
      <c r="L7" s="3"/>
      <c r="M7" s="3"/>
      <c r="N7" s="3"/>
      <c r="O7" s="3"/>
      <c r="P7" s="3"/>
      <c r="Q7" s="3"/>
      <c r="R7" s="3"/>
      <c r="S7" s="3"/>
      <c r="T7" s="3"/>
      <c r="U7" s="3"/>
      <c r="V7" s="3"/>
      <c r="W7" s="3"/>
    </row>
    <row r="8">
      <c r="A8" s="1" t="s">
        <v>850</v>
      </c>
      <c r="B8" s="27" t="s">
        <v>15</v>
      </c>
      <c r="C8" s="27" t="s">
        <v>283</v>
      </c>
      <c r="D8" s="209"/>
      <c r="E8" s="209"/>
      <c r="F8" s="29"/>
      <c r="G8" s="29"/>
      <c r="H8" s="29"/>
      <c r="I8" s="29"/>
      <c r="J8" s="29"/>
      <c r="K8" s="29"/>
      <c r="L8" s="3"/>
      <c r="M8" s="3"/>
      <c r="N8" s="3"/>
      <c r="O8" s="3"/>
      <c r="P8" s="3"/>
      <c r="Q8" s="3"/>
      <c r="R8" s="3"/>
      <c r="S8" s="3"/>
      <c r="T8" s="3"/>
      <c r="U8" s="3"/>
      <c r="V8" s="3"/>
      <c r="W8" s="3"/>
    </row>
    <row r="9">
      <c r="A9" s="26" t="s">
        <v>218</v>
      </c>
      <c r="B9" s="27" t="s">
        <v>15</v>
      </c>
      <c r="C9" s="27" t="s">
        <v>851</v>
      </c>
      <c r="D9" s="3"/>
      <c r="E9" s="3"/>
      <c r="F9" s="3"/>
      <c r="G9" s="3"/>
      <c r="H9" s="3"/>
      <c r="I9" s="3"/>
      <c r="J9" s="3"/>
      <c r="K9" s="3"/>
      <c r="L9" s="3"/>
      <c r="M9" s="3"/>
      <c r="N9" s="3"/>
      <c r="O9" s="3"/>
      <c r="P9" s="3"/>
      <c r="Q9" s="3"/>
      <c r="R9" s="3"/>
      <c r="S9" s="3"/>
      <c r="T9" s="3"/>
      <c r="U9" s="3"/>
      <c r="V9" s="3"/>
      <c r="W9" s="3"/>
    </row>
    <row r="10">
      <c r="A10" s="1" t="s">
        <v>854</v>
      </c>
      <c r="B10" s="27" t="s">
        <v>1</v>
      </c>
      <c r="C10" s="27"/>
      <c r="D10" s="209"/>
      <c r="E10" s="209"/>
      <c r="F10" s="29"/>
      <c r="G10" s="29"/>
      <c r="H10" s="29"/>
      <c r="I10" s="29"/>
      <c r="J10" s="29"/>
      <c r="K10" s="29"/>
      <c r="L10" s="3"/>
      <c r="M10" s="3"/>
      <c r="N10" s="3"/>
      <c r="O10" s="3"/>
      <c r="P10" s="3"/>
      <c r="Q10" s="3"/>
      <c r="R10" s="3"/>
      <c r="S10" s="3"/>
      <c r="T10" s="3"/>
      <c r="U10" s="3"/>
      <c r="V10" s="3"/>
      <c r="W10" s="3"/>
    </row>
    <row r="11">
      <c r="A11" s="1" t="s">
        <v>22</v>
      </c>
      <c r="B11" s="2" t="s">
        <v>15</v>
      </c>
      <c r="C11" s="157" t="s">
        <v>23</v>
      </c>
      <c r="D11" s="3"/>
      <c r="E11" s="3"/>
      <c r="F11" s="3"/>
      <c r="G11" s="3"/>
      <c r="H11" s="3"/>
      <c r="I11" s="3"/>
      <c r="J11" s="3"/>
      <c r="K11" s="3"/>
      <c r="L11" s="3"/>
      <c r="M11" s="3"/>
      <c r="N11" s="3"/>
      <c r="O11" s="3"/>
      <c r="P11" s="3"/>
      <c r="Q11" s="3"/>
      <c r="R11" s="3"/>
      <c r="S11" s="3"/>
      <c r="T11" s="3"/>
      <c r="U11" s="3"/>
      <c r="V11" s="3"/>
      <c r="W11" s="3"/>
    </row>
    <row r="12">
      <c r="A12" s="31" t="s">
        <v>24</v>
      </c>
      <c r="B12" s="25" t="s">
        <v>20</v>
      </c>
      <c r="C12" s="25"/>
      <c r="D12" s="3"/>
      <c r="E12" s="3"/>
      <c r="F12" s="3"/>
      <c r="G12" s="3"/>
      <c r="H12" s="3"/>
      <c r="I12" s="3"/>
      <c r="J12" s="3"/>
      <c r="K12" s="3"/>
      <c r="L12" s="3"/>
      <c r="M12" s="3"/>
      <c r="N12" s="3"/>
      <c r="O12" s="3"/>
      <c r="P12" s="3"/>
      <c r="Q12" s="3"/>
      <c r="R12" s="3"/>
      <c r="S12" s="3"/>
      <c r="T12" s="3"/>
      <c r="U12" s="3"/>
      <c r="V12" s="3"/>
      <c r="W12" s="3"/>
    </row>
    <row r="13">
      <c r="A13" s="31" t="s">
        <v>25</v>
      </c>
      <c r="B13" s="25" t="s">
        <v>20</v>
      </c>
      <c r="C13" s="25" t="s">
        <v>26</v>
      </c>
      <c r="D13" s="3"/>
      <c r="E13" s="3"/>
      <c r="F13" s="3"/>
      <c r="G13" s="3"/>
      <c r="H13" s="3"/>
      <c r="I13" s="3"/>
      <c r="J13" s="3"/>
      <c r="K13" s="3"/>
      <c r="L13" s="3"/>
      <c r="M13" s="3"/>
      <c r="N13" s="3"/>
      <c r="O13" s="3"/>
      <c r="P13" s="3"/>
      <c r="Q13" s="3"/>
      <c r="R13" s="3"/>
      <c r="S13" s="3"/>
      <c r="T13" s="3"/>
      <c r="U13" s="3"/>
      <c r="V13" s="3"/>
      <c r="W13" s="3"/>
    </row>
    <row r="14">
      <c r="A14" s="3"/>
      <c r="B14" s="3"/>
      <c r="C14" s="3"/>
      <c r="D14" s="3"/>
      <c r="E14" s="3"/>
      <c r="F14" s="3"/>
      <c r="G14" s="3"/>
      <c r="H14" s="3"/>
      <c r="I14" s="3"/>
      <c r="J14" s="3"/>
      <c r="K14" s="3"/>
      <c r="L14" s="3"/>
      <c r="M14" s="3"/>
      <c r="N14" s="3"/>
      <c r="O14" s="3"/>
      <c r="P14" s="3"/>
      <c r="Q14" s="3"/>
      <c r="R14" s="3"/>
      <c r="S14" s="3"/>
      <c r="T14" s="3"/>
      <c r="U14" s="3"/>
      <c r="V14" s="3"/>
      <c r="W14" s="3"/>
    </row>
    <row r="15">
      <c r="A15" s="3"/>
      <c r="B15" s="3"/>
      <c r="C15" s="3"/>
      <c r="D15" s="3"/>
      <c r="E15" s="3"/>
      <c r="F15" s="3"/>
      <c r="G15" s="3"/>
      <c r="H15" s="3"/>
      <c r="I15" s="3"/>
      <c r="J15" s="3"/>
      <c r="K15" s="3"/>
      <c r="L15" s="3"/>
      <c r="M15" s="3"/>
      <c r="N15" s="3"/>
      <c r="O15" s="3"/>
      <c r="P15" s="3"/>
      <c r="Q15" s="3"/>
      <c r="R15" s="3"/>
      <c r="S15" s="3"/>
      <c r="T15" s="3"/>
      <c r="U15" s="3"/>
      <c r="V15" s="3"/>
      <c r="W15" s="3"/>
    </row>
    <row r="16">
      <c r="A16" s="220" t="s">
        <v>148</v>
      </c>
      <c r="B16" s="221" t="s">
        <v>153</v>
      </c>
      <c r="C16" s="222" t="s">
        <v>800</v>
      </c>
      <c r="D16" s="222" t="s">
        <v>844</v>
      </c>
      <c r="E16" s="222" t="s">
        <v>5</v>
      </c>
      <c r="F16" s="222" t="s">
        <v>663</v>
      </c>
      <c r="G16" s="222" t="s">
        <v>848</v>
      </c>
      <c r="H16" s="222" t="s">
        <v>849</v>
      </c>
      <c r="I16" s="222" t="s">
        <v>850</v>
      </c>
      <c r="J16" s="222" t="s">
        <v>218</v>
      </c>
      <c r="K16" s="222" t="s">
        <v>854</v>
      </c>
      <c r="L16" s="222" t="s">
        <v>22</v>
      </c>
      <c r="M16" s="220" t="s">
        <v>24</v>
      </c>
      <c r="N16" s="220" t="s">
        <v>25</v>
      </c>
      <c r="O16" s="223"/>
      <c r="P16" s="223"/>
      <c r="Q16" s="223"/>
      <c r="R16" s="223"/>
      <c r="S16" s="223"/>
      <c r="T16" s="223"/>
      <c r="U16" s="223"/>
      <c r="V16" s="223"/>
      <c r="W16" s="223"/>
    </row>
    <row r="17">
      <c r="A17" s="221">
        <v>-1.0</v>
      </c>
      <c r="B17" s="221" t="str">
        <f>IF($A17 &gt; 0, LOOKUP($A17, organisation!$A$13:$A30, organisation!$B$13:$B30), IF($A17 = -1, "DEFAULT", IF($A17 = "", "", "ERROR")))</f>
        <v>DEFAULT</v>
      </c>
      <c r="C17" s="224" t="s">
        <v>267</v>
      </c>
      <c r="D17" s="221" t="s">
        <v>878</v>
      </c>
      <c r="E17" s="221" t="s">
        <v>879</v>
      </c>
      <c r="F17" s="224" t="s">
        <v>880</v>
      </c>
      <c r="G17" s="224" t="s">
        <v>32</v>
      </c>
      <c r="H17" s="224" t="s">
        <v>31</v>
      </c>
      <c r="I17" s="224" t="s">
        <v>31</v>
      </c>
      <c r="J17" s="224" t="s">
        <v>841</v>
      </c>
      <c r="K17" s="224">
        <v>0.0</v>
      </c>
      <c r="L17" s="224" t="s">
        <v>33</v>
      </c>
      <c r="M17" s="223"/>
      <c r="N17" s="223"/>
      <c r="O17" s="223"/>
      <c r="P17" s="223"/>
      <c r="Q17" s="223"/>
      <c r="R17" s="223"/>
      <c r="S17" s="223"/>
      <c r="T17" s="223"/>
      <c r="U17" s="223"/>
      <c r="V17" s="223"/>
      <c r="W17" s="223"/>
    </row>
    <row r="18">
      <c r="A18" s="224">
        <v>-1.0</v>
      </c>
      <c r="B18" s="221" t="str">
        <f>IF($A18 &gt; 0, LOOKUP($A18, organisation!$A$13:$A30, organisation!$B$13:$B30), IF($A18 = -1, "DEFAULT", IF($A18 = "", "", "ERROR")))</f>
        <v>DEFAULT</v>
      </c>
      <c r="C18" s="224" t="s">
        <v>267</v>
      </c>
      <c r="D18" s="221" t="s">
        <v>881</v>
      </c>
      <c r="E18" s="221" t="s">
        <v>882</v>
      </c>
      <c r="F18" s="224" t="s">
        <v>883</v>
      </c>
      <c r="G18" s="224" t="s">
        <v>32</v>
      </c>
      <c r="H18" s="224" t="s">
        <v>31</v>
      </c>
      <c r="I18" s="224" t="s">
        <v>31</v>
      </c>
      <c r="J18" s="224" t="s">
        <v>841</v>
      </c>
      <c r="K18" s="224">
        <v>10.0</v>
      </c>
      <c r="L18" s="224" t="s">
        <v>33</v>
      </c>
      <c r="M18" s="223"/>
      <c r="N18" s="223"/>
      <c r="O18" s="223"/>
      <c r="P18" s="223"/>
      <c r="Q18" s="223"/>
      <c r="R18" s="223"/>
      <c r="S18" s="223"/>
      <c r="T18" s="223"/>
      <c r="U18" s="223"/>
      <c r="V18" s="223"/>
      <c r="W18" s="223"/>
    </row>
    <row r="19">
      <c r="A19" s="224">
        <v>-1.0</v>
      </c>
      <c r="B19" s="221" t="str">
        <f>IF($A19 &gt; 0, LOOKUP($A19, organisation!$A$13:$A30, organisation!$B$13:$B30), IF($A19 = -1, "DEFAULT", IF($A19 = "", "", "ERROR")))</f>
        <v>DEFAULT</v>
      </c>
      <c r="C19" s="224" t="s">
        <v>267</v>
      </c>
      <c r="D19" s="221" t="s">
        <v>884</v>
      </c>
      <c r="E19" s="221" t="s">
        <v>885</v>
      </c>
      <c r="F19" s="224" t="s">
        <v>883</v>
      </c>
      <c r="G19" s="224" t="s">
        <v>32</v>
      </c>
      <c r="H19" s="224" t="s">
        <v>31</v>
      </c>
      <c r="I19" s="224" t="s">
        <v>31</v>
      </c>
      <c r="J19" s="224" t="s">
        <v>841</v>
      </c>
      <c r="K19" s="224">
        <v>20.0</v>
      </c>
      <c r="L19" s="224" t="s">
        <v>866</v>
      </c>
      <c r="M19" s="223"/>
      <c r="N19" s="223"/>
      <c r="O19" s="223"/>
      <c r="P19" s="223"/>
      <c r="Q19" s="223"/>
      <c r="R19" s="223"/>
      <c r="S19" s="223"/>
      <c r="T19" s="223"/>
      <c r="U19" s="223"/>
      <c r="V19" s="223"/>
      <c r="W19" s="223"/>
    </row>
    <row r="20">
      <c r="A20" s="224">
        <v>-1.0</v>
      </c>
      <c r="B20" s="221" t="str">
        <f>IF($A20 &gt; 0, LOOKUP($A20, organisation!$A$13:$A30, organisation!$B$13:$B30), IF($A20 = -1, "DEFAULT", IF($A20 = "", "", "ERROR")))</f>
        <v>DEFAULT</v>
      </c>
      <c r="C20" s="224" t="s">
        <v>267</v>
      </c>
      <c r="D20" s="221" t="s">
        <v>886</v>
      </c>
      <c r="E20" s="221" t="s">
        <v>887</v>
      </c>
      <c r="F20" s="224" t="s">
        <v>888</v>
      </c>
      <c r="G20" s="224" t="s">
        <v>32</v>
      </c>
      <c r="H20" s="224" t="s">
        <v>31</v>
      </c>
      <c r="I20" s="224" t="s">
        <v>31</v>
      </c>
      <c r="J20" s="224" t="s">
        <v>841</v>
      </c>
      <c r="K20" s="224">
        <v>30.0</v>
      </c>
      <c r="L20" s="224" t="s">
        <v>33</v>
      </c>
      <c r="M20" s="223"/>
      <c r="N20" s="223"/>
      <c r="O20" s="223"/>
      <c r="P20" s="223"/>
      <c r="Q20" s="223"/>
      <c r="R20" s="223"/>
      <c r="S20" s="223"/>
      <c r="T20" s="223"/>
      <c r="U20" s="223"/>
      <c r="V20" s="223"/>
      <c r="W20" s="223"/>
    </row>
    <row r="21">
      <c r="A21" s="224">
        <v>-1.0</v>
      </c>
      <c r="B21" s="221" t="str">
        <f>IF($A21 &gt; 0, LOOKUP($A21, organisation!$A$13:$A30, organisation!$B$13:$B30), IF($A21 = -1, "DEFAULT", IF($A21 = "", "", "ERROR")))</f>
        <v>DEFAULT</v>
      </c>
      <c r="C21" s="224" t="s">
        <v>267</v>
      </c>
      <c r="D21" s="221" t="s">
        <v>62</v>
      </c>
      <c r="E21" s="221" t="s">
        <v>889</v>
      </c>
      <c r="F21" s="224" t="s">
        <v>890</v>
      </c>
      <c r="G21" s="224" t="s">
        <v>32</v>
      </c>
      <c r="H21" s="224" t="s">
        <v>31</v>
      </c>
      <c r="I21" s="224" t="s">
        <v>31</v>
      </c>
      <c r="J21" s="224" t="s">
        <v>841</v>
      </c>
      <c r="K21" s="224">
        <v>40.0</v>
      </c>
      <c r="L21" s="224" t="s">
        <v>33</v>
      </c>
      <c r="M21" s="223"/>
      <c r="N21" s="223"/>
      <c r="O21" s="223"/>
      <c r="P21" s="223"/>
      <c r="Q21" s="223"/>
      <c r="R21" s="223"/>
      <c r="S21" s="223"/>
      <c r="T21" s="223"/>
      <c r="U21" s="223"/>
      <c r="V21" s="223"/>
      <c r="W21" s="223"/>
    </row>
    <row r="22">
      <c r="A22" s="204">
        <v>-1.0</v>
      </c>
      <c r="B22" s="177" t="str">
        <f>IF($A22 &gt; 0, LOOKUP($A22, organisation!$A$13:$A30, organisation!$B$13:$B30), IF($A22 = -1, "DEFAULT", IF($A22 = "", "", "ERROR")))</f>
        <v>DEFAULT</v>
      </c>
      <c r="C22" s="224" t="s">
        <v>267</v>
      </c>
      <c r="D22" s="177" t="s">
        <v>878</v>
      </c>
      <c r="E22" s="177" t="s">
        <v>879</v>
      </c>
      <c r="F22" s="179" t="s">
        <v>891</v>
      </c>
      <c r="G22" s="177" t="s">
        <v>32</v>
      </c>
      <c r="H22" s="177" t="s">
        <v>31</v>
      </c>
      <c r="I22" s="177" t="s">
        <v>31</v>
      </c>
      <c r="J22" s="217" t="s">
        <v>33</v>
      </c>
      <c r="K22" s="204">
        <v>0.0</v>
      </c>
      <c r="L22" s="177" t="s">
        <v>33</v>
      </c>
      <c r="M22" s="156"/>
      <c r="N22" s="156"/>
      <c r="O22" s="156"/>
      <c r="P22" s="156"/>
      <c r="Q22" s="156"/>
      <c r="R22" s="156"/>
      <c r="S22" s="156"/>
      <c r="T22" s="156"/>
      <c r="U22" s="156"/>
      <c r="V22" s="156"/>
      <c r="W22" s="156"/>
    </row>
    <row r="23">
      <c r="A23" s="205">
        <v>-1.0</v>
      </c>
      <c r="B23" s="106" t="str">
        <f>IF($A23 &gt; 0, LOOKUP($A23, organisation!$A$13:$A30, organisation!$B$13:$B30), IF($A23 = -1, "DEFAULT", IF($A23 = "", "", "ERROR")))</f>
        <v>DEFAULT</v>
      </c>
      <c r="C23" s="224" t="s">
        <v>267</v>
      </c>
      <c r="D23" s="106" t="s">
        <v>881</v>
      </c>
      <c r="E23" s="106" t="s">
        <v>882</v>
      </c>
      <c r="F23" s="180" t="s">
        <v>892</v>
      </c>
      <c r="G23" s="106" t="s">
        <v>32</v>
      </c>
      <c r="H23" s="106" t="s">
        <v>31</v>
      </c>
      <c r="I23" s="106" t="s">
        <v>31</v>
      </c>
      <c r="J23" s="217" t="s">
        <v>33</v>
      </c>
      <c r="K23" s="205">
        <v>10.0</v>
      </c>
      <c r="L23" s="106" t="s">
        <v>33</v>
      </c>
      <c r="M23" s="107"/>
      <c r="N23" s="107"/>
      <c r="O23" s="107"/>
      <c r="P23" s="107"/>
      <c r="Q23" s="107"/>
      <c r="R23" s="107"/>
      <c r="S23" s="107"/>
      <c r="T23" s="107"/>
      <c r="U23" s="107"/>
      <c r="V23" s="107"/>
      <c r="W23" s="107"/>
    </row>
    <row r="24">
      <c r="A24" s="204">
        <v>-1.0</v>
      </c>
      <c r="B24" s="177" t="str">
        <f>IF($A24 &gt; 0, LOOKUP($A24, organisation!$A$13:$A30, organisation!$B$13:$B30), IF($A24 = -1, "DEFAULT", IF($A24 = "", "", "ERROR")))</f>
        <v>DEFAULT</v>
      </c>
      <c r="C24" s="224" t="s">
        <v>267</v>
      </c>
      <c r="D24" s="177" t="s">
        <v>884</v>
      </c>
      <c r="E24" s="177" t="s">
        <v>885</v>
      </c>
      <c r="F24" s="179" t="s">
        <v>892</v>
      </c>
      <c r="G24" s="177" t="s">
        <v>32</v>
      </c>
      <c r="H24" s="177" t="s">
        <v>31</v>
      </c>
      <c r="I24" s="177" t="s">
        <v>31</v>
      </c>
      <c r="J24" s="217" t="s">
        <v>33</v>
      </c>
      <c r="K24" s="204">
        <v>20.0</v>
      </c>
      <c r="L24" s="177" t="s">
        <v>866</v>
      </c>
      <c r="M24" s="156"/>
      <c r="N24" s="156"/>
      <c r="O24" s="156"/>
      <c r="P24" s="156"/>
      <c r="Q24" s="156"/>
      <c r="R24" s="156"/>
      <c r="S24" s="156"/>
      <c r="T24" s="156"/>
      <c r="U24" s="156"/>
      <c r="V24" s="156"/>
      <c r="W24" s="156"/>
    </row>
    <row r="25">
      <c r="A25" s="205">
        <v>-1.0</v>
      </c>
      <c r="B25" s="106" t="str">
        <f>IF($A25 &gt; 0, LOOKUP($A25, organisation!$A$13:$A30, organisation!$B$13:$B30), IF($A25 = -1, "DEFAULT", IF($A25 = "", "", "ERROR")))</f>
        <v>DEFAULT</v>
      </c>
      <c r="C25" s="224" t="s">
        <v>267</v>
      </c>
      <c r="D25" s="106" t="s">
        <v>886</v>
      </c>
      <c r="E25" s="106" t="s">
        <v>887</v>
      </c>
      <c r="F25" s="180" t="s">
        <v>893</v>
      </c>
      <c r="G25" s="106" t="s">
        <v>32</v>
      </c>
      <c r="H25" s="106" t="s">
        <v>31</v>
      </c>
      <c r="I25" s="106" t="s">
        <v>31</v>
      </c>
      <c r="J25" s="217" t="s">
        <v>33</v>
      </c>
      <c r="K25" s="205">
        <v>30.0</v>
      </c>
      <c r="L25" s="106" t="s">
        <v>33</v>
      </c>
      <c r="M25" s="107"/>
      <c r="N25" s="107"/>
      <c r="O25" s="107"/>
      <c r="P25" s="107"/>
      <c r="Q25" s="107"/>
      <c r="R25" s="107"/>
      <c r="S25" s="107"/>
      <c r="T25" s="107"/>
      <c r="U25" s="107"/>
      <c r="V25" s="107"/>
      <c r="W25" s="107"/>
    </row>
    <row r="26">
      <c r="A26" s="204">
        <v>-1.0</v>
      </c>
      <c r="B26" s="177" t="str">
        <f>IF($A26 &gt; 0, LOOKUP($A26, organisation!$A$13:$A30, organisation!$B$13:$B30), IF($A26 = -1, "DEFAULT", IF($A26 = "", "", "ERROR")))</f>
        <v>DEFAULT</v>
      </c>
      <c r="C26" s="224" t="s">
        <v>267</v>
      </c>
      <c r="D26" s="177" t="s">
        <v>62</v>
      </c>
      <c r="E26" s="177" t="s">
        <v>889</v>
      </c>
      <c r="F26" s="179" t="s">
        <v>894</v>
      </c>
      <c r="G26" s="177" t="s">
        <v>32</v>
      </c>
      <c r="H26" s="177" t="s">
        <v>31</v>
      </c>
      <c r="I26" s="177" t="s">
        <v>31</v>
      </c>
      <c r="J26" s="217" t="s">
        <v>33</v>
      </c>
      <c r="K26" s="204">
        <v>40.0</v>
      </c>
      <c r="L26" s="177" t="s">
        <v>33</v>
      </c>
      <c r="M26" s="156"/>
      <c r="N26" s="156"/>
      <c r="O26" s="156"/>
      <c r="P26" s="156"/>
      <c r="Q26" s="156"/>
      <c r="R26" s="156"/>
      <c r="S26" s="156"/>
      <c r="T26" s="156"/>
      <c r="U26" s="156"/>
      <c r="V26" s="156"/>
      <c r="W26" s="156"/>
    </row>
    <row r="27">
      <c r="A27" s="224">
        <v>1.0</v>
      </c>
      <c r="B27" s="221" t="str">
        <f>IF($A27 &gt; 0, LOOKUP($A27, organisation!$A$13:$A30, organisation!$B$13:$B30), IF($A27 = -1, "DEFAULT", IF($A27 = "", "", "ERROR")))</f>
        <v>Simpsons Nuclear Plant</v>
      </c>
      <c r="C27" s="224" t="s">
        <v>158</v>
      </c>
      <c r="D27" s="224" t="s">
        <v>878</v>
      </c>
      <c r="E27" s="224" t="s">
        <v>895</v>
      </c>
      <c r="F27" s="224" t="s">
        <v>30</v>
      </c>
      <c r="G27" s="224" t="s">
        <v>31</v>
      </c>
      <c r="H27" s="224" t="s">
        <v>31</v>
      </c>
      <c r="I27" s="224" t="s">
        <v>31</v>
      </c>
      <c r="J27" s="224" t="s">
        <v>841</v>
      </c>
      <c r="K27" s="224">
        <v>0.0</v>
      </c>
      <c r="L27" s="224" t="s">
        <v>33</v>
      </c>
      <c r="M27" s="223"/>
      <c r="N27" s="223"/>
      <c r="O27" s="223"/>
      <c r="P27" s="223"/>
      <c r="Q27" s="223"/>
      <c r="R27" s="223"/>
      <c r="S27" s="223"/>
      <c r="T27" s="223"/>
      <c r="U27" s="223"/>
      <c r="V27" s="223"/>
      <c r="W27" s="223"/>
    </row>
    <row r="28">
      <c r="A28" s="224">
        <v>1.0</v>
      </c>
      <c r="B28" s="221" t="str">
        <f>IF($A28 &gt; 0, LOOKUP($A28, organisation!$A$13:$A30, organisation!$B$13:$B30), IF($A28 = -1, "DEFAULT", IF($A28 = "", "", "ERROR")))</f>
        <v>Simpsons Nuclear Plant</v>
      </c>
      <c r="C28" s="224" t="s">
        <v>158</v>
      </c>
      <c r="D28" s="224" t="s">
        <v>878</v>
      </c>
      <c r="E28" s="224" t="s">
        <v>895</v>
      </c>
      <c r="F28" s="224" t="s">
        <v>30</v>
      </c>
      <c r="G28" s="224" t="s">
        <v>31</v>
      </c>
      <c r="H28" s="224" t="s">
        <v>31</v>
      </c>
      <c r="I28" s="224" t="s">
        <v>31</v>
      </c>
      <c r="J28" s="224" t="s">
        <v>33</v>
      </c>
      <c r="K28" s="224">
        <v>0.0</v>
      </c>
      <c r="L28" s="224" t="s">
        <v>33</v>
      </c>
      <c r="M28" s="223"/>
      <c r="N28" s="223"/>
      <c r="O28" s="223"/>
      <c r="P28" s="223"/>
      <c r="Q28" s="223"/>
      <c r="R28" s="223"/>
      <c r="S28" s="223"/>
      <c r="T28" s="223"/>
      <c r="U28" s="223"/>
      <c r="V28" s="223"/>
      <c r="W28" s="223"/>
    </row>
    <row r="29">
      <c r="A29" s="223"/>
      <c r="B29" s="221" t="str">
        <f>IF($A29 &gt; 0, LOOKUP($A29, organisation!$A$13:$A30, organisation!$B$13:$B30), IF($A29 = -1, "DEFAULT", IF($A29 = "", "", "ERROR")))</f>
        <v/>
      </c>
      <c r="C29" s="223"/>
      <c r="D29" s="223"/>
      <c r="E29" s="223"/>
      <c r="F29" s="223"/>
      <c r="G29" s="223"/>
      <c r="H29" s="223"/>
      <c r="I29" s="223"/>
      <c r="J29" s="223"/>
      <c r="K29" s="223"/>
      <c r="L29" s="223"/>
      <c r="M29" s="223"/>
      <c r="N29" s="223"/>
      <c r="O29" s="223"/>
      <c r="P29" s="223"/>
      <c r="Q29" s="223"/>
      <c r="R29" s="223"/>
      <c r="S29" s="223"/>
      <c r="T29" s="223"/>
      <c r="U29" s="223"/>
      <c r="V29" s="223"/>
      <c r="W29" s="223"/>
    </row>
    <row r="30">
      <c r="A30" s="3"/>
      <c r="B30" s="3"/>
      <c r="C30" s="3"/>
      <c r="D30" s="3"/>
      <c r="E30" s="3"/>
      <c r="F30" s="3"/>
      <c r="G30" s="3"/>
      <c r="H30" s="3"/>
      <c r="I30" s="3"/>
      <c r="J30" s="3"/>
      <c r="K30" s="3"/>
      <c r="L30" s="3"/>
      <c r="M30" s="3"/>
      <c r="N30" s="3"/>
      <c r="O30" s="3"/>
      <c r="P30" s="3"/>
      <c r="Q30" s="3"/>
      <c r="R30" s="3"/>
      <c r="S30" s="3"/>
      <c r="T30" s="3"/>
      <c r="U30" s="3"/>
      <c r="V30" s="3"/>
      <c r="W30" s="3"/>
    </row>
  </sheetData>
  <drawing r:id="rId2"/>
  <legacyDrawing r:id="rId3"/>
  <tableParts count="1">
    <tablePart r:id="rId5"/>
  </tableParts>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3.13"/>
    <col customWidth="1" min="3" max="3" width="30.38"/>
    <col customWidth="1" min="4" max="4" width="33.0"/>
    <col customWidth="1" min="5" max="5" width="17.0"/>
    <col customWidth="1" min="6" max="7" width="7.5"/>
    <col customWidth="1" min="8" max="8" width="5.88"/>
    <col customWidth="1" min="9" max="9" width="8.25"/>
    <col customWidth="1" min="10" max="10" width="6.25"/>
    <col customWidth="1" min="11" max="11" width="15.75"/>
    <col customWidth="1" min="12" max="12" width="14.88"/>
  </cols>
  <sheetData>
    <row r="1">
      <c r="A1" s="1" t="s">
        <v>0</v>
      </c>
      <c r="B1" s="2" t="s">
        <v>1</v>
      </c>
      <c r="C1" s="2" t="s">
        <v>2</v>
      </c>
      <c r="D1" s="3"/>
      <c r="E1" s="3"/>
      <c r="F1" s="3"/>
      <c r="G1" s="3"/>
      <c r="H1" s="3"/>
      <c r="I1" s="3"/>
      <c r="J1" s="3"/>
      <c r="K1" s="3"/>
      <c r="L1" s="3"/>
      <c r="M1" s="3"/>
      <c r="N1" s="3"/>
      <c r="O1" s="3"/>
    </row>
    <row r="2">
      <c r="A2" s="1" t="s">
        <v>148</v>
      </c>
      <c r="B2" s="2" t="s">
        <v>1</v>
      </c>
      <c r="C2" s="3"/>
      <c r="D2" s="3"/>
      <c r="E2" s="3"/>
      <c r="F2" s="3"/>
      <c r="G2" s="3"/>
      <c r="H2" s="3"/>
      <c r="I2" s="3"/>
      <c r="J2" s="3"/>
      <c r="K2" s="3"/>
      <c r="L2" s="3"/>
      <c r="M2" s="3"/>
      <c r="N2" s="3"/>
      <c r="O2" s="3"/>
    </row>
    <row r="3">
      <c r="A3" s="1" t="s">
        <v>5</v>
      </c>
      <c r="B3" s="2" t="s">
        <v>6</v>
      </c>
      <c r="C3" s="3"/>
      <c r="D3" s="3"/>
      <c r="E3" s="3"/>
      <c r="F3" s="3"/>
      <c r="G3" s="3"/>
      <c r="H3" s="3"/>
      <c r="I3" s="3"/>
      <c r="J3" s="3"/>
      <c r="K3" s="3"/>
      <c r="L3" s="3"/>
      <c r="M3" s="3"/>
      <c r="N3" s="3"/>
      <c r="O3" s="3"/>
    </row>
    <row r="4">
      <c r="A4" s="1" t="s">
        <v>133</v>
      </c>
      <c r="B4" s="2" t="s">
        <v>6</v>
      </c>
      <c r="C4" s="2" t="s">
        <v>8</v>
      </c>
      <c r="D4" s="3"/>
      <c r="E4" s="3"/>
      <c r="F4" s="3"/>
      <c r="G4" s="3"/>
      <c r="H4" s="3"/>
      <c r="I4" s="3"/>
      <c r="J4" s="3"/>
      <c r="K4" s="3"/>
      <c r="L4" s="3"/>
      <c r="M4" s="3"/>
      <c r="N4" s="3"/>
      <c r="O4" s="3"/>
    </row>
    <row r="5">
      <c r="A5" s="1" t="s">
        <v>10</v>
      </c>
      <c r="B5" s="2" t="s">
        <v>1</v>
      </c>
      <c r="C5" s="2" t="s">
        <v>8</v>
      </c>
      <c r="D5" s="2" t="s">
        <v>786</v>
      </c>
      <c r="E5" s="3"/>
      <c r="F5" s="3"/>
      <c r="G5" s="3"/>
      <c r="H5" s="3"/>
      <c r="I5" s="3"/>
      <c r="J5" s="3"/>
      <c r="K5" s="3"/>
      <c r="L5" s="3"/>
      <c r="M5" s="3"/>
      <c r="N5" s="3"/>
      <c r="O5" s="3"/>
    </row>
    <row r="6">
      <c r="A6" s="1" t="s">
        <v>127</v>
      </c>
      <c r="B6" s="2" t="s">
        <v>128</v>
      </c>
      <c r="C6" s="25" t="s">
        <v>129</v>
      </c>
      <c r="D6" s="3"/>
      <c r="E6" s="3"/>
      <c r="F6" s="3"/>
      <c r="G6" s="3"/>
      <c r="H6" s="3"/>
      <c r="I6" s="3"/>
      <c r="J6" s="3"/>
      <c r="K6" s="3"/>
      <c r="L6" s="3"/>
      <c r="M6" s="3"/>
      <c r="N6" s="3"/>
      <c r="O6" s="3"/>
    </row>
    <row r="7">
      <c r="A7" s="5" t="s">
        <v>22</v>
      </c>
      <c r="B7" s="6" t="s">
        <v>15</v>
      </c>
      <c r="C7" s="157" t="s">
        <v>23</v>
      </c>
      <c r="D7" s="2"/>
      <c r="E7" s="3"/>
      <c r="F7" s="3"/>
      <c r="G7" s="3"/>
      <c r="H7" s="3"/>
      <c r="I7" s="3"/>
      <c r="J7" s="3"/>
      <c r="K7" s="3"/>
      <c r="L7" s="3"/>
      <c r="M7" s="3"/>
      <c r="N7" s="3"/>
      <c r="O7" s="3"/>
    </row>
    <row r="8">
      <c r="A8" s="5" t="s">
        <v>134</v>
      </c>
      <c r="B8" s="6" t="s">
        <v>15</v>
      </c>
      <c r="C8" s="6" t="s">
        <v>135</v>
      </c>
      <c r="D8" s="7"/>
      <c r="E8" s="7"/>
      <c r="F8" s="7"/>
      <c r="G8" s="7"/>
      <c r="H8" s="7"/>
      <c r="I8" s="7"/>
      <c r="J8" s="7"/>
      <c r="K8" s="7"/>
      <c r="L8" s="7"/>
      <c r="M8" s="7"/>
      <c r="N8" s="7"/>
      <c r="O8" s="7"/>
    </row>
    <row r="9">
      <c r="A9" s="26" t="s">
        <v>136</v>
      </c>
      <c r="B9" s="27" t="s">
        <v>1</v>
      </c>
      <c r="C9" s="27" t="s">
        <v>8</v>
      </c>
      <c r="D9" s="3"/>
      <c r="E9" s="3"/>
      <c r="F9" s="3"/>
      <c r="G9" s="3"/>
      <c r="H9" s="3"/>
      <c r="I9" s="3"/>
      <c r="J9" s="3"/>
      <c r="K9" s="3"/>
      <c r="L9" s="3"/>
      <c r="M9" s="3"/>
      <c r="N9" s="3"/>
      <c r="O9" s="3"/>
    </row>
    <row r="10">
      <c r="A10" s="31" t="s">
        <v>24</v>
      </c>
      <c r="B10" s="25" t="s">
        <v>20</v>
      </c>
      <c r="C10" s="25"/>
      <c r="D10" s="3"/>
      <c r="E10" s="3"/>
      <c r="F10" s="3"/>
      <c r="G10" s="3"/>
      <c r="H10" s="3"/>
      <c r="I10" s="3"/>
      <c r="J10" s="3"/>
      <c r="K10" s="3"/>
      <c r="L10" s="3"/>
      <c r="M10" s="3"/>
      <c r="N10" s="3"/>
      <c r="O10" s="3"/>
    </row>
    <row r="11">
      <c r="A11" s="31" t="s">
        <v>25</v>
      </c>
      <c r="B11" s="25" t="s">
        <v>20</v>
      </c>
      <c r="C11" s="25" t="s">
        <v>26</v>
      </c>
      <c r="D11" s="3"/>
      <c r="E11" s="3"/>
      <c r="F11" s="3"/>
      <c r="G11" s="3"/>
      <c r="H11" s="3"/>
      <c r="I11" s="3"/>
      <c r="J11" s="3"/>
      <c r="K11" s="3"/>
      <c r="L11" s="3"/>
      <c r="M11" s="3"/>
      <c r="N11" s="3"/>
      <c r="O11" s="3"/>
    </row>
    <row r="12">
      <c r="A12" s="3"/>
      <c r="B12" s="3"/>
      <c r="C12" s="3"/>
      <c r="D12" s="3"/>
      <c r="E12" s="3"/>
      <c r="F12" s="3"/>
      <c r="G12" s="3"/>
      <c r="H12" s="3"/>
      <c r="I12" s="3"/>
      <c r="J12" s="3"/>
      <c r="K12" s="3"/>
      <c r="L12" s="3"/>
      <c r="M12" s="3"/>
      <c r="N12" s="3"/>
      <c r="O12" s="3"/>
    </row>
    <row r="13">
      <c r="A13" s="3"/>
      <c r="B13" s="3"/>
      <c r="C13" s="3"/>
      <c r="D13" s="3"/>
      <c r="E13" s="3"/>
      <c r="F13" s="3"/>
      <c r="G13" s="3"/>
      <c r="H13" s="3"/>
      <c r="I13" s="3"/>
      <c r="J13" s="3"/>
      <c r="K13" s="3"/>
      <c r="L13" s="3"/>
      <c r="M13" s="3"/>
      <c r="N13" s="3"/>
      <c r="O13" s="3"/>
    </row>
    <row r="14">
      <c r="A14" s="9" t="s">
        <v>0</v>
      </c>
      <c r="B14" s="9" t="s">
        <v>148</v>
      </c>
      <c r="C14" s="10" t="s">
        <v>153</v>
      </c>
      <c r="D14" s="9" t="s">
        <v>5</v>
      </c>
      <c r="E14" s="9" t="s">
        <v>133</v>
      </c>
      <c r="F14" s="12" t="s">
        <v>10</v>
      </c>
      <c r="G14" s="12" t="s">
        <v>127</v>
      </c>
      <c r="H14" s="12" t="s">
        <v>22</v>
      </c>
      <c r="I14" s="12" t="s">
        <v>134</v>
      </c>
      <c r="J14" s="12" t="s">
        <v>136</v>
      </c>
      <c r="K14" s="12" t="s">
        <v>24</v>
      </c>
      <c r="L14" s="9" t="s">
        <v>25</v>
      </c>
      <c r="M14" s="13"/>
      <c r="N14" s="13"/>
      <c r="O14" s="13"/>
    </row>
    <row r="15">
      <c r="A15" s="10">
        <v>1.0</v>
      </c>
      <c r="B15" s="10">
        <v>1.0</v>
      </c>
      <c r="C15" s="15" t="str">
        <f>LOOKUP($B15, organisation!$A$13:$A29, organisation!$B$13:$B29)</f>
        <v>Simpsons Nuclear Plant</v>
      </c>
      <c r="D15" s="10" t="s">
        <v>896</v>
      </c>
      <c r="E15" s="10" t="s">
        <v>897</v>
      </c>
      <c r="F15" s="10"/>
      <c r="G15" s="10">
        <v>1.0</v>
      </c>
      <c r="H15" s="17"/>
      <c r="I15" s="10" t="s">
        <v>30</v>
      </c>
      <c r="J15" s="10" t="s">
        <v>30</v>
      </c>
      <c r="K15" s="17"/>
      <c r="L15" s="17"/>
      <c r="M15" s="17"/>
      <c r="N15" s="17"/>
      <c r="O15" s="17"/>
    </row>
    <row r="16">
      <c r="A16" s="10">
        <v>2.0</v>
      </c>
      <c r="B16" s="10">
        <v>1.0</v>
      </c>
      <c r="C16" s="15" t="str">
        <f>LOOKUP($B16, organisation!$A$13:$A29, organisation!$B$13:$B29)</f>
        <v>Simpsons Nuclear Plant</v>
      </c>
      <c r="D16" s="10" t="s">
        <v>898</v>
      </c>
      <c r="E16" s="10" t="s">
        <v>899</v>
      </c>
      <c r="F16" s="10"/>
      <c r="G16" s="10">
        <v>1.0</v>
      </c>
      <c r="H16" s="17"/>
      <c r="I16" s="10" t="s">
        <v>30</v>
      </c>
      <c r="J16" s="10" t="s">
        <v>30</v>
      </c>
      <c r="K16" s="17"/>
      <c r="L16" s="17"/>
      <c r="M16" s="17"/>
      <c r="N16" s="17"/>
      <c r="O16" s="17"/>
    </row>
    <row r="17">
      <c r="A17" s="10">
        <v>3.0</v>
      </c>
      <c r="B17" s="10">
        <v>1.0</v>
      </c>
      <c r="C17" s="15" t="str">
        <f>LOOKUP($B17, organisation!$A$13:$A29, organisation!$B$13:$B29)</f>
        <v>Simpsons Nuclear Plant</v>
      </c>
      <c r="D17" s="10" t="s">
        <v>900</v>
      </c>
      <c r="E17" s="10" t="s">
        <v>901</v>
      </c>
      <c r="F17" s="10"/>
      <c r="G17" s="10">
        <v>1.0</v>
      </c>
      <c r="H17" s="17"/>
      <c r="I17" s="10" t="s">
        <v>30</v>
      </c>
      <c r="J17" s="10" t="s">
        <v>30</v>
      </c>
      <c r="K17" s="17"/>
      <c r="L17" s="17"/>
      <c r="M17" s="17"/>
      <c r="N17" s="17"/>
      <c r="O17" s="17"/>
    </row>
    <row r="18">
      <c r="A18" s="10">
        <v>4.0</v>
      </c>
      <c r="B18" s="10">
        <v>2.0</v>
      </c>
      <c r="C18" s="15" t="str">
        <f>LOOKUP($B18, organisation!$A$13:$A29, organisation!$B$13:$B29)</f>
        <v>Moe's Tavern</v>
      </c>
      <c r="D18" s="10" t="s">
        <v>902</v>
      </c>
      <c r="E18" s="10" t="s">
        <v>903</v>
      </c>
      <c r="F18" s="10"/>
      <c r="G18" s="10">
        <v>1.0</v>
      </c>
      <c r="H18" s="17"/>
      <c r="I18" s="10" t="s">
        <v>30</v>
      </c>
      <c r="J18" s="10" t="s">
        <v>30</v>
      </c>
      <c r="K18" s="17"/>
      <c r="L18" s="17"/>
      <c r="M18" s="17"/>
      <c r="N18" s="17"/>
      <c r="O18" s="17"/>
    </row>
    <row r="19">
      <c r="A19" s="10">
        <v>5.0</v>
      </c>
      <c r="B19" s="10">
        <v>3.0</v>
      </c>
      <c r="C19" s="15" t="str">
        <f>LOOKUP($B19, organisation!$A$13:$A29, organisation!$B$13:$B29)</f>
        <v>Wellness Clinic</v>
      </c>
      <c r="D19" s="10" t="s">
        <v>900</v>
      </c>
      <c r="E19" s="10" t="s">
        <v>30</v>
      </c>
      <c r="F19" s="20"/>
      <c r="G19" s="10">
        <v>1.0</v>
      </c>
      <c r="H19" s="17"/>
      <c r="I19" s="10" t="s">
        <v>30</v>
      </c>
      <c r="J19" s="10" t="s">
        <v>30</v>
      </c>
      <c r="K19" s="17"/>
      <c r="L19" s="17"/>
      <c r="M19" s="17"/>
      <c r="N19" s="17"/>
      <c r="O19" s="17"/>
    </row>
    <row r="20">
      <c r="A20" s="10">
        <v>6.0</v>
      </c>
      <c r="B20" s="10">
        <v>4.0</v>
      </c>
      <c r="C20" s="15" t="str">
        <f>LOOKUP($B20, organisation!$A$13:$A29, organisation!$B$13:$B29)</f>
        <v>Aamica</v>
      </c>
      <c r="D20" s="154" t="s">
        <v>904</v>
      </c>
      <c r="E20" s="20"/>
      <c r="F20" s="20"/>
      <c r="G20" s="10">
        <v>1.0</v>
      </c>
      <c r="H20" s="17"/>
      <c r="I20" s="10" t="s">
        <v>30</v>
      </c>
      <c r="J20" s="10" t="s">
        <v>30</v>
      </c>
      <c r="K20" s="17"/>
      <c r="L20" s="17"/>
      <c r="M20" s="17"/>
      <c r="N20" s="17"/>
      <c r="O20" s="17"/>
    </row>
    <row r="21">
      <c r="A21" s="10">
        <v>7.0</v>
      </c>
      <c r="B21" s="10">
        <v>4.0</v>
      </c>
      <c r="C21" s="15" t="str">
        <f>LOOKUP($B21, organisation!$A$13:$A29, organisation!$B$13:$B29)</f>
        <v>Aamica</v>
      </c>
      <c r="D21" s="81" t="s">
        <v>905</v>
      </c>
      <c r="E21" s="20"/>
      <c r="F21" s="20"/>
      <c r="G21" s="10">
        <v>1.0</v>
      </c>
      <c r="H21" s="17"/>
      <c r="I21" s="10" t="s">
        <v>30</v>
      </c>
      <c r="J21" s="10" t="s">
        <v>30</v>
      </c>
      <c r="K21" s="17"/>
      <c r="L21" s="17"/>
      <c r="M21" s="17"/>
      <c r="N21" s="17"/>
      <c r="O21" s="17"/>
    </row>
    <row r="22">
      <c r="A22" s="10">
        <v>8.0</v>
      </c>
      <c r="B22" s="10">
        <v>4.0</v>
      </c>
      <c r="C22" s="15" t="str">
        <f>LOOKUP($B22, organisation!$A$13:$A29, organisation!$B$13:$B29)</f>
        <v>Aamica</v>
      </c>
      <c r="D22" s="154" t="s">
        <v>906</v>
      </c>
      <c r="E22" s="20"/>
      <c r="F22" s="20"/>
      <c r="G22" s="10">
        <v>1.0</v>
      </c>
      <c r="H22" s="17"/>
      <c r="I22" s="10" t="s">
        <v>30</v>
      </c>
      <c r="J22" s="10" t="s">
        <v>30</v>
      </c>
      <c r="K22" s="17"/>
      <c r="L22" s="17"/>
      <c r="M22" s="17"/>
      <c r="N22" s="17"/>
      <c r="O22" s="17"/>
    </row>
    <row r="23">
      <c r="A23" s="10">
        <v>9.0</v>
      </c>
      <c r="B23" s="10">
        <v>4.0</v>
      </c>
      <c r="C23" s="15" t="str">
        <f>LOOKUP($B23, organisation!$A$13:$A29, organisation!$B$13:$B29)</f>
        <v>Aamica</v>
      </c>
      <c r="D23" s="81" t="s">
        <v>907</v>
      </c>
      <c r="E23" s="20"/>
      <c r="F23" s="20"/>
      <c r="G23" s="10">
        <v>1.0</v>
      </c>
      <c r="H23" s="17"/>
      <c r="I23" s="10" t="s">
        <v>30</v>
      </c>
      <c r="J23" s="10" t="s">
        <v>30</v>
      </c>
      <c r="K23" s="17"/>
      <c r="L23" s="17"/>
      <c r="M23" s="17"/>
      <c r="N23" s="17"/>
      <c r="O23" s="17"/>
    </row>
    <row r="24">
      <c r="A24" s="10">
        <v>10.0</v>
      </c>
      <c r="B24" s="10">
        <v>4.0</v>
      </c>
      <c r="C24" s="15" t="str">
        <f>LOOKUP($B24, organisation!$A$13:$A29, organisation!$B$13:$B29)</f>
        <v>Aamica</v>
      </c>
      <c r="D24" s="154" t="s">
        <v>908</v>
      </c>
      <c r="E24" s="20"/>
      <c r="F24" s="20"/>
      <c r="G24" s="10">
        <v>1.0</v>
      </c>
      <c r="H24" s="17"/>
      <c r="I24" s="10" t="s">
        <v>30</v>
      </c>
      <c r="J24" s="10" t="s">
        <v>30</v>
      </c>
      <c r="K24" s="17"/>
      <c r="L24" s="17"/>
      <c r="M24" s="17"/>
      <c r="N24" s="17"/>
      <c r="O24" s="17"/>
    </row>
    <row r="25">
      <c r="A25" s="10">
        <v>11.0</v>
      </c>
      <c r="B25" s="10">
        <v>4.0</v>
      </c>
      <c r="C25" s="15" t="str">
        <f>LOOKUP($B25, organisation!$A$13:$A29, organisation!$B$13:$B29)</f>
        <v>Aamica</v>
      </c>
      <c r="D25" s="81" t="s">
        <v>909</v>
      </c>
      <c r="E25" s="20"/>
      <c r="F25" s="20"/>
      <c r="G25" s="10">
        <v>1.0</v>
      </c>
      <c r="H25" s="17"/>
      <c r="I25" s="10" t="s">
        <v>30</v>
      </c>
      <c r="J25" s="10" t="s">
        <v>30</v>
      </c>
      <c r="K25" s="17"/>
      <c r="L25" s="17"/>
      <c r="M25" s="17"/>
      <c r="N25" s="17"/>
      <c r="O25" s="17"/>
    </row>
    <row r="26">
      <c r="A26" s="10">
        <v>12.0</v>
      </c>
      <c r="B26" s="10">
        <v>4.0</v>
      </c>
      <c r="C26" s="15" t="str">
        <f>LOOKUP($B26, organisation!$A$13:$A29, organisation!$B$13:$B29)</f>
        <v>Aamica</v>
      </c>
      <c r="D26" s="154" t="s">
        <v>910</v>
      </c>
      <c r="E26" s="20"/>
      <c r="F26" s="20"/>
      <c r="G26" s="10">
        <v>1.0</v>
      </c>
      <c r="H26" s="17"/>
      <c r="I26" s="10" t="s">
        <v>30</v>
      </c>
      <c r="J26" s="10" t="s">
        <v>30</v>
      </c>
      <c r="K26" s="17"/>
      <c r="L26" s="17"/>
      <c r="M26" s="17"/>
      <c r="N26" s="17"/>
      <c r="O26" s="17"/>
    </row>
    <row r="27">
      <c r="A27" s="10">
        <v>13.0</v>
      </c>
      <c r="B27" s="10">
        <v>4.0</v>
      </c>
      <c r="C27" s="15" t="str">
        <f>LOOKUP($B27, organisation!$A$13:$A29, organisation!$B$13:$B29)</f>
        <v>Aamica</v>
      </c>
      <c r="D27" s="81" t="s">
        <v>911</v>
      </c>
      <c r="E27" s="20"/>
      <c r="F27" s="20"/>
      <c r="G27" s="10">
        <v>1.0</v>
      </c>
      <c r="H27" s="17"/>
      <c r="I27" s="10" t="s">
        <v>30</v>
      </c>
      <c r="J27" s="10" t="s">
        <v>30</v>
      </c>
      <c r="K27" s="17"/>
      <c r="L27" s="17"/>
      <c r="M27" s="17"/>
      <c r="N27" s="17"/>
      <c r="O27" s="17"/>
    </row>
    <row r="28">
      <c r="A28" s="10">
        <v>14.0</v>
      </c>
      <c r="B28" s="10">
        <v>1.0</v>
      </c>
      <c r="C28" s="15" t="str">
        <f>LOOKUP($B28, organisation!$A$13:$A29, organisation!$B$13:$B29)</f>
        <v>Simpsons Nuclear Plant</v>
      </c>
      <c r="D28" s="164" t="s">
        <v>142</v>
      </c>
      <c r="E28" s="10" t="s">
        <v>143</v>
      </c>
      <c r="F28" s="20"/>
      <c r="G28" s="10">
        <v>1.0</v>
      </c>
      <c r="H28" s="10" t="s">
        <v>33</v>
      </c>
      <c r="I28" s="10" t="s">
        <v>62</v>
      </c>
      <c r="J28" s="10">
        <v>3.0</v>
      </c>
      <c r="K28" s="17"/>
      <c r="L28" s="17"/>
      <c r="M28" s="17"/>
      <c r="N28" s="17"/>
      <c r="O28" s="17"/>
    </row>
    <row r="29">
      <c r="A29" s="3"/>
      <c r="B29" s="3"/>
      <c r="C29" s="3"/>
      <c r="D29" s="3"/>
      <c r="E29" s="3"/>
      <c r="F29" s="3"/>
      <c r="G29" s="3"/>
      <c r="H29" s="3"/>
      <c r="I29" s="3"/>
      <c r="J29" s="3"/>
      <c r="K29" s="3"/>
      <c r="L29" s="3"/>
      <c r="M29" s="3"/>
      <c r="N29" s="3"/>
      <c r="O29" s="3"/>
    </row>
  </sheetData>
  <drawing r:id="rId2"/>
  <legacyDrawing r:id="rId3"/>
  <tableParts count="1">
    <tablePart r:id="rId5"/>
  </tableParts>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3.13"/>
    <col customWidth="1" min="3" max="3" width="30.38"/>
    <col customWidth="1" min="4" max="4" width="42.5"/>
    <col customWidth="1" min="5" max="5" width="16.13"/>
    <col customWidth="1" min="6" max="6" width="5.75"/>
    <col customWidth="1" min="7" max="7" width="15.75"/>
    <col customWidth="1" min="8" max="8" width="14.88"/>
    <col customWidth="1" min="9" max="9" width="12.5"/>
  </cols>
  <sheetData>
    <row r="1">
      <c r="A1" s="1" t="s">
        <v>0</v>
      </c>
      <c r="B1" s="2" t="s">
        <v>1</v>
      </c>
      <c r="C1" s="27" t="s">
        <v>2</v>
      </c>
      <c r="D1" s="24"/>
      <c r="E1" s="3"/>
      <c r="F1" s="3"/>
      <c r="G1" s="3"/>
      <c r="H1" s="3"/>
      <c r="I1" s="3"/>
    </row>
    <row r="2">
      <c r="A2" s="9" t="s">
        <v>148</v>
      </c>
      <c r="B2" s="2" t="s">
        <v>1</v>
      </c>
      <c r="C2" s="24"/>
      <c r="D2" s="27" t="s">
        <v>912</v>
      </c>
      <c r="E2" s="3"/>
      <c r="F2" s="3"/>
      <c r="G2" s="3"/>
      <c r="H2" s="3"/>
      <c r="I2" s="3"/>
    </row>
    <row r="3">
      <c r="A3" s="1" t="s">
        <v>5</v>
      </c>
      <c r="B3" s="2" t="s">
        <v>6</v>
      </c>
      <c r="C3" s="24"/>
      <c r="D3" s="27"/>
      <c r="E3" s="3"/>
      <c r="F3" s="3"/>
      <c r="G3" s="3"/>
      <c r="H3" s="3"/>
      <c r="I3" s="3"/>
    </row>
    <row r="4">
      <c r="A4" s="9" t="s">
        <v>88</v>
      </c>
      <c r="B4" s="2" t="s">
        <v>6</v>
      </c>
      <c r="C4" s="27" t="s">
        <v>222</v>
      </c>
      <c r="D4" s="24"/>
      <c r="E4" s="3"/>
      <c r="F4" s="3"/>
      <c r="G4" s="3"/>
      <c r="H4" s="3"/>
      <c r="I4" s="3"/>
    </row>
    <row r="5">
      <c r="A5" s="1" t="s">
        <v>22</v>
      </c>
      <c r="B5" s="2" t="s">
        <v>15</v>
      </c>
      <c r="C5" s="157" t="s">
        <v>23</v>
      </c>
      <c r="D5" s="2"/>
      <c r="E5" s="3"/>
      <c r="F5" s="3"/>
      <c r="G5" s="3"/>
      <c r="H5" s="3"/>
      <c r="I5" s="3"/>
    </row>
    <row r="6">
      <c r="A6" s="39" t="s">
        <v>24</v>
      </c>
      <c r="B6" s="24" t="s">
        <v>20</v>
      </c>
      <c r="C6" s="24"/>
      <c r="D6" s="24"/>
      <c r="E6" s="24"/>
      <c r="F6" s="3"/>
      <c r="G6" s="3"/>
      <c r="H6" s="3"/>
      <c r="I6" s="3"/>
    </row>
    <row r="7">
      <c r="A7" s="31" t="s">
        <v>25</v>
      </c>
      <c r="B7" s="25" t="s">
        <v>20</v>
      </c>
      <c r="C7" s="25" t="s">
        <v>26</v>
      </c>
      <c r="D7" s="25"/>
      <c r="E7" s="25"/>
      <c r="F7" s="3"/>
      <c r="G7" s="3"/>
      <c r="H7" s="3"/>
      <c r="I7" s="3"/>
    </row>
    <row r="8">
      <c r="A8" s="3"/>
      <c r="B8" s="3"/>
      <c r="C8" s="3"/>
      <c r="D8" s="3"/>
      <c r="E8" s="3"/>
      <c r="F8" s="3"/>
      <c r="G8" s="3"/>
      <c r="H8" s="3"/>
      <c r="I8" s="3"/>
    </row>
    <row r="9">
      <c r="A9" s="9" t="s">
        <v>0</v>
      </c>
      <c r="B9" s="9" t="s">
        <v>148</v>
      </c>
      <c r="C9" s="10" t="s">
        <v>153</v>
      </c>
      <c r="D9" s="8" t="s">
        <v>5</v>
      </c>
      <c r="E9" s="9" t="s">
        <v>88</v>
      </c>
      <c r="F9" s="43" t="s">
        <v>22</v>
      </c>
      <c r="G9" s="43" t="s">
        <v>24</v>
      </c>
      <c r="H9" s="43" t="s">
        <v>25</v>
      </c>
      <c r="I9" s="9"/>
    </row>
    <row r="10">
      <c r="A10" s="10">
        <v>1.0</v>
      </c>
      <c r="B10" s="10">
        <v>4.0</v>
      </c>
      <c r="C10" s="33" t="str">
        <f>LOOKUP($B10, organisation!$A$13:$A26, organisation!$B$13:$B26)</f>
        <v>Aamica</v>
      </c>
      <c r="D10" s="10" t="s">
        <v>913</v>
      </c>
      <c r="E10" s="225" t="s">
        <v>914</v>
      </c>
      <c r="F10" s="16"/>
      <c r="G10" s="45"/>
      <c r="H10" s="45"/>
      <c r="I10" s="10"/>
    </row>
    <row r="11">
      <c r="A11" s="10">
        <v>2.0</v>
      </c>
      <c r="B11" s="10">
        <v>4.0</v>
      </c>
      <c r="C11" s="33" t="str">
        <f>LOOKUP($B11, organisation!$A$13:$A26, organisation!$B$13:$B26)</f>
        <v>Aamica</v>
      </c>
      <c r="D11" s="226" t="s">
        <v>915</v>
      </c>
      <c r="E11" s="225" t="s">
        <v>916</v>
      </c>
      <c r="F11" s="18"/>
      <c r="G11" s="46"/>
      <c r="H11" s="46"/>
      <c r="I11" s="20"/>
    </row>
    <row r="12">
      <c r="A12" s="10">
        <v>3.0</v>
      </c>
      <c r="B12" s="10">
        <v>4.0</v>
      </c>
      <c r="C12" s="33" t="str">
        <f>LOOKUP($B12, organisation!$A$13:$A26, organisation!$B$13:$B26)</f>
        <v>Aamica</v>
      </c>
      <c r="D12" s="226" t="s">
        <v>917</v>
      </c>
      <c r="E12" s="225" t="s">
        <v>918</v>
      </c>
      <c r="F12" s="18"/>
      <c r="G12" s="46"/>
      <c r="H12" s="46"/>
      <c r="I12" s="20"/>
    </row>
    <row r="13">
      <c r="A13" s="10">
        <v>4.0</v>
      </c>
      <c r="B13" s="10">
        <v>4.0</v>
      </c>
      <c r="C13" s="33" t="str">
        <f>LOOKUP($B13, organisation!$A$13:$A26, organisation!$B$13:$B26)</f>
        <v>Aamica</v>
      </c>
      <c r="D13" s="10" t="s">
        <v>919</v>
      </c>
      <c r="E13" s="225" t="s">
        <v>920</v>
      </c>
      <c r="F13" s="16"/>
      <c r="G13" s="47"/>
      <c r="H13" s="47"/>
      <c r="I13" s="20"/>
    </row>
    <row r="14">
      <c r="A14" s="10">
        <v>5.0</v>
      </c>
      <c r="B14" s="10">
        <v>4.0</v>
      </c>
      <c r="C14" s="33" t="str">
        <f>LOOKUP($B14, organisation!$A$13:$A26, organisation!$B$13:$B26)</f>
        <v>Aamica</v>
      </c>
      <c r="D14" s="10" t="s">
        <v>921</v>
      </c>
      <c r="E14" s="225" t="s">
        <v>922</v>
      </c>
      <c r="F14" s="16"/>
      <c r="G14" s="47"/>
      <c r="H14" s="47"/>
      <c r="I14" s="20"/>
    </row>
    <row r="15">
      <c r="A15" s="10">
        <v>6.0</v>
      </c>
      <c r="B15" s="10">
        <v>4.0</v>
      </c>
      <c r="C15" s="33" t="str">
        <f>LOOKUP($B15, organisation!$A$13:$A26, organisation!$B$13:$B26)</f>
        <v>Aamica</v>
      </c>
      <c r="D15" s="10" t="s">
        <v>923</v>
      </c>
      <c r="E15" s="225" t="s">
        <v>924</v>
      </c>
      <c r="F15" s="16"/>
      <c r="G15" s="47"/>
      <c r="H15" s="47"/>
      <c r="I15" s="20"/>
    </row>
    <row r="16">
      <c r="A16" s="10">
        <v>7.0</v>
      </c>
      <c r="B16" s="10">
        <v>4.0</v>
      </c>
      <c r="C16" s="33" t="str">
        <f>LOOKUP($B16, organisation!$A$13:$A26, organisation!$B$13:$B26)</f>
        <v>Aamica</v>
      </c>
      <c r="D16" s="10" t="s">
        <v>925</v>
      </c>
      <c r="E16" s="225" t="s">
        <v>926</v>
      </c>
      <c r="F16" s="16"/>
      <c r="G16" s="47"/>
      <c r="H16" s="47"/>
      <c r="I16" s="20"/>
    </row>
    <row r="17">
      <c r="A17" s="10">
        <v>8.0</v>
      </c>
      <c r="B17" s="10">
        <v>4.0</v>
      </c>
      <c r="C17" s="33" t="str">
        <f>LOOKUP($B17, organisation!$A$13:$A26, organisation!$B$13:$B26)</f>
        <v>Aamica</v>
      </c>
      <c r="D17" s="10" t="s">
        <v>927</v>
      </c>
      <c r="E17" s="225" t="s">
        <v>928</v>
      </c>
      <c r="F17" s="16"/>
      <c r="G17" s="47"/>
      <c r="H17" s="47"/>
      <c r="I17" s="20"/>
    </row>
    <row r="18">
      <c r="A18" s="10">
        <v>9.0</v>
      </c>
      <c r="B18" s="10">
        <v>4.0</v>
      </c>
      <c r="C18" s="33" t="str">
        <f>LOOKUP($B18, organisation!$A$13:$A26, organisation!$B$13:$B26)</f>
        <v>Aamica</v>
      </c>
      <c r="D18" s="10" t="s">
        <v>929</v>
      </c>
      <c r="E18" s="225" t="s">
        <v>930</v>
      </c>
      <c r="F18" s="16"/>
      <c r="G18" s="47"/>
      <c r="H18" s="47"/>
      <c r="I18" s="20"/>
    </row>
    <row r="19">
      <c r="A19" s="10">
        <v>10.0</v>
      </c>
      <c r="B19" s="10">
        <v>4.0</v>
      </c>
      <c r="C19" s="33" t="str">
        <f>LOOKUP($B19, organisation!$A$13:$A26, organisation!$B$13:$B26)</f>
        <v>Aamica</v>
      </c>
      <c r="D19" s="10" t="s">
        <v>931</v>
      </c>
      <c r="E19" s="225" t="s">
        <v>932</v>
      </c>
      <c r="F19" s="21"/>
      <c r="G19" s="47"/>
      <c r="H19" s="47"/>
      <c r="I19" s="20"/>
    </row>
    <row r="20">
      <c r="A20" s="10">
        <v>11.0</v>
      </c>
      <c r="B20" s="10">
        <v>4.0</v>
      </c>
      <c r="C20" s="33" t="str">
        <f>LOOKUP($B20, organisation!$A$13:$A26, organisation!$B$13:$B26)</f>
        <v>Aamica</v>
      </c>
      <c r="D20" s="22" t="s">
        <v>933</v>
      </c>
      <c r="E20" s="225" t="s">
        <v>934</v>
      </c>
      <c r="F20" s="21"/>
      <c r="G20" s="47"/>
      <c r="H20" s="47"/>
      <c r="I20" s="20"/>
    </row>
    <row r="21">
      <c r="A21" s="10">
        <v>12.0</v>
      </c>
      <c r="B21" s="10">
        <v>4.0</v>
      </c>
      <c r="C21" s="33" t="str">
        <f>LOOKUP($B21, organisation!$A$13:$A26, organisation!$B$13:$B26)</f>
        <v>Aamica</v>
      </c>
      <c r="D21" s="19" t="s">
        <v>935</v>
      </c>
      <c r="E21" s="225" t="s">
        <v>936</v>
      </c>
      <c r="F21" s="21"/>
      <c r="G21" s="47"/>
      <c r="H21" s="47"/>
      <c r="I21" s="20"/>
    </row>
    <row r="22">
      <c r="A22" s="10">
        <v>13.0</v>
      </c>
      <c r="B22" s="10">
        <v>4.0</v>
      </c>
      <c r="C22" s="33" t="str">
        <f>LOOKUP($B22, organisation!$A$13:$A26, organisation!$B$13:$B26)</f>
        <v>Aamica</v>
      </c>
      <c r="D22" s="22" t="s">
        <v>937</v>
      </c>
      <c r="E22" s="225" t="s">
        <v>938</v>
      </c>
      <c r="F22" s="21"/>
      <c r="G22" s="47"/>
      <c r="H22" s="47"/>
      <c r="I22" s="20"/>
    </row>
    <row r="23">
      <c r="A23" s="10">
        <v>14.0</v>
      </c>
      <c r="B23" s="10">
        <v>4.0</v>
      </c>
      <c r="C23" s="33" t="str">
        <f>LOOKUP($B23, organisation!$A$13:$A26, organisation!$B$13:$B26)</f>
        <v>Aamica</v>
      </c>
      <c r="D23" s="19" t="s">
        <v>939</v>
      </c>
      <c r="E23" s="225" t="s">
        <v>940</v>
      </c>
      <c r="F23" s="21"/>
      <c r="G23" s="47"/>
      <c r="H23" s="47"/>
      <c r="I23" s="20"/>
    </row>
    <row r="24">
      <c r="A24" s="10">
        <v>15.0</v>
      </c>
      <c r="B24" s="10">
        <v>4.0</v>
      </c>
      <c r="C24" s="33" t="str">
        <f>LOOKUP($B24, organisation!$A$13:$A26, organisation!$B$13:$B26)</f>
        <v>Aamica</v>
      </c>
      <c r="D24" s="22" t="s">
        <v>941</v>
      </c>
      <c r="E24" s="225" t="s">
        <v>942</v>
      </c>
      <c r="F24" s="21"/>
      <c r="G24" s="47"/>
      <c r="H24" s="47"/>
      <c r="I24" s="20"/>
    </row>
    <row r="25">
      <c r="A25" s="10">
        <v>16.0</v>
      </c>
      <c r="B25" s="10">
        <v>4.0</v>
      </c>
      <c r="C25" s="33" t="str">
        <f>LOOKUP($B25, organisation!$A$13:$A26, organisation!$B$13:$B26)</f>
        <v>Aamica</v>
      </c>
      <c r="D25" s="19" t="s">
        <v>943</v>
      </c>
      <c r="E25" s="225" t="s">
        <v>944</v>
      </c>
      <c r="F25" s="21"/>
      <c r="G25" s="47"/>
      <c r="H25" s="47"/>
      <c r="I25" s="20"/>
    </row>
    <row r="26">
      <c r="A26" s="3"/>
      <c r="B26" s="3"/>
      <c r="C26" s="3"/>
      <c r="D26" s="3"/>
      <c r="E26" s="3"/>
      <c r="F26" s="3"/>
      <c r="G26" s="3"/>
      <c r="H26" s="3"/>
      <c r="I26" s="3"/>
    </row>
  </sheetData>
  <drawing r:id="rId1"/>
  <tableParts count="1">
    <tablePart r:id="rId3"/>
  </tableParts>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5.5"/>
    <col customWidth="1" min="3" max="3" width="66.63"/>
    <col customWidth="1" min="4" max="4" width="14.88"/>
    <col customWidth="1" min="5" max="5" width="6.75"/>
    <col customWidth="1" min="6" max="6" width="33.63"/>
    <col customWidth="1" min="7" max="7" width="19.38"/>
    <col customWidth="1" min="8" max="8" width="5.75"/>
    <col customWidth="1" min="9" max="9" width="15.75"/>
    <col customWidth="1" min="10" max="10" width="14.88"/>
    <col customWidth="1" min="11" max="11" width="12.5"/>
  </cols>
  <sheetData>
    <row r="1">
      <c r="A1" s="5" t="s">
        <v>945</v>
      </c>
      <c r="B1" s="6" t="s">
        <v>1</v>
      </c>
      <c r="C1" s="24" t="s">
        <v>60</v>
      </c>
      <c r="D1" s="24"/>
      <c r="E1" s="3"/>
      <c r="F1" s="3"/>
      <c r="G1" s="3"/>
      <c r="H1" s="3"/>
      <c r="I1" s="3"/>
      <c r="J1" s="3"/>
      <c r="K1" s="3"/>
    </row>
    <row r="2">
      <c r="A2" s="113" t="s">
        <v>114</v>
      </c>
      <c r="B2" s="6" t="s">
        <v>15</v>
      </c>
      <c r="C2" s="27" t="s">
        <v>946</v>
      </c>
      <c r="D2" s="27"/>
      <c r="E2" s="3"/>
      <c r="F2" s="3"/>
      <c r="G2" s="3"/>
      <c r="H2" s="3"/>
      <c r="I2" s="3"/>
      <c r="J2" s="3"/>
      <c r="K2" s="3"/>
    </row>
    <row r="3">
      <c r="A3" s="113" t="s">
        <v>947</v>
      </c>
      <c r="B3" s="6" t="s">
        <v>1</v>
      </c>
      <c r="C3" s="24" t="s">
        <v>60</v>
      </c>
      <c r="D3" s="2"/>
      <c r="E3" s="3"/>
      <c r="F3" s="3"/>
      <c r="G3" s="3"/>
      <c r="H3" s="3"/>
      <c r="I3" s="3"/>
      <c r="J3" s="3"/>
      <c r="K3" s="3"/>
    </row>
    <row r="4">
      <c r="A4" s="5" t="s">
        <v>22</v>
      </c>
      <c r="B4" s="6" t="s">
        <v>15</v>
      </c>
      <c r="C4" s="157" t="s">
        <v>23</v>
      </c>
      <c r="D4" s="2"/>
      <c r="E4" s="3"/>
      <c r="F4" s="3"/>
      <c r="G4" s="3"/>
      <c r="H4" s="3"/>
      <c r="I4" s="3"/>
      <c r="J4" s="3"/>
      <c r="K4" s="3"/>
    </row>
    <row r="5">
      <c r="A5" s="56" t="s">
        <v>24</v>
      </c>
      <c r="B5" s="57" t="s">
        <v>20</v>
      </c>
      <c r="C5" s="24"/>
      <c r="D5" s="24"/>
      <c r="E5" s="24"/>
      <c r="F5" s="3"/>
      <c r="G5" s="3"/>
      <c r="H5" s="3"/>
      <c r="I5" s="3"/>
      <c r="J5" s="3"/>
      <c r="K5" s="3"/>
    </row>
    <row r="6">
      <c r="A6" s="114" t="s">
        <v>25</v>
      </c>
      <c r="B6" s="7" t="s">
        <v>20</v>
      </c>
      <c r="C6" s="25" t="s">
        <v>26</v>
      </c>
      <c r="D6" s="25"/>
      <c r="E6" s="25"/>
      <c r="F6" s="3"/>
      <c r="G6" s="3"/>
      <c r="H6" s="3"/>
      <c r="I6" s="3"/>
      <c r="J6" s="3"/>
      <c r="K6" s="3"/>
    </row>
    <row r="7">
      <c r="A7" s="3"/>
      <c r="B7" s="3"/>
      <c r="C7" s="3"/>
      <c r="D7" s="3"/>
      <c r="E7" s="3"/>
      <c r="F7" s="3"/>
      <c r="G7" s="3"/>
      <c r="H7" s="3"/>
      <c r="I7" s="3"/>
      <c r="J7" s="3"/>
      <c r="K7" s="3"/>
    </row>
    <row r="8">
      <c r="A8" s="9" t="s">
        <v>945</v>
      </c>
      <c r="B8" s="10" t="s">
        <v>153</v>
      </c>
      <c r="C8" s="10" t="s">
        <v>948</v>
      </c>
      <c r="D8" s="9" t="s">
        <v>114</v>
      </c>
      <c r="E8" s="9" t="s">
        <v>947</v>
      </c>
      <c r="F8" s="10" t="s">
        <v>949</v>
      </c>
      <c r="G8" s="166" t="s">
        <v>950</v>
      </c>
      <c r="H8" s="43" t="s">
        <v>22</v>
      </c>
      <c r="I8" s="43" t="s">
        <v>24</v>
      </c>
      <c r="J8" s="43" t="s">
        <v>25</v>
      </c>
      <c r="K8" s="9"/>
    </row>
    <row r="9">
      <c r="A9" s="10">
        <v>1.0</v>
      </c>
      <c r="B9" s="33" t="str">
        <f>LOOKUP(LOOKUP($A9, organisation_invitation!$A$10:$A33, organisation_invitation!$B$10:$B33), organisation!$A$13:$A33, organisation!$B$13:$B33)</f>
        <v>Aamica</v>
      </c>
      <c r="C9" s="33" t="str">
        <f>LOOKUP($A9, organisation_invitation!$A$10:$A33, organisation_invitation!$D$10:$D33)</f>
        <v>Recipient: “Thank you” - Paramedics</v>
      </c>
      <c r="D9" s="10" t="s">
        <v>277</v>
      </c>
      <c r="E9" s="227">
        <v>6.0</v>
      </c>
      <c r="F9" s="23" t="str">
        <f>IF(D9="group_organisation", LOOKUP($E9, organisation_group!$A$15:$A33, organisation_group!$D$15:$D33), IF(D9="favourite", LOOKUP($E9, favourite!$A$16:$A33, favourite!$E$16:$E33), "ERROR"))</f>
        <v> “Thank you” - Paramedic</v>
      </c>
      <c r="G9" s="16" t="str">
        <f t="shared" ref="G9:G32" si="1">CONCATENATE($A9, ":", $E9)</f>
        <v>1:6</v>
      </c>
      <c r="H9" s="16"/>
      <c r="I9" s="45"/>
      <c r="J9" s="45"/>
      <c r="K9" s="10"/>
    </row>
    <row r="10">
      <c r="A10" s="10">
        <v>1.0</v>
      </c>
      <c r="B10" s="33" t="str">
        <f>LOOKUP(LOOKUP($A10, organisation_invitation!$A$10:$A33, organisation_invitation!$B$10:$B33), organisation!$A$13:$A33, organisation!$B$13:$B33)</f>
        <v>Aamica</v>
      </c>
      <c r="C10" s="33" t="str">
        <f>LOOKUP($A10, organisation_invitation!$A$10:$A33, organisation_invitation!$D$10:$D33)</f>
        <v>Recipient: “Thank you” - Paramedics</v>
      </c>
      <c r="D10" s="10" t="s">
        <v>951</v>
      </c>
      <c r="E10" s="227">
        <v>14.0</v>
      </c>
      <c r="F10" s="16" t="str">
        <f>IF(D10="group_organisation", LOOKUP($E10, organisation_group!$A$15:$A33, organisation_group!$D$15:$D33), IF(D10="favourite", LOOKUP($E10, favourite!$A$16:$A33, favourite!$E$16:$E33), "ERROR"))</f>
        <v>'Thank You' - Paramedic</v>
      </c>
      <c r="G10" s="16" t="str">
        <f t="shared" si="1"/>
        <v>1:14</v>
      </c>
      <c r="H10" s="16"/>
      <c r="I10" s="45"/>
      <c r="J10" s="45"/>
      <c r="K10" s="10"/>
    </row>
    <row r="11">
      <c r="A11" s="10">
        <v>2.0</v>
      </c>
      <c r="B11" s="33" t="str">
        <f>LOOKUP(LOOKUP($A11, organisation_invitation!$A$10:$A33, organisation_invitation!$B$10:$B33), organisation!$A$13:$A33, organisation!$B$13:$B33)</f>
        <v>Aamica</v>
      </c>
      <c r="C11" s="33" t="str">
        <f>LOOKUP($A11, organisation_invitation!$A$10:$A33, organisation_invitation!$D$10:$D33)</f>
        <v>Contributor: “Thank you” - Paramedics</v>
      </c>
      <c r="D11" s="10" t="s">
        <v>277</v>
      </c>
      <c r="E11" s="227">
        <v>6.0</v>
      </c>
      <c r="F11" s="23" t="str">
        <f>IF(D11="group_organisation", LOOKUP($E11, organisation_group!$A$15:$A33, organisation_group!$D$15:$D33), IF(D11="favourite", LOOKUP($E11, favourite!$A$16:$A33, favourite!$E$16:$E33), "ERROR"))</f>
        <v> “Thank you” - Paramedic</v>
      </c>
      <c r="G11" s="16" t="str">
        <f t="shared" si="1"/>
        <v>2:6</v>
      </c>
      <c r="H11" s="18"/>
      <c r="I11" s="46"/>
      <c r="J11" s="46"/>
      <c r="K11" s="20"/>
    </row>
    <row r="12">
      <c r="A12" s="10">
        <v>3.0</v>
      </c>
      <c r="B12" s="33" t="str">
        <f>LOOKUP(LOOKUP($A12, organisation_invitation!$A$10:$A33, organisation_invitation!$B$10:$B33), organisation!$A$13:$A33, organisation!$B$13:$B33)</f>
        <v>Aamica</v>
      </c>
      <c r="C12" s="33" t="str">
        <f>LOOKUP($A12, organisation_invitation!$A$10:$A33, organisation_invitation!$D$10:$D33)</f>
        <v>Recipient: “Thank you” - Health care workers (general)</v>
      </c>
      <c r="D12" s="10" t="s">
        <v>277</v>
      </c>
      <c r="E12" s="227">
        <v>7.0</v>
      </c>
      <c r="F12" s="16" t="str">
        <f>IF(D12="group_organisation", LOOKUP($E12, organisation_group!$A$15:$A33, organisation_group!$D$15:$D33), IF(D12="favourite", LOOKUP($E12, favourite!$A$16:$A33, favourite!$E$16:$E33), "ERROR"))</f>
        <v> “Thank you” - Health care workers (general)</v>
      </c>
      <c r="G12" s="16" t="str">
        <f t="shared" si="1"/>
        <v>3:7</v>
      </c>
      <c r="H12" s="18"/>
      <c r="I12" s="46"/>
      <c r="J12" s="46"/>
      <c r="K12" s="20"/>
    </row>
    <row r="13">
      <c r="A13" s="10">
        <v>3.0</v>
      </c>
      <c r="B13" s="33" t="str">
        <f>LOOKUP(LOOKUP($A13, organisation_invitation!$A$10:$A33, organisation_invitation!$B$10:$B33), organisation!$A$13:$A33, organisation!$B$13:$B33)</f>
        <v>Aamica</v>
      </c>
      <c r="C13" s="33" t="str">
        <f>LOOKUP($A13, organisation_invitation!$A$10:$A33, organisation_invitation!$D$10:$D33)</f>
        <v>Recipient: “Thank you” - Health care workers (general)</v>
      </c>
      <c r="D13" s="10" t="s">
        <v>951</v>
      </c>
      <c r="E13" s="227">
        <v>15.0</v>
      </c>
      <c r="F13" s="23" t="str">
        <f>IF(D13="group_organisation", LOOKUP($E13, organisation_group!$A$15:$A33, organisation_group!$D$15:$D33), IF(D13="favourite", LOOKUP($E13, favourite!$A$16:$A33, favourite!$E$16:$E33), "ERROR"))</f>
        <v>'Thank You' - Health care workers (general)</v>
      </c>
      <c r="G13" s="16" t="str">
        <f t="shared" si="1"/>
        <v>3:15</v>
      </c>
      <c r="H13" s="18"/>
      <c r="I13" s="46"/>
      <c r="J13" s="46"/>
      <c r="K13" s="20"/>
    </row>
    <row r="14">
      <c r="A14" s="10">
        <v>4.0</v>
      </c>
      <c r="B14" s="33" t="str">
        <f>LOOKUP(LOOKUP($A14, organisation_invitation!$A$10:$A33, organisation_invitation!$B$10:$B33), organisation!$A$13:$A33, organisation!$B$13:$B33)</f>
        <v>Aamica</v>
      </c>
      <c r="C14" s="33" t="str">
        <f>LOOKUP($A14, organisation_invitation!$A$10:$A33, organisation_invitation!$D$10:$D33)</f>
        <v>Contributor: “Thank you” - Health care workers (general)</v>
      </c>
      <c r="D14" s="10" t="s">
        <v>277</v>
      </c>
      <c r="E14" s="227">
        <v>7.0</v>
      </c>
      <c r="F14" s="16" t="str">
        <f>IF(D14="group_organisation", LOOKUP($E14, organisation_group!$A$15:$A33, organisation_group!$D$15:$D33), IF(D14="favourite", LOOKUP($E14, favourite!$A$16:$A33, favourite!$E$16:$E33), "ERROR"))</f>
        <v> “Thank you” - Health care workers (general)</v>
      </c>
      <c r="G14" s="16" t="str">
        <f t="shared" si="1"/>
        <v>4:7</v>
      </c>
      <c r="H14" s="16"/>
      <c r="I14" s="47"/>
      <c r="J14" s="47"/>
      <c r="K14" s="20"/>
    </row>
    <row r="15">
      <c r="A15" s="10">
        <v>5.0</v>
      </c>
      <c r="B15" s="33" t="str">
        <f>LOOKUP(LOOKUP($A15, organisation_invitation!$A$10:$A33, organisation_invitation!$B$10:$B33), organisation!$A$13:$A33, organisation!$B$13:$B33)</f>
        <v>Aamica</v>
      </c>
      <c r="C15" s="33" t="str">
        <f>LOOKUP($A15, organisation_invitation!$A$10:$A33, organisation_invitation!$D$10:$D33)</f>
        <v>Recipient: “Thank you” - Nurses</v>
      </c>
      <c r="D15" s="10" t="s">
        <v>277</v>
      </c>
      <c r="E15" s="227">
        <v>8.0</v>
      </c>
      <c r="F15" s="23" t="str">
        <f>IF(D15="group_organisation", LOOKUP($E15, organisation_group!$A$15:$A33, organisation_group!$D$15:$D33), IF(D15="favourite", LOOKUP($E15, favourite!$A$16:$A33, favourite!$E$16:$E33), "ERROR"))</f>
        <v> “Thank you” - Nurses</v>
      </c>
      <c r="G15" s="16" t="str">
        <f t="shared" si="1"/>
        <v>5:8</v>
      </c>
      <c r="H15" s="16"/>
      <c r="I15" s="47"/>
      <c r="J15" s="47"/>
      <c r="K15" s="20"/>
    </row>
    <row r="16">
      <c r="A16" s="10">
        <v>5.0</v>
      </c>
      <c r="B16" s="33" t="str">
        <f>LOOKUP(LOOKUP($A16, organisation_invitation!$A$10:$A33, organisation_invitation!$B$10:$B33), organisation!$A$13:$A33, organisation!$B$13:$B33)</f>
        <v>Aamica</v>
      </c>
      <c r="C16" s="33" t="str">
        <f>LOOKUP($A16, organisation_invitation!$A$10:$A33, organisation_invitation!$D$10:$D33)</f>
        <v>Recipient: “Thank you” - Nurses</v>
      </c>
      <c r="D16" s="10" t="s">
        <v>951</v>
      </c>
      <c r="E16" s="227">
        <v>16.0</v>
      </c>
      <c r="F16" s="16" t="str">
        <f>IF(D16="group_organisation", LOOKUP($E16, organisation_group!$A$15:$A33, organisation_group!$D$15:$D33), IF(D16="favourite", LOOKUP($E16, favourite!$A$16:$A33, favourite!$E$16:$E33), "ERROR"))</f>
        <v>'Thank You' - Nurses</v>
      </c>
      <c r="G16" s="16" t="str">
        <f t="shared" si="1"/>
        <v>5:16</v>
      </c>
      <c r="H16" s="16"/>
      <c r="I16" s="47"/>
      <c r="J16" s="47"/>
      <c r="K16" s="20"/>
    </row>
    <row r="17">
      <c r="A17" s="10">
        <v>6.0</v>
      </c>
      <c r="B17" s="33" t="str">
        <f>LOOKUP(LOOKUP($A17, organisation_invitation!$A$10:$A33, organisation_invitation!$B$10:$B33), organisation!$A$13:$A33, organisation!$B$13:$B33)</f>
        <v>Aamica</v>
      </c>
      <c r="C17" s="33" t="str">
        <f>LOOKUP($A17, organisation_invitation!$A$10:$A33, organisation_invitation!$D$10:$D33)</f>
        <v>Contributor: “Thank you” - Nurses</v>
      </c>
      <c r="D17" s="10" t="s">
        <v>277</v>
      </c>
      <c r="E17" s="227">
        <v>8.0</v>
      </c>
      <c r="F17" s="23" t="str">
        <f>IF(D17="group_organisation", LOOKUP($E17, organisation_group!$A$15:$A33, organisation_group!$D$15:$D33), IF(D17="favourite", LOOKUP($E17, favourite!$A$16:$A33, favourite!$E$16:$E33), "ERROR"))</f>
        <v> “Thank you” - Nurses</v>
      </c>
      <c r="G17" s="16" t="str">
        <f t="shared" si="1"/>
        <v>6:8</v>
      </c>
      <c r="H17" s="16"/>
      <c r="I17" s="47"/>
      <c r="J17" s="47"/>
      <c r="K17" s="20"/>
    </row>
    <row r="18">
      <c r="A18" s="52">
        <v>7.0</v>
      </c>
      <c r="B18" s="18" t="str">
        <f>LOOKUP(LOOKUP($A18, organisation_invitation!$A$10:$A33, organisation_invitation!$B$10:$B33), organisation!$A$13:$A33, organisation!$B$13:$B33)</f>
        <v>Aamica</v>
      </c>
      <c r="C18" s="18" t="str">
        <f>LOOKUP($A18, organisation_invitation!$A$10:$A33, organisation_invitation!$D$10:$D33)</f>
        <v>Recipient: “Thank you” - Aged care support</v>
      </c>
      <c r="D18" s="10" t="s">
        <v>277</v>
      </c>
      <c r="E18" s="228">
        <v>9.0</v>
      </c>
      <c r="F18" s="16" t="str">
        <f>IF(D18="group_organisation", LOOKUP($E18, organisation_group!$A$15:$A33, organisation_group!$D$15:$D33), IF(D18="favourite", LOOKUP($E18, favourite!$A$16:$A33, favourite!$E$16:$E33), "ERROR"))</f>
        <v> “Thank you” - Aged care support</v>
      </c>
      <c r="G18" s="16" t="str">
        <f t="shared" si="1"/>
        <v>7:9</v>
      </c>
      <c r="H18" s="46"/>
      <c r="I18" s="47"/>
      <c r="J18" s="47"/>
      <c r="K18" s="47"/>
    </row>
    <row r="19">
      <c r="A19" s="10">
        <v>7.0</v>
      </c>
      <c r="B19" s="33" t="str">
        <f>LOOKUP(LOOKUP($A19, organisation_invitation!$A$10:$A33, organisation_invitation!$B$10:$B33), organisation!$A$13:$A33, organisation!$B$13:$B33)</f>
        <v>Aamica</v>
      </c>
      <c r="C19" s="33" t="str">
        <f>LOOKUP($A19, organisation_invitation!$A$10:$A33, organisation_invitation!$D$10:$D33)</f>
        <v>Recipient: “Thank you” - Aged care support</v>
      </c>
      <c r="D19" s="10" t="s">
        <v>951</v>
      </c>
      <c r="E19" s="227">
        <v>17.0</v>
      </c>
      <c r="F19" s="23" t="str">
        <f>IF(D19="group_organisation", LOOKUP($E19, organisation_group!$A$15:$A33, organisation_group!$D$15:$D33), IF(D19="favourite", LOOKUP($E19, favourite!$A$16:$A33, favourite!$E$16:$E33), "ERROR"))</f>
        <v>'Thank You' - Aged care support</v>
      </c>
      <c r="G19" s="16" t="str">
        <f t="shared" si="1"/>
        <v>7:17</v>
      </c>
      <c r="H19" s="16"/>
      <c r="I19" s="47"/>
      <c r="J19" s="47"/>
      <c r="K19" s="20"/>
    </row>
    <row r="20">
      <c r="A20" s="10">
        <v>8.0</v>
      </c>
      <c r="B20" s="33" t="str">
        <f>LOOKUP(LOOKUP($A20, organisation_invitation!$A$10:$A33, organisation_invitation!$B$10:$B33), organisation!$A$13:$A33, organisation!$B$13:$B33)</f>
        <v>Aamica</v>
      </c>
      <c r="C20" s="33" t="str">
        <f>LOOKUP($A20, organisation_invitation!$A$10:$A33, organisation_invitation!$D$10:$D33)</f>
        <v>Contributor: “Thank you” - Aged care support</v>
      </c>
      <c r="D20" s="10" t="s">
        <v>277</v>
      </c>
      <c r="E20" s="227">
        <v>9.0</v>
      </c>
      <c r="F20" s="16" t="str">
        <f>IF(D20="group_organisation", LOOKUP($E20, organisation_group!$A$15:$A33, organisation_group!$D$15:$D33), IF(D20="favourite", LOOKUP($E20, favourite!$A$16:$A33, favourite!$E$16:$E33), "ERROR"))</f>
        <v> “Thank you” - Aged care support</v>
      </c>
      <c r="G20" s="16" t="str">
        <f t="shared" si="1"/>
        <v>8:9</v>
      </c>
      <c r="H20" s="16"/>
      <c r="I20" s="47"/>
      <c r="J20" s="47"/>
      <c r="K20" s="20"/>
    </row>
    <row r="21">
      <c r="A21" s="55">
        <v>9.0</v>
      </c>
      <c r="B21" s="18" t="str">
        <f>LOOKUP(LOOKUP($A21, organisation_invitation!$A$10:$A33, organisation_invitation!$B$10:$B33), organisation!$A$13:$A33, organisation!$B$13:$B33)</f>
        <v>Aamica</v>
      </c>
      <c r="C21" s="18" t="str">
        <f>LOOKUP($A21, organisation_invitation!$A$10:$A33, organisation_invitation!$D$10:$D33)</f>
        <v>Recipient: “Thank you” - Retail staff</v>
      </c>
      <c r="D21" s="10" t="s">
        <v>277</v>
      </c>
      <c r="E21" s="228">
        <v>10.0</v>
      </c>
      <c r="F21" s="23" t="str">
        <f>IF(D21="group_organisation", LOOKUP($E21, organisation_group!$A$15:$A33, organisation_group!$D$15:$D33), IF(D21="favourite", LOOKUP($E21, favourite!$A$16:$A33, favourite!$E$16:$E33), "ERROR"))</f>
        <v> “Thank you” - Retail staff</v>
      </c>
      <c r="G21" s="16" t="str">
        <f t="shared" si="1"/>
        <v>9:10</v>
      </c>
      <c r="H21" s="46"/>
      <c r="I21" s="47"/>
      <c r="J21" s="47"/>
      <c r="K21" s="47"/>
    </row>
    <row r="22">
      <c r="A22" s="55">
        <v>9.0</v>
      </c>
      <c r="B22" s="18" t="str">
        <f>LOOKUP(LOOKUP($A22, organisation_invitation!$A$10:$A33, organisation_invitation!$B$10:$B33), organisation!$A$13:$A33, organisation!$B$13:$B33)</f>
        <v>Aamica</v>
      </c>
      <c r="C22" s="18" t="str">
        <f>LOOKUP($A22, organisation_invitation!$A$10:$A33, organisation_invitation!$D$10:$D33)</f>
        <v>Recipient: “Thank you” - Retail staff</v>
      </c>
      <c r="D22" s="10" t="s">
        <v>951</v>
      </c>
      <c r="E22" s="228">
        <v>18.0</v>
      </c>
      <c r="F22" s="16" t="str">
        <f>IF(D22="group_organisation", LOOKUP($E22, organisation_group!$A$15:$A33, organisation_group!$D$15:$D33), IF(D22="favourite", LOOKUP($E22, favourite!$A$16:$A33, favourite!$E$16:$E33), "ERROR"))</f>
        <v>'Thank You' - Retail staff</v>
      </c>
      <c r="G22" s="16" t="str">
        <f t="shared" si="1"/>
        <v>9:18</v>
      </c>
      <c r="H22" s="46"/>
      <c r="I22" s="47"/>
      <c r="J22" s="47"/>
      <c r="K22" s="47"/>
    </row>
    <row r="23">
      <c r="A23" s="10">
        <v>10.0</v>
      </c>
      <c r="B23" s="33" t="str">
        <f>LOOKUP(LOOKUP($A23, organisation_invitation!$A$10:$A33, organisation_invitation!$B$10:$B33), organisation!$A$13:$A33, organisation!$B$13:$B33)</f>
        <v>Aamica</v>
      </c>
      <c r="C23" s="33" t="str">
        <f>LOOKUP($A23, organisation_invitation!$A$10:$A33, organisation_invitation!$D$10:$D33)</f>
        <v>Contributor: “Thank you” - Retail staff</v>
      </c>
      <c r="D23" s="10" t="s">
        <v>277</v>
      </c>
      <c r="E23" s="227">
        <v>10.0</v>
      </c>
      <c r="F23" s="23" t="str">
        <f>IF(D23="group_organisation", LOOKUP($E23, organisation_group!$A$15:$A33, organisation_group!$D$15:$D33), IF(D23="favourite", LOOKUP($E23, favourite!$A$16:$A33, favourite!$E$16:$E33), "ERROR"))</f>
        <v> “Thank you” - Retail staff</v>
      </c>
      <c r="G23" s="16" t="str">
        <f t="shared" si="1"/>
        <v>10:10</v>
      </c>
      <c r="H23" s="21"/>
      <c r="I23" s="47"/>
      <c r="J23" s="47"/>
      <c r="K23" s="20"/>
    </row>
    <row r="24">
      <c r="A24" s="52">
        <v>11.0</v>
      </c>
      <c r="B24" s="18" t="str">
        <f>LOOKUP(LOOKUP($A24, organisation_invitation!$A$10:$A33, organisation_invitation!$B$10:$B33), organisation!$A$13:$A33, organisation!$B$13:$B33)</f>
        <v>Aamica</v>
      </c>
      <c r="C24" s="18" t="str">
        <f>LOOKUP($A24, organisation_invitation!$A$10:$A33, organisation_invitation!$D$10:$D33)</f>
        <v>Recipient: “Thank you” - Food service worker</v>
      </c>
      <c r="D24" s="10" t="s">
        <v>277</v>
      </c>
      <c r="E24" s="228">
        <v>11.0</v>
      </c>
      <c r="F24" s="16" t="str">
        <f>IF(D24="group_organisation", LOOKUP($E24, organisation_group!$A$15:$A33, organisation_group!$D$15:$D33), IF(D24="favourite", LOOKUP($E24, favourite!$A$16:$A33, favourite!$E$16:$E33), "ERROR"))</f>
        <v> “Thank you” - Food service worker</v>
      </c>
      <c r="G24" s="16" t="str">
        <f t="shared" si="1"/>
        <v>11:11</v>
      </c>
      <c r="H24" s="47"/>
      <c r="I24" s="47"/>
      <c r="J24" s="47"/>
      <c r="K24" s="47"/>
    </row>
    <row r="25">
      <c r="A25" s="10">
        <v>11.0</v>
      </c>
      <c r="B25" s="33" t="str">
        <f>LOOKUP(LOOKUP($A25, organisation_invitation!$A$10:$A33, organisation_invitation!$B$10:$B33), organisation!$A$13:$A33, organisation!$B$13:$B33)</f>
        <v>Aamica</v>
      </c>
      <c r="C25" s="33" t="str">
        <f>LOOKUP($A25, organisation_invitation!$A$10:$A33, organisation_invitation!$D$10:$D33)</f>
        <v>Recipient: “Thank you” - Food service worker</v>
      </c>
      <c r="D25" s="10" t="s">
        <v>951</v>
      </c>
      <c r="E25" s="227">
        <v>19.0</v>
      </c>
      <c r="F25" s="23" t="str">
        <f>IF(D25="group_organisation", LOOKUP($E25, organisation_group!$A$15:$A33, organisation_group!$D$15:$D33), IF(D25="favourite", LOOKUP($E25, favourite!$A$16:$A33, favourite!$E$16:$E33), "ERROR"))</f>
        <v>'Thank You' - Food service worker</v>
      </c>
      <c r="G25" s="16" t="str">
        <f t="shared" si="1"/>
        <v>11:19</v>
      </c>
      <c r="H25" s="21"/>
      <c r="I25" s="47"/>
      <c r="J25" s="47"/>
      <c r="K25" s="20"/>
    </row>
    <row r="26">
      <c r="A26" s="10">
        <v>12.0</v>
      </c>
      <c r="B26" s="33" t="str">
        <f>LOOKUP(LOOKUP($A26, organisation_invitation!$A$10:$A33, organisation_invitation!$B$10:$B33), organisation!$A$13:$A33, organisation!$B$13:$B33)</f>
        <v>Aamica</v>
      </c>
      <c r="C26" s="33" t="str">
        <f>LOOKUP($A26, organisation_invitation!$A$10:$A33, organisation_invitation!$D$10:$D33)</f>
        <v>Contributor: “Thank you” - Food service worker</v>
      </c>
      <c r="D26" s="10" t="s">
        <v>277</v>
      </c>
      <c r="E26" s="227">
        <v>11.0</v>
      </c>
      <c r="F26" s="16" t="str">
        <f>IF(D26="group_organisation", LOOKUP($E26, organisation_group!$A$15:$A33, organisation_group!$D$15:$D33), IF(D26="favourite", LOOKUP($E26, favourite!$A$16:$A33, favourite!$E$16:$E33), "ERROR"))</f>
        <v> “Thank you” - Food service worker</v>
      </c>
      <c r="G26" s="16" t="str">
        <f t="shared" si="1"/>
        <v>12:11</v>
      </c>
      <c r="H26" s="21"/>
      <c r="I26" s="47"/>
      <c r="J26" s="47"/>
      <c r="K26" s="20"/>
    </row>
    <row r="27">
      <c r="A27" s="71">
        <v>13.0</v>
      </c>
      <c r="B27" s="16" t="str">
        <f>LOOKUP(LOOKUP($A27, organisation_invitation!$A$10:$A33, organisation_invitation!$B$10:$B33), organisation!$A$13:$A33, organisation!$B$13:$B33)</f>
        <v>Aamica</v>
      </c>
      <c r="C27" s="16" t="str">
        <f>LOOKUP($A27, organisation_invitation!$A$10:$A33, organisation_invitation!$D$10:$D33)</f>
        <v>Recipient: “Thank you” - NSW Fire Fighters</v>
      </c>
      <c r="D27" s="10" t="s">
        <v>277</v>
      </c>
      <c r="E27" s="229">
        <v>12.0</v>
      </c>
      <c r="F27" s="23" t="str">
        <f>IF(D27="group_organisation", LOOKUP($E27, organisation_group!$A$15:$A33, organisation_group!$D$15:$D33), IF(D27="favourite", LOOKUP($E27, favourite!$A$16:$A33, favourite!$E$16:$E33), "ERROR"))</f>
        <v> “Bush Fires (AU)” - NSW Fire Fighters</v>
      </c>
      <c r="G27" s="16" t="str">
        <f t="shared" si="1"/>
        <v>13:12</v>
      </c>
      <c r="H27" s="94"/>
      <c r="I27" s="94"/>
      <c r="J27" s="94"/>
      <c r="K27" s="94"/>
    </row>
    <row r="28">
      <c r="A28" s="10">
        <v>13.0</v>
      </c>
      <c r="B28" s="33" t="str">
        <f>LOOKUP(LOOKUP($A28, organisation_invitation!$A$10:$A33, organisation_invitation!$B$10:$B33), organisation!$A$13:$A33, organisation!$B$13:$B33)</f>
        <v>Aamica</v>
      </c>
      <c r="C28" s="33" t="str">
        <f>LOOKUP($A28, organisation_invitation!$A$10:$A33, organisation_invitation!$D$10:$D33)</f>
        <v>Recipient: “Thank you” - NSW Fire Fighters</v>
      </c>
      <c r="D28" s="10" t="s">
        <v>951</v>
      </c>
      <c r="E28" s="227">
        <v>20.0</v>
      </c>
      <c r="F28" s="16" t="str">
        <f>IF(D28="group_organisation", LOOKUP($E28, organisation_group!$A$15:$A33, organisation_group!$D$15:$D33), IF(D28="favourite", LOOKUP($E28, favourite!$A$16:$A33, favourite!$E$16:$E33), "ERROR"))</f>
        <v>Bush Fires (AU) - NSW Fire Fighters</v>
      </c>
      <c r="G28" s="16" t="str">
        <f t="shared" si="1"/>
        <v>13:20</v>
      </c>
      <c r="H28" s="21"/>
      <c r="I28" s="47"/>
      <c r="J28" s="47"/>
      <c r="K28" s="20"/>
    </row>
    <row r="29">
      <c r="A29" s="10">
        <v>14.0</v>
      </c>
      <c r="B29" s="33" t="str">
        <f>LOOKUP(LOOKUP($A29, organisation_invitation!$A$10:$A33, organisation_invitation!$B$10:$B33), organisation!$A$13:$A33, organisation!$B$13:$B33)</f>
        <v>Aamica</v>
      </c>
      <c r="C29" s="33" t="str">
        <f>LOOKUP($A29, organisation_invitation!$A$10:$A33, organisation_invitation!$D$10:$D33)</f>
        <v>Contributor: “Thank you” - NSW Fire Fighters</v>
      </c>
      <c r="D29" s="10" t="s">
        <v>277</v>
      </c>
      <c r="E29" s="227">
        <v>12.0</v>
      </c>
      <c r="F29" s="23" t="str">
        <f>IF(D29="group_organisation", LOOKUP($E29, organisation_group!$A$15:$A33, organisation_group!$D$15:$D33), IF(D29="favourite", LOOKUP($E29, favourite!$A$16:$A33, favourite!$E$16:$E33), "ERROR"))</f>
        <v> “Bush Fires (AU)” - NSW Fire Fighters</v>
      </c>
      <c r="G29" s="16" t="str">
        <f t="shared" si="1"/>
        <v>14:12</v>
      </c>
      <c r="H29" s="21"/>
      <c r="I29" s="47"/>
      <c r="J29" s="47"/>
      <c r="K29" s="20"/>
    </row>
    <row r="30">
      <c r="A30" s="52">
        <v>15.0</v>
      </c>
      <c r="B30" s="18" t="str">
        <f>LOOKUP(LOOKUP($A30, organisation_invitation!$A$10:$A33, organisation_invitation!$B$10:$B33), organisation!$A$13:$A33, organisation!$B$13:$B33)</f>
        <v>Aamica</v>
      </c>
      <c r="C30" s="18" t="str">
        <f>LOOKUP($A30, organisation_invitation!$A$10:$A33, organisation_invitation!$D$10:$D33)</f>
        <v>Recipient: “Thank you” - Northern NSW SES</v>
      </c>
      <c r="D30" s="10" t="s">
        <v>277</v>
      </c>
      <c r="E30" s="228">
        <v>13.0</v>
      </c>
      <c r="F30" s="16" t="str">
        <f>IF(D30="group_organisation", LOOKUP($E30, organisation_group!$A$15:$A33, organisation_group!$D$15:$D33), IF(D30="favourite", LOOKUP($E30, favourite!$A$16:$A33, favourite!$E$16:$E33), "ERROR"))</f>
        <v> “Bush Fires (AU)” - Northern NSW SES</v>
      </c>
      <c r="G30" s="16" t="str">
        <f t="shared" si="1"/>
        <v>15:13</v>
      </c>
      <c r="H30" s="47"/>
      <c r="I30" s="47"/>
      <c r="J30" s="47"/>
      <c r="K30" s="47"/>
    </row>
    <row r="31">
      <c r="A31" s="10">
        <v>15.0</v>
      </c>
      <c r="B31" s="33" t="str">
        <f>LOOKUP(LOOKUP($A31, organisation_invitation!$A$10:$A33, organisation_invitation!$B$10:$B33), organisation!$A$13:$A33, organisation!$B$13:$B33)</f>
        <v>Aamica</v>
      </c>
      <c r="C31" s="33" t="str">
        <f>LOOKUP($A31, organisation_invitation!$A$10:$A33, organisation_invitation!$D$10:$D33)</f>
        <v>Recipient: “Thank you” - Northern NSW SES</v>
      </c>
      <c r="D31" s="10" t="s">
        <v>951</v>
      </c>
      <c r="E31" s="227">
        <v>21.0</v>
      </c>
      <c r="F31" s="23" t="str">
        <f>IF(D31="group_organisation", LOOKUP($E31, organisation_group!$A$15:$A33, organisation_group!$D$15:$D33), IF(D31="favourite", LOOKUP($E31, favourite!$A$16:$A33, favourite!$E$16:$E33), "ERROR"))</f>
        <v>Bush Fires (AU) - Northern NSW SES</v>
      </c>
      <c r="G31" s="16" t="str">
        <f t="shared" si="1"/>
        <v>15:21</v>
      </c>
      <c r="H31" s="21"/>
      <c r="I31" s="47"/>
      <c r="J31" s="47"/>
      <c r="K31" s="20"/>
    </row>
    <row r="32">
      <c r="A32" s="10">
        <v>16.0</v>
      </c>
      <c r="B32" s="33" t="str">
        <f>LOOKUP(LOOKUP($A32, organisation_invitation!$A$10:$A33, organisation_invitation!$B$10:$B33), organisation!$A$13:$A33, organisation!$B$13:$B33)</f>
        <v>Aamica</v>
      </c>
      <c r="C32" s="33" t="str">
        <f>LOOKUP($A32, organisation_invitation!$A$10:$A33, organisation_invitation!$D$10:$D33)</f>
        <v>Contributor: “Thank you” - Northern NSW SES</v>
      </c>
      <c r="D32" s="10" t="s">
        <v>277</v>
      </c>
      <c r="E32" s="227">
        <v>13.0</v>
      </c>
      <c r="F32" s="16" t="str">
        <f>IF(D32="group_organisation", LOOKUP($E32, organisation_group!$A$15:$A33, organisation_group!$D$15:$D33), IF(D32="favourite", LOOKUP($E32, favourite!$A$16:$A33, favourite!$E$16:$E33), "ERROR"))</f>
        <v> “Bush Fires (AU)” - Northern NSW SES</v>
      </c>
      <c r="G32" s="16" t="str">
        <f t="shared" si="1"/>
        <v>16:13</v>
      </c>
      <c r="H32" s="21"/>
      <c r="I32" s="47"/>
      <c r="J32" s="47"/>
      <c r="K32" s="20"/>
    </row>
    <row r="33">
      <c r="A33" s="3"/>
      <c r="B33" s="3"/>
      <c r="C33" s="3"/>
      <c r="D33" s="3"/>
      <c r="E33" s="3"/>
      <c r="F33" s="3"/>
      <c r="G33" s="3"/>
      <c r="H33" s="3"/>
      <c r="I33" s="3"/>
      <c r="J33" s="3"/>
      <c r="K33" s="3"/>
    </row>
  </sheetData>
  <drawing r:id="rId2"/>
  <legacyDrawing r:id="rId3"/>
  <tableParts count="1">
    <tablePart r:id="rId5"/>
  </tableParts>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8.38"/>
    <col customWidth="1" min="3" max="3" width="21.25"/>
    <col customWidth="1" min="4" max="4" width="10.38"/>
    <col customWidth="1" min="5" max="5" width="18.13"/>
    <col customWidth="1" min="6" max="6" width="50.0"/>
    <col customWidth="1" min="7" max="7" width="16.63"/>
    <col customWidth="1" min="8" max="8" width="7.5"/>
    <col customWidth="1" min="9" max="9" width="15.75"/>
    <col customWidth="1" min="10" max="10" width="14.88"/>
  </cols>
  <sheetData>
    <row r="1">
      <c r="A1" s="1" t="s">
        <v>148</v>
      </c>
      <c r="B1" s="2" t="s">
        <v>1</v>
      </c>
      <c r="C1" s="2" t="s">
        <v>60</v>
      </c>
      <c r="D1" s="3"/>
      <c r="E1" s="3"/>
      <c r="F1" s="3"/>
      <c r="G1" s="3"/>
      <c r="H1" s="3"/>
      <c r="I1" s="3"/>
      <c r="J1" s="3"/>
      <c r="K1" s="3"/>
    </row>
    <row r="2">
      <c r="A2" s="5" t="s">
        <v>114</v>
      </c>
      <c r="B2" s="6" t="s">
        <v>15</v>
      </c>
      <c r="C2" s="6" t="s">
        <v>952</v>
      </c>
      <c r="D2" s="3"/>
      <c r="E2" s="3"/>
      <c r="F2" s="3"/>
      <c r="G2" s="3"/>
      <c r="H2" s="3"/>
      <c r="I2" s="3"/>
      <c r="J2" s="3"/>
      <c r="K2" s="3"/>
    </row>
    <row r="3">
      <c r="A3" s="1" t="s">
        <v>542</v>
      </c>
      <c r="B3" s="2" t="s">
        <v>1</v>
      </c>
      <c r="C3" s="2" t="s">
        <v>60</v>
      </c>
      <c r="D3" s="24"/>
      <c r="E3" s="24"/>
      <c r="F3" s="24"/>
      <c r="G3" s="3"/>
      <c r="H3" s="3"/>
      <c r="I3" s="3"/>
      <c r="J3" s="3"/>
      <c r="K3" s="3"/>
    </row>
    <row r="4">
      <c r="A4" s="1" t="s">
        <v>116</v>
      </c>
      <c r="B4" s="2" t="s">
        <v>6</v>
      </c>
      <c r="C4" s="2" t="s">
        <v>222</v>
      </c>
      <c r="D4" s="24" t="s">
        <v>111</v>
      </c>
      <c r="E4" s="24"/>
      <c r="F4" s="24"/>
      <c r="G4" s="3"/>
      <c r="H4" s="3"/>
      <c r="I4" s="3"/>
      <c r="J4" s="3"/>
      <c r="K4" s="3"/>
    </row>
    <row r="5">
      <c r="A5" s="1" t="s">
        <v>133</v>
      </c>
      <c r="B5" s="2" t="s">
        <v>6</v>
      </c>
      <c r="C5" s="2" t="s">
        <v>8</v>
      </c>
      <c r="D5" s="25"/>
      <c r="E5" s="25"/>
      <c r="F5" s="25"/>
      <c r="G5" s="25"/>
      <c r="H5" s="25"/>
      <c r="I5" s="3"/>
      <c r="J5" s="3"/>
      <c r="K5" s="3"/>
    </row>
    <row r="6">
      <c r="A6" s="1" t="s">
        <v>127</v>
      </c>
      <c r="B6" s="2" t="s">
        <v>1</v>
      </c>
      <c r="C6" s="2" t="s">
        <v>128</v>
      </c>
      <c r="D6" s="25" t="s">
        <v>129</v>
      </c>
      <c r="E6" s="25"/>
      <c r="F6" s="25"/>
      <c r="G6" s="25"/>
      <c r="H6" s="25"/>
      <c r="I6" s="3"/>
      <c r="J6" s="3"/>
      <c r="K6" s="3"/>
    </row>
    <row r="7">
      <c r="A7" s="39" t="s">
        <v>24</v>
      </c>
      <c r="B7" s="25" t="s">
        <v>20</v>
      </c>
      <c r="C7" s="25"/>
      <c r="D7" s="3"/>
      <c r="E7" s="3"/>
      <c r="F7" s="3"/>
      <c r="G7" s="3"/>
      <c r="H7" s="3"/>
      <c r="I7" s="3"/>
      <c r="J7" s="3"/>
      <c r="K7" s="3"/>
    </row>
    <row r="8">
      <c r="A8" s="39" t="s">
        <v>25</v>
      </c>
      <c r="B8" s="25" t="s">
        <v>20</v>
      </c>
      <c r="C8" s="25" t="s">
        <v>26</v>
      </c>
      <c r="D8" s="3"/>
      <c r="E8" s="3"/>
      <c r="F8" s="3"/>
      <c r="G8" s="3"/>
      <c r="H8" s="3"/>
      <c r="I8" s="3"/>
      <c r="J8" s="3"/>
      <c r="K8" s="3"/>
    </row>
    <row r="9">
      <c r="A9" s="1"/>
      <c r="B9" s="3"/>
      <c r="C9" s="3"/>
      <c r="D9" s="3"/>
      <c r="E9" s="3"/>
      <c r="F9" s="3"/>
      <c r="G9" s="3"/>
      <c r="H9" s="3"/>
      <c r="I9" s="3"/>
      <c r="J9" s="3"/>
      <c r="K9" s="3"/>
    </row>
    <row r="10">
      <c r="A10" s="1"/>
      <c r="B10" s="3"/>
      <c r="C10" s="3"/>
      <c r="D10" s="3"/>
      <c r="E10" s="3"/>
      <c r="F10" s="3"/>
      <c r="G10" s="3"/>
      <c r="H10" s="3"/>
      <c r="I10" s="3"/>
      <c r="J10" s="3"/>
      <c r="K10" s="3"/>
    </row>
    <row r="11">
      <c r="A11" s="73" t="s">
        <v>148</v>
      </c>
      <c r="B11" s="10" t="s">
        <v>153</v>
      </c>
      <c r="C11" s="88" t="s">
        <v>114</v>
      </c>
      <c r="D11" s="73" t="s">
        <v>542</v>
      </c>
      <c r="E11" s="170" t="s">
        <v>953</v>
      </c>
      <c r="F11" s="88" t="s">
        <v>116</v>
      </c>
      <c r="G11" s="12" t="s">
        <v>133</v>
      </c>
      <c r="H11" s="12" t="s">
        <v>127</v>
      </c>
      <c r="I11" s="12" t="s">
        <v>24</v>
      </c>
      <c r="J11" s="73" t="s">
        <v>25</v>
      </c>
      <c r="K11" s="230"/>
    </row>
    <row r="12">
      <c r="A12" s="89">
        <v>1.0</v>
      </c>
      <c r="B12" s="33" t="str">
        <f>LOOKUP(LOOKUP($A12, organisation_group!$A$15:$A16, organisation_group!$B$15:B16), organisation!$A$13:$A16, organisation!$B$13:$B16)</f>
        <v>Simpsons Nuclear Plant</v>
      </c>
      <c r="C12" s="89" t="s">
        <v>117</v>
      </c>
      <c r="D12" s="32">
        <v>1.0</v>
      </c>
      <c r="E12" s="15" t="str">
        <f t="shared" ref="E12:E15" si="1">CONCATENATE($A12, ":", $C12,":",$D12)</f>
        <v>1:email:1</v>
      </c>
      <c r="F12" s="89" t="s">
        <v>954</v>
      </c>
      <c r="G12" s="32" t="s">
        <v>955</v>
      </c>
      <c r="H12" s="32">
        <v>1.0</v>
      </c>
      <c r="I12" s="34"/>
      <c r="J12" s="34"/>
      <c r="K12" s="34"/>
    </row>
    <row r="13">
      <c r="A13" s="89">
        <v>1.0</v>
      </c>
      <c r="B13" s="33" t="str">
        <f>LOOKUP(LOOKUP($A13, organisation_group!$A$15:$A16, organisation_group!$B$15:B16), organisation!$A$13:$A16, organisation!$B$13:$B16)</f>
        <v>Simpsons Nuclear Plant</v>
      </c>
      <c r="C13" s="89" t="s">
        <v>956</v>
      </c>
      <c r="D13" s="32">
        <v>1.0</v>
      </c>
      <c r="E13" s="15" t="str">
        <f t="shared" si="1"/>
        <v>1:phone:1</v>
      </c>
      <c r="F13" s="89" t="s">
        <v>957</v>
      </c>
      <c r="G13" s="32" t="s">
        <v>958</v>
      </c>
      <c r="H13" s="32">
        <v>1.0</v>
      </c>
      <c r="I13" s="34"/>
      <c r="J13" s="34"/>
      <c r="K13" s="34"/>
    </row>
    <row r="14">
      <c r="A14" s="89">
        <v>1.0</v>
      </c>
      <c r="B14" s="33" t="str">
        <f>LOOKUP(LOOKUP($A14, organisation_group!$A$15:$A16, organisation_group!$B$15:B16), organisation!$A$13:$A16, organisation!$B$13:$B16)</f>
        <v>Simpsons Nuclear Plant</v>
      </c>
      <c r="C14" s="89" t="s">
        <v>959</v>
      </c>
      <c r="D14" s="32">
        <v>1.0</v>
      </c>
      <c r="E14" s="15" t="str">
        <f t="shared" si="1"/>
        <v>1:URL:1</v>
      </c>
      <c r="F14" s="231" t="s">
        <v>960</v>
      </c>
      <c r="G14" s="32" t="s">
        <v>30</v>
      </c>
      <c r="H14" s="32">
        <v>1.0</v>
      </c>
      <c r="I14" s="34"/>
      <c r="J14" s="34"/>
      <c r="K14" s="34"/>
    </row>
    <row r="15">
      <c r="A15" s="89">
        <v>1.0</v>
      </c>
      <c r="B15" s="33" t="str">
        <f>LOOKUP(LOOKUP($A15, organisation_group!$A$15:$A16, organisation_group!$B$15:B16), organisation!$A$13:$A16, organisation!$B$13:$B16)</f>
        <v>Simpsons Nuclear Plant</v>
      </c>
      <c r="C15" s="89" t="s">
        <v>117</v>
      </c>
      <c r="D15" s="32">
        <v>1.0</v>
      </c>
      <c r="E15" s="15" t="str">
        <f t="shared" si="1"/>
        <v>1:email:1</v>
      </c>
      <c r="F15" s="89" t="s">
        <v>961</v>
      </c>
      <c r="G15" s="32" t="s">
        <v>962</v>
      </c>
      <c r="H15" s="32">
        <v>1.0</v>
      </c>
      <c r="I15" s="34"/>
      <c r="J15" s="34"/>
      <c r="K15" s="34"/>
    </row>
    <row r="16">
      <c r="A16" s="89"/>
      <c r="B16" s="89"/>
      <c r="C16" s="89"/>
      <c r="D16" s="34"/>
      <c r="E16" s="34"/>
      <c r="F16" s="34"/>
      <c r="G16" s="34"/>
      <c r="H16" s="34"/>
      <c r="I16" s="34"/>
      <c r="J16" s="34"/>
      <c r="K16" s="34"/>
    </row>
  </sheetData>
  <hyperlinks>
    <hyperlink r:id="rId2" ref="F14"/>
  </hyperlinks>
  <drawing r:id="rId3"/>
  <legacyDrawing r:id="rId4"/>
  <tableParts count="1">
    <tablePart r:id="rId6"/>
  </tableParts>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79.25"/>
    <col customWidth="1" min="3" max="3" width="15.75"/>
    <col customWidth="1" min="4" max="4" width="14.88"/>
  </cols>
  <sheetData>
    <row r="1">
      <c r="A1" s="1" t="s">
        <v>0</v>
      </c>
      <c r="B1" s="2" t="s">
        <v>1</v>
      </c>
      <c r="C1" s="2" t="s">
        <v>2</v>
      </c>
      <c r="D1" s="3"/>
      <c r="E1" s="3"/>
    </row>
    <row r="2">
      <c r="A2" s="1" t="s">
        <v>5</v>
      </c>
      <c r="B2" s="2" t="s">
        <v>6</v>
      </c>
      <c r="C2" s="3"/>
      <c r="D2" s="3"/>
      <c r="E2" s="3"/>
    </row>
    <row r="3">
      <c r="A3" s="31" t="s">
        <v>24</v>
      </c>
      <c r="B3" s="25" t="s">
        <v>20</v>
      </c>
      <c r="C3" s="25"/>
      <c r="D3" s="3"/>
      <c r="E3" s="3"/>
    </row>
    <row r="4">
      <c r="A4" s="31" t="s">
        <v>25</v>
      </c>
      <c r="B4" s="25" t="s">
        <v>20</v>
      </c>
      <c r="C4" s="25" t="s">
        <v>26</v>
      </c>
      <c r="D4" s="3"/>
      <c r="E4" s="3"/>
    </row>
    <row r="5">
      <c r="A5" s="3"/>
      <c r="B5" s="3"/>
      <c r="C5" s="3"/>
      <c r="D5" s="3"/>
      <c r="E5" s="3"/>
    </row>
    <row r="6">
      <c r="A6" s="3"/>
      <c r="B6" s="3"/>
      <c r="C6" s="3"/>
      <c r="D6" s="3"/>
      <c r="E6" s="3"/>
    </row>
    <row r="7">
      <c r="A7" s="8" t="s">
        <v>0</v>
      </c>
      <c r="B7" s="8" t="s">
        <v>5</v>
      </c>
      <c r="C7" s="12" t="s">
        <v>24</v>
      </c>
      <c r="D7" s="9" t="s">
        <v>25</v>
      </c>
      <c r="E7" s="13"/>
    </row>
    <row r="8">
      <c r="A8" s="14">
        <v>1.0</v>
      </c>
      <c r="B8" s="14" t="s">
        <v>963</v>
      </c>
      <c r="C8" s="17"/>
      <c r="D8" s="17"/>
      <c r="E8" s="17"/>
    </row>
    <row r="9">
      <c r="A9" s="14">
        <f t="shared" ref="A9:A1117" si="1">A8+1</f>
        <v>2</v>
      </c>
      <c r="B9" s="14" t="s">
        <v>964</v>
      </c>
      <c r="C9" s="17"/>
      <c r="D9" s="17"/>
      <c r="E9" s="17"/>
    </row>
    <row r="10">
      <c r="A10" s="14">
        <f t="shared" si="1"/>
        <v>3</v>
      </c>
      <c r="B10" s="14" t="s">
        <v>965</v>
      </c>
      <c r="C10" s="17"/>
      <c r="D10" s="17"/>
      <c r="E10" s="17"/>
    </row>
    <row r="11">
      <c r="A11" s="14">
        <f t="shared" si="1"/>
        <v>4</v>
      </c>
      <c r="B11" s="14" t="s">
        <v>966</v>
      </c>
      <c r="C11" s="17"/>
      <c r="D11" s="17"/>
      <c r="E11" s="17"/>
    </row>
    <row r="12">
      <c r="A12" s="14">
        <f t="shared" si="1"/>
        <v>5</v>
      </c>
      <c r="B12" s="14" t="s">
        <v>967</v>
      </c>
      <c r="C12" s="17"/>
      <c r="D12" s="17"/>
      <c r="E12" s="17"/>
    </row>
    <row r="13">
      <c r="A13" s="14">
        <f t="shared" si="1"/>
        <v>6</v>
      </c>
      <c r="B13" s="14" t="s">
        <v>968</v>
      </c>
      <c r="C13" s="17"/>
      <c r="D13" s="17"/>
      <c r="E13" s="17"/>
    </row>
    <row r="14">
      <c r="A14" s="14">
        <f t="shared" si="1"/>
        <v>7</v>
      </c>
      <c r="B14" s="14" t="s">
        <v>969</v>
      </c>
      <c r="C14" s="17"/>
      <c r="D14" s="17"/>
      <c r="E14" s="17"/>
    </row>
    <row r="15">
      <c r="A15" s="14">
        <f t="shared" si="1"/>
        <v>8</v>
      </c>
      <c r="B15" s="14" t="s">
        <v>970</v>
      </c>
      <c r="C15" s="17"/>
      <c r="D15" s="17"/>
      <c r="E15" s="17"/>
    </row>
    <row r="16">
      <c r="A16" s="14">
        <f t="shared" si="1"/>
        <v>9</v>
      </c>
      <c r="B16" s="14" t="s">
        <v>971</v>
      </c>
      <c r="C16" s="17"/>
      <c r="D16" s="17"/>
      <c r="E16" s="17"/>
    </row>
    <row r="17">
      <c r="A17" s="14">
        <f t="shared" si="1"/>
        <v>10</v>
      </c>
      <c r="B17" s="14" t="s">
        <v>972</v>
      </c>
      <c r="C17" s="17"/>
      <c r="D17" s="17"/>
      <c r="E17" s="17"/>
    </row>
    <row r="18">
      <c r="A18" s="14">
        <f t="shared" si="1"/>
        <v>11</v>
      </c>
      <c r="B18" s="14" t="s">
        <v>973</v>
      </c>
      <c r="C18" s="17"/>
      <c r="D18" s="17"/>
      <c r="E18" s="17"/>
    </row>
    <row r="19">
      <c r="A19" s="14">
        <f t="shared" si="1"/>
        <v>12</v>
      </c>
      <c r="B19" s="14" t="s">
        <v>974</v>
      </c>
      <c r="C19" s="17"/>
      <c r="D19" s="17"/>
      <c r="E19" s="17"/>
    </row>
    <row r="20">
      <c r="A20" s="14">
        <f t="shared" si="1"/>
        <v>13</v>
      </c>
      <c r="B20" s="14" t="s">
        <v>975</v>
      </c>
      <c r="C20" s="17"/>
      <c r="D20" s="17"/>
      <c r="E20" s="17"/>
    </row>
    <row r="21">
      <c r="A21" s="14">
        <f t="shared" si="1"/>
        <v>14</v>
      </c>
      <c r="B21" s="14" t="s">
        <v>976</v>
      </c>
      <c r="C21" s="17"/>
      <c r="D21" s="17"/>
      <c r="E21" s="17"/>
    </row>
    <row r="22">
      <c r="A22" s="14">
        <f t="shared" si="1"/>
        <v>15</v>
      </c>
      <c r="B22" s="14" t="s">
        <v>977</v>
      </c>
      <c r="C22" s="17"/>
      <c r="D22" s="17"/>
      <c r="E22" s="17"/>
    </row>
    <row r="23">
      <c r="A23" s="14">
        <f t="shared" si="1"/>
        <v>16</v>
      </c>
      <c r="B23" s="14" t="s">
        <v>978</v>
      </c>
      <c r="C23" s="17"/>
      <c r="D23" s="17"/>
      <c r="E23" s="17"/>
    </row>
    <row r="24">
      <c r="A24" s="14">
        <f t="shared" si="1"/>
        <v>17</v>
      </c>
      <c r="B24" s="14" t="s">
        <v>979</v>
      </c>
      <c r="C24" s="17"/>
      <c r="D24" s="17"/>
      <c r="E24" s="17"/>
    </row>
    <row r="25">
      <c r="A25" s="14">
        <f t="shared" si="1"/>
        <v>18</v>
      </c>
      <c r="B25" s="14" t="s">
        <v>980</v>
      </c>
      <c r="C25" s="17"/>
      <c r="D25" s="17"/>
      <c r="E25" s="17"/>
    </row>
    <row r="26">
      <c r="A26" s="14">
        <f t="shared" si="1"/>
        <v>19</v>
      </c>
      <c r="B26" s="14" t="s">
        <v>981</v>
      </c>
      <c r="C26" s="17"/>
      <c r="D26" s="17"/>
      <c r="E26" s="17"/>
    </row>
    <row r="27">
      <c r="A27" s="14">
        <f t="shared" si="1"/>
        <v>20</v>
      </c>
      <c r="B27" s="14" t="s">
        <v>982</v>
      </c>
      <c r="C27" s="17"/>
      <c r="D27" s="17"/>
      <c r="E27" s="17"/>
    </row>
    <row r="28">
      <c r="A28" s="14">
        <f t="shared" si="1"/>
        <v>21</v>
      </c>
      <c r="B28" s="14" t="s">
        <v>983</v>
      </c>
      <c r="C28" s="17"/>
      <c r="D28" s="17"/>
      <c r="E28" s="17"/>
    </row>
    <row r="29">
      <c r="A29" s="14">
        <f t="shared" si="1"/>
        <v>22</v>
      </c>
      <c r="B29" s="14" t="s">
        <v>984</v>
      </c>
      <c r="C29" s="17"/>
      <c r="D29" s="17"/>
      <c r="E29" s="17"/>
    </row>
    <row r="30">
      <c r="A30" s="14">
        <f t="shared" si="1"/>
        <v>23</v>
      </c>
      <c r="B30" s="14" t="s">
        <v>985</v>
      </c>
      <c r="C30" s="17"/>
      <c r="D30" s="17"/>
      <c r="E30" s="17"/>
    </row>
    <row r="31">
      <c r="A31" s="14">
        <f t="shared" si="1"/>
        <v>24</v>
      </c>
      <c r="B31" s="14" t="s">
        <v>986</v>
      </c>
      <c r="C31" s="17"/>
      <c r="D31" s="17"/>
      <c r="E31" s="17"/>
    </row>
    <row r="32">
      <c r="A32" s="14">
        <f t="shared" si="1"/>
        <v>25</v>
      </c>
      <c r="B32" s="14" t="s">
        <v>987</v>
      </c>
      <c r="C32" s="17"/>
      <c r="D32" s="17"/>
      <c r="E32" s="17"/>
    </row>
    <row r="33">
      <c r="A33" s="14">
        <f t="shared" si="1"/>
        <v>26</v>
      </c>
      <c r="B33" s="14" t="s">
        <v>988</v>
      </c>
      <c r="C33" s="17"/>
      <c r="D33" s="17"/>
      <c r="E33" s="17"/>
    </row>
    <row r="34">
      <c r="A34" s="14">
        <f t="shared" si="1"/>
        <v>27</v>
      </c>
      <c r="B34" s="14" t="s">
        <v>989</v>
      </c>
      <c r="C34" s="17"/>
      <c r="D34" s="17"/>
      <c r="E34" s="17"/>
    </row>
    <row r="35">
      <c r="A35" s="14">
        <f t="shared" si="1"/>
        <v>28</v>
      </c>
      <c r="B35" s="14" t="s">
        <v>990</v>
      </c>
      <c r="C35" s="17"/>
      <c r="D35" s="17"/>
      <c r="E35" s="17"/>
    </row>
    <row r="36">
      <c r="A36" s="14">
        <f t="shared" si="1"/>
        <v>29</v>
      </c>
      <c r="B36" s="14" t="s">
        <v>991</v>
      </c>
      <c r="C36" s="17"/>
      <c r="D36" s="17"/>
      <c r="E36" s="17"/>
    </row>
    <row r="37">
      <c r="A37" s="14">
        <f t="shared" si="1"/>
        <v>30</v>
      </c>
      <c r="B37" s="14" t="s">
        <v>992</v>
      </c>
      <c r="C37" s="17"/>
      <c r="D37" s="17"/>
      <c r="E37" s="17"/>
    </row>
    <row r="38">
      <c r="A38" s="14">
        <f t="shared" si="1"/>
        <v>31</v>
      </c>
      <c r="B38" s="14" t="s">
        <v>993</v>
      </c>
      <c r="C38" s="17"/>
      <c r="D38" s="17"/>
      <c r="E38" s="17"/>
    </row>
    <row r="39">
      <c r="A39" s="14">
        <f t="shared" si="1"/>
        <v>32</v>
      </c>
      <c r="B39" s="14" t="s">
        <v>994</v>
      </c>
      <c r="C39" s="17"/>
      <c r="D39" s="17"/>
      <c r="E39" s="17"/>
    </row>
    <row r="40">
      <c r="A40" s="14">
        <f t="shared" si="1"/>
        <v>33</v>
      </c>
      <c r="B40" s="14" t="s">
        <v>995</v>
      </c>
      <c r="C40" s="17"/>
      <c r="D40" s="17"/>
      <c r="E40" s="17"/>
    </row>
    <row r="41">
      <c r="A41" s="14">
        <f t="shared" si="1"/>
        <v>34</v>
      </c>
      <c r="B41" s="14" t="s">
        <v>996</v>
      </c>
      <c r="C41" s="17"/>
      <c r="D41" s="17"/>
      <c r="E41" s="17"/>
    </row>
    <row r="42">
      <c r="A42" s="14">
        <f t="shared" si="1"/>
        <v>35</v>
      </c>
      <c r="B42" s="14" t="s">
        <v>997</v>
      </c>
      <c r="C42" s="17"/>
      <c r="D42" s="17"/>
      <c r="E42" s="17"/>
    </row>
    <row r="43">
      <c r="A43" s="14">
        <f t="shared" si="1"/>
        <v>36</v>
      </c>
      <c r="B43" s="14" t="s">
        <v>998</v>
      </c>
      <c r="C43" s="17"/>
      <c r="D43" s="17"/>
      <c r="E43" s="17"/>
    </row>
    <row r="44">
      <c r="A44" s="14">
        <f t="shared" si="1"/>
        <v>37</v>
      </c>
      <c r="B44" s="14" t="s">
        <v>999</v>
      </c>
      <c r="C44" s="17"/>
      <c r="D44" s="17"/>
      <c r="E44" s="17"/>
    </row>
    <row r="45">
      <c r="A45" s="14">
        <f t="shared" si="1"/>
        <v>38</v>
      </c>
      <c r="B45" s="14" t="s">
        <v>1000</v>
      </c>
      <c r="C45" s="17"/>
      <c r="D45" s="17"/>
      <c r="E45" s="17"/>
    </row>
    <row r="46">
      <c r="A46" s="14">
        <f t="shared" si="1"/>
        <v>39</v>
      </c>
      <c r="B46" s="14" t="s">
        <v>1001</v>
      </c>
      <c r="C46" s="17"/>
      <c r="D46" s="17"/>
      <c r="E46" s="17"/>
    </row>
    <row r="47">
      <c r="A47" s="14">
        <f t="shared" si="1"/>
        <v>40</v>
      </c>
      <c r="B47" s="14" t="s">
        <v>1002</v>
      </c>
      <c r="C47" s="17"/>
      <c r="D47" s="17"/>
      <c r="E47" s="17"/>
    </row>
    <row r="48">
      <c r="A48" s="14">
        <f t="shared" si="1"/>
        <v>41</v>
      </c>
      <c r="B48" s="14" t="s">
        <v>1003</v>
      </c>
      <c r="C48" s="17"/>
      <c r="D48" s="17"/>
      <c r="E48" s="17"/>
    </row>
    <row r="49">
      <c r="A49" s="14">
        <f t="shared" si="1"/>
        <v>42</v>
      </c>
      <c r="B49" s="14" t="s">
        <v>1004</v>
      </c>
      <c r="C49" s="17"/>
      <c r="D49" s="17"/>
      <c r="E49" s="17"/>
    </row>
    <row r="50">
      <c r="A50" s="14">
        <f t="shared" si="1"/>
        <v>43</v>
      </c>
      <c r="B50" s="14" t="s">
        <v>1005</v>
      </c>
      <c r="C50" s="17"/>
      <c r="D50" s="17"/>
      <c r="E50" s="17"/>
    </row>
    <row r="51">
      <c r="A51" s="14">
        <f t="shared" si="1"/>
        <v>44</v>
      </c>
      <c r="B51" s="14" t="s">
        <v>1006</v>
      </c>
      <c r="C51" s="17"/>
      <c r="D51" s="17"/>
      <c r="E51" s="17"/>
    </row>
    <row r="52">
      <c r="A52" s="14">
        <f t="shared" si="1"/>
        <v>45</v>
      </c>
      <c r="B52" s="14" t="s">
        <v>1007</v>
      </c>
      <c r="C52" s="17"/>
      <c r="D52" s="17"/>
      <c r="E52" s="17"/>
    </row>
    <row r="53">
      <c r="A53" s="14">
        <f t="shared" si="1"/>
        <v>46</v>
      </c>
      <c r="B53" s="14" t="s">
        <v>1008</v>
      </c>
      <c r="C53" s="17"/>
      <c r="D53" s="17"/>
      <c r="E53" s="17"/>
    </row>
    <row r="54">
      <c r="A54" s="14">
        <f t="shared" si="1"/>
        <v>47</v>
      </c>
      <c r="B54" s="14" t="s">
        <v>1009</v>
      </c>
      <c r="C54" s="17"/>
      <c r="D54" s="17"/>
      <c r="E54" s="17"/>
    </row>
    <row r="55">
      <c r="A55" s="14">
        <f t="shared" si="1"/>
        <v>48</v>
      </c>
      <c r="B55" s="14" t="s">
        <v>1010</v>
      </c>
      <c r="C55" s="17"/>
      <c r="D55" s="17"/>
      <c r="E55" s="17"/>
    </row>
    <row r="56">
      <c r="A56" s="14">
        <f t="shared" si="1"/>
        <v>49</v>
      </c>
      <c r="B56" s="14" t="s">
        <v>1011</v>
      </c>
      <c r="C56" s="17"/>
      <c r="D56" s="17"/>
      <c r="E56" s="17"/>
    </row>
    <row r="57">
      <c r="A57" s="14">
        <f t="shared" si="1"/>
        <v>50</v>
      </c>
      <c r="B57" s="14" t="s">
        <v>1012</v>
      </c>
      <c r="C57" s="17"/>
      <c r="D57" s="17"/>
      <c r="E57" s="17"/>
    </row>
    <row r="58">
      <c r="A58" s="14">
        <f t="shared" si="1"/>
        <v>51</v>
      </c>
      <c r="B58" s="14" t="s">
        <v>1013</v>
      </c>
      <c r="C58" s="17"/>
      <c r="D58" s="17"/>
      <c r="E58" s="17"/>
    </row>
    <row r="59">
      <c r="A59" s="14">
        <f t="shared" si="1"/>
        <v>52</v>
      </c>
      <c r="B59" s="14" t="s">
        <v>1014</v>
      </c>
      <c r="C59" s="17"/>
      <c r="D59" s="17"/>
      <c r="E59" s="17"/>
    </row>
    <row r="60">
      <c r="A60" s="14">
        <f t="shared" si="1"/>
        <v>53</v>
      </c>
      <c r="B60" s="14" t="s">
        <v>1015</v>
      </c>
      <c r="C60" s="17"/>
      <c r="D60" s="17"/>
      <c r="E60" s="17"/>
    </row>
    <row r="61">
      <c r="A61" s="14">
        <f t="shared" si="1"/>
        <v>54</v>
      </c>
      <c r="B61" s="14" t="s">
        <v>1016</v>
      </c>
      <c r="C61" s="17"/>
      <c r="D61" s="17"/>
      <c r="E61" s="17"/>
    </row>
    <row r="62">
      <c r="A62" s="14">
        <f t="shared" si="1"/>
        <v>55</v>
      </c>
      <c r="B62" s="14" t="s">
        <v>1017</v>
      </c>
      <c r="C62" s="17"/>
      <c r="D62" s="17"/>
      <c r="E62" s="17"/>
    </row>
    <row r="63">
      <c r="A63" s="14">
        <f t="shared" si="1"/>
        <v>56</v>
      </c>
      <c r="B63" s="14" t="s">
        <v>1018</v>
      </c>
      <c r="C63" s="17"/>
      <c r="D63" s="17"/>
      <c r="E63" s="17"/>
    </row>
    <row r="64">
      <c r="A64" s="14">
        <f t="shared" si="1"/>
        <v>57</v>
      </c>
      <c r="B64" s="14" t="s">
        <v>1019</v>
      </c>
      <c r="C64" s="17"/>
      <c r="D64" s="17"/>
      <c r="E64" s="17"/>
    </row>
    <row r="65">
      <c r="A65" s="14">
        <f t="shared" si="1"/>
        <v>58</v>
      </c>
      <c r="B65" s="14" t="s">
        <v>1020</v>
      </c>
      <c r="C65" s="17"/>
      <c r="D65" s="17"/>
      <c r="E65" s="17"/>
    </row>
    <row r="66">
      <c r="A66" s="14">
        <f t="shared" si="1"/>
        <v>59</v>
      </c>
      <c r="B66" s="14" t="s">
        <v>1021</v>
      </c>
      <c r="C66" s="17"/>
      <c r="D66" s="17"/>
      <c r="E66" s="17"/>
    </row>
    <row r="67">
      <c r="A67" s="14">
        <f t="shared" si="1"/>
        <v>60</v>
      </c>
      <c r="B67" s="14" t="s">
        <v>1022</v>
      </c>
      <c r="C67" s="17"/>
      <c r="D67" s="17"/>
      <c r="E67" s="17"/>
    </row>
    <row r="68">
      <c r="A68" s="14">
        <f t="shared" si="1"/>
        <v>61</v>
      </c>
      <c r="B68" s="14" t="s">
        <v>1023</v>
      </c>
      <c r="C68" s="17"/>
      <c r="D68" s="17"/>
      <c r="E68" s="17"/>
    </row>
    <row r="69">
      <c r="A69" s="14">
        <f t="shared" si="1"/>
        <v>62</v>
      </c>
      <c r="B69" s="14" t="s">
        <v>1024</v>
      </c>
      <c r="C69" s="17"/>
      <c r="D69" s="17"/>
      <c r="E69" s="17"/>
    </row>
    <row r="70">
      <c r="A70" s="14">
        <f t="shared" si="1"/>
        <v>63</v>
      </c>
      <c r="B70" s="14" t="s">
        <v>1025</v>
      </c>
      <c r="C70" s="17"/>
      <c r="D70" s="17"/>
      <c r="E70" s="17"/>
    </row>
    <row r="71">
      <c r="A71" s="14">
        <f t="shared" si="1"/>
        <v>64</v>
      </c>
      <c r="B71" s="14" t="s">
        <v>1026</v>
      </c>
      <c r="C71" s="17"/>
      <c r="D71" s="17"/>
      <c r="E71" s="17"/>
    </row>
    <row r="72">
      <c r="A72" s="14">
        <f t="shared" si="1"/>
        <v>65</v>
      </c>
      <c r="B72" s="14" t="s">
        <v>1027</v>
      </c>
      <c r="C72" s="17"/>
      <c r="D72" s="17"/>
      <c r="E72" s="17"/>
    </row>
    <row r="73">
      <c r="A73" s="14">
        <f t="shared" si="1"/>
        <v>66</v>
      </c>
      <c r="B73" s="14" t="s">
        <v>1028</v>
      </c>
      <c r="C73" s="17"/>
      <c r="D73" s="17"/>
      <c r="E73" s="17"/>
    </row>
    <row r="74">
      <c r="A74" s="14">
        <f t="shared" si="1"/>
        <v>67</v>
      </c>
      <c r="B74" s="14" t="s">
        <v>1029</v>
      </c>
      <c r="C74" s="17"/>
      <c r="D74" s="17"/>
      <c r="E74" s="17"/>
    </row>
    <row r="75">
      <c r="A75" s="14">
        <f t="shared" si="1"/>
        <v>68</v>
      </c>
      <c r="B75" s="14" t="s">
        <v>1030</v>
      </c>
      <c r="C75" s="17"/>
      <c r="D75" s="17"/>
      <c r="E75" s="17"/>
    </row>
    <row r="76">
      <c r="A76" s="14">
        <f t="shared" si="1"/>
        <v>69</v>
      </c>
      <c r="B76" s="14" t="s">
        <v>1031</v>
      </c>
      <c r="C76" s="17"/>
      <c r="D76" s="17"/>
      <c r="E76" s="17"/>
    </row>
    <row r="77">
      <c r="A77" s="14">
        <f t="shared" si="1"/>
        <v>70</v>
      </c>
      <c r="B77" s="14" t="s">
        <v>1032</v>
      </c>
      <c r="C77" s="17"/>
      <c r="D77" s="17"/>
      <c r="E77" s="17"/>
    </row>
    <row r="78">
      <c r="A78" s="14">
        <f t="shared" si="1"/>
        <v>71</v>
      </c>
      <c r="B78" s="14" t="s">
        <v>1033</v>
      </c>
      <c r="C78" s="17"/>
      <c r="D78" s="17"/>
      <c r="E78" s="17"/>
    </row>
    <row r="79">
      <c r="A79" s="14">
        <f t="shared" si="1"/>
        <v>72</v>
      </c>
      <c r="B79" s="14" t="s">
        <v>1034</v>
      </c>
      <c r="C79" s="17"/>
      <c r="D79" s="17"/>
      <c r="E79" s="17"/>
    </row>
    <row r="80">
      <c r="A80" s="14">
        <f t="shared" si="1"/>
        <v>73</v>
      </c>
      <c r="B80" s="14" t="s">
        <v>1035</v>
      </c>
      <c r="C80" s="17"/>
      <c r="D80" s="17"/>
      <c r="E80" s="17"/>
    </row>
    <row r="81">
      <c r="A81" s="14">
        <f t="shared" si="1"/>
        <v>74</v>
      </c>
      <c r="B81" s="14" t="s">
        <v>1036</v>
      </c>
      <c r="C81" s="17"/>
      <c r="D81" s="17"/>
      <c r="E81" s="17"/>
    </row>
    <row r="82">
      <c r="A82" s="14">
        <f t="shared" si="1"/>
        <v>75</v>
      </c>
      <c r="B82" s="14" t="s">
        <v>1037</v>
      </c>
      <c r="C82" s="17"/>
      <c r="D82" s="17"/>
      <c r="E82" s="17"/>
    </row>
    <row r="83">
      <c r="A83" s="14">
        <f t="shared" si="1"/>
        <v>76</v>
      </c>
      <c r="B83" s="14" t="s">
        <v>1038</v>
      </c>
      <c r="C83" s="17"/>
      <c r="D83" s="17"/>
      <c r="E83" s="17"/>
    </row>
    <row r="84">
      <c r="A84" s="14">
        <f t="shared" si="1"/>
        <v>77</v>
      </c>
      <c r="B84" s="14" t="s">
        <v>1039</v>
      </c>
      <c r="C84" s="17"/>
      <c r="D84" s="17"/>
      <c r="E84" s="17"/>
    </row>
    <row r="85">
      <c r="A85" s="14">
        <f t="shared" si="1"/>
        <v>78</v>
      </c>
      <c r="B85" s="14" t="s">
        <v>1040</v>
      </c>
      <c r="C85" s="17"/>
      <c r="D85" s="17"/>
      <c r="E85" s="17"/>
    </row>
    <row r="86">
      <c r="A86" s="14">
        <f t="shared" si="1"/>
        <v>79</v>
      </c>
      <c r="B86" s="14" t="s">
        <v>1041</v>
      </c>
      <c r="C86" s="17"/>
      <c r="D86" s="17"/>
      <c r="E86" s="17"/>
    </row>
    <row r="87">
      <c r="A87" s="14">
        <f t="shared" si="1"/>
        <v>80</v>
      </c>
      <c r="B87" s="14" t="s">
        <v>1042</v>
      </c>
      <c r="C87" s="17"/>
      <c r="D87" s="17"/>
      <c r="E87" s="17"/>
    </row>
    <row r="88">
      <c r="A88" s="14">
        <f t="shared" si="1"/>
        <v>81</v>
      </c>
      <c r="B88" s="14" t="s">
        <v>1043</v>
      </c>
      <c r="C88" s="17"/>
      <c r="D88" s="17"/>
      <c r="E88" s="17"/>
    </row>
    <row r="89">
      <c r="A89" s="14">
        <f t="shared" si="1"/>
        <v>82</v>
      </c>
      <c r="B89" s="14" t="s">
        <v>1044</v>
      </c>
      <c r="C89" s="17"/>
      <c r="D89" s="17"/>
      <c r="E89" s="17"/>
    </row>
    <row r="90">
      <c r="A90" s="14">
        <f t="shared" si="1"/>
        <v>83</v>
      </c>
      <c r="B90" s="14" t="s">
        <v>1045</v>
      </c>
      <c r="C90" s="17"/>
      <c r="D90" s="17"/>
      <c r="E90" s="17"/>
    </row>
    <row r="91">
      <c r="A91" s="14">
        <f t="shared" si="1"/>
        <v>84</v>
      </c>
      <c r="B91" s="14" t="s">
        <v>1046</v>
      </c>
      <c r="C91" s="17"/>
      <c r="D91" s="17"/>
      <c r="E91" s="17"/>
    </row>
    <row r="92">
      <c r="A92" s="14">
        <f t="shared" si="1"/>
        <v>85</v>
      </c>
      <c r="B92" s="14" t="s">
        <v>1047</v>
      </c>
      <c r="C92" s="17"/>
      <c r="D92" s="17"/>
      <c r="E92" s="17"/>
    </row>
    <row r="93">
      <c r="A93" s="14">
        <f t="shared" si="1"/>
        <v>86</v>
      </c>
      <c r="B93" s="14" t="s">
        <v>1048</v>
      </c>
      <c r="C93" s="17"/>
      <c r="D93" s="17"/>
      <c r="E93" s="17"/>
    </row>
    <row r="94">
      <c r="A94" s="14">
        <f t="shared" si="1"/>
        <v>87</v>
      </c>
      <c r="B94" s="14" t="s">
        <v>1049</v>
      </c>
      <c r="C94" s="17"/>
      <c r="D94" s="17"/>
      <c r="E94" s="17"/>
    </row>
    <row r="95">
      <c r="A95" s="14">
        <f t="shared" si="1"/>
        <v>88</v>
      </c>
      <c r="B95" s="14" t="s">
        <v>1050</v>
      </c>
      <c r="C95" s="17"/>
      <c r="D95" s="17"/>
      <c r="E95" s="17"/>
    </row>
    <row r="96">
      <c r="A96" s="14">
        <f t="shared" si="1"/>
        <v>89</v>
      </c>
      <c r="B96" s="14" t="s">
        <v>1051</v>
      </c>
      <c r="C96" s="17"/>
      <c r="D96" s="17"/>
      <c r="E96" s="17"/>
    </row>
    <row r="97">
      <c r="A97" s="14">
        <f t="shared" si="1"/>
        <v>90</v>
      </c>
      <c r="B97" s="14" t="s">
        <v>1052</v>
      </c>
      <c r="C97" s="17"/>
      <c r="D97" s="17"/>
      <c r="E97" s="17"/>
    </row>
    <row r="98">
      <c r="A98" s="14">
        <f t="shared" si="1"/>
        <v>91</v>
      </c>
      <c r="B98" s="14" t="s">
        <v>1053</v>
      </c>
      <c r="C98" s="17"/>
      <c r="D98" s="17"/>
      <c r="E98" s="17"/>
    </row>
    <row r="99">
      <c r="A99" s="14">
        <f t="shared" si="1"/>
        <v>92</v>
      </c>
      <c r="B99" s="14" t="s">
        <v>1054</v>
      </c>
      <c r="C99" s="17"/>
      <c r="D99" s="17"/>
      <c r="E99" s="17"/>
    </row>
    <row r="100">
      <c r="A100" s="14">
        <f t="shared" si="1"/>
        <v>93</v>
      </c>
      <c r="B100" s="14" t="s">
        <v>1055</v>
      </c>
      <c r="C100" s="17"/>
      <c r="D100" s="17"/>
      <c r="E100" s="17"/>
    </row>
    <row r="101">
      <c r="A101" s="14">
        <f t="shared" si="1"/>
        <v>94</v>
      </c>
      <c r="B101" s="14" t="s">
        <v>1056</v>
      </c>
      <c r="C101" s="17"/>
      <c r="D101" s="17"/>
      <c r="E101" s="17"/>
    </row>
    <row r="102">
      <c r="A102" s="14">
        <f t="shared" si="1"/>
        <v>95</v>
      </c>
      <c r="B102" s="14" t="s">
        <v>1057</v>
      </c>
      <c r="C102" s="17"/>
      <c r="D102" s="17"/>
      <c r="E102" s="17"/>
    </row>
    <row r="103">
      <c r="A103" s="14">
        <f t="shared" si="1"/>
        <v>96</v>
      </c>
      <c r="B103" s="14" t="s">
        <v>1058</v>
      </c>
      <c r="C103" s="17"/>
      <c r="D103" s="17"/>
      <c r="E103" s="17"/>
    </row>
    <row r="104">
      <c r="A104" s="14">
        <f t="shared" si="1"/>
        <v>97</v>
      </c>
      <c r="B104" s="14" t="s">
        <v>1059</v>
      </c>
      <c r="C104" s="17"/>
      <c r="D104" s="17"/>
      <c r="E104" s="17"/>
    </row>
    <row r="105">
      <c r="A105" s="14">
        <f t="shared" si="1"/>
        <v>98</v>
      </c>
      <c r="B105" s="14" t="s">
        <v>1060</v>
      </c>
      <c r="C105" s="17"/>
      <c r="D105" s="17"/>
      <c r="E105" s="17"/>
    </row>
    <row r="106">
      <c r="A106" s="14">
        <f t="shared" si="1"/>
        <v>99</v>
      </c>
      <c r="B106" s="14" t="s">
        <v>1061</v>
      </c>
      <c r="C106" s="17"/>
      <c r="D106" s="17"/>
      <c r="E106" s="17"/>
    </row>
    <row r="107">
      <c r="A107" s="14">
        <f t="shared" si="1"/>
        <v>100</v>
      </c>
      <c r="B107" s="14" t="s">
        <v>1062</v>
      </c>
      <c r="C107" s="17"/>
      <c r="D107" s="17"/>
      <c r="E107" s="17"/>
    </row>
    <row r="108">
      <c r="A108" s="14">
        <f t="shared" si="1"/>
        <v>101</v>
      </c>
      <c r="B108" s="14" t="s">
        <v>1063</v>
      </c>
      <c r="C108" s="17"/>
      <c r="D108" s="17"/>
      <c r="E108" s="17"/>
    </row>
    <row r="109">
      <c r="A109" s="14">
        <f t="shared" si="1"/>
        <v>102</v>
      </c>
      <c r="B109" s="14" t="s">
        <v>1064</v>
      </c>
      <c r="C109" s="17"/>
      <c r="D109" s="17"/>
      <c r="E109" s="17"/>
    </row>
    <row r="110">
      <c r="A110" s="14">
        <f t="shared" si="1"/>
        <v>103</v>
      </c>
      <c r="B110" s="14" t="s">
        <v>1065</v>
      </c>
      <c r="C110" s="17"/>
      <c r="D110" s="17"/>
      <c r="E110" s="17"/>
    </row>
    <row r="111">
      <c r="A111" s="14">
        <f t="shared" si="1"/>
        <v>104</v>
      </c>
      <c r="B111" s="14" t="s">
        <v>1066</v>
      </c>
      <c r="C111" s="17"/>
      <c r="D111" s="17"/>
      <c r="E111" s="17"/>
    </row>
    <row r="112">
      <c r="A112" s="14">
        <f t="shared" si="1"/>
        <v>105</v>
      </c>
      <c r="B112" s="14" t="s">
        <v>1067</v>
      </c>
      <c r="C112" s="17"/>
      <c r="D112" s="17"/>
      <c r="E112" s="17"/>
    </row>
    <row r="113">
      <c r="A113" s="14">
        <f t="shared" si="1"/>
        <v>106</v>
      </c>
      <c r="B113" s="14" t="s">
        <v>1068</v>
      </c>
      <c r="C113" s="17"/>
      <c r="D113" s="17"/>
      <c r="E113" s="17"/>
    </row>
    <row r="114">
      <c r="A114" s="14">
        <f t="shared" si="1"/>
        <v>107</v>
      </c>
      <c r="B114" s="14" t="s">
        <v>1069</v>
      </c>
      <c r="C114" s="17"/>
      <c r="D114" s="17"/>
      <c r="E114" s="17"/>
    </row>
    <row r="115">
      <c r="A115" s="14">
        <f t="shared" si="1"/>
        <v>108</v>
      </c>
      <c r="B115" s="14" t="s">
        <v>1070</v>
      </c>
      <c r="C115" s="17"/>
      <c r="D115" s="17"/>
      <c r="E115" s="17"/>
    </row>
    <row r="116">
      <c r="A116" s="14">
        <f t="shared" si="1"/>
        <v>109</v>
      </c>
      <c r="B116" s="14" t="s">
        <v>1071</v>
      </c>
      <c r="C116" s="17"/>
      <c r="D116" s="17"/>
      <c r="E116" s="17"/>
    </row>
    <row r="117">
      <c r="A117" s="14">
        <f t="shared" si="1"/>
        <v>110</v>
      </c>
      <c r="B117" s="14" t="s">
        <v>1072</v>
      </c>
      <c r="C117" s="17"/>
      <c r="D117" s="17"/>
      <c r="E117" s="17"/>
    </row>
    <row r="118">
      <c r="A118" s="14">
        <f t="shared" si="1"/>
        <v>111</v>
      </c>
      <c r="B118" s="14" t="s">
        <v>1073</v>
      </c>
      <c r="C118" s="17"/>
      <c r="D118" s="17"/>
      <c r="E118" s="17"/>
    </row>
    <row r="119">
      <c r="A119" s="14">
        <f t="shared" si="1"/>
        <v>112</v>
      </c>
      <c r="B119" s="14" t="s">
        <v>1074</v>
      </c>
      <c r="C119" s="17"/>
      <c r="D119" s="17"/>
      <c r="E119" s="17"/>
    </row>
    <row r="120">
      <c r="A120" s="14">
        <f t="shared" si="1"/>
        <v>113</v>
      </c>
      <c r="B120" s="14" t="s">
        <v>1075</v>
      </c>
      <c r="C120" s="17"/>
      <c r="D120" s="17"/>
      <c r="E120" s="17"/>
    </row>
    <row r="121">
      <c r="A121" s="14">
        <f t="shared" si="1"/>
        <v>114</v>
      </c>
      <c r="B121" s="14" t="s">
        <v>1076</v>
      </c>
      <c r="C121" s="17"/>
      <c r="D121" s="17"/>
      <c r="E121" s="17"/>
    </row>
    <row r="122">
      <c r="A122" s="14">
        <f t="shared" si="1"/>
        <v>115</v>
      </c>
      <c r="B122" s="14" t="s">
        <v>1077</v>
      </c>
      <c r="C122" s="17"/>
      <c r="D122" s="17"/>
      <c r="E122" s="17"/>
    </row>
    <row r="123">
      <c r="A123" s="14">
        <f t="shared" si="1"/>
        <v>116</v>
      </c>
      <c r="B123" s="14" t="s">
        <v>1078</v>
      </c>
      <c r="C123" s="17"/>
      <c r="D123" s="17"/>
      <c r="E123" s="17"/>
    </row>
    <row r="124">
      <c r="A124" s="14">
        <f t="shared" si="1"/>
        <v>117</v>
      </c>
      <c r="B124" s="14" t="s">
        <v>1079</v>
      </c>
      <c r="C124" s="17"/>
      <c r="D124" s="17"/>
      <c r="E124" s="17"/>
    </row>
    <row r="125">
      <c r="A125" s="14">
        <f t="shared" si="1"/>
        <v>118</v>
      </c>
      <c r="B125" s="14" t="s">
        <v>1080</v>
      </c>
      <c r="C125" s="17"/>
      <c r="D125" s="17"/>
      <c r="E125" s="17"/>
    </row>
    <row r="126">
      <c r="A126" s="14">
        <f t="shared" si="1"/>
        <v>119</v>
      </c>
      <c r="B126" s="14" t="s">
        <v>1081</v>
      </c>
      <c r="C126" s="17"/>
      <c r="D126" s="17"/>
      <c r="E126" s="17"/>
    </row>
    <row r="127">
      <c r="A127" s="14">
        <f t="shared" si="1"/>
        <v>120</v>
      </c>
      <c r="B127" s="14" t="s">
        <v>1082</v>
      </c>
      <c r="C127" s="17"/>
      <c r="D127" s="17"/>
      <c r="E127" s="17"/>
    </row>
    <row r="128">
      <c r="A128" s="14">
        <f t="shared" si="1"/>
        <v>121</v>
      </c>
      <c r="B128" s="14" t="s">
        <v>1083</v>
      </c>
      <c r="C128" s="17"/>
      <c r="D128" s="17"/>
      <c r="E128" s="17"/>
    </row>
    <row r="129">
      <c r="A129" s="14">
        <f t="shared" si="1"/>
        <v>122</v>
      </c>
      <c r="B129" s="14" t="s">
        <v>1084</v>
      </c>
      <c r="C129" s="17"/>
      <c r="D129" s="17"/>
      <c r="E129" s="17"/>
    </row>
    <row r="130">
      <c r="A130" s="14">
        <f t="shared" si="1"/>
        <v>123</v>
      </c>
      <c r="B130" s="14" t="s">
        <v>1085</v>
      </c>
      <c r="C130" s="17"/>
      <c r="D130" s="17"/>
      <c r="E130" s="17"/>
    </row>
    <row r="131">
      <c r="A131" s="14">
        <f t="shared" si="1"/>
        <v>124</v>
      </c>
      <c r="B131" s="14" t="s">
        <v>1086</v>
      </c>
      <c r="C131" s="17"/>
      <c r="D131" s="17"/>
      <c r="E131" s="17"/>
    </row>
    <row r="132">
      <c r="A132" s="14">
        <f t="shared" si="1"/>
        <v>125</v>
      </c>
      <c r="B132" s="14" t="s">
        <v>1087</v>
      </c>
      <c r="C132" s="17"/>
      <c r="D132" s="17"/>
      <c r="E132" s="17"/>
    </row>
    <row r="133">
      <c r="A133" s="14">
        <f t="shared" si="1"/>
        <v>126</v>
      </c>
      <c r="B133" s="14" t="s">
        <v>1088</v>
      </c>
      <c r="C133" s="17"/>
      <c r="D133" s="17"/>
      <c r="E133" s="17"/>
    </row>
    <row r="134">
      <c r="A134" s="14">
        <f t="shared" si="1"/>
        <v>127</v>
      </c>
      <c r="B134" s="14" t="s">
        <v>1089</v>
      </c>
      <c r="C134" s="17"/>
      <c r="D134" s="17"/>
      <c r="E134" s="17"/>
    </row>
    <row r="135">
      <c r="A135" s="14">
        <f t="shared" si="1"/>
        <v>128</v>
      </c>
      <c r="B135" s="14" t="s">
        <v>1090</v>
      </c>
      <c r="C135" s="17"/>
      <c r="D135" s="17"/>
      <c r="E135" s="17"/>
    </row>
    <row r="136">
      <c r="A136" s="14">
        <f t="shared" si="1"/>
        <v>129</v>
      </c>
      <c r="B136" s="14" t="s">
        <v>1091</v>
      </c>
      <c r="C136" s="17"/>
      <c r="D136" s="17"/>
      <c r="E136" s="17"/>
    </row>
    <row r="137">
      <c r="A137" s="14">
        <f t="shared" si="1"/>
        <v>130</v>
      </c>
      <c r="B137" s="14" t="s">
        <v>1092</v>
      </c>
      <c r="C137" s="17"/>
      <c r="D137" s="17"/>
      <c r="E137" s="17"/>
    </row>
    <row r="138">
      <c r="A138" s="14">
        <f t="shared" si="1"/>
        <v>131</v>
      </c>
      <c r="B138" s="14" t="s">
        <v>1093</v>
      </c>
      <c r="C138" s="17"/>
      <c r="D138" s="17"/>
      <c r="E138" s="17"/>
    </row>
    <row r="139">
      <c r="A139" s="14">
        <f t="shared" si="1"/>
        <v>132</v>
      </c>
      <c r="B139" s="14" t="s">
        <v>1094</v>
      </c>
      <c r="C139" s="17"/>
      <c r="D139" s="17"/>
      <c r="E139" s="17"/>
    </row>
    <row r="140">
      <c r="A140" s="14">
        <f t="shared" si="1"/>
        <v>133</v>
      </c>
      <c r="B140" s="14" t="s">
        <v>1095</v>
      </c>
      <c r="C140" s="17"/>
      <c r="D140" s="17"/>
      <c r="E140" s="17"/>
    </row>
    <row r="141">
      <c r="A141" s="14">
        <f t="shared" si="1"/>
        <v>134</v>
      </c>
      <c r="B141" s="14" t="s">
        <v>1096</v>
      </c>
      <c r="C141" s="17"/>
      <c r="D141" s="17"/>
      <c r="E141" s="17"/>
    </row>
    <row r="142">
      <c r="A142" s="14">
        <f t="shared" si="1"/>
        <v>135</v>
      </c>
      <c r="B142" s="14" t="s">
        <v>1097</v>
      </c>
      <c r="C142" s="17"/>
      <c r="D142" s="17"/>
      <c r="E142" s="17"/>
    </row>
    <row r="143">
      <c r="A143" s="14">
        <f t="shared" si="1"/>
        <v>136</v>
      </c>
      <c r="B143" s="14" t="s">
        <v>1098</v>
      </c>
      <c r="C143" s="17"/>
      <c r="D143" s="17"/>
      <c r="E143" s="17"/>
    </row>
    <row r="144">
      <c r="A144" s="14">
        <f t="shared" si="1"/>
        <v>137</v>
      </c>
      <c r="B144" s="14" t="s">
        <v>1099</v>
      </c>
      <c r="C144" s="17"/>
      <c r="D144" s="17"/>
      <c r="E144" s="17"/>
    </row>
    <row r="145">
      <c r="A145" s="14">
        <f t="shared" si="1"/>
        <v>138</v>
      </c>
      <c r="B145" s="14" t="s">
        <v>1100</v>
      </c>
      <c r="C145" s="17"/>
      <c r="D145" s="17"/>
      <c r="E145" s="17"/>
    </row>
    <row r="146">
      <c r="A146" s="14">
        <f t="shared" si="1"/>
        <v>139</v>
      </c>
      <c r="B146" s="14" t="s">
        <v>1101</v>
      </c>
      <c r="C146" s="17"/>
      <c r="D146" s="17"/>
      <c r="E146" s="17"/>
    </row>
    <row r="147">
      <c r="A147" s="14">
        <f t="shared" si="1"/>
        <v>140</v>
      </c>
      <c r="B147" s="14" t="s">
        <v>1102</v>
      </c>
      <c r="C147" s="17"/>
      <c r="D147" s="17"/>
      <c r="E147" s="17"/>
    </row>
    <row r="148">
      <c r="A148" s="14">
        <f t="shared" si="1"/>
        <v>141</v>
      </c>
      <c r="B148" s="14" t="s">
        <v>1103</v>
      </c>
      <c r="C148" s="17"/>
      <c r="D148" s="17"/>
      <c r="E148" s="17"/>
    </row>
    <row r="149">
      <c r="A149" s="14">
        <f t="shared" si="1"/>
        <v>142</v>
      </c>
      <c r="B149" s="14" t="s">
        <v>1104</v>
      </c>
      <c r="C149" s="17"/>
      <c r="D149" s="17"/>
      <c r="E149" s="17"/>
    </row>
    <row r="150">
      <c r="A150" s="14">
        <f t="shared" si="1"/>
        <v>143</v>
      </c>
      <c r="B150" s="14" t="s">
        <v>1105</v>
      </c>
      <c r="C150" s="17"/>
      <c r="D150" s="17"/>
      <c r="E150" s="17"/>
    </row>
    <row r="151">
      <c r="A151" s="14">
        <f t="shared" si="1"/>
        <v>144</v>
      </c>
      <c r="B151" s="14" t="s">
        <v>1106</v>
      </c>
      <c r="C151" s="17"/>
      <c r="D151" s="17"/>
      <c r="E151" s="17"/>
    </row>
    <row r="152">
      <c r="A152" s="14">
        <f t="shared" si="1"/>
        <v>145</v>
      </c>
      <c r="B152" s="14" t="s">
        <v>1107</v>
      </c>
      <c r="C152" s="17"/>
      <c r="D152" s="17"/>
      <c r="E152" s="17"/>
    </row>
    <row r="153">
      <c r="A153" s="14">
        <f t="shared" si="1"/>
        <v>146</v>
      </c>
      <c r="B153" s="14" t="s">
        <v>1108</v>
      </c>
      <c r="C153" s="17"/>
      <c r="D153" s="17"/>
      <c r="E153" s="17"/>
    </row>
    <row r="154">
      <c r="A154" s="14">
        <f t="shared" si="1"/>
        <v>147</v>
      </c>
      <c r="B154" s="14" t="s">
        <v>1109</v>
      </c>
      <c r="C154" s="17"/>
      <c r="D154" s="17"/>
      <c r="E154" s="17"/>
    </row>
    <row r="155">
      <c r="A155" s="14">
        <f t="shared" si="1"/>
        <v>148</v>
      </c>
      <c r="B155" s="14" t="s">
        <v>1110</v>
      </c>
      <c r="C155" s="17"/>
      <c r="D155" s="17"/>
      <c r="E155" s="17"/>
    </row>
    <row r="156">
      <c r="A156" s="14">
        <f t="shared" si="1"/>
        <v>149</v>
      </c>
      <c r="B156" s="14" t="s">
        <v>1111</v>
      </c>
      <c r="C156" s="17"/>
      <c r="D156" s="17"/>
      <c r="E156" s="17"/>
    </row>
    <row r="157">
      <c r="A157" s="14">
        <f t="shared" si="1"/>
        <v>150</v>
      </c>
      <c r="B157" s="14" t="s">
        <v>1112</v>
      </c>
      <c r="C157" s="17"/>
      <c r="D157" s="17"/>
      <c r="E157" s="17"/>
    </row>
    <row r="158">
      <c r="A158" s="14">
        <f t="shared" si="1"/>
        <v>151</v>
      </c>
      <c r="B158" s="14" t="s">
        <v>1113</v>
      </c>
      <c r="C158" s="17"/>
      <c r="D158" s="17"/>
      <c r="E158" s="17"/>
    </row>
    <row r="159">
      <c r="A159" s="14">
        <f t="shared" si="1"/>
        <v>152</v>
      </c>
      <c r="B159" s="14" t="s">
        <v>1114</v>
      </c>
      <c r="C159" s="17"/>
      <c r="D159" s="17"/>
      <c r="E159" s="17"/>
    </row>
    <row r="160">
      <c r="A160" s="14">
        <f t="shared" si="1"/>
        <v>153</v>
      </c>
      <c r="B160" s="14" t="s">
        <v>1115</v>
      </c>
      <c r="C160" s="17"/>
      <c r="D160" s="17"/>
      <c r="E160" s="17"/>
    </row>
    <row r="161">
      <c r="A161" s="14">
        <f t="shared" si="1"/>
        <v>154</v>
      </c>
      <c r="B161" s="14" t="s">
        <v>1116</v>
      </c>
      <c r="C161" s="17"/>
      <c r="D161" s="17"/>
      <c r="E161" s="17"/>
    </row>
    <row r="162">
      <c r="A162" s="14">
        <f t="shared" si="1"/>
        <v>155</v>
      </c>
      <c r="B162" s="14" t="s">
        <v>1117</v>
      </c>
      <c r="C162" s="17"/>
      <c r="D162" s="17"/>
      <c r="E162" s="17"/>
    </row>
    <row r="163">
      <c r="A163" s="14">
        <f t="shared" si="1"/>
        <v>156</v>
      </c>
      <c r="B163" s="14" t="s">
        <v>1118</v>
      </c>
      <c r="C163" s="17"/>
      <c r="D163" s="17"/>
      <c r="E163" s="17"/>
    </row>
    <row r="164">
      <c r="A164" s="14">
        <f t="shared" si="1"/>
        <v>157</v>
      </c>
      <c r="B164" s="14" t="s">
        <v>1119</v>
      </c>
      <c r="C164" s="17"/>
      <c r="D164" s="17"/>
      <c r="E164" s="17"/>
    </row>
    <row r="165">
      <c r="A165" s="14">
        <f t="shared" si="1"/>
        <v>158</v>
      </c>
      <c r="B165" s="14" t="s">
        <v>1120</v>
      </c>
      <c r="C165" s="17"/>
      <c r="D165" s="17"/>
      <c r="E165" s="17"/>
    </row>
    <row r="166">
      <c r="A166" s="14">
        <f t="shared" si="1"/>
        <v>159</v>
      </c>
      <c r="B166" s="14" t="s">
        <v>1121</v>
      </c>
      <c r="C166" s="17"/>
      <c r="D166" s="17"/>
      <c r="E166" s="17"/>
    </row>
    <row r="167">
      <c r="A167" s="14">
        <f t="shared" si="1"/>
        <v>160</v>
      </c>
      <c r="B167" s="14" t="s">
        <v>1122</v>
      </c>
      <c r="C167" s="17"/>
      <c r="D167" s="17"/>
      <c r="E167" s="17"/>
    </row>
    <row r="168">
      <c r="A168" s="14">
        <f t="shared" si="1"/>
        <v>161</v>
      </c>
      <c r="B168" s="14" t="s">
        <v>1123</v>
      </c>
      <c r="C168" s="17"/>
      <c r="D168" s="17"/>
      <c r="E168" s="17"/>
    </row>
    <row r="169">
      <c r="A169" s="14">
        <f t="shared" si="1"/>
        <v>162</v>
      </c>
      <c r="B169" s="14" t="s">
        <v>1124</v>
      </c>
      <c r="C169" s="17"/>
      <c r="D169" s="17"/>
      <c r="E169" s="17"/>
    </row>
    <row r="170">
      <c r="A170" s="14">
        <f t="shared" si="1"/>
        <v>163</v>
      </c>
      <c r="B170" s="14" t="s">
        <v>1125</v>
      </c>
      <c r="C170" s="17"/>
      <c r="D170" s="17"/>
      <c r="E170" s="17"/>
    </row>
    <row r="171">
      <c r="A171" s="14">
        <f t="shared" si="1"/>
        <v>164</v>
      </c>
      <c r="B171" s="14" t="s">
        <v>1126</v>
      </c>
      <c r="C171" s="17"/>
      <c r="D171" s="17"/>
      <c r="E171" s="17"/>
    </row>
    <row r="172">
      <c r="A172" s="14">
        <f t="shared" si="1"/>
        <v>165</v>
      </c>
      <c r="B172" s="14" t="s">
        <v>1127</v>
      </c>
      <c r="C172" s="17"/>
      <c r="D172" s="17"/>
      <c r="E172" s="17"/>
    </row>
    <row r="173">
      <c r="A173" s="14">
        <f t="shared" si="1"/>
        <v>166</v>
      </c>
      <c r="B173" s="14" t="s">
        <v>1128</v>
      </c>
      <c r="C173" s="17"/>
      <c r="D173" s="17"/>
      <c r="E173" s="17"/>
    </row>
    <row r="174">
      <c r="A174" s="14">
        <f t="shared" si="1"/>
        <v>167</v>
      </c>
      <c r="B174" s="14" t="s">
        <v>1129</v>
      </c>
      <c r="C174" s="17"/>
      <c r="D174" s="17"/>
      <c r="E174" s="17"/>
    </row>
    <row r="175">
      <c r="A175" s="14">
        <f t="shared" si="1"/>
        <v>168</v>
      </c>
      <c r="B175" s="14" t="s">
        <v>1130</v>
      </c>
      <c r="C175" s="17"/>
      <c r="D175" s="17"/>
      <c r="E175" s="17"/>
    </row>
    <row r="176">
      <c r="A176" s="14">
        <f t="shared" si="1"/>
        <v>169</v>
      </c>
      <c r="B176" s="14" t="s">
        <v>1131</v>
      </c>
      <c r="C176" s="17"/>
      <c r="D176" s="17"/>
      <c r="E176" s="17"/>
    </row>
    <row r="177">
      <c r="A177" s="14">
        <f t="shared" si="1"/>
        <v>170</v>
      </c>
      <c r="B177" s="14" t="s">
        <v>1132</v>
      </c>
      <c r="C177" s="17"/>
      <c r="D177" s="17"/>
      <c r="E177" s="17"/>
    </row>
    <row r="178">
      <c r="A178" s="14">
        <f t="shared" si="1"/>
        <v>171</v>
      </c>
      <c r="B178" s="14" t="s">
        <v>1133</v>
      </c>
      <c r="C178" s="17"/>
      <c r="D178" s="17"/>
      <c r="E178" s="17"/>
    </row>
    <row r="179">
      <c r="A179" s="14">
        <f t="shared" si="1"/>
        <v>172</v>
      </c>
      <c r="B179" s="14" t="s">
        <v>1134</v>
      </c>
      <c r="C179" s="17"/>
      <c r="D179" s="17"/>
      <c r="E179" s="17"/>
    </row>
    <row r="180">
      <c r="A180" s="14">
        <f t="shared" si="1"/>
        <v>173</v>
      </c>
      <c r="B180" s="14" t="s">
        <v>1135</v>
      </c>
      <c r="C180" s="17"/>
      <c r="D180" s="17"/>
      <c r="E180" s="17"/>
    </row>
    <row r="181">
      <c r="A181" s="14">
        <f t="shared" si="1"/>
        <v>174</v>
      </c>
      <c r="B181" s="14" t="s">
        <v>1136</v>
      </c>
      <c r="C181" s="17"/>
      <c r="D181" s="17"/>
      <c r="E181" s="17"/>
    </row>
    <row r="182">
      <c r="A182" s="14">
        <f t="shared" si="1"/>
        <v>175</v>
      </c>
      <c r="B182" s="14" t="s">
        <v>1137</v>
      </c>
      <c r="C182" s="17"/>
      <c r="D182" s="17"/>
      <c r="E182" s="17"/>
    </row>
    <row r="183">
      <c r="A183" s="14">
        <f t="shared" si="1"/>
        <v>176</v>
      </c>
      <c r="B183" s="14" t="s">
        <v>1138</v>
      </c>
      <c r="C183" s="17"/>
      <c r="D183" s="17"/>
      <c r="E183" s="17"/>
    </row>
    <row r="184">
      <c r="A184" s="14">
        <f t="shared" si="1"/>
        <v>177</v>
      </c>
      <c r="B184" s="14" t="s">
        <v>1139</v>
      </c>
      <c r="C184" s="17"/>
      <c r="D184" s="17"/>
      <c r="E184" s="17"/>
    </row>
    <row r="185">
      <c r="A185" s="14">
        <f t="shared" si="1"/>
        <v>178</v>
      </c>
      <c r="B185" s="14" t="s">
        <v>1140</v>
      </c>
      <c r="C185" s="17"/>
      <c r="D185" s="17"/>
      <c r="E185" s="17"/>
    </row>
    <row r="186">
      <c r="A186" s="14">
        <f t="shared" si="1"/>
        <v>179</v>
      </c>
      <c r="B186" s="14" t="s">
        <v>1141</v>
      </c>
      <c r="C186" s="17"/>
      <c r="D186" s="17"/>
      <c r="E186" s="17"/>
    </row>
    <row r="187">
      <c r="A187" s="14">
        <f t="shared" si="1"/>
        <v>180</v>
      </c>
      <c r="B187" s="14" t="s">
        <v>1142</v>
      </c>
      <c r="C187" s="17"/>
      <c r="D187" s="17"/>
      <c r="E187" s="17"/>
    </row>
    <row r="188">
      <c r="A188" s="14">
        <f t="shared" si="1"/>
        <v>181</v>
      </c>
      <c r="B188" s="14" t="s">
        <v>1143</v>
      </c>
      <c r="C188" s="17"/>
      <c r="D188" s="17"/>
      <c r="E188" s="17"/>
    </row>
    <row r="189">
      <c r="A189" s="14">
        <f t="shared" si="1"/>
        <v>182</v>
      </c>
      <c r="B189" s="14" t="s">
        <v>1144</v>
      </c>
      <c r="C189" s="17"/>
      <c r="D189" s="17"/>
      <c r="E189" s="17"/>
    </row>
    <row r="190">
      <c r="A190" s="14">
        <f t="shared" si="1"/>
        <v>183</v>
      </c>
      <c r="B190" s="14" t="s">
        <v>1145</v>
      </c>
      <c r="C190" s="17"/>
      <c r="D190" s="17"/>
      <c r="E190" s="17"/>
    </row>
    <row r="191">
      <c r="A191" s="14">
        <f t="shared" si="1"/>
        <v>184</v>
      </c>
      <c r="B191" s="14" t="s">
        <v>1146</v>
      </c>
      <c r="C191" s="17"/>
      <c r="D191" s="17"/>
      <c r="E191" s="17"/>
    </row>
    <row r="192">
      <c r="A192" s="14">
        <f t="shared" si="1"/>
        <v>185</v>
      </c>
      <c r="B192" s="14" t="s">
        <v>1147</v>
      </c>
      <c r="C192" s="17"/>
      <c r="D192" s="17"/>
      <c r="E192" s="17"/>
    </row>
    <row r="193">
      <c r="A193" s="14">
        <f t="shared" si="1"/>
        <v>186</v>
      </c>
      <c r="B193" s="14" t="s">
        <v>1148</v>
      </c>
      <c r="C193" s="17"/>
      <c r="D193" s="17"/>
      <c r="E193" s="17"/>
    </row>
    <row r="194">
      <c r="A194" s="14">
        <f t="shared" si="1"/>
        <v>187</v>
      </c>
      <c r="B194" s="14" t="s">
        <v>1149</v>
      </c>
      <c r="C194" s="17"/>
      <c r="D194" s="17"/>
      <c r="E194" s="17"/>
    </row>
    <row r="195">
      <c r="A195" s="14">
        <f t="shared" si="1"/>
        <v>188</v>
      </c>
      <c r="B195" s="14" t="s">
        <v>1150</v>
      </c>
      <c r="C195" s="17"/>
      <c r="D195" s="17"/>
      <c r="E195" s="17"/>
    </row>
    <row r="196">
      <c r="A196" s="14">
        <f t="shared" si="1"/>
        <v>189</v>
      </c>
      <c r="B196" s="14" t="s">
        <v>1151</v>
      </c>
      <c r="C196" s="17"/>
      <c r="D196" s="17"/>
      <c r="E196" s="17"/>
    </row>
    <row r="197">
      <c r="A197" s="14">
        <f t="shared" si="1"/>
        <v>190</v>
      </c>
      <c r="B197" s="14" t="s">
        <v>1152</v>
      </c>
      <c r="C197" s="17"/>
      <c r="D197" s="17"/>
      <c r="E197" s="17"/>
    </row>
    <row r="198">
      <c r="A198" s="14">
        <f t="shared" si="1"/>
        <v>191</v>
      </c>
      <c r="B198" s="14" t="s">
        <v>1153</v>
      </c>
      <c r="C198" s="17"/>
      <c r="D198" s="17"/>
      <c r="E198" s="17"/>
    </row>
    <row r="199">
      <c r="A199" s="14">
        <f t="shared" si="1"/>
        <v>192</v>
      </c>
      <c r="B199" s="14" t="s">
        <v>1154</v>
      </c>
      <c r="C199" s="17"/>
      <c r="D199" s="17"/>
      <c r="E199" s="17"/>
    </row>
    <row r="200">
      <c r="A200" s="14">
        <f t="shared" si="1"/>
        <v>193</v>
      </c>
      <c r="B200" s="14" t="s">
        <v>1155</v>
      </c>
      <c r="C200" s="17"/>
      <c r="D200" s="17"/>
      <c r="E200" s="17"/>
    </row>
    <row r="201">
      <c r="A201" s="14">
        <f t="shared" si="1"/>
        <v>194</v>
      </c>
      <c r="B201" s="14" t="s">
        <v>1156</v>
      </c>
      <c r="C201" s="17"/>
      <c r="D201" s="17"/>
      <c r="E201" s="17"/>
    </row>
    <row r="202">
      <c r="A202" s="14">
        <f t="shared" si="1"/>
        <v>195</v>
      </c>
      <c r="B202" s="14" t="s">
        <v>1157</v>
      </c>
      <c r="C202" s="17"/>
      <c r="D202" s="17"/>
      <c r="E202" s="17"/>
    </row>
    <row r="203">
      <c r="A203" s="14">
        <f t="shared" si="1"/>
        <v>196</v>
      </c>
      <c r="B203" s="14" t="s">
        <v>1158</v>
      </c>
      <c r="C203" s="17"/>
      <c r="D203" s="17"/>
      <c r="E203" s="17"/>
    </row>
    <row r="204">
      <c r="A204" s="14">
        <f t="shared" si="1"/>
        <v>197</v>
      </c>
      <c r="B204" s="14" t="s">
        <v>1159</v>
      </c>
      <c r="C204" s="17"/>
      <c r="D204" s="17"/>
      <c r="E204" s="17"/>
    </row>
    <row r="205">
      <c r="A205" s="14">
        <f t="shared" si="1"/>
        <v>198</v>
      </c>
      <c r="B205" s="14" t="s">
        <v>1160</v>
      </c>
      <c r="C205" s="17"/>
      <c r="D205" s="17"/>
      <c r="E205" s="17"/>
    </row>
    <row r="206">
      <c r="A206" s="14">
        <f t="shared" si="1"/>
        <v>199</v>
      </c>
      <c r="B206" s="14" t="s">
        <v>1161</v>
      </c>
      <c r="C206" s="17"/>
      <c r="D206" s="17"/>
      <c r="E206" s="17"/>
    </row>
    <row r="207">
      <c r="A207" s="14">
        <f t="shared" si="1"/>
        <v>200</v>
      </c>
      <c r="B207" s="14" t="s">
        <v>1162</v>
      </c>
      <c r="C207" s="17"/>
      <c r="D207" s="17"/>
      <c r="E207" s="17"/>
    </row>
    <row r="208">
      <c r="A208" s="14">
        <f t="shared" si="1"/>
        <v>201</v>
      </c>
      <c r="B208" s="14" t="s">
        <v>1163</v>
      </c>
      <c r="C208" s="17"/>
      <c r="D208" s="17"/>
      <c r="E208" s="17"/>
    </row>
    <row r="209">
      <c r="A209" s="14">
        <f t="shared" si="1"/>
        <v>202</v>
      </c>
      <c r="B209" s="14" t="s">
        <v>1164</v>
      </c>
      <c r="C209" s="17"/>
      <c r="D209" s="17"/>
      <c r="E209" s="17"/>
    </row>
    <row r="210">
      <c r="A210" s="14">
        <f t="shared" si="1"/>
        <v>203</v>
      </c>
      <c r="B210" s="14" t="s">
        <v>1165</v>
      </c>
      <c r="C210" s="17"/>
      <c r="D210" s="17"/>
      <c r="E210" s="17"/>
    </row>
    <row r="211">
      <c r="A211" s="14">
        <f t="shared" si="1"/>
        <v>204</v>
      </c>
      <c r="B211" s="14" t="s">
        <v>1166</v>
      </c>
      <c r="C211" s="17"/>
      <c r="D211" s="17"/>
      <c r="E211" s="17"/>
    </row>
    <row r="212">
      <c r="A212" s="14">
        <f t="shared" si="1"/>
        <v>205</v>
      </c>
      <c r="B212" s="14" t="s">
        <v>1167</v>
      </c>
      <c r="C212" s="17"/>
      <c r="D212" s="17"/>
      <c r="E212" s="17"/>
    </row>
    <row r="213">
      <c r="A213" s="14">
        <f t="shared" si="1"/>
        <v>206</v>
      </c>
      <c r="B213" s="14" t="s">
        <v>1168</v>
      </c>
      <c r="C213" s="17"/>
      <c r="D213" s="17"/>
      <c r="E213" s="17"/>
    </row>
    <row r="214">
      <c r="A214" s="14">
        <f t="shared" si="1"/>
        <v>207</v>
      </c>
      <c r="B214" s="14" t="s">
        <v>1169</v>
      </c>
      <c r="C214" s="17"/>
      <c r="D214" s="17"/>
      <c r="E214" s="17"/>
    </row>
    <row r="215">
      <c r="A215" s="14">
        <f t="shared" si="1"/>
        <v>208</v>
      </c>
      <c r="B215" s="14" t="s">
        <v>1170</v>
      </c>
      <c r="C215" s="17"/>
      <c r="D215" s="17"/>
      <c r="E215" s="17"/>
    </row>
    <row r="216">
      <c r="A216" s="14">
        <f t="shared" si="1"/>
        <v>209</v>
      </c>
      <c r="B216" s="14" t="s">
        <v>1171</v>
      </c>
      <c r="C216" s="17"/>
      <c r="D216" s="17"/>
      <c r="E216" s="17"/>
    </row>
    <row r="217">
      <c r="A217" s="14">
        <f t="shared" si="1"/>
        <v>210</v>
      </c>
      <c r="B217" s="14" t="s">
        <v>1172</v>
      </c>
      <c r="C217" s="17"/>
      <c r="D217" s="17"/>
      <c r="E217" s="17"/>
    </row>
    <row r="218">
      <c r="A218" s="14">
        <f t="shared" si="1"/>
        <v>211</v>
      </c>
      <c r="B218" s="14" t="s">
        <v>1173</v>
      </c>
      <c r="C218" s="17"/>
      <c r="D218" s="17"/>
      <c r="E218" s="17"/>
    </row>
    <row r="219">
      <c r="A219" s="14">
        <f t="shared" si="1"/>
        <v>212</v>
      </c>
      <c r="B219" s="14" t="s">
        <v>1174</v>
      </c>
      <c r="C219" s="17"/>
      <c r="D219" s="17"/>
      <c r="E219" s="17"/>
    </row>
    <row r="220">
      <c r="A220" s="14">
        <f t="shared" si="1"/>
        <v>213</v>
      </c>
      <c r="B220" s="14" t="s">
        <v>1175</v>
      </c>
      <c r="C220" s="17"/>
      <c r="D220" s="17"/>
      <c r="E220" s="17"/>
    </row>
    <row r="221">
      <c r="A221" s="14">
        <f t="shared" si="1"/>
        <v>214</v>
      </c>
      <c r="B221" s="14" t="s">
        <v>1176</v>
      </c>
      <c r="C221" s="17"/>
      <c r="D221" s="17"/>
      <c r="E221" s="17"/>
    </row>
    <row r="222">
      <c r="A222" s="14">
        <f t="shared" si="1"/>
        <v>215</v>
      </c>
      <c r="B222" s="14" t="s">
        <v>1177</v>
      </c>
      <c r="C222" s="17"/>
      <c r="D222" s="17"/>
      <c r="E222" s="17"/>
    </row>
    <row r="223">
      <c r="A223" s="14">
        <f t="shared" si="1"/>
        <v>216</v>
      </c>
      <c r="B223" s="14" t="s">
        <v>1178</v>
      </c>
      <c r="C223" s="17"/>
      <c r="D223" s="17"/>
      <c r="E223" s="17"/>
    </row>
    <row r="224">
      <c r="A224" s="14">
        <f t="shared" si="1"/>
        <v>217</v>
      </c>
      <c r="B224" s="14" t="s">
        <v>1179</v>
      </c>
      <c r="C224" s="17"/>
      <c r="D224" s="17"/>
      <c r="E224" s="17"/>
    </row>
    <row r="225">
      <c r="A225" s="14">
        <f t="shared" si="1"/>
        <v>218</v>
      </c>
      <c r="B225" s="14" t="s">
        <v>1180</v>
      </c>
      <c r="C225" s="17"/>
      <c r="D225" s="17"/>
      <c r="E225" s="17"/>
    </row>
    <row r="226">
      <c r="A226" s="14">
        <f t="shared" si="1"/>
        <v>219</v>
      </c>
      <c r="B226" s="14" t="s">
        <v>1181</v>
      </c>
      <c r="C226" s="17"/>
      <c r="D226" s="17"/>
      <c r="E226" s="17"/>
    </row>
    <row r="227">
      <c r="A227" s="14">
        <f t="shared" si="1"/>
        <v>220</v>
      </c>
      <c r="B227" s="14" t="s">
        <v>1182</v>
      </c>
      <c r="C227" s="17"/>
      <c r="D227" s="17"/>
      <c r="E227" s="17"/>
    </row>
    <row r="228">
      <c r="A228" s="14">
        <f t="shared" si="1"/>
        <v>221</v>
      </c>
      <c r="B228" s="14" t="s">
        <v>1183</v>
      </c>
      <c r="C228" s="17"/>
      <c r="D228" s="17"/>
      <c r="E228" s="17"/>
    </row>
    <row r="229">
      <c r="A229" s="14">
        <f t="shared" si="1"/>
        <v>222</v>
      </c>
      <c r="B229" s="14" t="s">
        <v>1184</v>
      </c>
      <c r="C229" s="17"/>
      <c r="D229" s="17"/>
      <c r="E229" s="17"/>
    </row>
    <row r="230">
      <c r="A230" s="14">
        <f t="shared" si="1"/>
        <v>223</v>
      </c>
      <c r="B230" s="14" t="s">
        <v>1185</v>
      </c>
      <c r="C230" s="17"/>
      <c r="D230" s="17"/>
      <c r="E230" s="17"/>
    </row>
    <row r="231">
      <c r="A231" s="14">
        <f t="shared" si="1"/>
        <v>224</v>
      </c>
      <c r="B231" s="14" t="s">
        <v>1186</v>
      </c>
      <c r="C231" s="17"/>
      <c r="D231" s="17"/>
      <c r="E231" s="17"/>
    </row>
    <row r="232">
      <c r="A232" s="14">
        <f t="shared" si="1"/>
        <v>225</v>
      </c>
      <c r="B232" s="14" t="s">
        <v>1187</v>
      </c>
      <c r="C232" s="17"/>
      <c r="D232" s="17"/>
      <c r="E232" s="17"/>
    </row>
    <row r="233">
      <c r="A233" s="14">
        <f t="shared" si="1"/>
        <v>226</v>
      </c>
      <c r="B233" s="14" t="s">
        <v>1188</v>
      </c>
      <c r="C233" s="17"/>
      <c r="D233" s="17"/>
      <c r="E233" s="17"/>
    </row>
    <row r="234">
      <c r="A234" s="14">
        <f t="shared" si="1"/>
        <v>227</v>
      </c>
      <c r="B234" s="14" t="s">
        <v>1189</v>
      </c>
      <c r="C234" s="17"/>
      <c r="D234" s="17"/>
      <c r="E234" s="17"/>
    </row>
    <row r="235">
      <c r="A235" s="14">
        <f t="shared" si="1"/>
        <v>228</v>
      </c>
      <c r="B235" s="14" t="s">
        <v>1190</v>
      </c>
      <c r="C235" s="17"/>
      <c r="D235" s="17"/>
      <c r="E235" s="17"/>
    </row>
    <row r="236">
      <c r="A236" s="14">
        <f t="shared" si="1"/>
        <v>229</v>
      </c>
      <c r="B236" s="14" t="s">
        <v>1191</v>
      </c>
      <c r="C236" s="17"/>
      <c r="D236" s="17"/>
      <c r="E236" s="17"/>
    </row>
    <row r="237">
      <c r="A237" s="14">
        <f t="shared" si="1"/>
        <v>230</v>
      </c>
      <c r="B237" s="14" t="s">
        <v>1192</v>
      </c>
      <c r="C237" s="17"/>
      <c r="D237" s="17"/>
      <c r="E237" s="17"/>
    </row>
    <row r="238">
      <c r="A238" s="14">
        <f t="shared" si="1"/>
        <v>231</v>
      </c>
      <c r="B238" s="14" t="s">
        <v>1193</v>
      </c>
      <c r="C238" s="17"/>
      <c r="D238" s="17"/>
      <c r="E238" s="17"/>
    </row>
    <row r="239">
      <c r="A239" s="14">
        <f t="shared" si="1"/>
        <v>232</v>
      </c>
      <c r="B239" s="14" t="s">
        <v>1194</v>
      </c>
      <c r="C239" s="17"/>
      <c r="D239" s="17"/>
      <c r="E239" s="17"/>
    </row>
    <row r="240">
      <c r="A240" s="14">
        <f t="shared" si="1"/>
        <v>233</v>
      </c>
      <c r="B240" s="14" t="s">
        <v>1195</v>
      </c>
      <c r="C240" s="17"/>
      <c r="D240" s="17"/>
      <c r="E240" s="17"/>
    </row>
    <row r="241">
      <c r="A241" s="14">
        <f t="shared" si="1"/>
        <v>234</v>
      </c>
      <c r="B241" s="14" t="s">
        <v>1196</v>
      </c>
      <c r="C241" s="17"/>
      <c r="D241" s="17"/>
      <c r="E241" s="17"/>
    </row>
    <row r="242">
      <c r="A242" s="14">
        <f t="shared" si="1"/>
        <v>235</v>
      </c>
      <c r="B242" s="14" t="s">
        <v>1197</v>
      </c>
      <c r="C242" s="17"/>
      <c r="D242" s="17"/>
      <c r="E242" s="17"/>
    </row>
    <row r="243">
      <c r="A243" s="14">
        <f t="shared" si="1"/>
        <v>236</v>
      </c>
      <c r="B243" s="14" t="s">
        <v>1198</v>
      </c>
      <c r="C243" s="17"/>
      <c r="D243" s="17"/>
      <c r="E243" s="17"/>
    </row>
    <row r="244">
      <c r="A244" s="14">
        <f t="shared" si="1"/>
        <v>237</v>
      </c>
      <c r="B244" s="14" t="s">
        <v>1199</v>
      </c>
      <c r="C244" s="17"/>
      <c r="D244" s="17"/>
      <c r="E244" s="17"/>
    </row>
    <row r="245">
      <c r="A245" s="14">
        <f t="shared" si="1"/>
        <v>238</v>
      </c>
      <c r="B245" s="14" t="s">
        <v>1200</v>
      </c>
      <c r="C245" s="17"/>
      <c r="D245" s="17"/>
      <c r="E245" s="17"/>
    </row>
    <row r="246">
      <c r="A246" s="14">
        <f t="shared" si="1"/>
        <v>239</v>
      </c>
      <c r="B246" s="14" t="s">
        <v>1201</v>
      </c>
      <c r="C246" s="17"/>
      <c r="D246" s="17"/>
      <c r="E246" s="17"/>
    </row>
    <row r="247">
      <c r="A247" s="14">
        <f t="shared" si="1"/>
        <v>240</v>
      </c>
      <c r="B247" s="14" t="s">
        <v>1202</v>
      </c>
      <c r="C247" s="17"/>
      <c r="D247" s="17"/>
      <c r="E247" s="17"/>
    </row>
    <row r="248">
      <c r="A248" s="14">
        <f t="shared" si="1"/>
        <v>241</v>
      </c>
      <c r="B248" s="14" t="s">
        <v>1203</v>
      </c>
      <c r="C248" s="17"/>
      <c r="D248" s="17"/>
      <c r="E248" s="17"/>
    </row>
    <row r="249">
      <c r="A249" s="14">
        <f t="shared" si="1"/>
        <v>242</v>
      </c>
      <c r="B249" s="14" t="s">
        <v>1204</v>
      </c>
      <c r="C249" s="17"/>
      <c r="D249" s="17"/>
      <c r="E249" s="17"/>
    </row>
    <row r="250">
      <c r="A250" s="14">
        <f t="shared" si="1"/>
        <v>243</v>
      </c>
      <c r="B250" s="14" t="s">
        <v>1205</v>
      </c>
      <c r="C250" s="17"/>
      <c r="D250" s="17"/>
      <c r="E250" s="17"/>
    </row>
    <row r="251">
      <c r="A251" s="14">
        <f t="shared" si="1"/>
        <v>244</v>
      </c>
      <c r="B251" s="14" t="s">
        <v>1206</v>
      </c>
      <c r="C251" s="17"/>
      <c r="D251" s="17"/>
      <c r="E251" s="17"/>
    </row>
    <row r="252">
      <c r="A252" s="14">
        <f t="shared" si="1"/>
        <v>245</v>
      </c>
      <c r="B252" s="14" t="s">
        <v>1207</v>
      </c>
      <c r="C252" s="17"/>
      <c r="D252" s="17"/>
      <c r="E252" s="17"/>
    </row>
    <row r="253">
      <c r="A253" s="14">
        <f t="shared" si="1"/>
        <v>246</v>
      </c>
      <c r="B253" s="14" t="s">
        <v>1208</v>
      </c>
      <c r="C253" s="17"/>
      <c r="D253" s="17"/>
      <c r="E253" s="17"/>
    </row>
    <row r="254">
      <c r="A254" s="14">
        <f t="shared" si="1"/>
        <v>247</v>
      </c>
      <c r="B254" s="14" t="s">
        <v>1209</v>
      </c>
      <c r="C254" s="17"/>
      <c r="D254" s="17"/>
      <c r="E254" s="17"/>
    </row>
    <row r="255">
      <c r="A255" s="14">
        <f t="shared" si="1"/>
        <v>248</v>
      </c>
      <c r="B255" s="14" t="s">
        <v>1210</v>
      </c>
      <c r="C255" s="17"/>
      <c r="D255" s="17"/>
      <c r="E255" s="17"/>
    </row>
    <row r="256">
      <c r="A256" s="14">
        <f t="shared" si="1"/>
        <v>249</v>
      </c>
      <c r="B256" s="14" t="s">
        <v>1211</v>
      </c>
      <c r="C256" s="17"/>
      <c r="D256" s="17"/>
      <c r="E256" s="17"/>
    </row>
    <row r="257">
      <c r="A257" s="14">
        <f t="shared" si="1"/>
        <v>250</v>
      </c>
      <c r="B257" s="14" t="s">
        <v>1212</v>
      </c>
      <c r="C257" s="17"/>
      <c r="D257" s="17"/>
      <c r="E257" s="17"/>
    </row>
    <row r="258">
      <c r="A258" s="14">
        <f t="shared" si="1"/>
        <v>251</v>
      </c>
      <c r="B258" s="14" t="s">
        <v>1213</v>
      </c>
      <c r="C258" s="17"/>
      <c r="D258" s="17"/>
      <c r="E258" s="17"/>
    </row>
    <row r="259">
      <c r="A259" s="14">
        <f t="shared" si="1"/>
        <v>252</v>
      </c>
      <c r="B259" s="14" t="s">
        <v>1214</v>
      </c>
      <c r="C259" s="17"/>
      <c r="D259" s="17"/>
      <c r="E259" s="17"/>
    </row>
    <row r="260">
      <c r="A260" s="14">
        <f t="shared" si="1"/>
        <v>253</v>
      </c>
      <c r="B260" s="14" t="s">
        <v>1215</v>
      </c>
      <c r="C260" s="17"/>
      <c r="D260" s="17"/>
      <c r="E260" s="17"/>
    </row>
    <row r="261">
      <c r="A261" s="14">
        <f t="shared" si="1"/>
        <v>254</v>
      </c>
      <c r="B261" s="14" t="s">
        <v>1216</v>
      </c>
      <c r="C261" s="17"/>
      <c r="D261" s="17"/>
      <c r="E261" s="17"/>
    </row>
    <row r="262">
      <c r="A262" s="14">
        <f t="shared" si="1"/>
        <v>255</v>
      </c>
      <c r="B262" s="14" t="s">
        <v>1217</v>
      </c>
      <c r="C262" s="17"/>
      <c r="D262" s="17"/>
      <c r="E262" s="17"/>
    </row>
    <row r="263">
      <c r="A263" s="14">
        <f t="shared" si="1"/>
        <v>256</v>
      </c>
      <c r="B263" s="14" t="s">
        <v>1218</v>
      </c>
      <c r="C263" s="17"/>
      <c r="D263" s="17"/>
      <c r="E263" s="17"/>
    </row>
    <row r="264">
      <c r="A264" s="14">
        <f t="shared" si="1"/>
        <v>257</v>
      </c>
      <c r="B264" s="14" t="s">
        <v>1219</v>
      </c>
      <c r="C264" s="17"/>
      <c r="D264" s="17"/>
      <c r="E264" s="17"/>
    </row>
    <row r="265">
      <c r="A265" s="14">
        <f t="shared" si="1"/>
        <v>258</v>
      </c>
      <c r="B265" s="14" t="s">
        <v>1220</v>
      </c>
      <c r="C265" s="17"/>
      <c r="D265" s="17"/>
      <c r="E265" s="17"/>
    </row>
    <row r="266">
      <c r="A266" s="14">
        <f t="shared" si="1"/>
        <v>259</v>
      </c>
      <c r="B266" s="14" t="s">
        <v>1221</v>
      </c>
      <c r="C266" s="17"/>
      <c r="D266" s="17"/>
      <c r="E266" s="17"/>
    </row>
    <row r="267">
      <c r="A267" s="14">
        <f t="shared" si="1"/>
        <v>260</v>
      </c>
      <c r="B267" s="14" t="s">
        <v>1222</v>
      </c>
      <c r="C267" s="17"/>
      <c r="D267" s="17"/>
      <c r="E267" s="17"/>
    </row>
    <row r="268">
      <c r="A268" s="14">
        <f t="shared" si="1"/>
        <v>261</v>
      </c>
      <c r="B268" s="14" t="s">
        <v>1223</v>
      </c>
      <c r="C268" s="17"/>
      <c r="D268" s="17"/>
      <c r="E268" s="17"/>
    </row>
    <row r="269">
      <c r="A269" s="14">
        <f t="shared" si="1"/>
        <v>262</v>
      </c>
      <c r="B269" s="14" t="s">
        <v>1224</v>
      </c>
      <c r="C269" s="17"/>
      <c r="D269" s="17"/>
      <c r="E269" s="17"/>
    </row>
    <row r="270">
      <c r="A270" s="14">
        <f t="shared" si="1"/>
        <v>263</v>
      </c>
      <c r="B270" s="14" t="s">
        <v>1225</v>
      </c>
      <c r="C270" s="17"/>
      <c r="D270" s="17"/>
      <c r="E270" s="17"/>
    </row>
    <row r="271">
      <c r="A271" s="14">
        <f t="shared" si="1"/>
        <v>264</v>
      </c>
      <c r="B271" s="14" t="s">
        <v>1226</v>
      </c>
      <c r="C271" s="17"/>
      <c r="D271" s="17"/>
      <c r="E271" s="17"/>
    </row>
    <row r="272">
      <c r="A272" s="14">
        <f t="shared" si="1"/>
        <v>265</v>
      </c>
      <c r="B272" s="14" t="s">
        <v>1227</v>
      </c>
      <c r="C272" s="17"/>
      <c r="D272" s="17"/>
      <c r="E272" s="17"/>
    </row>
    <row r="273">
      <c r="A273" s="14">
        <f t="shared" si="1"/>
        <v>266</v>
      </c>
      <c r="B273" s="14" t="s">
        <v>1228</v>
      </c>
      <c r="C273" s="17"/>
      <c r="D273" s="17"/>
      <c r="E273" s="17"/>
    </row>
    <row r="274">
      <c r="A274" s="14">
        <f t="shared" si="1"/>
        <v>267</v>
      </c>
      <c r="B274" s="14" t="s">
        <v>1229</v>
      </c>
      <c r="C274" s="17"/>
      <c r="D274" s="17"/>
      <c r="E274" s="17"/>
    </row>
    <row r="275">
      <c r="A275" s="14">
        <f t="shared" si="1"/>
        <v>268</v>
      </c>
      <c r="B275" s="14" t="s">
        <v>1230</v>
      </c>
      <c r="C275" s="17"/>
      <c r="D275" s="17"/>
      <c r="E275" s="17"/>
    </row>
    <row r="276">
      <c r="A276" s="14">
        <f t="shared" si="1"/>
        <v>269</v>
      </c>
      <c r="B276" s="14" t="s">
        <v>1231</v>
      </c>
      <c r="C276" s="17"/>
      <c r="D276" s="17"/>
      <c r="E276" s="17"/>
    </row>
    <row r="277">
      <c r="A277" s="14">
        <f t="shared" si="1"/>
        <v>270</v>
      </c>
      <c r="B277" s="14" t="s">
        <v>1232</v>
      </c>
      <c r="C277" s="17"/>
      <c r="D277" s="17"/>
      <c r="E277" s="17"/>
    </row>
    <row r="278">
      <c r="A278" s="14">
        <f t="shared" si="1"/>
        <v>271</v>
      </c>
      <c r="B278" s="14" t="s">
        <v>1233</v>
      </c>
      <c r="C278" s="17"/>
      <c r="D278" s="17"/>
      <c r="E278" s="17"/>
    </row>
    <row r="279">
      <c r="A279" s="14">
        <f t="shared" si="1"/>
        <v>272</v>
      </c>
      <c r="B279" s="14" t="s">
        <v>1234</v>
      </c>
      <c r="C279" s="17"/>
      <c r="D279" s="17"/>
      <c r="E279" s="17"/>
    </row>
    <row r="280">
      <c r="A280" s="14">
        <f t="shared" si="1"/>
        <v>273</v>
      </c>
      <c r="B280" s="14" t="s">
        <v>1235</v>
      </c>
      <c r="C280" s="17"/>
      <c r="D280" s="17"/>
      <c r="E280" s="17"/>
    </row>
    <row r="281">
      <c r="A281" s="14">
        <f t="shared" si="1"/>
        <v>274</v>
      </c>
      <c r="B281" s="14" t="s">
        <v>1236</v>
      </c>
      <c r="C281" s="17"/>
      <c r="D281" s="17"/>
      <c r="E281" s="17"/>
    </row>
    <row r="282">
      <c r="A282" s="14">
        <f t="shared" si="1"/>
        <v>275</v>
      </c>
      <c r="B282" s="14" t="s">
        <v>1237</v>
      </c>
      <c r="C282" s="17"/>
      <c r="D282" s="17"/>
      <c r="E282" s="17"/>
    </row>
    <row r="283">
      <c r="A283" s="14">
        <f t="shared" si="1"/>
        <v>276</v>
      </c>
      <c r="B283" s="14" t="s">
        <v>1238</v>
      </c>
      <c r="C283" s="17"/>
      <c r="D283" s="17"/>
      <c r="E283" s="17"/>
    </row>
    <row r="284">
      <c r="A284" s="14">
        <f t="shared" si="1"/>
        <v>277</v>
      </c>
      <c r="B284" s="14" t="s">
        <v>1239</v>
      </c>
      <c r="C284" s="17"/>
      <c r="D284" s="17"/>
      <c r="E284" s="17"/>
    </row>
    <row r="285">
      <c r="A285" s="14">
        <f t="shared" si="1"/>
        <v>278</v>
      </c>
      <c r="B285" s="14" t="s">
        <v>1240</v>
      </c>
      <c r="C285" s="17"/>
      <c r="D285" s="17"/>
      <c r="E285" s="17"/>
    </row>
    <row r="286">
      <c r="A286" s="14">
        <f t="shared" si="1"/>
        <v>279</v>
      </c>
      <c r="B286" s="14" t="s">
        <v>1241</v>
      </c>
      <c r="C286" s="17"/>
      <c r="D286" s="17"/>
      <c r="E286" s="17"/>
    </row>
    <row r="287">
      <c r="A287" s="14">
        <f t="shared" si="1"/>
        <v>280</v>
      </c>
      <c r="B287" s="14" t="s">
        <v>1242</v>
      </c>
      <c r="C287" s="17"/>
      <c r="D287" s="17"/>
      <c r="E287" s="17"/>
    </row>
    <row r="288">
      <c r="A288" s="14">
        <f t="shared" si="1"/>
        <v>281</v>
      </c>
      <c r="B288" s="14" t="s">
        <v>1243</v>
      </c>
      <c r="C288" s="17"/>
      <c r="D288" s="17"/>
      <c r="E288" s="17"/>
    </row>
    <row r="289">
      <c r="A289" s="14">
        <f t="shared" si="1"/>
        <v>282</v>
      </c>
      <c r="B289" s="14" t="s">
        <v>1244</v>
      </c>
      <c r="C289" s="17"/>
      <c r="D289" s="17"/>
      <c r="E289" s="17"/>
    </row>
    <row r="290">
      <c r="A290" s="14">
        <f t="shared" si="1"/>
        <v>283</v>
      </c>
      <c r="B290" s="14" t="s">
        <v>1245</v>
      </c>
      <c r="C290" s="17"/>
      <c r="D290" s="17"/>
      <c r="E290" s="17"/>
    </row>
    <row r="291">
      <c r="A291" s="14">
        <f t="shared" si="1"/>
        <v>284</v>
      </c>
      <c r="B291" s="14" t="s">
        <v>1246</v>
      </c>
      <c r="C291" s="17"/>
      <c r="D291" s="17"/>
      <c r="E291" s="17"/>
    </row>
    <row r="292">
      <c r="A292" s="14">
        <f t="shared" si="1"/>
        <v>285</v>
      </c>
      <c r="B292" s="14" t="s">
        <v>1247</v>
      </c>
      <c r="C292" s="17"/>
      <c r="D292" s="17"/>
      <c r="E292" s="17"/>
    </row>
    <row r="293">
      <c r="A293" s="14">
        <f t="shared" si="1"/>
        <v>286</v>
      </c>
      <c r="B293" s="14" t="s">
        <v>1248</v>
      </c>
      <c r="C293" s="17"/>
      <c r="D293" s="17"/>
      <c r="E293" s="17"/>
    </row>
    <row r="294">
      <c r="A294" s="14">
        <f t="shared" si="1"/>
        <v>287</v>
      </c>
      <c r="B294" s="14" t="s">
        <v>1249</v>
      </c>
      <c r="C294" s="17"/>
      <c r="D294" s="17"/>
      <c r="E294" s="17"/>
    </row>
    <row r="295">
      <c r="A295" s="14">
        <f t="shared" si="1"/>
        <v>288</v>
      </c>
      <c r="B295" s="14" t="s">
        <v>1250</v>
      </c>
      <c r="C295" s="17"/>
      <c r="D295" s="17"/>
      <c r="E295" s="17"/>
    </row>
    <row r="296">
      <c r="A296" s="14">
        <f t="shared" si="1"/>
        <v>289</v>
      </c>
      <c r="B296" s="14" t="s">
        <v>1251</v>
      </c>
      <c r="C296" s="17"/>
      <c r="D296" s="17"/>
      <c r="E296" s="17"/>
    </row>
    <row r="297">
      <c r="A297" s="14">
        <f t="shared" si="1"/>
        <v>290</v>
      </c>
      <c r="B297" s="14" t="s">
        <v>1252</v>
      </c>
      <c r="C297" s="17"/>
      <c r="D297" s="17"/>
      <c r="E297" s="17"/>
    </row>
    <row r="298">
      <c r="A298" s="14">
        <f t="shared" si="1"/>
        <v>291</v>
      </c>
      <c r="B298" s="14" t="s">
        <v>1253</v>
      </c>
      <c r="C298" s="17"/>
      <c r="D298" s="17"/>
      <c r="E298" s="17"/>
    </row>
    <row r="299">
      <c r="A299" s="14">
        <f t="shared" si="1"/>
        <v>292</v>
      </c>
      <c r="B299" s="14" t="s">
        <v>1254</v>
      </c>
      <c r="C299" s="17"/>
      <c r="D299" s="17"/>
      <c r="E299" s="17"/>
    </row>
    <row r="300">
      <c r="A300" s="14">
        <f t="shared" si="1"/>
        <v>293</v>
      </c>
      <c r="B300" s="14" t="s">
        <v>1255</v>
      </c>
      <c r="C300" s="17"/>
      <c r="D300" s="17"/>
      <c r="E300" s="17"/>
    </row>
    <row r="301">
      <c r="A301" s="14">
        <f t="shared" si="1"/>
        <v>294</v>
      </c>
      <c r="B301" s="14" t="s">
        <v>1256</v>
      </c>
      <c r="C301" s="17"/>
      <c r="D301" s="17"/>
      <c r="E301" s="17"/>
    </row>
    <row r="302">
      <c r="A302" s="14">
        <f t="shared" si="1"/>
        <v>295</v>
      </c>
      <c r="B302" s="14" t="s">
        <v>1257</v>
      </c>
      <c r="C302" s="17"/>
      <c r="D302" s="17"/>
      <c r="E302" s="17"/>
    </row>
    <row r="303">
      <c r="A303" s="14">
        <f t="shared" si="1"/>
        <v>296</v>
      </c>
      <c r="B303" s="14" t="s">
        <v>1258</v>
      </c>
      <c r="C303" s="17"/>
      <c r="D303" s="17"/>
      <c r="E303" s="17"/>
    </row>
    <row r="304">
      <c r="A304" s="14">
        <f t="shared" si="1"/>
        <v>297</v>
      </c>
      <c r="B304" s="14" t="s">
        <v>1259</v>
      </c>
      <c r="C304" s="17"/>
      <c r="D304" s="17"/>
      <c r="E304" s="17"/>
    </row>
    <row r="305">
      <c r="A305" s="14">
        <f t="shared" si="1"/>
        <v>298</v>
      </c>
      <c r="B305" s="14" t="s">
        <v>1260</v>
      </c>
      <c r="C305" s="17"/>
      <c r="D305" s="17"/>
      <c r="E305" s="17"/>
    </row>
    <row r="306">
      <c r="A306" s="14">
        <f t="shared" si="1"/>
        <v>299</v>
      </c>
      <c r="B306" s="14" t="s">
        <v>1261</v>
      </c>
      <c r="C306" s="17"/>
      <c r="D306" s="17"/>
      <c r="E306" s="17"/>
    </row>
    <row r="307">
      <c r="A307" s="14">
        <f t="shared" si="1"/>
        <v>300</v>
      </c>
      <c r="B307" s="14" t="s">
        <v>1262</v>
      </c>
      <c r="C307" s="17"/>
      <c r="D307" s="17"/>
      <c r="E307" s="17"/>
    </row>
    <row r="308">
      <c r="A308" s="14">
        <f t="shared" si="1"/>
        <v>301</v>
      </c>
      <c r="B308" s="14" t="s">
        <v>1263</v>
      </c>
      <c r="C308" s="17"/>
      <c r="D308" s="17"/>
      <c r="E308" s="17"/>
    </row>
    <row r="309">
      <c r="A309" s="14">
        <f t="shared" si="1"/>
        <v>302</v>
      </c>
      <c r="B309" s="14" t="s">
        <v>1264</v>
      </c>
      <c r="C309" s="17"/>
      <c r="D309" s="17"/>
      <c r="E309" s="17"/>
    </row>
    <row r="310">
      <c r="A310" s="14">
        <f t="shared" si="1"/>
        <v>303</v>
      </c>
      <c r="B310" s="14" t="s">
        <v>1265</v>
      </c>
      <c r="C310" s="17"/>
      <c r="D310" s="17"/>
      <c r="E310" s="17"/>
    </row>
    <row r="311">
      <c r="A311" s="14">
        <f t="shared" si="1"/>
        <v>304</v>
      </c>
      <c r="B311" s="14" t="s">
        <v>1266</v>
      </c>
      <c r="C311" s="17"/>
      <c r="D311" s="17"/>
      <c r="E311" s="17"/>
    </row>
    <row r="312">
      <c r="A312" s="14">
        <f t="shared" si="1"/>
        <v>305</v>
      </c>
      <c r="B312" s="14" t="s">
        <v>1267</v>
      </c>
      <c r="C312" s="17"/>
      <c r="D312" s="17"/>
      <c r="E312" s="17"/>
    </row>
    <row r="313">
      <c r="A313" s="14">
        <f t="shared" si="1"/>
        <v>306</v>
      </c>
      <c r="B313" s="14" t="s">
        <v>1268</v>
      </c>
      <c r="C313" s="17"/>
      <c r="D313" s="17"/>
      <c r="E313" s="17"/>
    </row>
    <row r="314">
      <c r="A314" s="14">
        <f t="shared" si="1"/>
        <v>307</v>
      </c>
      <c r="B314" s="14" t="s">
        <v>1269</v>
      </c>
      <c r="C314" s="17"/>
      <c r="D314" s="17"/>
      <c r="E314" s="17"/>
    </row>
    <row r="315">
      <c r="A315" s="14">
        <f t="shared" si="1"/>
        <v>308</v>
      </c>
      <c r="B315" s="14" t="s">
        <v>1270</v>
      </c>
      <c r="C315" s="17"/>
      <c r="D315" s="17"/>
      <c r="E315" s="17"/>
    </row>
    <row r="316">
      <c r="A316" s="14">
        <f t="shared" si="1"/>
        <v>309</v>
      </c>
      <c r="B316" s="14" t="s">
        <v>1271</v>
      </c>
      <c r="C316" s="17"/>
      <c r="D316" s="17"/>
      <c r="E316" s="17"/>
    </row>
    <row r="317">
      <c r="A317" s="14">
        <f t="shared" si="1"/>
        <v>310</v>
      </c>
      <c r="B317" s="14" t="s">
        <v>1272</v>
      </c>
      <c r="C317" s="17"/>
      <c r="D317" s="17"/>
      <c r="E317" s="17"/>
    </row>
    <row r="318">
      <c r="A318" s="14">
        <f t="shared" si="1"/>
        <v>311</v>
      </c>
      <c r="B318" s="14" t="s">
        <v>1273</v>
      </c>
      <c r="C318" s="17"/>
      <c r="D318" s="17"/>
      <c r="E318" s="17"/>
    </row>
    <row r="319">
      <c r="A319" s="14">
        <f t="shared" si="1"/>
        <v>312</v>
      </c>
      <c r="B319" s="14" t="s">
        <v>1274</v>
      </c>
      <c r="C319" s="17"/>
      <c r="D319" s="17"/>
      <c r="E319" s="17"/>
    </row>
    <row r="320">
      <c r="A320" s="14">
        <f t="shared" si="1"/>
        <v>313</v>
      </c>
      <c r="B320" s="14" t="s">
        <v>1275</v>
      </c>
      <c r="C320" s="17"/>
      <c r="D320" s="17"/>
      <c r="E320" s="17"/>
    </row>
    <row r="321">
      <c r="A321" s="14">
        <f t="shared" si="1"/>
        <v>314</v>
      </c>
      <c r="B321" s="14" t="s">
        <v>1276</v>
      </c>
      <c r="C321" s="17"/>
      <c r="D321" s="17"/>
      <c r="E321" s="17"/>
    </row>
    <row r="322">
      <c r="A322" s="14">
        <f t="shared" si="1"/>
        <v>315</v>
      </c>
      <c r="B322" s="14" t="s">
        <v>1277</v>
      </c>
      <c r="C322" s="17"/>
      <c r="D322" s="17"/>
      <c r="E322" s="17"/>
    </row>
    <row r="323">
      <c r="A323" s="14">
        <f t="shared" si="1"/>
        <v>316</v>
      </c>
      <c r="B323" s="14" t="s">
        <v>1278</v>
      </c>
      <c r="C323" s="17"/>
      <c r="D323" s="17"/>
      <c r="E323" s="17"/>
    </row>
    <row r="324">
      <c r="A324" s="14">
        <f t="shared" si="1"/>
        <v>317</v>
      </c>
      <c r="B324" s="14" t="s">
        <v>1279</v>
      </c>
      <c r="C324" s="17"/>
      <c r="D324" s="17"/>
      <c r="E324" s="17"/>
    </row>
    <row r="325">
      <c r="A325" s="14">
        <f t="shared" si="1"/>
        <v>318</v>
      </c>
      <c r="B325" s="14" t="s">
        <v>1280</v>
      </c>
      <c r="C325" s="17"/>
      <c r="D325" s="17"/>
      <c r="E325" s="17"/>
    </row>
    <row r="326">
      <c r="A326" s="14">
        <f t="shared" si="1"/>
        <v>319</v>
      </c>
      <c r="B326" s="14" t="s">
        <v>1281</v>
      </c>
      <c r="C326" s="17"/>
      <c r="D326" s="17"/>
      <c r="E326" s="17"/>
    </row>
    <row r="327">
      <c r="A327" s="14">
        <f t="shared" si="1"/>
        <v>320</v>
      </c>
      <c r="B327" s="14" t="s">
        <v>1282</v>
      </c>
      <c r="C327" s="17"/>
      <c r="D327" s="17"/>
      <c r="E327" s="17"/>
    </row>
    <row r="328">
      <c r="A328" s="14">
        <f t="shared" si="1"/>
        <v>321</v>
      </c>
      <c r="B328" s="14" t="s">
        <v>1283</v>
      </c>
      <c r="C328" s="17"/>
      <c r="D328" s="17"/>
      <c r="E328" s="17"/>
    </row>
    <row r="329">
      <c r="A329" s="14">
        <f t="shared" si="1"/>
        <v>322</v>
      </c>
      <c r="B329" s="14" t="s">
        <v>1284</v>
      </c>
      <c r="C329" s="17"/>
      <c r="D329" s="17"/>
      <c r="E329" s="17"/>
    </row>
    <row r="330">
      <c r="A330" s="14">
        <f t="shared" si="1"/>
        <v>323</v>
      </c>
      <c r="B330" s="14" t="s">
        <v>1285</v>
      </c>
      <c r="C330" s="17"/>
      <c r="D330" s="17"/>
      <c r="E330" s="17"/>
    </row>
    <row r="331">
      <c r="A331" s="14">
        <f t="shared" si="1"/>
        <v>324</v>
      </c>
      <c r="B331" s="14" t="s">
        <v>1286</v>
      </c>
      <c r="C331" s="17"/>
      <c r="D331" s="17"/>
      <c r="E331" s="17"/>
    </row>
    <row r="332">
      <c r="A332" s="14">
        <f t="shared" si="1"/>
        <v>325</v>
      </c>
      <c r="B332" s="14" t="s">
        <v>1287</v>
      </c>
      <c r="C332" s="17"/>
      <c r="D332" s="17"/>
      <c r="E332" s="17"/>
    </row>
    <row r="333">
      <c r="A333" s="14">
        <f t="shared" si="1"/>
        <v>326</v>
      </c>
      <c r="B333" s="14" t="s">
        <v>1288</v>
      </c>
      <c r="C333" s="17"/>
      <c r="D333" s="17"/>
      <c r="E333" s="17"/>
    </row>
    <row r="334">
      <c r="A334" s="14">
        <f t="shared" si="1"/>
        <v>327</v>
      </c>
      <c r="B334" s="14" t="s">
        <v>1289</v>
      </c>
      <c r="C334" s="17"/>
      <c r="D334" s="17"/>
      <c r="E334" s="17"/>
    </row>
    <row r="335">
      <c r="A335" s="14">
        <f t="shared" si="1"/>
        <v>328</v>
      </c>
      <c r="B335" s="14" t="s">
        <v>1290</v>
      </c>
      <c r="C335" s="17"/>
      <c r="D335" s="17"/>
      <c r="E335" s="17"/>
    </row>
    <row r="336">
      <c r="A336" s="14">
        <f t="shared" si="1"/>
        <v>329</v>
      </c>
      <c r="B336" s="14" t="s">
        <v>1291</v>
      </c>
      <c r="C336" s="17"/>
      <c r="D336" s="17"/>
      <c r="E336" s="17"/>
    </row>
    <row r="337">
      <c r="A337" s="14">
        <f t="shared" si="1"/>
        <v>330</v>
      </c>
      <c r="B337" s="14" t="s">
        <v>1292</v>
      </c>
      <c r="C337" s="17"/>
      <c r="D337" s="17"/>
      <c r="E337" s="17"/>
    </row>
    <row r="338">
      <c r="A338" s="14">
        <f t="shared" si="1"/>
        <v>331</v>
      </c>
      <c r="B338" s="14" t="s">
        <v>1293</v>
      </c>
      <c r="C338" s="17"/>
      <c r="D338" s="17"/>
      <c r="E338" s="17"/>
    </row>
    <row r="339">
      <c r="A339" s="14">
        <f t="shared" si="1"/>
        <v>332</v>
      </c>
      <c r="B339" s="14" t="s">
        <v>1294</v>
      </c>
      <c r="C339" s="17"/>
      <c r="D339" s="17"/>
      <c r="E339" s="17"/>
    </row>
    <row r="340">
      <c r="A340" s="14">
        <f t="shared" si="1"/>
        <v>333</v>
      </c>
      <c r="B340" s="14" t="s">
        <v>1295</v>
      </c>
      <c r="C340" s="17"/>
      <c r="D340" s="17"/>
      <c r="E340" s="17"/>
    </row>
    <row r="341">
      <c r="A341" s="14">
        <f t="shared" si="1"/>
        <v>334</v>
      </c>
      <c r="B341" s="14" t="s">
        <v>1296</v>
      </c>
      <c r="C341" s="17"/>
      <c r="D341" s="17"/>
      <c r="E341" s="17"/>
    </row>
    <row r="342">
      <c r="A342" s="14">
        <f t="shared" si="1"/>
        <v>335</v>
      </c>
      <c r="B342" s="14" t="s">
        <v>1297</v>
      </c>
      <c r="C342" s="17"/>
      <c r="D342" s="17"/>
      <c r="E342" s="17"/>
    </row>
    <row r="343">
      <c r="A343" s="14">
        <f t="shared" si="1"/>
        <v>336</v>
      </c>
      <c r="B343" s="14" t="s">
        <v>1298</v>
      </c>
      <c r="C343" s="17"/>
      <c r="D343" s="17"/>
      <c r="E343" s="17"/>
    </row>
    <row r="344">
      <c r="A344" s="14">
        <f t="shared" si="1"/>
        <v>337</v>
      </c>
      <c r="B344" s="14" t="s">
        <v>1299</v>
      </c>
      <c r="C344" s="17"/>
      <c r="D344" s="17"/>
      <c r="E344" s="17"/>
    </row>
    <row r="345">
      <c r="A345" s="14">
        <f t="shared" si="1"/>
        <v>338</v>
      </c>
      <c r="B345" s="14" t="s">
        <v>1300</v>
      </c>
      <c r="C345" s="17"/>
      <c r="D345" s="17"/>
      <c r="E345" s="17"/>
    </row>
    <row r="346">
      <c r="A346" s="14">
        <f t="shared" si="1"/>
        <v>339</v>
      </c>
      <c r="B346" s="14" t="s">
        <v>1301</v>
      </c>
      <c r="C346" s="17"/>
      <c r="D346" s="17"/>
      <c r="E346" s="17"/>
    </row>
    <row r="347">
      <c r="A347" s="14">
        <f t="shared" si="1"/>
        <v>340</v>
      </c>
      <c r="B347" s="14" t="s">
        <v>1302</v>
      </c>
      <c r="C347" s="17"/>
      <c r="D347" s="17"/>
      <c r="E347" s="17"/>
    </row>
    <row r="348">
      <c r="A348" s="14">
        <f t="shared" si="1"/>
        <v>341</v>
      </c>
      <c r="B348" s="14" t="s">
        <v>1303</v>
      </c>
      <c r="C348" s="17"/>
      <c r="D348" s="17"/>
      <c r="E348" s="17"/>
    </row>
    <row r="349">
      <c r="A349" s="14">
        <f t="shared" si="1"/>
        <v>342</v>
      </c>
      <c r="B349" s="14" t="s">
        <v>1304</v>
      </c>
      <c r="C349" s="17"/>
      <c r="D349" s="17"/>
      <c r="E349" s="17"/>
    </row>
    <row r="350">
      <c r="A350" s="14">
        <f t="shared" si="1"/>
        <v>343</v>
      </c>
      <c r="B350" s="14" t="s">
        <v>1305</v>
      </c>
      <c r="C350" s="17"/>
      <c r="D350" s="17"/>
      <c r="E350" s="17"/>
    </row>
    <row r="351">
      <c r="A351" s="14">
        <f t="shared" si="1"/>
        <v>344</v>
      </c>
      <c r="B351" s="14" t="s">
        <v>1306</v>
      </c>
      <c r="C351" s="17"/>
      <c r="D351" s="17"/>
      <c r="E351" s="17"/>
    </row>
    <row r="352">
      <c r="A352" s="14">
        <f t="shared" si="1"/>
        <v>345</v>
      </c>
      <c r="B352" s="14" t="s">
        <v>1307</v>
      </c>
      <c r="C352" s="17"/>
      <c r="D352" s="17"/>
      <c r="E352" s="17"/>
    </row>
    <row r="353">
      <c r="A353" s="14">
        <f t="shared" si="1"/>
        <v>346</v>
      </c>
      <c r="B353" s="14" t="s">
        <v>1308</v>
      </c>
      <c r="C353" s="17"/>
      <c r="D353" s="17"/>
      <c r="E353" s="17"/>
    </row>
    <row r="354">
      <c r="A354" s="14">
        <f t="shared" si="1"/>
        <v>347</v>
      </c>
      <c r="B354" s="14" t="s">
        <v>1309</v>
      </c>
      <c r="C354" s="17"/>
      <c r="D354" s="17"/>
      <c r="E354" s="17"/>
    </row>
    <row r="355">
      <c r="A355" s="14">
        <f t="shared" si="1"/>
        <v>348</v>
      </c>
      <c r="B355" s="14" t="s">
        <v>1310</v>
      </c>
      <c r="C355" s="17"/>
      <c r="D355" s="17"/>
      <c r="E355" s="17"/>
    </row>
    <row r="356">
      <c r="A356" s="14">
        <f t="shared" si="1"/>
        <v>349</v>
      </c>
      <c r="B356" s="14" t="s">
        <v>1311</v>
      </c>
      <c r="C356" s="17"/>
      <c r="D356" s="17"/>
      <c r="E356" s="17"/>
    </row>
    <row r="357">
      <c r="A357" s="14">
        <f t="shared" si="1"/>
        <v>350</v>
      </c>
      <c r="B357" s="14" t="s">
        <v>1312</v>
      </c>
      <c r="C357" s="17"/>
      <c r="D357" s="17"/>
      <c r="E357" s="17"/>
    </row>
    <row r="358">
      <c r="A358" s="14">
        <f t="shared" si="1"/>
        <v>351</v>
      </c>
      <c r="B358" s="14" t="s">
        <v>1313</v>
      </c>
      <c r="C358" s="17"/>
      <c r="D358" s="17"/>
      <c r="E358" s="17"/>
    </row>
    <row r="359">
      <c r="A359" s="14">
        <f t="shared" si="1"/>
        <v>352</v>
      </c>
      <c r="B359" s="14" t="s">
        <v>1314</v>
      </c>
      <c r="C359" s="17"/>
      <c r="D359" s="17"/>
      <c r="E359" s="17"/>
    </row>
    <row r="360">
      <c r="A360" s="14">
        <f t="shared" si="1"/>
        <v>353</v>
      </c>
      <c r="B360" s="14" t="s">
        <v>1315</v>
      </c>
      <c r="C360" s="17"/>
      <c r="D360" s="17"/>
      <c r="E360" s="17"/>
    </row>
    <row r="361">
      <c r="A361" s="14">
        <f t="shared" si="1"/>
        <v>354</v>
      </c>
      <c r="B361" s="14" t="s">
        <v>1316</v>
      </c>
      <c r="C361" s="17"/>
      <c r="D361" s="17"/>
      <c r="E361" s="17"/>
    </row>
    <row r="362">
      <c r="A362" s="14">
        <f t="shared" si="1"/>
        <v>355</v>
      </c>
      <c r="B362" s="14" t="s">
        <v>1317</v>
      </c>
      <c r="C362" s="17"/>
      <c r="D362" s="17"/>
      <c r="E362" s="17"/>
    </row>
    <row r="363">
      <c r="A363" s="14">
        <f t="shared" si="1"/>
        <v>356</v>
      </c>
      <c r="B363" s="14" t="s">
        <v>1318</v>
      </c>
      <c r="C363" s="17"/>
      <c r="D363" s="17"/>
      <c r="E363" s="17"/>
    </row>
    <row r="364">
      <c r="A364" s="14">
        <f t="shared" si="1"/>
        <v>357</v>
      </c>
      <c r="B364" s="14" t="s">
        <v>1319</v>
      </c>
      <c r="C364" s="17"/>
      <c r="D364" s="17"/>
      <c r="E364" s="17"/>
    </row>
    <row r="365">
      <c r="A365" s="14">
        <f t="shared" si="1"/>
        <v>358</v>
      </c>
      <c r="B365" s="14" t="s">
        <v>1320</v>
      </c>
      <c r="C365" s="17"/>
      <c r="D365" s="17"/>
      <c r="E365" s="17"/>
    </row>
    <row r="366">
      <c r="A366" s="14">
        <f t="shared" si="1"/>
        <v>359</v>
      </c>
      <c r="B366" s="14" t="s">
        <v>1321</v>
      </c>
      <c r="C366" s="17"/>
      <c r="D366" s="17"/>
      <c r="E366" s="17"/>
    </row>
    <row r="367">
      <c r="A367" s="14">
        <f t="shared" si="1"/>
        <v>360</v>
      </c>
      <c r="B367" s="14" t="s">
        <v>1322</v>
      </c>
      <c r="C367" s="17"/>
      <c r="D367" s="17"/>
      <c r="E367" s="17"/>
    </row>
    <row r="368">
      <c r="A368" s="14">
        <f t="shared" si="1"/>
        <v>361</v>
      </c>
      <c r="B368" s="14" t="s">
        <v>1323</v>
      </c>
      <c r="C368" s="17"/>
      <c r="D368" s="17"/>
      <c r="E368" s="17"/>
    </row>
    <row r="369">
      <c r="A369" s="14">
        <f t="shared" si="1"/>
        <v>362</v>
      </c>
      <c r="B369" s="14" t="s">
        <v>1324</v>
      </c>
      <c r="C369" s="17"/>
      <c r="D369" s="17"/>
      <c r="E369" s="17"/>
    </row>
    <row r="370">
      <c r="A370" s="14">
        <f t="shared" si="1"/>
        <v>363</v>
      </c>
      <c r="B370" s="14" t="s">
        <v>1325</v>
      </c>
      <c r="C370" s="17"/>
      <c r="D370" s="17"/>
      <c r="E370" s="17"/>
    </row>
    <row r="371">
      <c r="A371" s="14">
        <f t="shared" si="1"/>
        <v>364</v>
      </c>
      <c r="B371" s="14" t="s">
        <v>1326</v>
      </c>
      <c r="C371" s="17"/>
      <c r="D371" s="17"/>
      <c r="E371" s="17"/>
    </row>
    <row r="372">
      <c r="A372" s="14">
        <f t="shared" si="1"/>
        <v>365</v>
      </c>
      <c r="B372" s="14" t="s">
        <v>1327</v>
      </c>
      <c r="C372" s="17"/>
      <c r="D372" s="17"/>
      <c r="E372" s="17"/>
    </row>
    <row r="373">
      <c r="A373" s="14">
        <f t="shared" si="1"/>
        <v>366</v>
      </c>
      <c r="B373" s="14" t="s">
        <v>1328</v>
      </c>
      <c r="C373" s="17"/>
      <c r="D373" s="17"/>
      <c r="E373" s="17"/>
    </row>
    <row r="374">
      <c r="A374" s="14">
        <f t="shared" si="1"/>
        <v>367</v>
      </c>
      <c r="B374" s="14" t="s">
        <v>1329</v>
      </c>
      <c r="C374" s="17"/>
      <c r="D374" s="17"/>
      <c r="E374" s="17"/>
    </row>
    <row r="375">
      <c r="A375" s="14">
        <f t="shared" si="1"/>
        <v>368</v>
      </c>
      <c r="B375" s="14" t="s">
        <v>1330</v>
      </c>
      <c r="C375" s="17"/>
      <c r="D375" s="17"/>
      <c r="E375" s="17"/>
    </row>
    <row r="376">
      <c r="A376" s="14">
        <f t="shared" si="1"/>
        <v>369</v>
      </c>
      <c r="B376" s="14" t="s">
        <v>1331</v>
      </c>
      <c r="C376" s="17"/>
      <c r="D376" s="17"/>
      <c r="E376" s="17"/>
    </row>
    <row r="377">
      <c r="A377" s="14">
        <f t="shared" si="1"/>
        <v>370</v>
      </c>
      <c r="B377" s="14" t="s">
        <v>1332</v>
      </c>
      <c r="C377" s="17"/>
      <c r="D377" s="17"/>
      <c r="E377" s="17"/>
    </row>
    <row r="378">
      <c r="A378" s="14">
        <f t="shared" si="1"/>
        <v>371</v>
      </c>
      <c r="B378" s="14" t="s">
        <v>1333</v>
      </c>
      <c r="C378" s="17"/>
      <c r="D378" s="17"/>
      <c r="E378" s="17"/>
    </row>
    <row r="379">
      <c r="A379" s="14">
        <f t="shared" si="1"/>
        <v>372</v>
      </c>
      <c r="B379" s="14" t="s">
        <v>1334</v>
      </c>
      <c r="C379" s="17"/>
      <c r="D379" s="17"/>
      <c r="E379" s="17"/>
    </row>
    <row r="380">
      <c r="A380" s="14">
        <f t="shared" si="1"/>
        <v>373</v>
      </c>
      <c r="B380" s="14" t="s">
        <v>1335</v>
      </c>
      <c r="C380" s="17"/>
      <c r="D380" s="17"/>
      <c r="E380" s="17"/>
    </row>
    <row r="381">
      <c r="A381" s="14">
        <f t="shared" si="1"/>
        <v>374</v>
      </c>
      <c r="B381" s="14" t="s">
        <v>1336</v>
      </c>
      <c r="C381" s="17"/>
      <c r="D381" s="17"/>
      <c r="E381" s="17"/>
    </row>
    <row r="382">
      <c r="A382" s="14">
        <f t="shared" si="1"/>
        <v>375</v>
      </c>
      <c r="B382" s="14" t="s">
        <v>1337</v>
      </c>
      <c r="C382" s="17"/>
      <c r="D382" s="17"/>
      <c r="E382" s="17"/>
    </row>
    <row r="383">
      <c r="A383" s="14">
        <f t="shared" si="1"/>
        <v>376</v>
      </c>
      <c r="B383" s="14" t="s">
        <v>1338</v>
      </c>
      <c r="C383" s="17"/>
      <c r="D383" s="17"/>
      <c r="E383" s="17"/>
    </row>
    <row r="384">
      <c r="A384" s="14">
        <f t="shared" si="1"/>
        <v>377</v>
      </c>
      <c r="B384" s="14" t="s">
        <v>1339</v>
      </c>
      <c r="C384" s="17"/>
      <c r="D384" s="17"/>
      <c r="E384" s="17"/>
    </row>
    <row r="385">
      <c r="A385" s="14">
        <f t="shared" si="1"/>
        <v>378</v>
      </c>
      <c r="B385" s="14" t="s">
        <v>1340</v>
      </c>
      <c r="C385" s="17"/>
      <c r="D385" s="17"/>
      <c r="E385" s="17"/>
    </row>
    <row r="386">
      <c r="A386" s="14">
        <f t="shared" si="1"/>
        <v>379</v>
      </c>
      <c r="B386" s="14" t="s">
        <v>1341</v>
      </c>
      <c r="C386" s="17"/>
      <c r="D386" s="17"/>
      <c r="E386" s="17"/>
    </row>
    <row r="387">
      <c r="A387" s="14">
        <f t="shared" si="1"/>
        <v>380</v>
      </c>
      <c r="B387" s="14" t="s">
        <v>1342</v>
      </c>
      <c r="C387" s="17"/>
      <c r="D387" s="17"/>
      <c r="E387" s="17"/>
    </row>
    <row r="388">
      <c r="A388" s="14">
        <f t="shared" si="1"/>
        <v>381</v>
      </c>
      <c r="B388" s="14" t="s">
        <v>1343</v>
      </c>
      <c r="C388" s="17"/>
      <c r="D388" s="17"/>
      <c r="E388" s="17"/>
    </row>
    <row r="389">
      <c r="A389" s="14">
        <f t="shared" si="1"/>
        <v>382</v>
      </c>
      <c r="B389" s="14" t="s">
        <v>1344</v>
      </c>
      <c r="C389" s="17"/>
      <c r="D389" s="17"/>
      <c r="E389" s="17"/>
    </row>
    <row r="390">
      <c r="A390" s="14">
        <f t="shared" si="1"/>
        <v>383</v>
      </c>
      <c r="B390" s="14" t="s">
        <v>1345</v>
      </c>
      <c r="C390" s="17"/>
      <c r="D390" s="17"/>
      <c r="E390" s="17"/>
    </row>
    <row r="391">
      <c r="A391" s="14">
        <f t="shared" si="1"/>
        <v>384</v>
      </c>
      <c r="B391" s="14" t="s">
        <v>1346</v>
      </c>
      <c r="C391" s="17"/>
      <c r="D391" s="17"/>
      <c r="E391" s="17"/>
    </row>
    <row r="392">
      <c r="A392" s="14">
        <f t="shared" si="1"/>
        <v>385</v>
      </c>
      <c r="B392" s="14" t="s">
        <v>1347</v>
      </c>
      <c r="C392" s="17"/>
      <c r="D392" s="17"/>
      <c r="E392" s="17"/>
    </row>
    <row r="393">
      <c r="A393" s="14">
        <f t="shared" si="1"/>
        <v>386</v>
      </c>
      <c r="B393" s="14" t="s">
        <v>1348</v>
      </c>
      <c r="C393" s="17"/>
      <c r="D393" s="17"/>
      <c r="E393" s="17"/>
    </row>
    <row r="394">
      <c r="A394" s="14">
        <f t="shared" si="1"/>
        <v>387</v>
      </c>
      <c r="B394" s="14" t="s">
        <v>1349</v>
      </c>
      <c r="C394" s="17"/>
      <c r="D394" s="17"/>
      <c r="E394" s="17"/>
    </row>
    <row r="395">
      <c r="A395" s="14">
        <f t="shared" si="1"/>
        <v>388</v>
      </c>
      <c r="B395" s="14" t="s">
        <v>1350</v>
      </c>
      <c r="C395" s="17"/>
      <c r="D395" s="17"/>
      <c r="E395" s="17"/>
    </row>
    <row r="396">
      <c r="A396" s="14">
        <f t="shared" si="1"/>
        <v>389</v>
      </c>
      <c r="B396" s="14" t="s">
        <v>1351</v>
      </c>
      <c r="C396" s="17"/>
      <c r="D396" s="17"/>
      <c r="E396" s="17"/>
    </row>
    <row r="397">
      <c r="A397" s="14">
        <f t="shared" si="1"/>
        <v>390</v>
      </c>
      <c r="B397" s="14" t="s">
        <v>1352</v>
      </c>
      <c r="C397" s="17"/>
      <c r="D397" s="17"/>
      <c r="E397" s="17"/>
    </row>
    <row r="398">
      <c r="A398" s="14">
        <f t="shared" si="1"/>
        <v>391</v>
      </c>
      <c r="B398" s="14" t="s">
        <v>1353</v>
      </c>
      <c r="C398" s="17"/>
      <c r="D398" s="17"/>
      <c r="E398" s="17"/>
    </row>
    <row r="399">
      <c r="A399" s="14">
        <f t="shared" si="1"/>
        <v>392</v>
      </c>
      <c r="B399" s="14" t="s">
        <v>1354</v>
      </c>
      <c r="C399" s="17"/>
      <c r="D399" s="17"/>
      <c r="E399" s="17"/>
    </row>
    <row r="400">
      <c r="A400" s="14">
        <f t="shared" si="1"/>
        <v>393</v>
      </c>
      <c r="B400" s="14" t="s">
        <v>1355</v>
      </c>
      <c r="C400" s="17"/>
      <c r="D400" s="17"/>
      <c r="E400" s="17"/>
    </row>
    <row r="401">
      <c r="A401" s="14">
        <f t="shared" si="1"/>
        <v>394</v>
      </c>
      <c r="B401" s="14" t="s">
        <v>1356</v>
      </c>
      <c r="C401" s="17"/>
      <c r="D401" s="17"/>
      <c r="E401" s="17"/>
    </row>
    <row r="402">
      <c r="A402" s="14">
        <f t="shared" si="1"/>
        <v>395</v>
      </c>
      <c r="B402" s="14" t="s">
        <v>1357</v>
      </c>
      <c r="C402" s="17"/>
      <c r="D402" s="17"/>
      <c r="E402" s="17"/>
    </row>
    <row r="403">
      <c r="A403" s="14">
        <f t="shared" si="1"/>
        <v>396</v>
      </c>
      <c r="B403" s="14" t="s">
        <v>1358</v>
      </c>
      <c r="C403" s="17"/>
      <c r="D403" s="17"/>
      <c r="E403" s="17"/>
    </row>
    <row r="404">
      <c r="A404" s="14">
        <f t="shared" si="1"/>
        <v>397</v>
      </c>
      <c r="B404" s="14" t="s">
        <v>1359</v>
      </c>
      <c r="C404" s="17"/>
      <c r="D404" s="17"/>
      <c r="E404" s="17"/>
    </row>
    <row r="405">
      <c r="A405" s="14">
        <f t="shared" si="1"/>
        <v>398</v>
      </c>
      <c r="B405" s="14" t="s">
        <v>1360</v>
      </c>
      <c r="C405" s="17"/>
      <c r="D405" s="17"/>
      <c r="E405" s="17"/>
    </row>
    <row r="406">
      <c r="A406" s="14">
        <f t="shared" si="1"/>
        <v>399</v>
      </c>
      <c r="B406" s="14" t="s">
        <v>1361</v>
      </c>
      <c r="C406" s="17"/>
      <c r="D406" s="17"/>
      <c r="E406" s="17"/>
    </row>
    <row r="407">
      <c r="A407" s="14">
        <f t="shared" si="1"/>
        <v>400</v>
      </c>
      <c r="B407" s="14" t="s">
        <v>1362</v>
      </c>
      <c r="C407" s="17"/>
      <c r="D407" s="17"/>
      <c r="E407" s="17"/>
    </row>
    <row r="408">
      <c r="A408" s="14">
        <f t="shared" si="1"/>
        <v>401</v>
      </c>
      <c r="B408" s="14" t="s">
        <v>1363</v>
      </c>
      <c r="C408" s="17"/>
      <c r="D408" s="17"/>
      <c r="E408" s="17"/>
    </row>
    <row r="409">
      <c r="A409" s="14">
        <f t="shared" si="1"/>
        <v>402</v>
      </c>
      <c r="B409" s="14" t="s">
        <v>1364</v>
      </c>
      <c r="C409" s="17"/>
      <c r="D409" s="17"/>
      <c r="E409" s="17"/>
    </row>
    <row r="410">
      <c r="A410" s="14">
        <f t="shared" si="1"/>
        <v>403</v>
      </c>
      <c r="B410" s="14" t="s">
        <v>1365</v>
      </c>
      <c r="C410" s="17"/>
      <c r="D410" s="17"/>
      <c r="E410" s="17"/>
    </row>
    <row r="411">
      <c r="A411" s="14">
        <f t="shared" si="1"/>
        <v>404</v>
      </c>
      <c r="B411" s="14" t="s">
        <v>1366</v>
      </c>
      <c r="C411" s="17"/>
      <c r="D411" s="17"/>
      <c r="E411" s="17"/>
    </row>
    <row r="412">
      <c r="A412" s="14">
        <f t="shared" si="1"/>
        <v>405</v>
      </c>
      <c r="B412" s="14" t="s">
        <v>1367</v>
      </c>
      <c r="C412" s="17"/>
      <c r="D412" s="17"/>
      <c r="E412" s="17"/>
    </row>
    <row r="413">
      <c r="A413" s="14">
        <f t="shared" si="1"/>
        <v>406</v>
      </c>
      <c r="B413" s="14" t="s">
        <v>1368</v>
      </c>
      <c r="C413" s="17"/>
      <c r="D413" s="17"/>
      <c r="E413" s="17"/>
    </row>
    <row r="414">
      <c r="A414" s="14">
        <f t="shared" si="1"/>
        <v>407</v>
      </c>
      <c r="B414" s="14" t="s">
        <v>1369</v>
      </c>
      <c r="C414" s="17"/>
      <c r="D414" s="17"/>
      <c r="E414" s="17"/>
    </row>
    <row r="415">
      <c r="A415" s="14">
        <f t="shared" si="1"/>
        <v>408</v>
      </c>
      <c r="B415" s="14" t="s">
        <v>1370</v>
      </c>
      <c r="C415" s="17"/>
      <c r="D415" s="17"/>
      <c r="E415" s="17"/>
    </row>
    <row r="416">
      <c r="A416" s="14">
        <f t="shared" si="1"/>
        <v>409</v>
      </c>
      <c r="B416" s="14" t="s">
        <v>1371</v>
      </c>
      <c r="C416" s="17"/>
      <c r="D416" s="17"/>
      <c r="E416" s="17"/>
    </row>
    <row r="417">
      <c r="A417" s="14">
        <f t="shared" si="1"/>
        <v>410</v>
      </c>
      <c r="B417" s="14" t="s">
        <v>1372</v>
      </c>
      <c r="C417" s="17"/>
      <c r="D417" s="17"/>
      <c r="E417" s="17"/>
    </row>
    <row r="418">
      <c r="A418" s="14">
        <f t="shared" si="1"/>
        <v>411</v>
      </c>
      <c r="B418" s="14" t="s">
        <v>1373</v>
      </c>
      <c r="C418" s="17"/>
      <c r="D418" s="17"/>
      <c r="E418" s="17"/>
    </row>
    <row r="419">
      <c r="A419" s="14">
        <f t="shared" si="1"/>
        <v>412</v>
      </c>
      <c r="B419" s="14" t="s">
        <v>1374</v>
      </c>
      <c r="C419" s="17"/>
      <c r="D419" s="17"/>
      <c r="E419" s="17"/>
    </row>
    <row r="420">
      <c r="A420" s="14">
        <f t="shared" si="1"/>
        <v>413</v>
      </c>
      <c r="B420" s="14" t="s">
        <v>1375</v>
      </c>
      <c r="C420" s="17"/>
      <c r="D420" s="17"/>
      <c r="E420" s="17"/>
    </row>
    <row r="421">
      <c r="A421" s="14">
        <f t="shared" si="1"/>
        <v>414</v>
      </c>
      <c r="B421" s="14" t="s">
        <v>1376</v>
      </c>
      <c r="C421" s="17"/>
      <c r="D421" s="17"/>
      <c r="E421" s="17"/>
    </row>
    <row r="422">
      <c r="A422" s="14">
        <f t="shared" si="1"/>
        <v>415</v>
      </c>
      <c r="B422" s="14" t="s">
        <v>1377</v>
      </c>
      <c r="C422" s="17"/>
      <c r="D422" s="17"/>
      <c r="E422" s="17"/>
    </row>
    <row r="423">
      <c r="A423" s="14">
        <f t="shared" si="1"/>
        <v>416</v>
      </c>
      <c r="B423" s="14" t="s">
        <v>1378</v>
      </c>
      <c r="C423" s="17"/>
      <c r="D423" s="17"/>
      <c r="E423" s="17"/>
    </row>
    <row r="424">
      <c r="A424" s="14">
        <f t="shared" si="1"/>
        <v>417</v>
      </c>
      <c r="B424" s="14" t="s">
        <v>1379</v>
      </c>
      <c r="C424" s="17"/>
      <c r="D424" s="17"/>
      <c r="E424" s="17"/>
    </row>
    <row r="425">
      <c r="A425" s="14">
        <f t="shared" si="1"/>
        <v>418</v>
      </c>
      <c r="B425" s="14" t="s">
        <v>1380</v>
      </c>
      <c r="C425" s="17"/>
      <c r="D425" s="17"/>
      <c r="E425" s="17"/>
    </row>
    <row r="426">
      <c r="A426" s="14">
        <f t="shared" si="1"/>
        <v>419</v>
      </c>
      <c r="B426" s="14" t="s">
        <v>1381</v>
      </c>
      <c r="C426" s="17"/>
      <c r="D426" s="17"/>
      <c r="E426" s="17"/>
    </row>
    <row r="427">
      <c r="A427" s="14">
        <f t="shared" si="1"/>
        <v>420</v>
      </c>
      <c r="B427" s="14" t="s">
        <v>1382</v>
      </c>
      <c r="C427" s="17"/>
      <c r="D427" s="17"/>
      <c r="E427" s="17"/>
    </row>
    <row r="428">
      <c r="A428" s="14">
        <f t="shared" si="1"/>
        <v>421</v>
      </c>
      <c r="B428" s="14" t="s">
        <v>1383</v>
      </c>
      <c r="C428" s="17"/>
      <c r="D428" s="17"/>
      <c r="E428" s="17"/>
    </row>
    <row r="429">
      <c r="A429" s="14">
        <f t="shared" si="1"/>
        <v>422</v>
      </c>
      <c r="B429" s="14" t="s">
        <v>1384</v>
      </c>
      <c r="C429" s="17"/>
      <c r="D429" s="17"/>
      <c r="E429" s="17"/>
    </row>
    <row r="430">
      <c r="A430" s="14">
        <f t="shared" si="1"/>
        <v>423</v>
      </c>
      <c r="B430" s="14" t="s">
        <v>1385</v>
      </c>
      <c r="C430" s="17"/>
      <c r="D430" s="17"/>
      <c r="E430" s="17"/>
    </row>
    <row r="431">
      <c r="A431" s="14">
        <f t="shared" si="1"/>
        <v>424</v>
      </c>
      <c r="B431" s="14" t="s">
        <v>1386</v>
      </c>
      <c r="C431" s="17"/>
      <c r="D431" s="17"/>
      <c r="E431" s="17"/>
    </row>
    <row r="432">
      <c r="A432" s="14">
        <f t="shared" si="1"/>
        <v>425</v>
      </c>
      <c r="B432" s="14" t="s">
        <v>1387</v>
      </c>
      <c r="C432" s="17"/>
      <c r="D432" s="17"/>
      <c r="E432" s="17"/>
    </row>
    <row r="433">
      <c r="A433" s="14">
        <f t="shared" si="1"/>
        <v>426</v>
      </c>
      <c r="B433" s="14" t="s">
        <v>1388</v>
      </c>
      <c r="C433" s="17"/>
      <c r="D433" s="17"/>
      <c r="E433" s="17"/>
    </row>
    <row r="434">
      <c r="A434" s="14">
        <f t="shared" si="1"/>
        <v>427</v>
      </c>
      <c r="B434" s="14" t="s">
        <v>1389</v>
      </c>
      <c r="C434" s="17"/>
      <c r="D434" s="17"/>
      <c r="E434" s="17"/>
    </row>
    <row r="435">
      <c r="A435" s="14">
        <f t="shared" si="1"/>
        <v>428</v>
      </c>
      <c r="B435" s="14" t="s">
        <v>1390</v>
      </c>
      <c r="C435" s="17"/>
      <c r="D435" s="17"/>
      <c r="E435" s="17"/>
    </row>
    <row r="436">
      <c r="A436" s="14">
        <f t="shared" si="1"/>
        <v>429</v>
      </c>
      <c r="B436" s="14" t="s">
        <v>1391</v>
      </c>
      <c r="C436" s="17"/>
      <c r="D436" s="17"/>
      <c r="E436" s="17"/>
    </row>
    <row r="437">
      <c r="A437" s="14">
        <f t="shared" si="1"/>
        <v>430</v>
      </c>
      <c r="B437" s="14" t="s">
        <v>1392</v>
      </c>
      <c r="C437" s="17"/>
      <c r="D437" s="17"/>
      <c r="E437" s="17"/>
    </row>
    <row r="438">
      <c r="A438" s="14">
        <f t="shared" si="1"/>
        <v>431</v>
      </c>
      <c r="B438" s="14" t="s">
        <v>1393</v>
      </c>
      <c r="C438" s="17"/>
      <c r="D438" s="17"/>
      <c r="E438" s="17"/>
    </row>
    <row r="439">
      <c r="A439" s="14">
        <f t="shared" si="1"/>
        <v>432</v>
      </c>
      <c r="B439" s="14" t="s">
        <v>1394</v>
      </c>
      <c r="C439" s="17"/>
      <c r="D439" s="17"/>
      <c r="E439" s="17"/>
    </row>
    <row r="440">
      <c r="A440" s="14">
        <f t="shared" si="1"/>
        <v>433</v>
      </c>
      <c r="B440" s="14" t="s">
        <v>1395</v>
      </c>
      <c r="C440" s="17"/>
      <c r="D440" s="17"/>
      <c r="E440" s="17"/>
    </row>
    <row r="441">
      <c r="A441" s="14">
        <f t="shared" si="1"/>
        <v>434</v>
      </c>
      <c r="B441" s="14" t="s">
        <v>1396</v>
      </c>
      <c r="C441" s="17"/>
      <c r="D441" s="17"/>
      <c r="E441" s="17"/>
    </row>
    <row r="442">
      <c r="A442" s="14">
        <f t="shared" si="1"/>
        <v>435</v>
      </c>
      <c r="B442" s="14" t="s">
        <v>1397</v>
      </c>
      <c r="C442" s="17"/>
      <c r="D442" s="17"/>
      <c r="E442" s="17"/>
    </row>
    <row r="443">
      <c r="A443" s="14">
        <f t="shared" si="1"/>
        <v>436</v>
      </c>
      <c r="B443" s="14" t="s">
        <v>1398</v>
      </c>
      <c r="C443" s="17"/>
      <c r="D443" s="17"/>
      <c r="E443" s="17"/>
    </row>
    <row r="444">
      <c r="A444" s="14">
        <f t="shared" si="1"/>
        <v>437</v>
      </c>
      <c r="B444" s="14" t="s">
        <v>1399</v>
      </c>
      <c r="C444" s="17"/>
      <c r="D444" s="17"/>
      <c r="E444" s="17"/>
    </row>
    <row r="445">
      <c r="A445" s="14">
        <f t="shared" si="1"/>
        <v>438</v>
      </c>
      <c r="B445" s="14" t="s">
        <v>1400</v>
      </c>
      <c r="C445" s="17"/>
      <c r="D445" s="17"/>
      <c r="E445" s="17"/>
    </row>
    <row r="446">
      <c r="A446" s="14">
        <f t="shared" si="1"/>
        <v>439</v>
      </c>
      <c r="B446" s="14" t="s">
        <v>1401</v>
      </c>
      <c r="C446" s="17"/>
      <c r="D446" s="17"/>
      <c r="E446" s="17"/>
    </row>
    <row r="447">
      <c r="A447" s="14">
        <f t="shared" si="1"/>
        <v>440</v>
      </c>
      <c r="B447" s="14" t="s">
        <v>1402</v>
      </c>
      <c r="C447" s="17"/>
      <c r="D447" s="17"/>
      <c r="E447" s="17"/>
    </row>
    <row r="448">
      <c r="A448" s="14">
        <f t="shared" si="1"/>
        <v>441</v>
      </c>
      <c r="B448" s="14" t="s">
        <v>1403</v>
      </c>
      <c r="C448" s="17"/>
      <c r="D448" s="17"/>
      <c r="E448" s="17"/>
    </row>
    <row r="449">
      <c r="A449" s="14">
        <f t="shared" si="1"/>
        <v>442</v>
      </c>
      <c r="B449" s="14" t="s">
        <v>1404</v>
      </c>
      <c r="C449" s="17"/>
      <c r="D449" s="17"/>
      <c r="E449" s="17"/>
    </row>
    <row r="450">
      <c r="A450" s="14">
        <f t="shared" si="1"/>
        <v>443</v>
      </c>
      <c r="B450" s="14" t="s">
        <v>1405</v>
      </c>
      <c r="C450" s="17"/>
      <c r="D450" s="17"/>
      <c r="E450" s="17"/>
    </row>
    <row r="451">
      <c r="A451" s="14">
        <f t="shared" si="1"/>
        <v>444</v>
      </c>
      <c r="B451" s="14" t="s">
        <v>1406</v>
      </c>
      <c r="C451" s="17"/>
      <c r="D451" s="17"/>
      <c r="E451" s="17"/>
    </row>
    <row r="452">
      <c r="A452" s="14">
        <f t="shared" si="1"/>
        <v>445</v>
      </c>
      <c r="B452" s="14" t="s">
        <v>1407</v>
      </c>
      <c r="C452" s="17"/>
      <c r="D452" s="17"/>
      <c r="E452" s="17"/>
    </row>
    <row r="453">
      <c r="A453" s="14">
        <f t="shared" si="1"/>
        <v>446</v>
      </c>
      <c r="B453" s="14" t="s">
        <v>1408</v>
      </c>
      <c r="C453" s="17"/>
      <c r="D453" s="17"/>
      <c r="E453" s="17"/>
    </row>
    <row r="454">
      <c r="A454" s="14">
        <f t="shared" si="1"/>
        <v>447</v>
      </c>
      <c r="B454" s="14" t="s">
        <v>1409</v>
      </c>
      <c r="C454" s="17"/>
      <c r="D454" s="17"/>
      <c r="E454" s="17"/>
    </row>
    <row r="455">
      <c r="A455" s="14">
        <f t="shared" si="1"/>
        <v>448</v>
      </c>
      <c r="B455" s="14" t="s">
        <v>1410</v>
      </c>
      <c r="C455" s="17"/>
      <c r="D455" s="17"/>
      <c r="E455" s="17"/>
    </row>
    <row r="456">
      <c r="A456" s="14">
        <f t="shared" si="1"/>
        <v>449</v>
      </c>
      <c r="B456" s="14" t="s">
        <v>1411</v>
      </c>
      <c r="C456" s="17"/>
      <c r="D456" s="17"/>
      <c r="E456" s="17"/>
    </row>
    <row r="457">
      <c r="A457" s="14">
        <f t="shared" si="1"/>
        <v>450</v>
      </c>
      <c r="B457" s="14" t="s">
        <v>1412</v>
      </c>
      <c r="C457" s="17"/>
      <c r="D457" s="17"/>
      <c r="E457" s="17"/>
    </row>
    <row r="458">
      <c r="A458" s="14">
        <f t="shared" si="1"/>
        <v>451</v>
      </c>
      <c r="B458" s="14" t="s">
        <v>1413</v>
      </c>
      <c r="C458" s="17"/>
      <c r="D458" s="17"/>
      <c r="E458" s="17"/>
    </row>
    <row r="459">
      <c r="A459" s="14">
        <f t="shared" si="1"/>
        <v>452</v>
      </c>
      <c r="B459" s="14" t="s">
        <v>1414</v>
      </c>
      <c r="C459" s="17"/>
      <c r="D459" s="17"/>
      <c r="E459" s="17"/>
    </row>
    <row r="460">
      <c r="A460" s="14">
        <f t="shared" si="1"/>
        <v>453</v>
      </c>
      <c r="B460" s="14" t="s">
        <v>1415</v>
      </c>
      <c r="C460" s="17"/>
      <c r="D460" s="17"/>
      <c r="E460" s="17"/>
    </row>
    <row r="461">
      <c r="A461" s="14">
        <f t="shared" si="1"/>
        <v>454</v>
      </c>
      <c r="B461" s="14" t="s">
        <v>1416</v>
      </c>
      <c r="C461" s="17"/>
      <c r="D461" s="17"/>
      <c r="E461" s="17"/>
    </row>
    <row r="462">
      <c r="A462" s="14">
        <f t="shared" si="1"/>
        <v>455</v>
      </c>
      <c r="B462" s="14" t="s">
        <v>1417</v>
      </c>
      <c r="C462" s="17"/>
      <c r="D462" s="17"/>
      <c r="E462" s="17"/>
    </row>
    <row r="463">
      <c r="A463" s="14">
        <f t="shared" si="1"/>
        <v>456</v>
      </c>
      <c r="B463" s="14" t="s">
        <v>1418</v>
      </c>
      <c r="C463" s="17"/>
      <c r="D463" s="17"/>
      <c r="E463" s="17"/>
    </row>
    <row r="464">
      <c r="A464" s="14">
        <f t="shared" si="1"/>
        <v>457</v>
      </c>
      <c r="B464" s="14" t="s">
        <v>1419</v>
      </c>
      <c r="C464" s="17"/>
      <c r="D464" s="17"/>
      <c r="E464" s="17"/>
    </row>
    <row r="465">
      <c r="A465" s="14">
        <f t="shared" si="1"/>
        <v>458</v>
      </c>
      <c r="B465" s="14" t="s">
        <v>1420</v>
      </c>
      <c r="C465" s="17"/>
      <c r="D465" s="17"/>
      <c r="E465" s="17"/>
    </row>
    <row r="466">
      <c r="A466" s="14">
        <f t="shared" si="1"/>
        <v>459</v>
      </c>
      <c r="B466" s="14" t="s">
        <v>1421</v>
      </c>
      <c r="C466" s="17"/>
      <c r="D466" s="17"/>
      <c r="E466" s="17"/>
    </row>
    <row r="467">
      <c r="A467" s="14">
        <f t="shared" si="1"/>
        <v>460</v>
      </c>
      <c r="B467" s="14" t="s">
        <v>1422</v>
      </c>
      <c r="C467" s="17"/>
      <c r="D467" s="17"/>
      <c r="E467" s="17"/>
    </row>
    <row r="468">
      <c r="A468" s="14">
        <f t="shared" si="1"/>
        <v>461</v>
      </c>
      <c r="B468" s="14" t="s">
        <v>1423</v>
      </c>
      <c r="C468" s="17"/>
      <c r="D468" s="17"/>
      <c r="E468" s="17"/>
    </row>
    <row r="469">
      <c r="A469" s="14">
        <f t="shared" si="1"/>
        <v>462</v>
      </c>
      <c r="B469" s="14" t="s">
        <v>1424</v>
      </c>
      <c r="C469" s="17"/>
      <c r="D469" s="17"/>
      <c r="E469" s="17"/>
    </row>
    <row r="470">
      <c r="A470" s="14">
        <f t="shared" si="1"/>
        <v>463</v>
      </c>
      <c r="B470" s="14" t="s">
        <v>1425</v>
      </c>
      <c r="C470" s="17"/>
      <c r="D470" s="17"/>
      <c r="E470" s="17"/>
    </row>
    <row r="471">
      <c r="A471" s="14">
        <f t="shared" si="1"/>
        <v>464</v>
      </c>
      <c r="B471" s="14" t="s">
        <v>1426</v>
      </c>
      <c r="C471" s="17"/>
      <c r="D471" s="17"/>
      <c r="E471" s="17"/>
    </row>
    <row r="472">
      <c r="A472" s="14">
        <f t="shared" si="1"/>
        <v>465</v>
      </c>
      <c r="B472" s="14" t="s">
        <v>1427</v>
      </c>
      <c r="C472" s="17"/>
      <c r="D472" s="17"/>
      <c r="E472" s="17"/>
    </row>
    <row r="473">
      <c r="A473" s="14">
        <f t="shared" si="1"/>
        <v>466</v>
      </c>
      <c r="B473" s="14" t="s">
        <v>1428</v>
      </c>
      <c r="C473" s="17"/>
      <c r="D473" s="17"/>
      <c r="E473" s="17"/>
    </row>
    <row r="474">
      <c r="A474" s="14">
        <f t="shared" si="1"/>
        <v>467</v>
      </c>
      <c r="B474" s="14" t="s">
        <v>1429</v>
      </c>
      <c r="C474" s="17"/>
      <c r="D474" s="17"/>
      <c r="E474" s="17"/>
    </row>
    <row r="475">
      <c r="A475" s="14">
        <f t="shared" si="1"/>
        <v>468</v>
      </c>
      <c r="B475" s="14" t="s">
        <v>1430</v>
      </c>
      <c r="C475" s="17"/>
      <c r="D475" s="17"/>
      <c r="E475" s="17"/>
    </row>
    <row r="476">
      <c r="A476" s="14">
        <f t="shared" si="1"/>
        <v>469</v>
      </c>
      <c r="B476" s="14" t="s">
        <v>1431</v>
      </c>
      <c r="C476" s="17"/>
      <c r="D476" s="17"/>
      <c r="E476" s="17"/>
    </row>
    <row r="477">
      <c r="A477" s="14">
        <f t="shared" si="1"/>
        <v>470</v>
      </c>
      <c r="B477" s="14" t="s">
        <v>1432</v>
      </c>
      <c r="C477" s="17"/>
      <c r="D477" s="17"/>
      <c r="E477" s="17"/>
    </row>
    <row r="478">
      <c r="A478" s="14">
        <f t="shared" si="1"/>
        <v>471</v>
      </c>
      <c r="B478" s="14" t="s">
        <v>1433</v>
      </c>
      <c r="C478" s="17"/>
      <c r="D478" s="17"/>
      <c r="E478" s="17"/>
    </row>
    <row r="479">
      <c r="A479" s="14">
        <f t="shared" si="1"/>
        <v>472</v>
      </c>
      <c r="B479" s="14" t="s">
        <v>1434</v>
      </c>
      <c r="C479" s="17"/>
      <c r="D479" s="17"/>
      <c r="E479" s="17"/>
    </row>
    <row r="480">
      <c r="A480" s="14">
        <f t="shared" si="1"/>
        <v>473</v>
      </c>
      <c r="B480" s="14" t="s">
        <v>1435</v>
      </c>
      <c r="C480" s="17"/>
      <c r="D480" s="17"/>
      <c r="E480" s="17"/>
    </row>
    <row r="481">
      <c r="A481" s="14">
        <f t="shared" si="1"/>
        <v>474</v>
      </c>
      <c r="B481" s="14" t="s">
        <v>1436</v>
      </c>
      <c r="C481" s="17"/>
      <c r="D481" s="17"/>
      <c r="E481" s="17"/>
    </row>
    <row r="482">
      <c r="A482" s="14">
        <f t="shared" si="1"/>
        <v>475</v>
      </c>
      <c r="B482" s="14" t="s">
        <v>1437</v>
      </c>
      <c r="C482" s="17"/>
      <c r="D482" s="17"/>
      <c r="E482" s="17"/>
    </row>
    <row r="483">
      <c r="A483" s="14">
        <f t="shared" si="1"/>
        <v>476</v>
      </c>
      <c r="B483" s="14" t="s">
        <v>1438</v>
      </c>
      <c r="C483" s="17"/>
      <c r="D483" s="17"/>
      <c r="E483" s="17"/>
    </row>
    <row r="484">
      <c r="A484" s="14">
        <f t="shared" si="1"/>
        <v>477</v>
      </c>
      <c r="B484" s="14" t="s">
        <v>1439</v>
      </c>
      <c r="C484" s="17"/>
      <c r="D484" s="17"/>
      <c r="E484" s="17"/>
    </row>
    <row r="485">
      <c r="A485" s="14">
        <f t="shared" si="1"/>
        <v>478</v>
      </c>
      <c r="B485" s="14" t="s">
        <v>1440</v>
      </c>
      <c r="C485" s="17"/>
      <c r="D485" s="17"/>
      <c r="E485" s="17"/>
    </row>
    <row r="486">
      <c r="A486" s="14">
        <f t="shared" si="1"/>
        <v>479</v>
      </c>
      <c r="B486" s="14" t="s">
        <v>1441</v>
      </c>
      <c r="C486" s="17"/>
      <c r="D486" s="17"/>
      <c r="E486" s="17"/>
    </row>
    <row r="487">
      <c r="A487" s="14">
        <f t="shared" si="1"/>
        <v>480</v>
      </c>
      <c r="B487" s="14" t="s">
        <v>1442</v>
      </c>
      <c r="C487" s="17"/>
      <c r="D487" s="17"/>
      <c r="E487" s="17"/>
    </row>
    <row r="488">
      <c r="A488" s="14">
        <f t="shared" si="1"/>
        <v>481</v>
      </c>
      <c r="B488" s="14" t="s">
        <v>1443</v>
      </c>
      <c r="C488" s="17"/>
      <c r="D488" s="17"/>
      <c r="E488" s="17"/>
    </row>
    <row r="489">
      <c r="A489" s="14">
        <f t="shared" si="1"/>
        <v>482</v>
      </c>
      <c r="B489" s="14" t="s">
        <v>1444</v>
      </c>
      <c r="C489" s="17"/>
      <c r="D489" s="17"/>
      <c r="E489" s="17"/>
    </row>
    <row r="490">
      <c r="A490" s="14">
        <f t="shared" si="1"/>
        <v>483</v>
      </c>
      <c r="B490" s="14" t="s">
        <v>1445</v>
      </c>
      <c r="C490" s="17"/>
      <c r="D490" s="17"/>
      <c r="E490" s="17"/>
    </row>
    <row r="491">
      <c r="A491" s="14">
        <f t="shared" si="1"/>
        <v>484</v>
      </c>
      <c r="B491" s="14" t="s">
        <v>1446</v>
      </c>
      <c r="C491" s="17"/>
      <c r="D491" s="17"/>
      <c r="E491" s="17"/>
    </row>
    <row r="492">
      <c r="A492" s="14">
        <f t="shared" si="1"/>
        <v>485</v>
      </c>
      <c r="B492" s="14" t="s">
        <v>1447</v>
      </c>
      <c r="C492" s="17"/>
      <c r="D492" s="17"/>
      <c r="E492" s="17"/>
    </row>
    <row r="493">
      <c r="A493" s="14">
        <f t="shared" si="1"/>
        <v>486</v>
      </c>
      <c r="B493" s="14" t="s">
        <v>1448</v>
      </c>
      <c r="C493" s="17"/>
      <c r="D493" s="17"/>
      <c r="E493" s="17"/>
    </row>
    <row r="494">
      <c r="A494" s="14">
        <f t="shared" si="1"/>
        <v>487</v>
      </c>
      <c r="B494" s="14" t="s">
        <v>1449</v>
      </c>
      <c r="C494" s="17"/>
      <c r="D494" s="17"/>
      <c r="E494" s="17"/>
    </row>
    <row r="495">
      <c r="A495" s="14">
        <f t="shared" si="1"/>
        <v>488</v>
      </c>
      <c r="B495" s="14" t="s">
        <v>1450</v>
      </c>
      <c r="C495" s="17"/>
      <c r="D495" s="17"/>
      <c r="E495" s="17"/>
    </row>
    <row r="496">
      <c r="A496" s="14">
        <f t="shared" si="1"/>
        <v>489</v>
      </c>
      <c r="B496" s="14" t="s">
        <v>1451</v>
      </c>
      <c r="C496" s="17"/>
      <c r="D496" s="17"/>
      <c r="E496" s="17"/>
    </row>
    <row r="497">
      <c r="A497" s="14">
        <f t="shared" si="1"/>
        <v>490</v>
      </c>
      <c r="B497" s="14" t="s">
        <v>1452</v>
      </c>
      <c r="C497" s="17"/>
      <c r="D497" s="17"/>
      <c r="E497" s="17"/>
    </row>
    <row r="498">
      <c r="A498" s="14">
        <f t="shared" si="1"/>
        <v>491</v>
      </c>
      <c r="B498" s="14" t="s">
        <v>1453</v>
      </c>
      <c r="C498" s="17"/>
      <c r="D498" s="17"/>
      <c r="E498" s="17"/>
    </row>
    <row r="499">
      <c r="A499" s="14">
        <f t="shared" si="1"/>
        <v>492</v>
      </c>
      <c r="B499" s="14" t="s">
        <v>1454</v>
      </c>
      <c r="C499" s="17"/>
      <c r="D499" s="17"/>
      <c r="E499" s="17"/>
    </row>
    <row r="500">
      <c r="A500" s="14">
        <f t="shared" si="1"/>
        <v>493</v>
      </c>
      <c r="B500" s="14" t="s">
        <v>1455</v>
      </c>
      <c r="C500" s="17"/>
      <c r="D500" s="17"/>
      <c r="E500" s="17"/>
    </row>
    <row r="501">
      <c r="A501" s="14">
        <f t="shared" si="1"/>
        <v>494</v>
      </c>
      <c r="B501" s="14" t="s">
        <v>1456</v>
      </c>
      <c r="C501" s="17"/>
      <c r="D501" s="17"/>
      <c r="E501" s="17"/>
    </row>
    <row r="502">
      <c r="A502" s="14">
        <f t="shared" si="1"/>
        <v>495</v>
      </c>
      <c r="B502" s="14" t="s">
        <v>1457</v>
      </c>
      <c r="C502" s="17"/>
      <c r="D502" s="17"/>
      <c r="E502" s="17"/>
    </row>
    <row r="503">
      <c r="A503" s="14">
        <f t="shared" si="1"/>
        <v>496</v>
      </c>
      <c r="B503" s="14" t="s">
        <v>1458</v>
      </c>
      <c r="C503" s="17"/>
      <c r="D503" s="17"/>
      <c r="E503" s="17"/>
    </row>
    <row r="504">
      <c r="A504" s="14">
        <f t="shared" si="1"/>
        <v>497</v>
      </c>
      <c r="B504" s="14" t="s">
        <v>1459</v>
      </c>
      <c r="C504" s="17"/>
      <c r="D504" s="17"/>
      <c r="E504" s="17"/>
    </row>
    <row r="505">
      <c r="A505" s="14">
        <f t="shared" si="1"/>
        <v>498</v>
      </c>
      <c r="B505" s="14" t="s">
        <v>1460</v>
      </c>
      <c r="C505" s="17"/>
      <c r="D505" s="17"/>
      <c r="E505" s="17"/>
    </row>
    <row r="506">
      <c r="A506" s="14">
        <f t="shared" si="1"/>
        <v>499</v>
      </c>
      <c r="B506" s="14" t="s">
        <v>1461</v>
      </c>
      <c r="C506" s="17"/>
      <c r="D506" s="17"/>
      <c r="E506" s="17"/>
    </row>
    <row r="507">
      <c r="A507" s="14">
        <f t="shared" si="1"/>
        <v>500</v>
      </c>
      <c r="B507" s="14" t="s">
        <v>1462</v>
      </c>
      <c r="C507" s="17"/>
      <c r="D507" s="17"/>
      <c r="E507" s="17"/>
    </row>
    <row r="508">
      <c r="A508" s="14">
        <f t="shared" si="1"/>
        <v>501</v>
      </c>
      <c r="B508" s="14" t="s">
        <v>1463</v>
      </c>
      <c r="C508" s="17"/>
      <c r="D508" s="17"/>
      <c r="E508" s="17"/>
    </row>
    <row r="509">
      <c r="A509" s="14">
        <f t="shared" si="1"/>
        <v>502</v>
      </c>
      <c r="B509" s="14" t="s">
        <v>1464</v>
      </c>
      <c r="C509" s="17"/>
      <c r="D509" s="17"/>
      <c r="E509" s="17"/>
    </row>
    <row r="510">
      <c r="A510" s="14">
        <f t="shared" si="1"/>
        <v>503</v>
      </c>
      <c r="B510" s="14" t="s">
        <v>1465</v>
      </c>
      <c r="C510" s="17"/>
      <c r="D510" s="17"/>
      <c r="E510" s="17"/>
    </row>
    <row r="511">
      <c r="A511" s="14">
        <f t="shared" si="1"/>
        <v>504</v>
      </c>
      <c r="B511" s="14" t="s">
        <v>1466</v>
      </c>
      <c r="C511" s="17"/>
      <c r="D511" s="17"/>
      <c r="E511" s="17"/>
    </row>
    <row r="512">
      <c r="A512" s="14">
        <f t="shared" si="1"/>
        <v>505</v>
      </c>
      <c r="B512" s="14" t="s">
        <v>1467</v>
      </c>
      <c r="C512" s="17"/>
      <c r="D512" s="17"/>
      <c r="E512" s="17"/>
    </row>
    <row r="513">
      <c r="A513" s="14">
        <f t="shared" si="1"/>
        <v>506</v>
      </c>
      <c r="B513" s="14" t="s">
        <v>1468</v>
      </c>
      <c r="C513" s="17"/>
      <c r="D513" s="17"/>
      <c r="E513" s="17"/>
    </row>
    <row r="514">
      <c r="A514" s="14">
        <f t="shared" si="1"/>
        <v>507</v>
      </c>
      <c r="B514" s="14" t="s">
        <v>1469</v>
      </c>
      <c r="C514" s="17"/>
      <c r="D514" s="17"/>
      <c r="E514" s="17"/>
    </row>
    <row r="515">
      <c r="A515" s="14">
        <f t="shared" si="1"/>
        <v>508</v>
      </c>
      <c r="B515" s="14" t="s">
        <v>1470</v>
      </c>
      <c r="C515" s="17"/>
      <c r="D515" s="17"/>
      <c r="E515" s="17"/>
    </row>
    <row r="516">
      <c r="A516" s="14">
        <f t="shared" si="1"/>
        <v>509</v>
      </c>
      <c r="B516" s="14" t="s">
        <v>1471</v>
      </c>
      <c r="C516" s="17"/>
      <c r="D516" s="17"/>
      <c r="E516" s="17"/>
    </row>
    <row r="517">
      <c r="A517" s="14">
        <f t="shared" si="1"/>
        <v>510</v>
      </c>
      <c r="B517" s="14" t="s">
        <v>1472</v>
      </c>
      <c r="C517" s="17"/>
      <c r="D517" s="17"/>
      <c r="E517" s="17"/>
    </row>
    <row r="518">
      <c r="A518" s="14">
        <f t="shared" si="1"/>
        <v>511</v>
      </c>
      <c r="B518" s="14" t="s">
        <v>1473</v>
      </c>
      <c r="C518" s="17"/>
      <c r="D518" s="17"/>
      <c r="E518" s="17"/>
    </row>
    <row r="519">
      <c r="A519" s="14">
        <f t="shared" si="1"/>
        <v>512</v>
      </c>
      <c r="B519" s="14" t="s">
        <v>1474</v>
      </c>
      <c r="C519" s="17"/>
      <c r="D519" s="17"/>
      <c r="E519" s="17"/>
    </row>
    <row r="520">
      <c r="A520" s="14">
        <f t="shared" si="1"/>
        <v>513</v>
      </c>
      <c r="B520" s="14" t="s">
        <v>1475</v>
      </c>
      <c r="C520" s="17"/>
      <c r="D520" s="17"/>
      <c r="E520" s="17"/>
    </row>
    <row r="521">
      <c r="A521" s="14">
        <f t="shared" si="1"/>
        <v>514</v>
      </c>
      <c r="B521" s="14" t="s">
        <v>1476</v>
      </c>
      <c r="C521" s="17"/>
      <c r="D521" s="17"/>
      <c r="E521" s="17"/>
    </row>
    <row r="522">
      <c r="A522" s="14">
        <f t="shared" si="1"/>
        <v>515</v>
      </c>
      <c r="B522" s="14" t="s">
        <v>1477</v>
      </c>
      <c r="C522" s="17"/>
      <c r="D522" s="17"/>
      <c r="E522" s="17"/>
    </row>
    <row r="523">
      <c r="A523" s="14">
        <f t="shared" si="1"/>
        <v>516</v>
      </c>
      <c r="B523" s="14" t="s">
        <v>1478</v>
      </c>
      <c r="C523" s="17"/>
      <c r="D523" s="17"/>
      <c r="E523" s="17"/>
    </row>
    <row r="524">
      <c r="A524" s="14">
        <f t="shared" si="1"/>
        <v>517</v>
      </c>
      <c r="B524" s="14" t="s">
        <v>1479</v>
      </c>
      <c r="C524" s="17"/>
      <c r="D524" s="17"/>
      <c r="E524" s="17"/>
    </row>
    <row r="525">
      <c r="A525" s="14">
        <f t="shared" si="1"/>
        <v>518</v>
      </c>
      <c r="B525" s="14" t="s">
        <v>1480</v>
      </c>
      <c r="C525" s="17"/>
      <c r="D525" s="17"/>
      <c r="E525" s="17"/>
    </row>
    <row r="526">
      <c r="A526" s="14">
        <f t="shared" si="1"/>
        <v>519</v>
      </c>
      <c r="B526" s="14" t="s">
        <v>1481</v>
      </c>
      <c r="C526" s="17"/>
      <c r="D526" s="17"/>
      <c r="E526" s="17"/>
    </row>
    <row r="527">
      <c r="A527" s="14">
        <f t="shared" si="1"/>
        <v>520</v>
      </c>
      <c r="B527" s="14" t="s">
        <v>1482</v>
      </c>
      <c r="C527" s="17"/>
      <c r="D527" s="17"/>
      <c r="E527" s="17"/>
    </row>
    <row r="528">
      <c r="A528" s="14">
        <f t="shared" si="1"/>
        <v>521</v>
      </c>
      <c r="B528" s="14" t="s">
        <v>1483</v>
      </c>
      <c r="C528" s="17"/>
      <c r="D528" s="17"/>
      <c r="E528" s="17"/>
    </row>
    <row r="529">
      <c r="A529" s="14">
        <f t="shared" si="1"/>
        <v>522</v>
      </c>
      <c r="B529" s="14" t="s">
        <v>1484</v>
      </c>
      <c r="C529" s="17"/>
      <c r="D529" s="17"/>
      <c r="E529" s="17"/>
    </row>
    <row r="530">
      <c r="A530" s="14">
        <f t="shared" si="1"/>
        <v>523</v>
      </c>
      <c r="B530" s="14" t="s">
        <v>1485</v>
      </c>
      <c r="C530" s="17"/>
      <c r="D530" s="17"/>
      <c r="E530" s="17"/>
    </row>
    <row r="531">
      <c r="A531" s="14">
        <f t="shared" si="1"/>
        <v>524</v>
      </c>
      <c r="B531" s="14" t="s">
        <v>1486</v>
      </c>
      <c r="C531" s="17"/>
      <c r="D531" s="17"/>
      <c r="E531" s="17"/>
    </row>
    <row r="532">
      <c r="A532" s="14">
        <f t="shared" si="1"/>
        <v>525</v>
      </c>
      <c r="B532" s="14" t="s">
        <v>1487</v>
      </c>
      <c r="C532" s="17"/>
      <c r="D532" s="17"/>
      <c r="E532" s="17"/>
    </row>
    <row r="533">
      <c r="A533" s="14">
        <f t="shared" si="1"/>
        <v>526</v>
      </c>
      <c r="B533" s="14" t="s">
        <v>1488</v>
      </c>
      <c r="C533" s="17"/>
      <c r="D533" s="17"/>
      <c r="E533" s="17"/>
    </row>
    <row r="534">
      <c r="A534" s="14">
        <f t="shared" si="1"/>
        <v>527</v>
      </c>
      <c r="B534" s="14" t="s">
        <v>1489</v>
      </c>
      <c r="C534" s="17"/>
      <c r="D534" s="17"/>
      <c r="E534" s="17"/>
    </row>
    <row r="535">
      <c r="A535" s="14">
        <f t="shared" si="1"/>
        <v>528</v>
      </c>
      <c r="B535" s="14" t="s">
        <v>1490</v>
      </c>
      <c r="C535" s="17"/>
      <c r="D535" s="17"/>
      <c r="E535" s="17"/>
    </row>
    <row r="536">
      <c r="A536" s="14">
        <f t="shared" si="1"/>
        <v>529</v>
      </c>
      <c r="B536" s="14" t="s">
        <v>1491</v>
      </c>
      <c r="C536" s="17"/>
      <c r="D536" s="17"/>
      <c r="E536" s="17"/>
    </row>
    <row r="537">
      <c r="A537" s="14">
        <f t="shared" si="1"/>
        <v>530</v>
      </c>
      <c r="B537" s="14" t="s">
        <v>1492</v>
      </c>
      <c r="C537" s="17"/>
      <c r="D537" s="17"/>
      <c r="E537" s="17"/>
    </row>
    <row r="538">
      <c r="A538" s="14">
        <f t="shared" si="1"/>
        <v>531</v>
      </c>
      <c r="B538" s="14" t="s">
        <v>1493</v>
      </c>
      <c r="C538" s="17"/>
      <c r="D538" s="17"/>
      <c r="E538" s="17"/>
    </row>
    <row r="539">
      <c r="A539" s="14">
        <f t="shared" si="1"/>
        <v>532</v>
      </c>
      <c r="B539" s="14" t="s">
        <v>1494</v>
      </c>
      <c r="C539" s="17"/>
      <c r="D539" s="17"/>
      <c r="E539" s="17"/>
    </row>
    <row r="540">
      <c r="A540" s="14">
        <f t="shared" si="1"/>
        <v>533</v>
      </c>
      <c r="B540" s="14" t="s">
        <v>1495</v>
      </c>
      <c r="C540" s="17"/>
      <c r="D540" s="17"/>
      <c r="E540" s="17"/>
    </row>
    <row r="541">
      <c r="A541" s="14">
        <f t="shared" si="1"/>
        <v>534</v>
      </c>
      <c r="B541" s="14" t="s">
        <v>1496</v>
      </c>
      <c r="C541" s="17"/>
      <c r="D541" s="17"/>
      <c r="E541" s="17"/>
    </row>
    <row r="542">
      <c r="A542" s="14">
        <f t="shared" si="1"/>
        <v>535</v>
      </c>
      <c r="B542" s="14" t="s">
        <v>1497</v>
      </c>
      <c r="C542" s="17"/>
      <c r="D542" s="17"/>
      <c r="E542" s="17"/>
    </row>
    <row r="543">
      <c r="A543" s="14">
        <f t="shared" si="1"/>
        <v>536</v>
      </c>
      <c r="B543" s="14" t="s">
        <v>1498</v>
      </c>
      <c r="C543" s="17"/>
      <c r="D543" s="17"/>
      <c r="E543" s="17"/>
    </row>
    <row r="544">
      <c r="A544" s="14">
        <f t="shared" si="1"/>
        <v>537</v>
      </c>
      <c r="B544" s="14" t="s">
        <v>1499</v>
      </c>
      <c r="C544" s="17"/>
      <c r="D544" s="17"/>
      <c r="E544" s="17"/>
    </row>
    <row r="545">
      <c r="A545" s="14">
        <f t="shared" si="1"/>
        <v>538</v>
      </c>
      <c r="B545" s="14" t="s">
        <v>1500</v>
      </c>
      <c r="C545" s="17"/>
      <c r="D545" s="17"/>
      <c r="E545" s="17"/>
    </row>
    <row r="546">
      <c r="A546" s="14">
        <f t="shared" si="1"/>
        <v>539</v>
      </c>
      <c r="B546" s="14" t="s">
        <v>1501</v>
      </c>
      <c r="C546" s="17"/>
      <c r="D546" s="17"/>
      <c r="E546" s="17"/>
    </row>
    <row r="547">
      <c r="A547" s="14">
        <f t="shared" si="1"/>
        <v>540</v>
      </c>
      <c r="B547" s="14" t="s">
        <v>1502</v>
      </c>
      <c r="C547" s="17"/>
      <c r="D547" s="17"/>
      <c r="E547" s="17"/>
    </row>
    <row r="548">
      <c r="A548" s="14">
        <f t="shared" si="1"/>
        <v>541</v>
      </c>
      <c r="B548" s="14" t="s">
        <v>1503</v>
      </c>
      <c r="C548" s="17"/>
      <c r="D548" s="17"/>
      <c r="E548" s="17"/>
    </row>
    <row r="549">
      <c r="A549" s="14">
        <f t="shared" si="1"/>
        <v>542</v>
      </c>
      <c r="B549" s="14" t="s">
        <v>1504</v>
      </c>
      <c r="C549" s="17"/>
      <c r="D549" s="17"/>
      <c r="E549" s="17"/>
    </row>
    <row r="550">
      <c r="A550" s="14">
        <f t="shared" si="1"/>
        <v>543</v>
      </c>
      <c r="B550" s="14" t="s">
        <v>1505</v>
      </c>
      <c r="C550" s="17"/>
      <c r="D550" s="17"/>
      <c r="E550" s="17"/>
    </row>
    <row r="551">
      <c r="A551" s="14">
        <f t="shared" si="1"/>
        <v>544</v>
      </c>
      <c r="B551" s="14" t="s">
        <v>1506</v>
      </c>
      <c r="C551" s="17"/>
      <c r="D551" s="17"/>
      <c r="E551" s="17"/>
    </row>
    <row r="552">
      <c r="A552" s="14">
        <f t="shared" si="1"/>
        <v>545</v>
      </c>
      <c r="B552" s="14" t="s">
        <v>1507</v>
      </c>
      <c r="C552" s="17"/>
      <c r="D552" s="17"/>
      <c r="E552" s="17"/>
    </row>
    <row r="553">
      <c r="A553" s="14">
        <f t="shared" si="1"/>
        <v>546</v>
      </c>
      <c r="B553" s="14" t="s">
        <v>1508</v>
      </c>
      <c r="C553" s="17"/>
      <c r="D553" s="17"/>
      <c r="E553" s="17"/>
    </row>
    <row r="554">
      <c r="A554" s="14">
        <f t="shared" si="1"/>
        <v>547</v>
      </c>
      <c r="B554" s="14" t="s">
        <v>1509</v>
      </c>
      <c r="C554" s="17"/>
      <c r="D554" s="17"/>
      <c r="E554" s="17"/>
    </row>
    <row r="555">
      <c r="A555" s="14">
        <f t="shared" si="1"/>
        <v>548</v>
      </c>
      <c r="B555" s="14" t="s">
        <v>1510</v>
      </c>
      <c r="C555" s="17"/>
      <c r="D555" s="17"/>
      <c r="E555" s="17"/>
    </row>
    <row r="556">
      <c r="A556" s="14">
        <f t="shared" si="1"/>
        <v>549</v>
      </c>
      <c r="B556" s="14" t="s">
        <v>1511</v>
      </c>
      <c r="C556" s="17"/>
      <c r="D556" s="17"/>
      <c r="E556" s="17"/>
    </row>
    <row r="557">
      <c r="A557" s="14">
        <f t="shared" si="1"/>
        <v>550</v>
      </c>
      <c r="B557" s="14" t="s">
        <v>1512</v>
      </c>
      <c r="C557" s="17"/>
      <c r="D557" s="17"/>
      <c r="E557" s="17"/>
    </row>
    <row r="558">
      <c r="A558" s="14">
        <f t="shared" si="1"/>
        <v>551</v>
      </c>
      <c r="B558" s="14" t="s">
        <v>1513</v>
      </c>
      <c r="C558" s="17"/>
      <c r="D558" s="17"/>
      <c r="E558" s="17"/>
    </row>
    <row r="559">
      <c r="A559" s="14">
        <f t="shared" si="1"/>
        <v>552</v>
      </c>
      <c r="B559" s="14" t="s">
        <v>1514</v>
      </c>
      <c r="C559" s="17"/>
      <c r="D559" s="17"/>
      <c r="E559" s="17"/>
    </row>
    <row r="560">
      <c r="A560" s="14">
        <f t="shared" si="1"/>
        <v>553</v>
      </c>
      <c r="B560" s="14" t="s">
        <v>1515</v>
      </c>
      <c r="C560" s="17"/>
      <c r="D560" s="17"/>
      <c r="E560" s="17"/>
    </row>
    <row r="561">
      <c r="A561" s="14">
        <f t="shared" si="1"/>
        <v>554</v>
      </c>
      <c r="B561" s="14" t="s">
        <v>1516</v>
      </c>
      <c r="C561" s="17"/>
      <c r="D561" s="17"/>
      <c r="E561" s="17"/>
    </row>
    <row r="562">
      <c r="A562" s="14">
        <f t="shared" si="1"/>
        <v>555</v>
      </c>
      <c r="B562" s="14" t="s">
        <v>1517</v>
      </c>
      <c r="C562" s="17"/>
      <c r="D562" s="17"/>
      <c r="E562" s="17"/>
    </row>
    <row r="563">
      <c r="A563" s="14">
        <f t="shared" si="1"/>
        <v>556</v>
      </c>
      <c r="B563" s="14" t="s">
        <v>1518</v>
      </c>
      <c r="C563" s="17"/>
      <c r="D563" s="17"/>
      <c r="E563" s="17"/>
    </row>
    <row r="564">
      <c r="A564" s="14">
        <f t="shared" si="1"/>
        <v>557</v>
      </c>
      <c r="B564" s="14" t="s">
        <v>1519</v>
      </c>
      <c r="C564" s="17"/>
      <c r="D564" s="17"/>
      <c r="E564" s="17"/>
    </row>
    <row r="565">
      <c r="A565" s="14">
        <f t="shared" si="1"/>
        <v>558</v>
      </c>
      <c r="B565" s="14" t="s">
        <v>1520</v>
      </c>
      <c r="C565" s="17"/>
      <c r="D565" s="17"/>
      <c r="E565" s="17"/>
    </row>
    <row r="566">
      <c r="A566" s="14">
        <f t="shared" si="1"/>
        <v>559</v>
      </c>
      <c r="B566" s="14" t="s">
        <v>1521</v>
      </c>
      <c r="C566" s="17"/>
      <c r="D566" s="17"/>
      <c r="E566" s="17"/>
    </row>
    <row r="567">
      <c r="A567" s="14">
        <f t="shared" si="1"/>
        <v>560</v>
      </c>
      <c r="B567" s="14" t="s">
        <v>1522</v>
      </c>
      <c r="C567" s="17"/>
      <c r="D567" s="17"/>
      <c r="E567" s="17"/>
    </row>
    <row r="568">
      <c r="A568" s="14">
        <f t="shared" si="1"/>
        <v>561</v>
      </c>
      <c r="B568" s="14" t="s">
        <v>1523</v>
      </c>
      <c r="C568" s="17"/>
      <c r="D568" s="17"/>
      <c r="E568" s="17"/>
    </row>
    <row r="569">
      <c r="A569" s="14">
        <f t="shared" si="1"/>
        <v>562</v>
      </c>
      <c r="B569" s="14" t="s">
        <v>1524</v>
      </c>
      <c r="C569" s="17"/>
      <c r="D569" s="17"/>
      <c r="E569" s="17"/>
    </row>
    <row r="570">
      <c r="A570" s="14">
        <f t="shared" si="1"/>
        <v>563</v>
      </c>
      <c r="B570" s="14" t="s">
        <v>1525</v>
      </c>
      <c r="C570" s="17"/>
      <c r="D570" s="17"/>
      <c r="E570" s="17"/>
    </row>
    <row r="571">
      <c r="A571" s="14">
        <f t="shared" si="1"/>
        <v>564</v>
      </c>
      <c r="B571" s="14" t="s">
        <v>1526</v>
      </c>
      <c r="C571" s="17"/>
      <c r="D571" s="17"/>
      <c r="E571" s="17"/>
    </row>
    <row r="572">
      <c r="A572" s="14">
        <f t="shared" si="1"/>
        <v>565</v>
      </c>
      <c r="B572" s="14" t="s">
        <v>1527</v>
      </c>
      <c r="C572" s="17"/>
      <c r="D572" s="17"/>
      <c r="E572" s="17"/>
    </row>
    <row r="573">
      <c r="A573" s="14">
        <f t="shared" si="1"/>
        <v>566</v>
      </c>
      <c r="B573" s="14" t="s">
        <v>1528</v>
      </c>
      <c r="C573" s="17"/>
      <c r="D573" s="17"/>
      <c r="E573" s="17"/>
    </row>
    <row r="574">
      <c r="A574" s="14">
        <f t="shared" si="1"/>
        <v>567</v>
      </c>
      <c r="B574" s="14" t="s">
        <v>1529</v>
      </c>
      <c r="C574" s="17"/>
      <c r="D574" s="17"/>
      <c r="E574" s="17"/>
    </row>
    <row r="575">
      <c r="A575" s="14">
        <f t="shared" si="1"/>
        <v>568</v>
      </c>
      <c r="B575" s="14" t="s">
        <v>1530</v>
      </c>
      <c r="C575" s="17"/>
      <c r="D575" s="17"/>
      <c r="E575" s="17"/>
    </row>
    <row r="576">
      <c r="A576" s="14">
        <f t="shared" si="1"/>
        <v>569</v>
      </c>
      <c r="B576" s="14" t="s">
        <v>1531</v>
      </c>
      <c r="C576" s="17"/>
      <c r="D576" s="17"/>
      <c r="E576" s="17"/>
    </row>
    <row r="577">
      <c r="A577" s="14">
        <f t="shared" si="1"/>
        <v>570</v>
      </c>
      <c r="B577" s="14" t="s">
        <v>1532</v>
      </c>
      <c r="C577" s="17"/>
      <c r="D577" s="17"/>
      <c r="E577" s="17"/>
    </row>
    <row r="578">
      <c r="A578" s="14">
        <f t="shared" si="1"/>
        <v>571</v>
      </c>
      <c r="B578" s="14" t="s">
        <v>1533</v>
      </c>
      <c r="C578" s="17"/>
      <c r="D578" s="17"/>
      <c r="E578" s="17"/>
    </row>
    <row r="579">
      <c r="A579" s="14">
        <f t="shared" si="1"/>
        <v>572</v>
      </c>
      <c r="B579" s="14" t="s">
        <v>1534</v>
      </c>
      <c r="C579" s="17"/>
      <c r="D579" s="17"/>
      <c r="E579" s="17"/>
    </row>
    <row r="580">
      <c r="A580" s="14">
        <f t="shared" si="1"/>
        <v>573</v>
      </c>
      <c r="B580" s="14" t="s">
        <v>1535</v>
      </c>
      <c r="C580" s="17"/>
      <c r="D580" s="17"/>
      <c r="E580" s="17"/>
    </row>
    <row r="581">
      <c r="A581" s="14">
        <f t="shared" si="1"/>
        <v>574</v>
      </c>
      <c r="B581" s="14" t="s">
        <v>1536</v>
      </c>
      <c r="C581" s="17"/>
      <c r="D581" s="17"/>
      <c r="E581" s="17"/>
    </row>
    <row r="582">
      <c r="A582" s="14">
        <f t="shared" si="1"/>
        <v>575</v>
      </c>
      <c r="B582" s="14" t="s">
        <v>1537</v>
      </c>
      <c r="C582" s="17"/>
      <c r="D582" s="17"/>
      <c r="E582" s="17"/>
    </row>
    <row r="583">
      <c r="A583" s="14">
        <f t="shared" si="1"/>
        <v>576</v>
      </c>
      <c r="B583" s="14" t="s">
        <v>1538</v>
      </c>
      <c r="C583" s="17"/>
      <c r="D583" s="17"/>
      <c r="E583" s="17"/>
    </row>
    <row r="584">
      <c r="A584" s="14">
        <f t="shared" si="1"/>
        <v>577</v>
      </c>
      <c r="B584" s="14" t="s">
        <v>1539</v>
      </c>
      <c r="C584" s="17"/>
      <c r="D584" s="17"/>
      <c r="E584" s="17"/>
    </row>
    <row r="585">
      <c r="A585" s="14">
        <f t="shared" si="1"/>
        <v>578</v>
      </c>
      <c r="B585" s="14" t="s">
        <v>1540</v>
      </c>
      <c r="C585" s="17"/>
      <c r="D585" s="17"/>
      <c r="E585" s="17"/>
    </row>
    <row r="586">
      <c r="A586" s="14">
        <f t="shared" si="1"/>
        <v>579</v>
      </c>
      <c r="B586" s="14" t="s">
        <v>1541</v>
      </c>
      <c r="C586" s="17"/>
      <c r="D586" s="17"/>
      <c r="E586" s="17"/>
    </row>
    <row r="587">
      <c r="A587" s="14">
        <f t="shared" si="1"/>
        <v>580</v>
      </c>
      <c r="B587" s="14" t="s">
        <v>1542</v>
      </c>
      <c r="C587" s="17"/>
      <c r="D587" s="17"/>
      <c r="E587" s="17"/>
    </row>
    <row r="588">
      <c r="A588" s="14">
        <f t="shared" si="1"/>
        <v>581</v>
      </c>
      <c r="B588" s="14" t="s">
        <v>1543</v>
      </c>
      <c r="C588" s="17"/>
      <c r="D588" s="17"/>
      <c r="E588" s="17"/>
    </row>
    <row r="589">
      <c r="A589" s="14">
        <f t="shared" si="1"/>
        <v>582</v>
      </c>
      <c r="B589" s="14" t="s">
        <v>1544</v>
      </c>
      <c r="C589" s="17"/>
      <c r="D589" s="17"/>
      <c r="E589" s="17"/>
    </row>
    <row r="590">
      <c r="A590" s="14">
        <f t="shared" si="1"/>
        <v>583</v>
      </c>
      <c r="B590" s="14" t="s">
        <v>1545</v>
      </c>
      <c r="C590" s="17"/>
      <c r="D590" s="17"/>
      <c r="E590" s="17"/>
    </row>
    <row r="591">
      <c r="A591" s="14">
        <f t="shared" si="1"/>
        <v>584</v>
      </c>
      <c r="B591" s="14" t="s">
        <v>1546</v>
      </c>
      <c r="C591" s="17"/>
      <c r="D591" s="17"/>
      <c r="E591" s="17"/>
    </row>
    <row r="592">
      <c r="A592" s="14">
        <f t="shared" si="1"/>
        <v>585</v>
      </c>
      <c r="B592" s="14" t="s">
        <v>1547</v>
      </c>
      <c r="C592" s="17"/>
      <c r="D592" s="17"/>
      <c r="E592" s="17"/>
    </row>
    <row r="593">
      <c r="A593" s="14">
        <f t="shared" si="1"/>
        <v>586</v>
      </c>
      <c r="B593" s="14" t="s">
        <v>1548</v>
      </c>
      <c r="C593" s="17"/>
      <c r="D593" s="17"/>
      <c r="E593" s="17"/>
    </row>
    <row r="594">
      <c r="A594" s="14">
        <f t="shared" si="1"/>
        <v>587</v>
      </c>
      <c r="B594" s="14" t="s">
        <v>1549</v>
      </c>
      <c r="C594" s="17"/>
      <c r="D594" s="17"/>
      <c r="E594" s="17"/>
    </row>
    <row r="595">
      <c r="A595" s="14">
        <f t="shared" si="1"/>
        <v>588</v>
      </c>
      <c r="B595" s="14" t="s">
        <v>1550</v>
      </c>
      <c r="C595" s="17"/>
      <c r="D595" s="17"/>
      <c r="E595" s="17"/>
    </row>
    <row r="596">
      <c r="A596" s="14">
        <f t="shared" si="1"/>
        <v>589</v>
      </c>
      <c r="B596" s="14" t="s">
        <v>1551</v>
      </c>
      <c r="C596" s="17"/>
      <c r="D596" s="17"/>
      <c r="E596" s="17"/>
    </row>
    <row r="597">
      <c r="A597" s="14">
        <f t="shared" si="1"/>
        <v>590</v>
      </c>
      <c r="B597" s="14" t="s">
        <v>1552</v>
      </c>
      <c r="C597" s="17"/>
      <c r="D597" s="17"/>
      <c r="E597" s="17"/>
    </row>
    <row r="598">
      <c r="A598" s="14">
        <f t="shared" si="1"/>
        <v>591</v>
      </c>
      <c r="B598" s="14" t="s">
        <v>1553</v>
      </c>
      <c r="C598" s="17"/>
      <c r="D598" s="17"/>
      <c r="E598" s="17"/>
    </row>
    <row r="599">
      <c r="A599" s="14">
        <f t="shared" si="1"/>
        <v>592</v>
      </c>
      <c r="B599" s="14" t="s">
        <v>1554</v>
      </c>
      <c r="C599" s="17"/>
      <c r="D599" s="17"/>
      <c r="E599" s="17"/>
    </row>
    <row r="600">
      <c r="A600" s="14">
        <f t="shared" si="1"/>
        <v>593</v>
      </c>
      <c r="B600" s="14" t="s">
        <v>1555</v>
      </c>
      <c r="C600" s="17"/>
      <c r="D600" s="17"/>
      <c r="E600" s="17"/>
    </row>
    <row r="601">
      <c r="A601" s="14">
        <f t="shared" si="1"/>
        <v>594</v>
      </c>
      <c r="B601" s="14" t="s">
        <v>1556</v>
      </c>
      <c r="C601" s="17"/>
      <c r="D601" s="17"/>
      <c r="E601" s="17"/>
    </row>
    <row r="602">
      <c r="A602" s="14">
        <f t="shared" si="1"/>
        <v>595</v>
      </c>
      <c r="B602" s="14" t="s">
        <v>1557</v>
      </c>
      <c r="C602" s="17"/>
      <c r="D602" s="17"/>
      <c r="E602" s="17"/>
    </row>
    <row r="603">
      <c r="A603" s="14">
        <f t="shared" si="1"/>
        <v>596</v>
      </c>
      <c r="B603" s="14" t="s">
        <v>1558</v>
      </c>
      <c r="C603" s="17"/>
      <c r="D603" s="17"/>
      <c r="E603" s="17"/>
    </row>
    <row r="604">
      <c r="A604" s="14">
        <f t="shared" si="1"/>
        <v>597</v>
      </c>
      <c r="B604" s="14" t="s">
        <v>1559</v>
      </c>
      <c r="C604" s="17"/>
      <c r="D604" s="17"/>
      <c r="E604" s="17"/>
    </row>
    <row r="605">
      <c r="A605" s="14">
        <f t="shared" si="1"/>
        <v>598</v>
      </c>
      <c r="B605" s="14" t="s">
        <v>1560</v>
      </c>
      <c r="C605" s="17"/>
      <c r="D605" s="17"/>
      <c r="E605" s="17"/>
    </row>
    <row r="606">
      <c r="A606" s="14">
        <f t="shared" si="1"/>
        <v>599</v>
      </c>
      <c r="B606" s="14" t="s">
        <v>1561</v>
      </c>
      <c r="C606" s="17"/>
      <c r="D606" s="17"/>
      <c r="E606" s="17"/>
    </row>
    <row r="607">
      <c r="A607" s="14">
        <f t="shared" si="1"/>
        <v>600</v>
      </c>
      <c r="B607" s="14" t="s">
        <v>1562</v>
      </c>
      <c r="C607" s="17"/>
      <c r="D607" s="17"/>
      <c r="E607" s="17"/>
    </row>
    <row r="608">
      <c r="A608" s="14">
        <f t="shared" si="1"/>
        <v>601</v>
      </c>
      <c r="B608" s="14" t="s">
        <v>1563</v>
      </c>
      <c r="C608" s="17"/>
      <c r="D608" s="17"/>
      <c r="E608" s="17"/>
    </row>
    <row r="609">
      <c r="A609" s="14">
        <f t="shared" si="1"/>
        <v>602</v>
      </c>
      <c r="B609" s="14" t="s">
        <v>1564</v>
      </c>
      <c r="C609" s="17"/>
      <c r="D609" s="17"/>
      <c r="E609" s="17"/>
    </row>
    <row r="610">
      <c r="A610" s="14">
        <f t="shared" si="1"/>
        <v>603</v>
      </c>
      <c r="B610" s="14" t="s">
        <v>1565</v>
      </c>
      <c r="C610" s="17"/>
      <c r="D610" s="17"/>
      <c r="E610" s="17"/>
    </row>
    <row r="611">
      <c r="A611" s="14">
        <f t="shared" si="1"/>
        <v>604</v>
      </c>
      <c r="B611" s="14" t="s">
        <v>1566</v>
      </c>
      <c r="C611" s="17"/>
      <c r="D611" s="17"/>
      <c r="E611" s="17"/>
    </row>
    <row r="612">
      <c r="A612" s="14">
        <f t="shared" si="1"/>
        <v>605</v>
      </c>
      <c r="B612" s="14" t="s">
        <v>1567</v>
      </c>
      <c r="C612" s="17"/>
      <c r="D612" s="17"/>
      <c r="E612" s="17"/>
    </row>
    <row r="613">
      <c r="A613" s="14">
        <f t="shared" si="1"/>
        <v>606</v>
      </c>
      <c r="B613" s="14" t="s">
        <v>1568</v>
      </c>
      <c r="C613" s="17"/>
      <c r="D613" s="17"/>
      <c r="E613" s="17"/>
    </row>
    <row r="614">
      <c r="A614" s="14">
        <f t="shared" si="1"/>
        <v>607</v>
      </c>
      <c r="B614" s="14" t="s">
        <v>1569</v>
      </c>
      <c r="C614" s="17"/>
      <c r="D614" s="17"/>
      <c r="E614" s="17"/>
    </row>
    <row r="615">
      <c r="A615" s="14">
        <f t="shared" si="1"/>
        <v>608</v>
      </c>
      <c r="B615" s="14" t="s">
        <v>1570</v>
      </c>
      <c r="C615" s="17"/>
      <c r="D615" s="17"/>
      <c r="E615" s="17"/>
    </row>
    <row r="616">
      <c r="A616" s="14">
        <f t="shared" si="1"/>
        <v>609</v>
      </c>
      <c r="B616" s="14" t="s">
        <v>1571</v>
      </c>
      <c r="C616" s="17"/>
      <c r="D616" s="17"/>
      <c r="E616" s="17"/>
    </row>
    <row r="617">
      <c r="A617" s="14">
        <f t="shared" si="1"/>
        <v>610</v>
      </c>
      <c r="B617" s="14" t="s">
        <v>1572</v>
      </c>
      <c r="C617" s="17"/>
      <c r="D617" s="17"/>
      <c r="E617" s="17"/>
    </row>
    <row r="618">
      <c r="A618" s="14">
        <f t="shared" si="1"/>
        <v>611</v>
      </c>
      <c r="B618" s="14" t="s">
        <v>1573</v>
      </c>
      <c r="C618" s="17"/>
      <c r="D618" s="17"/>
      <c r="E618" s="17"/>
    </row>
    <row r="619">
      <c r="A619" s="14">
        <f t="shared" si="1"/>
        <v>612</v>
      </c>
      <c r="B619" s="14" t="s">
        <v>1574</v>
      </c>
      <c r="C619" s="17"/>
      <c r="D619" s="17"/>
      <c r="E619" s="17"/>
    </row>
    <row r="620">
      <c r="A620" s="14">
        <f t="shared" si="1"/>
        <v>613</v>
      </c>
      <c r="B620" s="14" t="s">
        <v>1575</v>
      </c>
      <c r="C620" s="17"/>
      <c r="D620" s="17"/>
      <c r="E620" s="17"/>
    </row>
    <row r="621">
      <c r="A621" s="14">
        <f t="shared" si="1"/>
        <v>614</v>
      </c>
      <c r="B621" s="14" t="s">
        <v>1576</v>
      </c>
      <c r="C621" s="17"/>
      <c r="D621" s="17"/>
      <c r="E621" s="17"/>
    </row>
    <row r="622">
      <c r="A622" s="14">
        <f t="shared" si="1"/>
        <v>615</v>
      </c>
      <c r="B622" s="14" t="s">
        <v>1577</v>
      </c>
      <c r="C622" s="17"/>
      <c r="D622" s="17"/>
      <c r="E622" s="17"/>
    </row>
    <row r="623">
      <c r="A623" s="14">
        <f t="shared" si="1"/>
        <v>616</v>
      </c>
      <c r="B623" s="14" t="s">
        <v>1578</v>
      </c>
      <c r="C623" s="17"/>
      <c r="D623" s="17"/>
      <c r="E623" s="17"/>
    </row>
    <row r="624">
      <c r="A624" s="14">
        <f t="shared" si="1"/>
        <v>617</v>
      </c>
      <c r="B624" s="14" t="s">
        <v>1579</v>
      </c>
      <c r="C624" s="17"/>
      <c r="D624" s="17"/>
      <c r="E624" s="17"/>
    </row>
    <row r="625">
      <c r="A625" s="14">
        <f t="shared" si="1"/>
        <v>618</v>
      </c>
      <c r="B625" s="14" t="s">
        <v>1580</v>
      </c>
      <c r="C625" s="17"/>
      <c r="D625" s="17"/>
      <c r="E625" s="17"/>
    </row>
    <row r="626">
      <c r="A626" s="14">
        <f t="shared" si="1"/>
        <v>619</v>
      </c>
      <c r="B626" s="14" t="s">
        <v>1581</v>
      </c>
      <c r="C626" s="17"/>
      <c r="D626" s="17"/>
      <c r="E626" s="17"/>
    </row>
    <row r="627">
      <c r="A627" s="14">
        <f t="shared" si="1"/>
        <v>620</v>
      </c>
      <c r="B627" s="14" t="s">
        <v>1582</v>
      </c>
      <c r="C627" s="17"/>
      <c r="D627" s="17"/>
      <c r="E627" s="17"/>
    </row>
    <row r="628">
      <c r="A628" s="14">
        <f t="shared" si="1"/>
        <v>621</v>
      </c>
      <c r="B628" s="14" t="s">
        <v>1583</v>
      </c>
      <c r="C628" s="17"/>
      <c r="D628" s="17"/>
      <c r="E628" s="17"/>
    </row>
    <row r="629">
      <c r="A629" s="14">
        <f t="shared" si="1"/>
        <v>622</v>
      </c>
      <c r="B629" s="14" t="s">
        <v>1584</v>
      </c>
      <c r="C629" s="17"/>
      <c r="D629" s="17"/>
      <c r="E629" s="17"/>
    </row>
    <row r="630">
      <c r="A630" s="14">
        <f t="shared" si="1"/>
        <v>623</v>
      </c>
      <c r="B630" s="14" t="s">
        <v>1585</v>
      </c>
      <c r="C630" s="17"/>
      <c r="D630" s="17"/>
      <c r="E630" s="17"/>
    </row>
    <row r="631">
      <c r="A631" s="14">
        <f t="shared" si="1"/>
        <v>624</v>
      </c>
      <c r="B631" s="14" t="s">
        <v>1586</v>
      </c>
      <c r="C631" s="17"/>
      <c r="D631" s="17"/>
      <c r="E631" s="17"/>
    </row>
    <row r="632">
      <c r="A632" s="14">
        <f t="shared" si="1"/>
        <v>625</v>
      </c>
      <c r="B632" s="14" t="s">
        <v>1587</v>
      </c>
      <c r="C632" s="17"/>
      <c r="D632" s="17"/>
      <c r="E632" s="17"/>
    </row>
    <row r="633">
      <c r="A633" s="14">
        <f t="shared" si="1"/>
        <v>626</v>
      </c>
      <c r="B633" s="14" t="s">
        <v>1588</v>
      </c>
      <c r="C633" s="17"/>
      <c r="D633" s="17"/>
      <c r="E633" s="17"/>
    </row>
    <row r="634">
      <c r="A634" s="14">
        <f t="shared" si="1"/>
        <v>627</v>
      </c>
      <c r="B634" s="14" t="s">
        <v>1589</v>
      </c>
      <c r="C634" s="17"/>
      <c r="D634" s="17"/>
      <c r="E634" s="17"/>
    </row>
    <row r="635">
      <c r="A635" s="14">
        <f t="shared" si="1"/>
        <v>628</v>
      </c>
      <c r="B635" s="14" t="s">
        <v>1590</v>
      </c>
      <c r="C635" s="17"/>
      <c r="D635" s="17"/>
      <c r="E635" s="17"/>
    </row>
    <row r="636">
      <c r="A636" s="14">
        <f t="shared" si="1"/>
        <v>629</v>
      </c>
      <c r="B636" s="14" t="s">
        <v>1591</v>
      </c>
      <c r="C636" s="17"/>
      <c r="D636" s="17"/>
      <c r="E636" s="17"/>
    </row>
    <row r="637">
      <c r="A637" s="14">
        <f t="shared" si="1"/>
        <v>630</v>
      </c>
      <c r="B637" s="14" t="s">
        <v>1592</v>
      </c>
      <c r="C637" s="17"/>
      <c r="D637" s="17"/>
      <c r="E637" s="17"/>
    </row>
    <row r="638">
      <c r="A638" s="14">
        <f t="shared" si="1"/>
        <v>631</v>
      </c>
      <c r="B638" s="14" t="s">
        <v>1593</v>
      </c>
      <c r="C638" s="17"/>
      <c r="D638" s="17"/>
      <c r="E638" s="17"/>
    </row>
    <row r="639">
      <c r="A639" s="14">
        <f t="shared" si="1"/>
        <v>632</v>
      </c>
      <c r="B639" s="14" t="s">
        <v>1594</v>
      </c>
      <c r="C639" s="17"/>
      <c r="D639" s="17"/>
      <c r="E639" s="17"/>
    </row>
    <row r="640">
      <c r="A640" s="14">
        <f t="shared" si="1"/>
        <v>633</v>
      </c>
      <c r="B640" s="14" t="s">
        <v>1595</v>
      </c>
      <c r="C640" s="17"/>
      <c r="D640" s="17"/>
      <c r="E640" s="17"/>
    </row>
    <row r="641">
      <c r="A641" s="14">
        <f t="shared" si="1"/>
        <v>634</v>
      </c>
      <c r="B641" s="14" t="s">
        <v>1596</v>
      </c>
      <c r="C641" s="17"/>
      <c r="D641" s="17"/>
      <c r="E641" s="17"/>
    </row>
    <row r="642">
      <c r="A642" s="14">
        <f t="shared" si="1"/>
        <v>635</v>
      </c>
      <c r="B642" s="14" t="s">
        <v>1597</v>
      </c>
      <c r="C642" s="17"/>
      <c r="D642" s="17"/>
      <c r="E642" s="17"/>
    </row>
    <row r="643">
      <c r="A643" s="14">
        <f t="shared" si="1"/>
        <v>636</v>
      </c>
      <c r="B643" s="14" t="s">
        <v>1598</v>
      </c>
      <c r="C643" s="17"/>
      <c r="D643" s="17"/>
      <c r="E643" s="17"/>
    </row>
    <row r="644">
      <c r="A644" s="14">
        <f t="shared" si="1"/>
        <v>637</v>
      </c>
      <c r="B644" s="14" t="s">
        <v>1599</v>
      </c>
      <c r="C644" s="17"/>
      <c r="D644" s="17"/>
      <c r="E644" s="17"/>
    </row>
    <row r="645">
      <c r="A645" s="14">
        <f t="shared" si="1"/>
        <v>638</v>
      </c>
      <c r="B645" s="14" t="s">
        <v>1600</v>
      </c>
      <c r="C645" s="17"/>
      <c r="D645" s="17"/>
      <c r="E645" s="17"/>
    </row>
    <row r="646">
      <c r="A646" s="14">
        <f t="shared" si="1"/>
        <v>639</v>
      </c>
      <c r="B646" s="14" t="s">
        <v>1601</v>
      </c>
      <c r="C646" s="17"/>
      <c r="D646" s="17"/>
      <c r="E646" s="17"/>
    </row>
    <row r="647">
      <c r="A647" s="14">
        <f t="shared" si="1"/>
        <v>640</v>
      </c>
      <c r="B647" s="14" t="s">
        <v>1602</v>
      </c>
      <c r="C647" s="17"/>
      <c r="D647" s="17"/>
      <c r="E647" s="17"/>
    </row>
    <row r="648">
      <c r="A648" s="14">
        <f t="shared" si="1"/>
        <v>641</v>
      </c>
      <c r="B648" s="14" t="s">
        <v>1603</v>
      </c>
      <c r="C648" s="17"/>
      <c r="D648" s="17"/>
      <c r="E648" s="17"/>
    </row>
    <row r="649">
      <c r="A649" s="14">
        <f t="shared" si="1"/>
        <v>642</v>
      </c>
      <c r="B649" s="14" t="s">
        <v>1604</v>
      </c>
      <c r="C649" s="17"/>
      <c r="D649" s="17"/>
      <c r="E649" s="17"/>
    </row>
    <row r="650">
      <c r="A650" s="14">
        <f t="shared" si="1"/>
        <v>643</v>
      </c>
      <c r="B650" s="14" t="s">
        <v>1605</v>
      </c>
      <c r="C650" s="17"/>
      <c r="D650" s="17"/>
      <c r="E650" s="17"/>
    </row>
    <row r="651">
      <c r="A651" s="14">
        <f t="shared" si="1"/>
        <v>644</v>
      </c>
      <c r="B651" s="14" t="s">
        <v>1606</v>
      </c>
      <c r="C651" s="17"/>
      <c r="D651" s="17"/>
      <c r="E651" s="17"/>
    </row>
    <row r="652">
      <c r="A652" s="14">
        <f t="shared" si="1"/>
        <v>645</v>
      </c>
      <c r="B652" s="14" t="s">
        <v>1607</v>
      </c>
      <c r="C652" s="17"/>
      <c r="D652" s="17"/>
      <c r="E652" s="17"/>
    </row>
    <row r="653">
      <c r="A653" s="14">
        <f t="shared" si="1"/>
        <v>646</v>
      </c>
      <c r="B653" s="14" t="s">
        <v>1608</v>
      </c>
      <c r="C653" s="17"/>
      <c r="D653" s="17"/>
      <c r="E653" s="17"/>
    </row>
    <row r="654">
      <c r="A654" s="14">
        <f t="shared" si="1"/>
        <v>647</v>
      </c>
      <c r="B654" s="14" t="s">
        <v>1609</v>
      </c>
      <c r="C654" s="17"/>
      <c r="D654" s="17"/>
      <c r="E654" s="17"/>
    </row>
    <row r="655">
      <c r="A655" s="14">
        <f t="shared" si="1"/>
        <v>648</v>
      </c>
      <c r="B655" s="14" t="s">
        <v>1610</v>
      </c>
      <c r="C655" s="17"/>
      <c r="D655" s="17"/>
      <c r="E655" s="17"/>
    </row>
    <row r="656">
      <c r="A656" s="14">
        <f t="shared" si="1"/>
        <v>649</v>
      </c>
      <c r="B656" s="14" t="s">
        <v>1611</v>
      </c>
      <c r="C656" s="17"/>
      <c r="D656" s="17"/>
      <c r="E656" s="17"/>
    </row>
    <row r="657">
      <c r="A657" s="14">
        <f t="shared" si="1"/>
        <v>650</v>
      </c>
      <c r="B657" s="14" t="s">
        <v>1612</v>
      </c>
      <c r="C657" s="17"/>
      <c r="D657" s="17"/>
      <c r="E657" s="17"/>
    </row>
    <row r="658">
      <c r="A658" s="14">
        <f t="shared" si="1"/>
        <v>651</v>
      </c>
      <c r="B658" s="14" t="s">
        <v>1613</v>
      </c>
      <c r="C658" s="17"/>
      <c r="D658" s="17"/>
      <c r="E658" s="17"/>
    </row>
    <row r="659">
      <c r="A659" s="14">
        <f t="shared" si="1"/>
        <v>652</v>
      </c>
      <c r="B659" s="14" t="s">
        <v>1614</v>
      </c>
      <c r="C659" s="17"/>
      <c r="D659" s="17"/>
      <c r="E659" s="17"/>
    </row>
    <row r="660">
      <c r="A660" s="14">
        <f t="shared" si="1"/>
        <v>653</v>
      </c>
      <c r="B660" s="14" t="s">
        <v>1615</v>
      </c>
      <c r="C660" s="17"/>
      <c r="D660" s="17"/>
      <c r="E660" s="17"/>
    </row>
    <row r="661">
      <c r="A661" s="14">
        <f t="shared" si="1"/>
        <v>654</v>
      </c>
      <c r="B661" s="14" t="s">
        <v>1616</v>
      </c>
      <c r="C661" s="17"/>
      <c r="D661" s="17"/>
      <c r="E661" s="17"/>
    </row>
    <row r="662">
      <c r="A662" s="14">
        <f t="shared" si="1"/>
        <v>655</v>
      </c>
      <c r="B662" s="14" t="s">
        <v>1617</v>
      </c>
      <c r="C662" s="17"/>
      <c r="D662" s="17"/>
      <c r="E662" s="17"/>
    </row>
    <row r="663">
      <c r="A663" s="14">
        <f t="shared" si="1"/>
        <v>656</v>
      </c>
      <c r="B663" s="14" t="s">
        <v>1618</v>
      </c>
      <c r="C663" s="17"/>
      <c r="D663" s="17"/>
      <c r="E663" s="17"/>
    </row>
    <row r="664">
      <c r="A664" s="14">
        <f t="shared" si="1"/>
        <v>657</v>
      </c>
      <c r="B664" s="14" t="s">
        <v>1619</v>
      </c>
      <c r="C664" s="17"/>
      <c r="D664" s="17"/>
      <c r="E664" s="17"/>
    </row>
    <row r="665">
      <c r="A665" s="14">
        <f t="shared" si="1"/>
        <v>658</v>
      </c>
      <c r="B665" s="14" t="s">
        <v>1620</v>
      </c>
      <c r="C665" s="17"/>
      <c r="D665" s="17"/>
      <c r="E665" s="17"/>
    </row>
    <row r="666">
      <c r="A666" s="14">
        <f t="shared" si="1"/>
        <v>659</v>
      </c>
      <c r="B666" s="14" t="s">
        <v>1621</v>
      </c>
      <c r="C666" s="17"/>
      <c r="D666" s="17"/>
      <c r="E666" s="17"/>
    </row>
    <row r="667">
      <c r="A667" s="14">
        <f t="shared" si="1"/>
        <v>660</v>
      </c>
      <c r="B667" s="14" t="s">
        <v>1622</v>
      </c>
      <c r="C667" s="17"/>
      <c r="D667" s="17"/>
      <c r="E667" s="17"/>
    </row>
    <row r="668">
      <c r="A668" s="14">
        <f t="shared" si="1"/>
        <v>661</v>
      </c>
      <c r="B668" s="14" t="s">
        <v>1623</v>
      </c>
      <c r="C668" s="17"/>
      <c r="D668" s="17"/>
      <c r="E668" s="17"/>
    </row>
    <row r="669">
      <c r="A669" s="14">
        <f t="shared" si="1"/>
        <v>662</v>
      </c>
      <c r="B669" s="14" t="s">
        <v>1624</v>
      </c>
      <c r="C669" s="17"/>
      <c r="D669" s="17"/>
      <c r="E669" s="17"/>
    </row>
    <row r="670">
      <c r="A670" s="14">
        <f t="shared" si="1"/>
        <v>663</v>
      </c>
      <c r="B670" s="14" t="s">
        <v>1625</v>
      </c>
      <c r="C670" s="17"/>
      <c r="D670" s="17"/>
      <c r="E670" s="17"/>
    </row>
    <row r="671">
      <c r="A671" s="14">
        <f t="shared" si="1"/>
        <v>664</v>
      </c>
      <c r="B671" s="14" t="s">
        <v>1626</v>
      </c>
      <c r="C671" s="17"/>
      <c r="D671" s="17"/>
      <c r="E671" s="17"/>
    </row>
    <row r="672">
      <c r="A672" s="14">
        <f t="shared" si="1"/>
        <v>665</v>
      </c>
      <c r="B672" s="14" t="s">
        <v>1627</v>
      </c>
      <c r="C672" s="17"/>
      <c r="D672" s="17"/>
      <c r="E672" s="17"/>
    </row>
    <row r="673">
      <c r="A673" s="14">
        <f t="shared" si="1"/>
        <v>666</v>
      </c>
      <c r="B673" s="14" t="s">
        <v>1628</v>
      </c>
      <c r="C673" s="17"/>
      <c r="D673" s="17"/>
      <c r="E673" s="17"/>
    </row>
    <row r="674">
      <c r="A674" s="14">
        <f t="shared" si="1"/>
        <v>667</v>
      </c>
      <c r="B674" s="14" t="s">
        <v>1629</v>
      </c>
      <c r="C674" s="17"/>
      <c r="D674" s="17"/>
      <c r="E674" s="17"/>
    </row>
    <row r="675">
      <c r="A675" s="14">
        <f t="shared" si="1"/>
        <v>668</v>
      </c>
      <c r="B675" s="14" t="s">
        <v>1630</v>
      </c>
      <c r="C675" s="17"/>
      <c r="D675" s="17"/>
      <c r="E675" s="17"/>
    </row>
    <row r="676">
      <c r="A676" s="14">
        <f t="shared" si="1"/>
        <v>669</v>
      </c>
      <c r="B676" s="14" t="s">
        <v>1631</v>
      </c>
      <c r="C676" s="17"/>
      <c r="D676" s="17"/>
      <c r="E676" s="17"/>
    </row>
    <row r="677">
      <c r="A677" s="14">
        <f t="shared" si="1"/>
        <v>670</v>
      </c>
      <c r="B677" s="14" t="s">
        <v>1632</v>
      </c>
      <c r="C677" s="17"/>
      <c r="D677" s="17"/>
      <c r="E677" s="17"/>
    </row>
    <row r="678">
      <c r="A678" s="14">
        <f t="shared" si="1"/>
        <v>671</v>
      </c>
      <c r="B678" s="14" t="s">
        <v>1633</v>
      </c>
      <c r="C678" s="17"/>
      <c r="D678" s="17"/>
      <c r="E678" s="17"/>
    </row>
    <row r="679">
      <c r="A679" s="14">
        <f t="shared" si="1"/>
        <v>672</v>
      </c>
      <c r="B679" s="14" t="s">
        <v>1634</v>
      </c>
      <c r="C679" s="17"/>
      <c r="D679" s="17"/>
      <c r="E679" s="17"/>
    </row>
    <row r="680">
      <c r="A680" s="14">
        <f t="shared" si="1"/>
        <v>673</v>
      </c>
      <c r="B680" s="14" t="s">
        <v>1635</v>
      </c>
      <c r="C680" s="17"/>
      <c r="D680" s="17"/>
      <c r="E680" s="17"/>
    </row>
    <row r="681">
      <c r="A681" s="14">
        <f t="shared" si="1"/>
        <v>674</v>
      </c>
      <c r="B681" s="14" t="s">
        <v>1636</v>
      </c>
      <c r="C681" s="17"/>
      <c r="D681" s="17"/>
      <c r="E681" s="17"/>
    </row>
    <row r="682">
      <c r="A682" s="14">
        <f t="shared" si="1"/>
        <v>675</v>
      </c>
      <c r="B682" s="14" t="s">
        <v>1637</v>
      </c>
      <c r="C682" s="17"/>
      <c r="D682" s="17"/>
      <c r="E682" s="17"/>
    </row>
    <row r="683">
      <c r="A683" s="14">
        <f t="shared" si="1"/>
        <v>676</v>
      </c>
      <c r="B683" s="14" t="s">
        <v>1638</v>
      </c>
      <c r="C683" s="17"/>
      <c r="D683" s="17"/>
      <c r="E683" s="17"/>
    </row>
    <row r="684">
      <c r="A684" s="14">
        <f t="shared" si="1"/>
        <v>677</v>
      </c>
      <c r="B684" s="14" t="s">
        <v>1639</v>
      </c>
      <c r="C684" s="17"/>
      <c r="D684" s="17"/>
      <c r="E684" s="17"/>
    </row>
    <row r="685">
      <c r="A685" s="14">
        <f t="shared" si="1"/>
        <v>678</v>
      </c>
      <c r="B685" s="14" t="s">
        <v>1640</v>
      </c>
      <c r="C685" s="17"/>
      <c r="D685" s="17"/>
      <c r="E685" s="17"/>
    </row>
    <row r="686">
      <c r="A686" s="14">
        <f t="shared" si="1"/>
        <v>679</v>
      </c>
      <c r="B686" s="14" t="s">
        <v>1641</v>
      </c>
      <c r="C686" s="17"/>
      <c r="D686" s="17"/>
      <c r="E686" s="17"/>
    </row>
    <row r="687">
      <c r="A687" s="14">
        <f t="shared" si="1"/>
        <v>680</v>
      </c>
      <c r="B687" s="14" t="s">
        <v>1642</v>
      </c>
      <c r="C687" s="17"/>
      <c r="D687" s="17"/>
      <c r="E687" s="17"/>
    </row>
    <row r="688">
      <c r="A688" s="14">
        <f t="shared" si="1"/>
        <v>681</v>
      </c>
      <c r="B688" s="14" t="s">
        <v>1643</v>
      </c>
      <c r="C688" s="17"/>
      <c r="D688" s="17"/>
      <c r="E688" s="17"/>
    </row>
    <row r="689">
      <c r="A689" s="14">
        <f t="shared" si="1"/>
        <v>682</v>
      </c>
      <c r="B689" s="14" t="s">
        <v>1644</v>
      </c>
      <c r="C689" s="17"/>
      <c r="D689" s="17"/>
      <c r="E689" s="17"/>
    </row>
    <row r="690">
      <c r="A690" s="14">
        <f t="shared" si="1"/>
        <v>683</v>
      </c>
      <c r="B690" s="14" t="s">
        <v>1645</v>
      </c>
      <c r="C690" s="17"/>
      <c r="D690" s="17"/>
      <c r="E690" s="17"/>
    </row>
    <row r="691">
      <c r="A691" s="14">
        <f t="shared" si="1"/>
        <v>684</v>
      </c>
      <c r="B691" s="14" t="s">
        <v>1646</v>
      </c>
      <c r="C691" s="17"/>
      <c r="D691" s="17"/>
      <c r="E691" s="17"/>
    </row>
    <row r="692">
      <c r="A692" s="14">
        <f t="shared" si="1"/>
        <v>685</v>
      </c>
      <c r="B692" s="14" t="s">
        <v>1647</v>
      </c>
      <c r="C692" s="17"/>
      <c r="D692" s="17"/>
      <c r="E692" s="17"/>
    </row>
    <row r="693">
      <c r="A693" s="14">
        <f t="shared" si="1"/>
        <v>686</v>
      </c>
      <c r="B693" s="14" t="s">
        <v>1648</v>
      </c>
      <c r="C693" s="17"/>
      <c r="D693" s="17"/>
      <c r="E693" s="17"/>
    </row>
    <row r="694">
      <c r="A694" s="14">
        <f t="shared" si="1"/>
        <v>687</v>
      </c>
      <c r="B694" s="14" t="s">
        <v>1649</v>
      </c>
      <c r="C694" s="17"/>
      <c r="D694" s="17"/>
      <c r="E694" s="17"/>
    </row>
    <row r="695">
      <c r="A695" s="14">
        <f t="shared" si="1"/>
        <v>688</v>
      </c>
      <c r="B695" s="14" t="s">
        <v>1650</v>
      </c>
      <c r="C695" s="17"/>
      <c r="D695" s="17"/>
      <c r="E695" s="17"/>
    </row>
    <row r="696">
      <c r="A696" s="14">
        <f t="shared" si="1"/>
        <v>689</v>
      </c>
      <c r="B696" s="14" t="s">
        <v>1651</v>
      </c>
      <c r="C696" s="17"/>
      <c r="D696" s="17"/>
      <c r="E696" s="17"/>
    </row>
    <row r="697">
      <c r="A697" s="14">
        <f t="shared" si="1"/>
        <v>690</v>
      </c>
      <c r="B697" s="14" t="s">
        <v>1652</v>
      </c>
      <c r="C697" s="17"/>
      <c r="D697" s="17"/>
      <c r="E697" s="17"/>
    </row>
    <row r="698">
      <c r="A698" s="14">
        <f t="shared" si="1"/>
        <v>691</v>
      </c>
      <c r="B698" s="14" t="s">
        <v>1653</v>
      </c>
      <c r="C698" s="17"/>
      <c r="D698" s="17"/>
      <c r="E698" s="17"/>
    </row>
    <row r="699">
      <c r="A699" s="14">
        <f t="shared" si="1"/>
        <v>692</v>
      </c>
      <c r="B699" s="14" t="s">
        <v>1654</v>
      </c>
      <c r="C699" s="17"/>
      <c r="D699" s="17"/>
      <c r="E699" s="17"/>
    </row>
    <row r="700">
      <c r="A700" s="14">
        <f t="shared" si="1"/>
        <v>693</v>
      </c>
      <c r="B700" s="14" t="s">
        <v>1655</v>
      </c>
      <c r="C700" s="17"/>
      <c r="D700" s="17"/>
      <c r="E700" s="17"/>
    </row>
    <row r="701">
      <c r="A701" s="14">
        <f t="shared" si="1"/>
        <v>694</v>
      </c>
      <c r="B701" s="14" t="s">
        <v>1656</v>
      </c>
      <c r="C701" s="17"/>
      <c r="D701" s="17"/>
      <c r="E701" s="17"/>
    </row>
    <row r="702">
      <c r="A702" s="14">
        <f t="shared" si="1"/>
        <v>695</v>
      </c>
      <c r="B702" s="14" t="s">
        <v>1657</v>
      </c>
      <c r="C702" s="17"/>
      <c r="D702" s="17"/>
      <c r="E702" s="17"/>
    </row>
    <row r="703">
      <c r="A703" s="14">
        <f t="shared" si="1"/>
        <v>696</v>
      </c>
      <c r="B703" s="14" t="s">
        <v>1658</v>
      </c>
      <c r="C703" s="17"/>
      <c r="D703" s="17"/>
      <c r="E703" s="17"/>
    </row>
    <row r="704">
      <c r="A704" s="14">
        <f t="shared" si="1"/>
        <v>697</v>
      </c>
      <c r="B704" s="14" t="s">
        <v>1659</v>
      </c>
      <c r="C704" s="17"/>
      <c r="D704" s="17"/>
      <c r="E704" s="17"/>
    </row>
    <row r="705">
      <c r="A705" s="14">
        <f t="shared" si="1"/>
        <v>698</v>
      </c>
      <c r="B705" s="14" t="s">
        <v>1660</v>
      </c>
      <c r="C705" s="17"/>
      <c r="D705" s="17"/>
      <c r="E705" s="17"/>
    </row>
    <row r="706">
      <c r="A706" s="14">
        <f t="shared" si="1"/>
        <v>699</v>
      </c>
      <c r="B706" s="14" t="s">
        <v>1661</v>
      </c>
      <c r="C706" s="17"/>
      <c r="D706" s="17"/>
      <c r="E706" s="17"/>
    </row>
    <row r="707">
      <c r="A707" s="14">
        <f t="shared" si="1"/>
        <v>700</v>
      </c>
      <c r="B707" s="14" t="s">
        <v>1662</v>
      </c>
      <c r="C707" s="17"/>
      <c r="D707" s="17"/>
      <c r="E707" s="17"/>
    </row>
    <row r="708">
      <c r="A708" s="14">
        <f t="shared" si="1"/>
        <v>701</v>
      </c>
      <c r="B708" s="14" t="s">
        <v>1663</v>
      </c>
      <c r="C708" s="17"/>
      <c r="D708" s="17"/>
      <c r="E708" s="17"/>
    </row>
    <row r="709">
      <c r="A709" s="14">
        <f t="shared" si="1"/>
        <v>702</v>
      </c>
      <c r="B709" s="14" t="s">
        <v>1664</v>
      </c>
      <c r="C709" s="17"/>
      <c r="D709" s="17"/>
      <c r="E709" s="17"/>
    </row>
    <row r="710">
      <c r="A710" s="14">
        <f t="shared" si="1"/>
        <v>703</v>
      </c>
      <c r="B710" s="14" t="s">
        <v>1665</v>
      </c>
      <c r="C710" s="17"/>
      <c r="D710" s="17"/>
      <c r="E710" s="17"/>
    </row>
    <row r="711">
      <c r="A711" s="14">
        <f t="shared" si="1"/>
        <v>704</v>
      </c>
      <c r="B711" s="14" t="s">
        <v>1666</v>
      </c>
      <c r="C711" s="17"/>
      <c r="D711" s="17"/>
      <c r="E711" s="17"/>
    </row>
    <row r="712">
      <c r="A712" s="14">
        <f t="shared" si="1"/>
        <v>705</v>
      </c>
      <c r="B712" s="14" t="s">
        <v>1667</v>
      </c>
      <c r="C712" s="17"/>
      <c r="D712" s="17"/>
      <c r="E712" s="17"/>
    </row>
    <row r="713">
      <c r="A713" s="14">
        <f t="shared" si="1"/>
        <v>706</v>
      </c>
      <c r="B713" s="14" t="s">
        <v>1668</v>
      </c>
      <c r="C713" s="17"/>
      <c r="D713" s="17"/>
      <c r="E713" s="17"/>
    </row>
    <row r="714">
      <c r="A714" s="14">
        <f t="shared" si="1"/>
        <v>707</v>
      </c>
      <c r="B714" s="14" t="s">
        <v>1669</v>
      </c>
      <c r="C714" s="17"/>
      <c r="D714" s="17"/>
      <c r="E714" s="17"/>
    </row>
    <row r="715">
      <c r="A715" s="14">
        <f t="shared" si="1"/>
        <v>708</v>
      </c>
      <c r="B715" s="14" t="s">
        <v>1670</v>
      </c>
      <c r="C715" s="17"/>
      <c r="D715" s="17"/>
      <c r="E715" s="17"/>
    </row>
    <row r="716">
      <c r="A716" s="14">
        <f t="shared" si="1"/>
        <v>709</v>
      </c>
      <c r="B716" s="14" t="s">
        <v>1671</v>
      </c>
      <c r="C716" s="17"/>
      <c r="D716" s="17"/>
      <c r="E716" s="17"/>
    </row>
    <row r="717">
      <c r="A717" s="14">
        <f t="shared" si="1"/>
        <v>710</v>
      </c>
      <c r="B717" s="14" t="s">
        <v>1672</v>
      </c>
      <c r="C717" s="17"/>
      <c r="D717" s="17"/>
      <c r="E717" s="17"/>
    </row>
    <row r="718">
      <c r="A718" s="14">
        <f t="shared" si="1"/>
        <v>711</v>
      </c>
      <c r="B718" s="14" t="s">
        <v>1673</v>
      </c>
      <c r="C718" s="17"/>
      <c r="D718" s="17"/>
      <c r="E718" s="17"/>
    </row>
    <row r="719">
      <c r="A719" s="14">
        <f t="shared" si="1"/>
        <v>712</v>
      </c>
      <c r="B719" s="14" t="s">
        <v>1674</v>
      </c>
      <c r="C719" s="17"/>
      <c r="D719" s="17"/>
      <c r="E719" s="17"/>
    </row>
    <row r="720">
      <c r="A720" s="14">
        <f t="shared" si="1"/>
        <v>713</v>
      </c>
      <c r="B720" s="14" t="s">
        <v>1675</v>
      </c>
      <c r="C720" s="17"/>
      <c r="D720" s="17"/>
      <c r="E720" s="17"/>
    </row>
    <row r="721">
      <c r="A721" s="14">
        <f t="shared" si="1"/>
        <v>714</v>
      </c>
      <c r="B721" s="14" t="s">
        <v>1676</v>
      </c>
      <c r="C721" s="17"/>
      <c r="D721" s="17"/>
      <c r="E721" s="17"/>
    </row>
    <row r="722">
      <c r="A722" s="14">
        <f t="shared" si="1"/>
        <v>715</v>
      </c>
      <c r="B722" s="14" t="s">
        <v>1677</v>
      </c>
      <c r="C722" s="17"/>
      <c r="D722" s="17"/>
      <c r="E722" s="17"/>
    </row>
    <row r="723">
      <c r="A723" s="14">
        <f t="shared" si="1"/>
        <v>716</v>
      </c>
      <c r="B723" s="14" t="s">
        <v>1678</v>
      </c>
      <c r="C723" s="17"/>
      <c r="D723" s="17"/>
      <c r="E723" s="17"/>
    </row>
    <row r="724">
      <c r="A724" s="14">
        <f t="shared" si="1"/>
        <v>717</v>
      </c>
      <c r="B724" s="14" t="s">
        <v>1679</v>
      </c>
      <c r="C724" s="17"/>
      <c r="D724" s="17"/>
      <c r="E724" s="17"/>
    </row>
    <row r="725">
      <c r="A725" s="14">
        <f t="shared" si="1"/>
        <v>718</v>
      </c>
      <c r="B725" s="14" t="s">
        <v>1680</v>
      </c>
      <c r="C725" s="17"/>
      <c r="D725" s="17"/>
      <c r="E725" s="17"/>
    </row>
    <row r="726">
      <c r="A726" s="14">
        <f t="shared" si="1"/>
        <v>719</v>
      </c>
      <c r="B726" s="14" t="s">
        <v>1681</v>
      </c>
      <c r="C726" s="17"/>
      <c r="D726" s="17"/>
      <c r="E726" s="17"/>
    </row>
    <row r="727">
      <c r="A727" s="14">
        <f t="shared" si="1"/>
        <v>720</v>
      </c>
      <c r="B727" s="14" t="s">
        <v>1682</v>
      </c>
      <c r="C727" s="17"/>
      <c r="D727" s="17"/>
      <c r="E727" s="17"/>
    </row>
    <row r="728">
      <c r="A728" s="14">
        <f t="shared" si="1"/>
        <v>721</v>
      </c>
      <c r="B728" s="14" t="s">
        <v>1683</v>
      </c>
      <c r="C728" s="17"/>
      <c r="D728" s="17"/>
      <c r="E728" s="17"/>
    </row>
    <row r="729">
      <c r="A729" s="14">
        <f t="shared" si="1"/>
        <v>722</v>
      </c>
      <c r="B729" s="14" t="s">
        <v>1684</v>
      </c>
      <c r="C729" s="17"/>
      <c r="D729" s="17"/>
      <c r="E729" s="17"/>
    </row>
    <row r="730">
      <c r="A730" s="14">
        <f t="shared" si="1"/>
        <v>723</v>
      </c>
      <c r="B730" s="14" t="s">
        <v>1685</v>
      </c>
      <c r="C730" s="17"/>
      <c r="D730" s="17"/>
      <c r="E730" s="17"/>
    </row>
    <row r="731">
      <c r="A731" s="14">
        <f t="shared" si="1"/>
        <v>724</v>
      </c>
      <c r="B731" s="14" t="s">
        <v>1686</v>
      </c>
      <c r="C731" s="17"/>
      <c r="D731" s="17"/>
      <c r="E731" s="17"/>
    </row>
    <row r="732">
      <c r="A732" s="14">
        <f t="shared" si="1"/>
        <v>725</v>
      </c>
      <c r="B732" s="14" t="s">
        <v>1687</v>
      </c>
      <c r="C732" s="17"/>
      <c r="D732" s="17"/>
      <c r="E732" s="17"/>
    </row>
    <row r="733">
      <c r="A733" s="14">
        <f t="shared" si="1"/>
        <v>726</v>
      </c>
      <c r="B733" s="14" t="s">
        <v>1688</v>
      </c>
      <c r="C733" s="17"/>
      <c r="D733" s="17"/>
      <c r="E733" s="17"/>
    </row>
    <row r="734">
      <c r="A734" s="14">
        <f t="shared" si="1"/>
        <v>727</v>
      </c>
      <c r="B734" s="14" t="s">
        <v>1689</v>
      </c>
      <c r="C734" s="17"/>
      <c r="D734" s="17"/>
      <c r="E734" s="17"/>
    </row>
    <row r="735">
      <c r="A735" s="14">
        <f t="shared" si="1"/>
        <v>728</v>
      </c>
      <c r="B735" s="14" t="s">
        <v>1690</v>
      </c>
      <c r="C735" s="17"/>
      <c r="D735" s="17"/>
      <c r="E735" s="17"/>
    </row>
    <row r="736">
      <c r="A736" s="14">
        <f t="shared" si="1"/>
        <v>729</v>
      </c>
      <c r="B736" s="14" t="s">
        <v>1691</v>
      </c>
      <c r="C736" s="17"/>
      <c r="D736" s="17"/>
      <c r="E736" s="17"/>
    </row>
    <row r="737">
      <c r="A737" s="14">
        <f t="shared" si="1"/>
        <v>730</v>
      </c>
      <c r="B737" s="14" t="s">
        <v>1692</v>
      </c>
      <c r="C737" s="17"/>
      <c r="D737" s="17"/>
      <c r="E737" s="17"/>
    </row>
    <row r="738">
      <c r="A738" s="14">
        <f t="shared" si="1"/>
        <v>731</v>
      </c>
      <c r="B738" s="14" t="s">
        <v>1693</v>
      </c>
      <c r="C738" s="17"/>
      <c r="D738" s="17"/>
      <c r="E738" s="17"/>
    </row>
    <row r="739">
      <c r="A739" s="14">
        <f t="shared" si="1"/>
        <v>732</v>
      </c>
      <c r="B739" s="14" t="s">
        <v>1694</v>
      </c>
      <c r="C739" s="17"/>
      <c r="D739" s="17"/>
      <c r="E739" s="17"/>
    </row>
    <row r="740">
      <c r="A740" s="14">
        <f t="shared" si="1"/>
        <v>733</v>
      </c>
      <c r="B740" s="14" t="s">
        <v>1695</v>
      </c>
      <c r="C740" s="17"/>
      <c r="D740" s="17"/>
      <c r="E740" s="17"/>
    </row>
    <row r="741">
      <c r="A741" s="14">
        <f t="shared" si="1"/>
        <v>734</v>
      </c>
      <c r="B741" s="14" t="s">
        <v>1696</v>
      </c>
      <c r="C741" s="17"/>
      <c r="D741" s="17"/>
      <c r="E741" s="17"/>
    </row>
    <row r="742">
      <c r="A742" s="14">
        <f t="shared" si="1"/>
        <v>735</v>
      </c>
      <c r="B742" s="14" t="s">
        <v>1697</v>
      </c>
      <c r="C742" s="17"/>
      <c r="D742" s="17"/>
      <c r="E742" s="17"/>
    </row>
    <row r="743">
      <c r="A743" s="14">
        <f t="shared" si="1"/>
        <v>736</v>
      </c>
      <c r="B743" s="14" t="s">
        <v>1698</v>
      </c>
      <c r="C743" s="17"/>
      <c r="D743" s="17"/>
      <c r="E743" s="17"/>
    </row>
    <row r="744">
      <c r="A744" s="14">
        <f t="shared" si="1"/>
        <v>737</v>
      </c>
      <c r="B744" s="14" t="s">
        <v>1699</v>
      </c>
      <c r="C744" s="17"/>
      <c r="D744" s="17"/>
      <c r="E744" s="17"/>
    </row>
    <row r="745">
      <c r="A745" s="14">
        <f t="shared" si="1"/>
        <v>738</v>
      </c>
      <c r="B745" s="14" t="s">
        <v>1700</v>
      </c>
      <c r="C745" s="17"/>
      <c r="D745" s="17"/>
      <c r="E745" s="17"/>
    </row>
    <row r="746">
      <c r="A746" s="14">
        <f t="shared" si="1"/>
        <v>739</v>
      </c>
      <c r="B746" s="14" t="s">
        <v>1701</v>
      </c>
      <c r="C746" s="17"/>
      <c r="D746" s="17"/>
      <c r="E746" s="17"/>
    </row>
    <row r="747">
      <c r="A747" s="14">
        <f t="shared" si="1"/>
        <v>740</v>
      </c>
      <c r="B747" s="14" t="s">
        <v>1702</v>
      </c>
      <c r="C747" s="17"/>
      <c r="D747" s="17"/>
      <c r="E747" s="17"/>
    </row>
    <row r="748">
      <c r="A748" s="14">
        <f t="shared" si="1"/>
        <v>741</v>
      </c>
      <c r="B748" s="14" t="s">
        <v>1703</v>
      </c>
      <c r="C748" s="17"/>
      <c r="D748" s="17"/>
      <c r="E748" s="17"/>
    </row>
    <row r="749">
      <c r="A749" s="14">
        <f t="shared" si="1"/>
        <v>742</v>
      </c>
      <c r="B749" s="14" t="s">
        <v>1704</v>
      </c>
      <c r="C749" s="17"/>
      <c r="D749" s="17"/>
      <c r="E749" s="17"/>
    </row>
    <row r="750">
      <c r="A750" s="14">
        <f t="shared" si="1"/>
        <v>743</v>
      </c>
      <c r="B750" s="14" t="s">
        <v>1705</v>
      </c>
      <c r="C750" s="17"/>
      <c r="D750" s="17"/>
      <c r="E750" s="17"/>
    </row>
    <row r="751">
      <c r="A751" s="14">
        <f t="shared" si="1"/>
        <v>744</v>
      </c>
      <c r="B751" s="14" t="s">
        <v>1706</v>
      </c>
      <c r="C751" s="17"/>
      <c r="D751" s="17"/>
      <c r="E751" s="17"/>
    </row>
    <row r="752">
      <c r="A752" s="14">
        <f t="shared" si="1"/>
        <v>745</v>
      </c>
      <c r="B752" s="14" t="s">
        <v>1707</v>
      </c>
      <c r="C752" s="17"/>
      <c r="D752" s="17"/>
      <c r="E752" s="17"/>
    </row>
    <row r="753">
      <c r="A753" s="14">
        <f t="shared" si="1"/>
        <v>746</v>
      </c>
      <c r="B753" s="14" t="s">
        <v>1708</v>
      </c>
      <c r="C753" s="17"/>
      <c r="D753" s="17"/>
      <c r="E753" s="17"/>
    </row>
    <row r="754">
      <c r="A754" s="14">
        <f t="shared" si="1"/>
        <v>747</v>
      </c>
      <c r="B754" s="14" t="s">
        <v>1709</v>
      </c>
      <c r="C754" s="17"/>
      <c r="D754" s="17"/>
      <c r="E754" s="17"/>
    </row>
    <row r="755">
      <c r="A755" s="14">
        <f t="shared" si="1"/>
        <v>748</v>
      </c>
      <c r="B755" s="14" t="s">
        <v>1710</v>
      </c>
      <c r="C755" s="17"/>
      <c r="D755" s="17"/>
      <c r="E755" s="17"/>
    </row>
    <row r="756">
      <c r="A756" s="14">
        <f t="shared" si="1"/>
        <v>749</v>
      </c>
      <c r="B756" s="14" t="s">
        <v>1711</v>
      </c>
      <c r="C756" s="17"/>
      <c r="D756" s="17"/>
      <c r="E756" s="17"/>
    </row>
    <row r="757">
      <c r="A757" s="14">
        <f t="shared" si="1"/>
        <v>750</v>
      </c>
      <c r="B757" s="14" t="s">
        <v>1712</v>
      </c>
      <c r="C757" s="17"/>
      <c r="D757" s="17"/>
      <c r="E757" s="17"/>
    </row>
    <row r="758">
      <c r="A758" s="14">
        <f t="shared" si="1"/>
        <v>751</v>
      </c>
      <c r="B758" s="14" t="s">
        <v>1713</v>
      </c>
      <c r="C758" s="17"/>
      <c r="D758" s="17"/>
      <c r="E758" s="17"/>
    </row>
    <row r="759">
      <c r="A759" s="14">
        <f t="shared" si="1"/>
        <v>752</v>
      </c>
      <c r="B759" s="14" t="s">
        <v>1714</v>
      </c>
      <c r="C759" s="17"/>
      <c r="D759" s="17"/>
      <c r="E759" s="17"/>
    </row>
    <row r="760">
      <c r="A760" s="14">
        <f t="shared" si="1"/>
        <v>753</v>
      </c>
      <c r="B760" s="14" t="s">
        <v>1715</v>
      </c>
      <c r="C760" s="17"/>
      <c r="D760" s="17"/>
      <c r="E760" s="17"/>
    </row>
    <row r="761">
      <c r="A761" s="14">
        <f t="shared" si="1"/>
        <v>754</v>
      </c>
      <c r="B761" s="14" t="s">
        <v>1716</v>
      </c>
      <c r="C761" s="17"/>
      <c r="D761" s="17"/>
      <c r="E761" s="17"/>
    </row>
    <row r="762">
      <c r="A762" s="14">
        <f t="shared" si="1"/>
        <v>755</v>
      </c>
      <c r="B762" s="14" t="s">
        <v>1717</v>
      </c>
      <c r="C762" s="17"/>
      <c r="D762" s="17"/>
      <c r="E762" s="17"/>
    </row>
    <row r="763">
      <c r="A763" s="14">
        <f t="shared" si="1"/>
        <v>756</v>
      </c>
      <c r="B763" s="14" t="s">
        <v>1718</v>
      </c>
      <c r="C763" s="17"/>
      <c r="D763" s="17"/>
      <c r="E763" s="17"/>
    </row>
    <row r="764">
      <c r="A764" s="14">
        <f t="shared" si="1"/>
        <v>757</v>
      </c>
      <c r="B764" s="14" t="s">
        <v>1719</v>
      </c>
      <c r="C764" s="17"/>
      <c r="D764" s="17"/>
      <c r="E764" s="17"/>
    </row>
    <row r="765">
      <c r="A765" s="14">
        <f t="shared" si="1"/>
        <v>758</v>
      </c>
      <c r="B765" s="14" t="s">
        <v>1720</v>
      </c>
      <c r="C765" s="17"/>
      <c r="D765" s="17"/>
      <c r="E765" s="17"/>
    </row>
    <row r="766">
      <c r="A766" s="14">
        <f t="shared" si="1"/>
        <v>759</v>
      </c>
      <c r="B766" s="14" t="s">
        <v>1721</v>
      </c>
      <c r="C766" s="17"/>
      <c r="D766" s="17"/>
      <c r="E766" s="17"/>
    </row>
    <row r="767">
      <c r="A767" s="14">
        <f t="shared" si="1"/>
        <v>760</v>
      </c>
      <c r="B767" s="14" t="s">
        <v>1722</v>
      </c>
      <c r="C767" s="17"/>
      <c r="D767" s="17"/>
      <c r="E767" s="17"/>
    </row>
    <row r="768">
      <c r="A768" s="14">
        <f t="shared" si="1"/>
        <v>761</v>
      </c>
      <c r="B768" s="14" t="s">
        <v>1723</v>
      </c>
      <c r="C768" s="17"/>
      <c r="D768" s="17"/>
      <c r="E768" s="17"/>
    </row>
    <row r="769">
      <c r="A769" s="14">
        <f t="shared" si="1"/>
        <v>762</v>
      </c>
      <c r="B769" s="14" t="s">
        <v>1724</v>
      </c>
      <c r="C769" s="17"/>
      <c r="D769" s="17"/>
      <c r="E769" s="17"/>
    </row>
    <row r="770">
      <c r="A770" s="14">
        <f t="shared" si="1"/>
        <v>763</v>
      </c>
      <c r="B770" s="14" t="s">
        <v>1725</v>
      </c>
      <c r="C770" s="17"/>
      <c r="D770" s="17"/>
      <c r="E770" s="17"/>
    </row>
    <row r="771">
      <c r="A771" s="14">
        <f t="shared" si="1"/>
        <v>764</v>
      </c>
      <c r="B771" s="14" t="s">
        <v>1726</v>
      </c>
      <c r="C771" s="17"/>
      <c r="D771" s="17"/>
      <c r="E771" s="17"/>
    </row>
    <row r="772">
      <c r="A772" s="14">
        <f t="shared" si="1"/>
        <v>765</v>
      </c>
      <c r="B772" s="14" t="s">
        <v>1727</v>
      </c>
      <c r="C772" s="17"/>
      <c r="D772" s="17"/>
      <c r="E772" s="17"/>
    </row>
    <row r="773">
      <c r="A773" s="14">
        <f t="shared" si="1"/>
        <v>766</v>
      </c>
      <c r="B773" s="14" t="s">
        <v>1728</v>
      </c>
      <c r="C773" s="17"/>
      <c r="D773" s="17"/>
      <c r="E773" s="17"/>
    </row>
    <row r="774">
      <c r="A774" s="14">
        <f t="shared" si="1"/>
        <v>767</v>
      </c>
      <c r="B774" s="14" t="s">
        <v>1729</v>
      </c>
      <c r="C774" s="17"/>
      <c r="D774" s="17"/>
      <c r="E774" s="17"/>
    </row>
    <row r="775">
      <c r="A775" s="14">
        <f t="shared" si="1"/>
        <v>768</v>
      </c>
      <c r="B775" s="14" t="s">
        <v>1730</v>
      </c>
      <c r="C775" s="17"/>
      <c r="D775" s="17"/>
      <c r="E775" s="17"/>
    </row>
    <row r="776">
      <c r="A776" s="14">
        <f t="shared" si="1"/>
        <v>769</v>
      </c>
      <c r="B776" s="14" t="s">
        <v>1731</v>
      </c>
      <c r="C776" s="17"/>
      <c r="D776" s="17"/>
      <c r="E776" s="17"/>
    </row>
    <row r="777">
      <c r="A777" s="14">
        <f t="shared" si="1"/>
        <v>770</v>
      </c>
      <c r="B777" s="14" t="s">
        <v>1732</v>
      </c>
      <c r="C777" s="17"/>
      <c r="D777" s="17"/>
      <c r="E777" s="17"/>
    </row>
    <row r="778">
      <c r="A778" s="14">
        <f t="shared" si="1"/>
        <v>771</v>
      </c>
      <c r="B778" s="14" t="s">
        <v>1733</v>
      </c>
      <c r="C778" s="17"/>
      <c r="D778" s="17"/>
      <c r="E778" s="17"/>
    </row>
    <row r="779">
      <c r="A779" s="14">
        <f t="shared" si="1"/>
        <v>772</v>
      </c>
      <c r="B779" s="14" t="s">
        <v>1734</v>
      </c>
      <c r="C779" s="17"/>
      <c r="D779" s="17"/>
      <c r="E779" s="17"/>
    </row>
    <row r="780">
      <c r="A780" s="14">
        <f t="shared" si="1"/>
        <v>773</v>
      </c>
      <c r="B780" s="14" t="s">
        <v>1735</v>
      </c>
      <c r="C780" s="17"/>
      <c r="D780" s="17"/>
      <c r="E780" s="17"/>
    </row>
    <row r="781">
      <c r="A781" s="14">
        <f t="shared" si="1"/>
        <v>774</v>
      </c>
      <c r="B781" s="14" t="s">
        <v>1736</v>
      </c>
      <c r="C781" s="17"/>
      <c r="D781" s="17"/>
      <c r="E781" s="17"/>
    </row>
    <row r="782">
      <c r="A782" s="14">
        <f t="shared" si="1"/>
        <v>775</v>
      </c>
      <c r="B782" s="14" t="s">
        <v>1737</v>
      </c>
      <c r="C782" s="17"/>
      <c r="D782" s="17"/>
      <c r="E782" s="17"/>
    </row>
    <row r="783">
      <c r="A783" s="14">
        <f t="shared" si="1"/>
        <v>776</v>
      </c>
      <c r="B783" s="14" t="s">
        <v>1738</v>
      </c>
      <c r="C783" s="17"/>
      <c r="D783" s="17"/>
      <c r="E783" s="17"/>
    </row>
    <row r="784">
      <c r="A784" s="14">
        <f t="shared" si="1"/>
        <v>777</v>
      </c>
      <c r="B784" s="14" t="s">
        <v>1739</v>
      </c>
      <c r="C784" s="17"/>
      <c r="D784" s="17"/>
      <c r="E784" s="17"/>
    </row>
    <row r="785">
      <c r="A785" s="14">
        <f t="shared" si="1"/>
        <v>778</v>
      </c>
      <c r="B785" s="14" t="s">
        <v>1740</v>
      </c>
      <c r="C785" s="17"/>
      <c r="D785" s="17"/>
      <c r="E785" s="17"/>
    </row>
    <row r="786">
      <c r="A786" s="14">
        <f t="shared" si="1"/>
        <v>779</v>
      </c>
      <c r="B786" s="14" t="s">
        <v>1741</v>
      </c>
      <c r="C786" s="17"/>
      <c r="D786" s="17"/>
      <c r="E786" s="17"/>
    </row>
    <row r="787">
      <c r="A787" s="14">
        <f t="shared" si="1"/>
        <v>780</v>
      </c>
      <c r="B787" s="14" t="s">
        <v>1742</v>
      </c>
      <c r="C787" s="17"/>
      <c r="D787" s="17"/>
      <c r="E787" s="17"/>
    </row>
    <row r="788">
      <c r="A788" s="14">
        <f t="shared" si="1"/>
        <v>781</v>
      </c>
      <c r="B788" s="14" t="s">
        <v>1743</v>
      </c>
      <c r="C788" s="17"/>
      <c r="D788" s="17"/>
      <c r="E788" s="17"/>
    </row>
    <row r="789">
      <c r="A789" s="14">
        <f t="shared" si="1"/>
        <v>782</v>
      </c>
      <c r="B789" s="14" t="s">
        <v>1744</v>
      </c>
      <c r="C789" s="17"/>
      <c r="D789" s="17"/>
      <c r="E789" s="17"/>
    </row>
    <row r="790">
      <c r="A790" s="14">
        <f t="shared" si="1"/>
        <v>783</v>
      </c>
      <c r="B790" s="14" t="s">
        <v>1745</v>
      </c>
      <c r="C790" s="17"/>
      <c r="D790" s="17"/>
      <c r="E790" s="17"/>
    </row>
    <row r="791">
      <c r="A791" s="14">
        <f t="shared" si="1"/>
        <v>784</v>
      </c>
      <c r="B791" s="14" t="s">
        <v>1746</v>
      </c>
      <c r="C791" s="17"/>
      <c r="D791" s="17"/>
      <c r="E791" s="17"/>
    </row>
    <row r="792">
      <c r="A792" s="14">
        <f t="shared" si="1"/>
        <v>785</v>
      </c>
      <c r="B792" s="14" t="s">
        <v>1747</v>
      </c>
      <c r="C792" s="17"/>
      <c r="D792" s="17"/>
      <c r="E792" s="17"/>
    </row>
    <row r="793">
      <c r="A793" s="14">
        <f t="shared" si="1"/>
        <v>786</v>
      </c>
      <c r="B793" s="14" t="s">
        <v>1748</v>
      </c>
      <c r="C793" s="17"/>
      <c r="D793" s="17"/>
      <c r="E793" s="17"/>
    </row>
    <row r="794">
      <c r="A794" s="14">
        <f t="shared" si="1"/>
        <v>787</v>
      </c>
      <c r="B794" s="14" t="s">
        <v>1749</v>
      </c>
      <c r="C794" s="17"/>
      <c r="D794" s="17"/>
      <c r="E794" s="17"/>
    </row>
    <row r="795">
      <c r="A795" s="14">
        <f t="shared" si="1"/>
        <v>788</v>
      </c>
      <c r="B795" s="14" t="s">
        <v>1750</v>
      </c>
      <c r="C795" s="17"/>
      <c r="D795" s="17"/>
      <c r="E795" s="17"/>
    </row>
    <row r="796">
      <c r="A796" s="14">
        <f t="shared" si="1"/>
        <v>789</v>
      </c>
      <c r="B796" s="14" t="s">
        <v>1751</v>
      </c>
      <c r="C796" s="17"/>
      <c r="D796" s="17"/>
      <c r="E796" s="17"/>
    </row>
    <row r="797">
      <c r="A797" s="14">
        <f t="shared" si="1"/>
        <v>790</v>
      </c>
      <c r="B797" s="14" t="s">
        <v>1752</v>
      </c>
      <c r="C797" s="17"/>
      <c r="D797" s="17"/>
      <c r="E797" s="17"/>
    </row>
    <row r="798">
      <c r="A798" s="14">
        <f t="shared" si="1"/>
        <v>791</v>
      </c>
      <c r="B798" s="14" t="s">
        <v>1753</v>
      </c>
      <c r="C798" s="17"/>
      <c r="D798" s="17"/>
      <c r="E798" s="17"/>
    </row>
    <row r="799">
      <c r="A799" s="14">
        <f t="shared" si="1"/>
        <v>792</v>
      </c>
      <c r="B799" s="14" t="s">
        <v>1754</v>
      </c>
      <c r="C799" s="17"/>
      <c r="D799" s="17"/>
      <c r="E799" s="17"/>
    </row>
    <row r="800">
      <c r="A800" s="14">
        <f t="shared" si="1"/>
        <v>793</v>
      </c>
      <c r="B800" s="14" t="s">
        <v>1755</v>
      </c>
      <c r="C800" s="17"/>
      <c r="D800" s="17"/>
      <c r="E800" s="17"/>
    </row>
    <row r="801">
      <c r="A801" s="14">
        <f t="shared" si="1"/>
        <v>794</v>
      </c>
      <c r="B801" s="14" t="s">
        <v>1756</v>
      </c>
      <c r="C801" s="17"/>
      <c r="D801" s="17"/>
      <c r="E801" s="17"/>
    </row>
    <row r="802">
      <c r="A802" s="14">
        <f t="shared" si="1"/>
        <v>795</v>
      </c>
      <c r="B802" s="14" t="s">
        <v>1757</v>
      </c>
      <c r="C802" s="17"/>
      <c r="D802" s="17"/>
      <c r="E802" s="17"/>
    </row>
    <row r="803">
      <c r="A803" s="14">
        <f t="shared" si="1"/>
        <v>796</v>
      </c>
      <c r="B803" s="14" t="s">
        <v>1758</v>
      </c>
      <c r="C803" s="17"/>
      <c r="D803" s="17"/>
      <c r="E803" s="17"/>
    </row>
    <row r="804">
      <c r="A804" s="14">
        <f t="shared" si="1"/>
        <v>797</v>
      </c>
      <c r="B804" s="14" t="s">
        <v>1759</v>
      </c>
      <c r="C804" s="17"/>
      <c r="D804" s="17"/>
      <c r="E804" s="17"/>
    </row>
    <row r="805">
      <c r="A805" s="14">
        <f t="shared" si="1"/>
        <v>798</v>
      </c>
      <c r="B805" s="14" t="s">
        <v>1760</v>
      </c>
      <c r="C805" s="17"/>
      <c r="D805" s="17"/>
      <c r="E805" s="17"/>
    </row>
    <row r="806">
      <c r="A806" s="14">
        <f t="shared" si="1"/>
        <v>799</v>
      </c>
      <c r="B806" s="14" t="s">
        <v>1761</v>
      </c>
      <c r="C806" s="17"/>
      <c r="D806" s="17"/>
      <c r="E806" s="17"/>
    </row>
    <row r="807">
      <c r="A807" s="14">
        <f t="shared" si="1"/>
        <v>800</v>
      </c>
      <c r="B807" s="14" t="s">
        <v>1762</v>
      </c>
      <c r="C807" s="17"/>
      <c r="D807" s="17"/>
      <c r="E807" s="17"/>
    </row>
    <row r="808">
      <c r="A808" s="14">
        <f t="shared" si="1"/>
        <v>801</v>
      </c>
      <c r="B808" s="14" t="s">
        <v>1763</v>
      </c>
      <c r="C808" s="17"/>
      <c r="D808" s="17"/>
      <c r="E808" s="17"/>
    </row>
    <row r="809">
      <c r="A809" s="14">
        <f t="shared" si="1"/>
        <v>802</v>
      </c>
      <c r="B809" s="14" t="s">
        <v>1764</v>
      </c>
      <c r="C809" s="17"/>
      <c r="D809" s="17"/>
      <c r="E809" s="17"/>
    </row>
    <row r="810">
      <c r="A810" s="14">
        <f t="shared" si="1"/>
        <v>803</v>
      </c>
      <c r="B810" s="14" t="s">
        <v>1765</v>
      </c>
      <c r="C810" s="17"/>
      <c r="D810" s="17"/>
      <c r="E810" s="17"/>
    </row>
    <row r="811">
      <c r="A811" s="14">
        <f t="shared" si="1"/>
        <v>804</v>
      </c>
      <c r="B811" s="14" t="s">
        <v>1766</v>
      </c>
      <c r="C811" s="17"/>
      <c r="D811" s="17"/>
      <c r="E811" s="17"/>
    </row>
    <row r="812">
      <c r="A812" s="14">
        <f t="shared" si="1"/>
        <v>805</v>
      </c>
      <c r="B812" s="14" t="s">
        <v>1767</v>
      </c>
      <c r="C812" s="17"/>
      <c r="D812" s="17"/>
      <c r="E812" s="17"/>
    </row>
    <row r="813">
      <c r="A813" s="14">
        <f t="shared" si="1"/>
        <v>806</v>
      </c>
      <c r="B813" s="14" t="s">
        <v>1768</v>
      </c>
      <c r="C813" s="17"/>
      <c r="D813" s="17"/>
      <c r="E813" s="17"/>
    </row>
    <row r="814">
      <c r="A814" s="14">
        <f t="shared" si="1"/>
        <v>807</v>
      </c>
      <c r="B814" s="14" t="s">
        <v>1769</v>
      </c>
      <c r="C814" s="17"/>
      <c r="D814" s="17"/>
      <c r="E814" s="17"/>
    </row>
    <row r="815">
      <c r="A815" s="14">
        <f t="shared" si="1"/>
        <v>808</v>
      </c>
      <c r="B815" s="14" t="s">
        <v>1770</v>
      </c>
      <c r="C815" s="17"/>
      <c r="D815" s="17"/>
      <c r="E815" s="17"/>
    </row>
    <row r="816">
      <c r="A816" s="14">
        <f t="shared" si="1"/>
        <v>809</v>
      </c>
      <c r="B816" s="14" t="s">
        <v>1771</v>
      </c>
      <c r="C816" s="17"/>
      <c r="D816" s="17"/>
      <c r="E816" s="17"/>
    </row>
    <row r="817">
      <c r="A817" s="14">
        <f t="shared" si="1"/>
        <v>810</v>
      </c>
      <c r="B817" s="14" t="s">
        <v>1772</v>
      </c>
      <c r="C817" s="17"/>
      <c r="D817" s="17"/>
      <c r="E817" s="17"/>
    </row>
    <row r="818">
      <c r="A818" s="14">
        <f t="shared" si="1"/>
        <v>811</v>
      </c>
      <c r="B818" s="14" t="s">
        <v>1773</v>
      </c>
      <c r="C818" s="17"/>
      <c r="D818" s="17"/>
      <c r="E818" s="17"/>
    </row>
    <row r="819">
      <c r="A819" s="14">
        <f t="shared" si="1"/>
        <v>812</v>
      </c>
      <c r="B819" s="14" t="s">
        <v>1774</v>
      </c>
      <c r="C819" s="17"/>
      <c r="D819" s="17"/>
      <c r="E819" s="17"/>
    </row>
    <row r="820">
      <c r="A820" s="14">
        <f t="shared" si="1"/>
        <v>813</v>
      </c>
      <c r="B820" s="14" t="s">
        <v>1775</v>
      </c>
      <c r="C820" s="17"/>
      <c r="D820" s="17"/>
      <c r="E820" s="17"/>
    </row>
    <row r="821">
      <c r="A821" s="14">
        <f t="shared" si="1"/>
        <v>814</v>
      </c>
      <c r="B821" s="14" t="s">
        <v>1776</v>
      </c>
      <c r="C821" s="17"/>
      <c r="D821" s="17"/>
      <c r="E821" s="17"/>
    </row>
    <row r="822">
      <c r="A822" s="14">
        <f t="shared" si="1"/>
        <v>815</v>
      </c>
      <c r="B822" s="14" t="s">
        <v>1777</v>
      </c>
      <c r="C822" s="17"/>
      <c r="D822" s="17"/>
      <c r="E822" s="17"/>
    </row>
    <row r="823">
      <c r="A823" s="14">
        <f t="shared" si="1"/>
        <v>816</v>
      </c>
      <c r="B823" s="14" t="s">
        <v>1778</v>
      </c>
      <c r="C823" s="17"/>
      <c r="D823" s="17"/>
      <c r="E823" s="17"/>
    </row>
    <row r="824">
      <c r="A824" s="14">
        <f t="shared" si="1"/>
        <v>817</v>
      </c>
      <c r="B824" s="14" t="s">
        <v>1779</v>
      </c>
      <c r="C824" s="17"/>
      <c r="D824" s="17"/>
      <c r="E824" s="17"/>
    </row>
    <row r="825">
      <c r="A825" s="14">
        <f t="shared" si="1"/>
        <v>818</v>
      </c>
      <c r="B825" s="14" t="s">
        <v>1780</v>
      </c>
      <c r="C825" s="17"/>
      <c r="D825" s="17"/>
      <c r="E825" s="17"/>
    </row>
    <row r="826">
      <c r="A826" s="14">
        <f t="shared" si="1"/>
        <v>819</v>
      </c>
      <c r="B826" s="14" t="s">
        <v>1781</v>
      </c>
      <c r="C826" s="17"/>
      <c r="D826" s="17"/>
      <c r="E826" s="17"/>
    </row>
    <row r="827">
      <c r="A827" s="14">
        <f t="shared" si="1"/>
        <v>820</v>
      </c>
      <c r="B827" s="14" t="s">
        <v>1782</v>
      </c>
      <c r="C827" s="17"/>
      <c r="D827" s="17"/>
      <c r="E827" s="17"/>
    </row>
    <row r="828">
      <c r="A828" s="14">
        <f t="shared" si="1"/>
        <v>821</v>
      </c>
      <c r="B828" s="14" t="s">
        <v>1783</v>
      </c>
      <c r="C828" s="17"/>
      <c r="D828" s="17"/>
      <c r="E828" s="17"/>
    </row>
    <row r="829">
      <c r="A829" s="14">
        <f t="shared" si="1"/>
        <v>822</v>
      </c>
      <c r="B829" s="14" t="s">
        <v>1784</v>
      </c>
      <c r="C829" s="17"/>
      <c r="D829" s="17"/>
      <c r="E829" s="17"/>
    </row>
    <row r="830">
      <c r="A830" s="14">
        <f t="shared" si="1"/>
        <v>823</v>
      </c>
      <c r="B830" s="14" t="s">
        <v>1785</v>
      </c>
      <c r="C830" s="17"/>
      <c r="D830" s="17"/>
      <c r="E830" s="17"/>
    </row>
    <row r="831">
      <c r="A831" s="14">
        <f t="shared" si="1"/>
        <v>824</v>
      </c>
      <c r="B831" s="14" t="s">
        <v>1786</v>
      </c>
      <c r="C831" s="17"/>
      <c r="D831" s="17"/>
      <c r="E831" s="17"/>
    </row>
    <row r="832">
      <c r="A832" s="14">
        <f t="shared" si="1"/>
        <v>825</v>
      </c>
      <c r="B832" s="14" t="s">
        <v>1787</v>
      </c>
      <c r="C832" s="17"/>
      <c r="D832" s="17"/>
      <c r="E832" s="17"/>
    </row>
    <row r="833">
      <c r="A833" s="14">
        <f t="shared" si="1"/>
        <v>826</v>
      </c>
      <c r="B833" s="14" t="s">
        <v>1788</v>
      </c>
      <c r="C833" s="17"/>
      <c r="D833" s="17"/>
      <c r="E833" s="17"/>
    </row>
    <row r="834">
      <c r="A834" s="14">
        <f t="shared" si="1"/>
        <v>827</v>
      </c>
      <c r="B834" s="14" t="s">
        <v>1789</v>
      </c>
      <c r="C834" s="17"/>
      <c r="D834" s="17"/>
      <c r="E834" s="17"/>
    </row>
    <row r="835">
      <c r="A835" s="14">
        <f t="shared" si="1"/>
        <v>828</v>
      </c>
      <c r="B835" s="14" t="s">
        <v>1790</v>
      </c>
      <c r="C835" s="17"/>
      <c r="D835" s="17"/>
      <c r="E835" s="17"/>
    </row>
    <row r="836">
      <c r="A836" s="14">
        <f t="shared" si="1"/>
        <v>829</v>
      </c>
      <c r="B836" s="14" t="s">
        <v>1791</v>
      </c>
      <c r="C836" s="17"/>
      <c r="D836" s="17"/>
      <c r="E836" s="17"/>
    </row>
    <row r="837">
      <c r="A837" s="14">
        <f t="shared" si="1"/>
        <v>830</v>
      </c>
      <c r="B837" s="14" t="s">
        <v>1792</v>
      </c>
      <c r="C837" s="17"/>
      <c r="D837" s="17"/>
      <c r="E837" s="17"/>
    </row>
    <row r="838">
      <c r="A838" s="14">
        <f t="shared" si="1"/>
        <v>831</v>
      </c>
      <c r="B838" s="14" t="s">
        <v>1793</v>
      </c>
      <c r="C838" s="17"/>
      <c r="D838" s="17"/>
      <c r="E838" s="17"/>
    </row>
    <row r="839">
      <c r="A839" s="14">
        <f t="shared" si="1"/>
        <v>832</v>
      </c>
      <c r="B839" s="14" t="s">
        <v>1794</v>
      </c>
      <c r="C839" s="17"/>
      <c r="D839" s="17"/>
      <c r="E839" s="17"/>
    </row>
    <row r="840">
      <c r="A840" s="14">
        <f t="shared" si="1"/>
        <v>833</v>
      </c>
      <c r="B840" s="14" t="s">
        <v>1795</v>
      </c>
      <c r="C840" s="17"/>
      <c r="D840" s="17"/>
      <c r="E840" s="17"/>
    </row>
    <row r="841">
      <c r="A841" s="14">
        <f t="shared" si="1"/>
        <v>834</v>
      </c>
      <c r="B841" s="14" t="s">
        <v>1796</v>
      </c>
      <c r="C841" s="17"/>
      <c r="D841" s="17"/>
      <c r="E841" s="17"/>
    </row>
    <row r="842">
      <c r="A842" s="14">
        <f t="shared" si="1"/>
        <v>835</v>
      </c>
      <c r="B842" s="14" t="s">
        <v>1797</v>
      </c>
      <c r="C842" s="17"/>
      <c r="D842" s="17"/>
      <c r="E842" s="17"/>
    </row>
    <row r="843">
      <c r="A843" s="14">
        <f t="shared" si="1"/>
        <v>836</v>
      </c>
      <c r="B843" s="14" t="s">
        <v>1798</v>
      </c>
      <c r="C843" s="17"/>
      <c r="D843" s="17"/>
      <c r="E843" s="17"/>
    </row>
    <row r="844">
      <c r="A844" s="14">
        <f t="shared" si="1"/>
        <v>837</v>
      </c>
      <c r="B844" s="14" t="s">
        <v>1799</v>
      </c>
      <c r="C844" s="17"/>
      <c r="D844" s="17"/>
      <c r="E844" s="17"/>
    </row>
    <row r="845">
      <c r="A845" s="14">
        <f t="shared" si="1"/>
        <v>838</v>
      </c>
      <c r="B845" s="14" t="s">
        <v>1800</v>
      </c>
      <c r="C845" s="17"/>
      <c r="D845" s="17"/>
      <c r="E845" s="17"/>
    </row>
    <row r="846">
      <c r="A846" s="14">
        <f t="shared" si="1"/>
        <v>839</v>
      </c>
      <c r="B846" s="14" t="s">
        <v>1801</v>
      </c>
      <c r="C846" s="17"/>
      <c r="D846" s="17"/>
      <c r="E846" s="17"/>
    </row>
    <row r="847">
      <c r="A847" s="14">
        <f t="shared" si="1"/>
        <v>840</v>
      </c>
      <c r="B847" s="14" t="s">
        <v>1802</v>
      </c>
      <c r="C847" s="17"/>
      <c r="D847" s="17"/>
      <c r="E847" s="17"/>
    </row>
    <row r="848">
      <c r="A848" s="14">
        <f t="shared" si="1"/>
        <v>841</v>
      </c>
      <c r="B848" s="14" t="s">
        <v>1803</v>
      </c>
      <c r="C848" s="17"/>
      <c r="D848" s="17"/>
      <c r="E848" s="17"/>
    </row>
    <row r="849">
      <c r="A849" s="14">
        <f t="shared" si="1"/>
        <v>842</v>
      </c>
      <c r="B849" s="14" t="s">
        <v>1804</v>
      </c>
      <c r="C849" s="17"/>
      <c r="D849" s="17"/>
      <c r="E849" s="17"/>
    </row>
    <row r="850">
      <c r="A850" s="14">
        <f t="shared" si="1"/>
        <v>843</v>
      </c>
      <c r="B850" s="14" t="s">
        <v>1805</v>
      </c>
      <c r="C850" s="17"/>
      <c r="D850" s="17"/>
      <c r="E850" s="17"/>
    </row>
    <row r="851">
      <c r="A851" s="14">
        <f t="shared" si="1"/>
        <v>844</v>
      </c>
      <c r="B851" s="14" t="s">
        <v>1806</v>
      </c>
      <c r="C851" s="17"/>
      <c r="D851" s="17"/>
      <c r="E851" s="17"/>
    </row>
    <row r="852">
      <c r="A852" s="14">
        <f t="shared" si="1"/>
        <v>845</v>
      </c>
      <c r="B852" s="14" t="s">
        <v>1807</v>
      </c>
      <c r="C852" s="17"/>
      <c r="D852" s="17"/>
      <c r="E852" s="17"/>
    </row>
    <row r="853">
      <c r="A853" s="14">
        <f t="shared" si="1"/>
        <v>846</v>
      </c>
      <c r="B853" s="14" t="s">
        <v>1808</v>
      </c>
      <c r="C853" s="17"/>
      <c r="D853" s="17"/>
      <c r="E853" s="17"/>
    </row>
    <row r="854">
      <c r="A854" s="14">
        <f t="shared" si="1"/>
        <v>847</v>
      </c>
      <c r="B854" s="14" t="s">
        <v>1809</v>
      </c>
      <c r="C854" s="17"/>
      <c r="D854" s="17"/>
      <c r="E854" s="17"/>
    </row>
    <row r="855">
      <c r="A855" s="14">
        <f t="shared" si="1"/>
        <v>848</v>
      </c>
      <c r="B855" s="14" t="s">
        <v>1810</v>
      </c>
      <c r="C855" s="17"/>
      <c r="D855" s="17"/>
      <c r="E855" s="17"/>
    </row>
    <row r="856">
      <c r="A856" s="14">
        <f t="shared" si="1"/>
        <v>849</v>
      </c>
      <c r="B856" s="14" t="s">
        <v>1811</v>
      </c>
      <c r="C856" s="17"/>
      <c r="D856" s="17"/>
      <c r="E856" s="17"/>
    </row>
    <row r="857">
      <c r="A857" s="14">
        <f t="shared" si="1"/>
        <v>850</v>
      </c>
      <c r="B857" s="14" t="s">
        <v>1812</v>
      </c>
      <c r="C857" s="17"/>
      <c r="D857" s="17"/>
      <c r="E857" s="17"/>
    </row>
    <row r="858">
      <c r="A858" s="14">
        <f t="shared" si="1"/>
        <v>851</v>
      </c>
      <c r="B858" s="14" t="s">
        <v>1813</v>
      </c>
      <c r="C858" s="17"/>
      <c r="D858" s="17"/>
      <c r="E858" s="17"/>
    </row>
    <row r="859">
      <c r="A859" s="14">
        <f t="shared" si="1"/>
        <v>852</v>
      </c>
      <c r="B859" s="14" t="s">
        <v>1814</v>
      </c>
      <c r="C859" s="17"/>
      <c r="D859" s="17"/>
      <c r="E859" s="17"/>
    </row>
    <row r="860">
      <c r="A860" s="14">
        <f t="shared" si="1"/>
        <v>853</v>
      </c>
      <c r="B860" s="14" t="s">
        <v>1815</v>
      </c>
      <c r="C860" s="17"/>
      <c r="D860" s="17"/>
      <c r="E860" s="17"/>
    </row>
    <row r="861">
      <c r="A861" s="14">
        <f t="shared" si="1"/>
        <v>854</v>
      </c>
      <c r="B861" s="14" t="s">
        <v>1816</v>
      </c>
      <c r="C861" s="17"/>
      <c r="D861" s="17"/>
      <c r="E861" s="17"/>
    </row>
    <row r="862">
      <c r="A862" s="14">
        <f t="shared" si="1"/>
        <v>855</v>
      </c>
      <c r="B862" s="14" t="s">
        <v>1817</v>
      </c>
      <c r="C862" s="17"/>
      <c r="D862" s="17"/>
      <c r="E862" s="17"/>
    </row>
    <row r="863">
      <c r="A863" s="14">
        <f t="shared" si="1"/>
        <v>856</v>
      </c>
      <c r="B863" s="14" t="s">
        <v>1818</v>
      </c>
      <c r="C863" s="17"/>
      <c r="D863" s="17"/>
      <c r="E863" s="17"/>
    </row>
    <row r="864">
      <c r="A864" s="14">
        <f t="shared" si="1"/>
        <v>857</v>
      </c>
      <c r="B864" s="14" t="s">
        <v>1819</v>
      </c>
      <c r="C864" s="17"/>
      <c r="D864" s="17"/>
      <c r="E864" s="17"/>
    </row>
    <row r="865">
      <c r="A865" s="14">
        <f t="shared" si="1"/>
        <v>858</v>
      </c>
      <c r="B865" s="14" t="s">
        <v>1820</v>
      </c>
      <c r="C865" s="17"/>
      <c r="D865" s="17"/>
      <c r="E865" s="17"/>
    </row>
    <row r="866">
      <c r="A866" s="14">
        <f t="shared" si="1"/>
        <v>859</v>
      </c>
      <c r="B866" s="14" t="s">
        <v>1821</v>
      </c>
      <c r="C866" s="17"/>
      <c r="D866" s="17"/>
      <c r="E866" s="17"/>
    </row>
    <row r="867">
      <c r="A867" s="14">
        <f t="shared" si="1"/>
        <v>860</v>
      </c>
      <c r="B867" s="14" t="s">
        <v>1822</v>
      </c>
      <c r="C867" s="17"/>
      <c r="D867" s="17"/>
      <c r="E867" s="17"/>
    </row>
    <row r="868">
      <c r="A868" s="14">
        <f t="shared" si="1"/>
        <v>861</v>
      </c>
      <c r="B868" s="14" t="s">
        <v>1823</v>
      </c>
      <c r="C868" s="17"/>
      <c r="D868" s="17"/>
      <c r="E868" s="17"/>
    </row>
    <row r="869">
      <c r="A869" s="14">
        <f t="shared" si="1"/>
        <v>862</v>
      </c>
      <c r="B869" s="14" t="s">
        <v>1824</v>
      </c>
      <c r="C869" s="17"/>
      <c r="D869" s="17"/>
      <c r="E869" s="17"/>
    </row>
    <row r="870">
      <c r="A870" s="14">
        <f t="shared" si="1"/>
        <v>863</v>
      </c>
      <c r="B870" s="14" t="s">
        <v>1825</v>
      </c>
      <c r="C870" s="17"/>
      <c r="D870" s="17"/>
      <c r="E870" s="17"/>
    </row>
    <row r="871">
      <c r="A871" s="14">
        <f t="shared" si="1"/>
        <v>864</v>
      </c>
      <c r="B871" s="14" t="s">
        <v>1826</v>
      </c>
      <c r="C871" s="17"/>
      <c r="D871" s="17"/>
      <c r="E871" s="17"/>
    </row>
    <row r="872">
      <c r="A872" s="14">
        <f t="shared" si="1"/>
        <v>865</v>
      </c>
      <c r="B872" s="14" t="s">
        <v>1827</v>
      </c>
      <c r="C872" s="17"/>
      <c r="D872" s="17"/>
      <c r="E872" s="17"/>
    </row>
    <row r="873">
      <c r="A873" s="14">
        <f t="shared" si="1"/>
        <v>866</v>
      </c>
      <c r="B873" s="14" t="s">
        <v>1828</v>
      </c>
      <c r="C873" s="17"/>
      <c r="D873" s="17"/>
      <c r="E873" s="17"/>
    </row>
    <row r="874">
      <c r="A874" s="14">
        <f t="shared" si="1"/>
        <v>867</v>
      </c>
      <c r="B874" s="14" t="s">
        <v>1829</v>
      </c>
      <c r="C874" s="17"/>
      <c r="D874" s="17"/>
      <c r="E874" s="17"/>
    </row>
    <row r="875">
      <c r="A875" s="14">
        <f t="shared" si="1"/>
        <v>868</v>
      </c>
      <c r="B875" s="14" t="s">
        <v>1830</v>
      </c>
      <c r="C875" s="17"/>
      <c r="D875" s="17"/>
      <c r="E875" s="17"/>
    </row>
    <row r="876">
      <c r="A876" s="14">
        <f t="shared" si="1"/>
        <v>869</v>
      </c>
      <c r="B876" s="14" t="s">
        <v>1831</v>
      </c>
      <c r="C876" s="17"/>
      <c r="D876" s="17"/>
      <c r="E876" s="17"/>
    </row>
    <row r="877">
      <c r="A877" s="14">
        <f t="shared" si="1"/>
        <v>870</v>
      </c>
      <c r="B877" s="14" t="s">
        <v>1832</v>
      </c>
      <c r="C877" s="17"/>
      <c r="D877" s="17"/>
      <c r="E877" s="17"/>
    </row>
    <row r="878">
      <c r="A878" s="14">
        <f t="shared" si="1"/>
        <v>871</v>
      </c>
      <c r="B878" s="14" t="s">
        <v>1833</v>
      </c>
      <c r="C878" s="17"/>
      <c r="D878" s="17"/>
      <c r="E878" s="17"/>
    </row>
    <row r="879">
      <c r="A879" s="14">
        <f t="shared" si="1"/>
        <v>872</v>
      </c>
      <c r="B879" s="14" t="s">
        <v>1834</v>
      </c>
      <c r="C879" s="17"/>
      <c r="D879" s="17"/>
      <c r="E879" s="17"/>
    </row>
    <row r="880">
      <c r="A880" s="14">
        <f t="shared" si="1"/>
        <v>873</v>
      </c>
      <c r="B880" s="14" t="s">
        <v>1835</v>
      </c>
      <c r="C880" s="17"/>
      <c r="D880" s="17"/>
      <c r="E880" s="17"/>
    </row>
    <row r="881">
      <c r="A881" s="14">
        <f t="shared" si="1"/>
        <v>874</v>
      </c>
      <c r="B881" s="14" t="s">
        <v>1836</v>
      </c>
      <c r="C881" s="17"/>
      <c r="D881" s="17"/>
      <c r="E881" s="17"/>
    </row>
    <row r="882">
      <c r="A882" s="14">
        <f t="shared" si="1"/>
        <v>875</v>
      </c>
      <c r="B882" s="14" t="s">
        <v>1837</v>
      </c>
      <c r="C882" s="17"/>
      <c r="D882" s="17"/>
      <c r="E882" s="17"/>
    </row>
    <row r="883">
      <c r="A883" s="14">
        <f t="shared" si="1"/>
        <v>876</v>
      </c>
      <c r="B883" s="14" t="s">
        <v>1838</v>
      </c>
      <c r="C883" s="17"/>
      <c r="D883" s="17"/>
      <c r="E883" s="17"/>
    </row>
    <row r="884">
      <c r="A884" s="14">
        <f t="shared" si="1"/>
        <v>877</v>
      </c>
      <c r="B884" s="14" t="s">
        <v>1839</v>
      </c>
      <c r="C884" s="17"/>
      <c r="D884" s="17"/>
      <c r="E884" s="17"/>
    </row>
    <row r="885">
      <c r="A885" s="14">
        <f t="shared" si="1"/>
        <v>878</v>
      </c>
      <c r="B885" s="14" t="s">
        <v>1840</v>
      </c>
      <c r="C885" s="17"/>
      <c r="D885" s="17"/>
      <c r="E885" s="17"/>
    </row>
    <row r="886">
      <c r="A886" s="14">
        <f t="shared" si="1"/>
        <v>879</v>
      </c>
      <c r="B886" s="14" t="s">
        <v>1841</v>
      </c>
      <c r="C886" s="17"/>
      <c r="D886" s="17"/>
      <c r="E886" s="17"/>
    </row>
    <row r="887">
      <c r="A887" s="14">
        <f t="shared" si="1"/>
        <v>880</v>
      </c>
      <c r="B887" s="14" t="s">
        <v>1842</v>
      </c>
      <c r="C887" s="17"/>
      <c r="D887" s="17"/>
      <c r="E887" s="17"/>
    </row>
    <row r="888">
      <c r="A888" s="14">
        <f t="shared" si="1"/>
        <v>881</v>
      </c>
      <c r="B888" s="14" t="s">
        <v>1843</v>
      </c>
      <c r="C888" s="17"/>
      <c r="D888" s="17"/>
      <c r="E888" s="17"/>
    </row>
    <row r="889">
      <c r="A889" s="14">
        <f t="shared" si="1"/>
        <v>882</v>
      </c>
      <c r="B889" s="14" t="s">
        <v>1844</v>
      </c>
      <c r="C889" s="17"/>
      <c r="D889" s="17"/>
      <c r="E889" s="17"/>
    </row>
    <row r="890">
      <c r="A890" s="14">
        <f t="shared" si="1"/>
        <v>883</v>
      </c>
      <c r="B890" s="14" t="s">
        <v>1845</v>
      </c>
      <c r="C890" s="17"/>
      <c r="D890" s="17"/>
      <c r="E890" s="17"/>
    </row>
    <row r="891">
      <c r="A891" s="14">
        <f t="shared" si="1"/>
        <v>884</v>
      </c>
      <c r="B891" s="14" t="s">
        <v>1846</v>
      </c>
      <c r="C891" s="17"/>
      <c r="D891" s="17"/>
      <c r="E891" s="17"/>
    </row>
    <row r="892">
      <c r="A892" s="14">
        <f t="shared" si="1"/>
        <v>885</v>
      </c>
      <c r="B892" s="14" t="s">
        <v>1847</v>
      </c>
      <c r="C892" s="17"/>
      <c r="D892" s="17"/>
      <c r="E892" s="17"/>
    </row>
    <row r="893">
      <c r="A893" s="14">
        <f t="shared" si="1"/>
        <v>886</v>
      </c>
      <c r="B893" s="14" t="s">
        <v>1848</v>
      </c>
      <c r="C893" s="17"/>
      <c r="D893" s="17"/>
      <c r="E893" s="17"/>
    </row>
    <row r="894">
      <c r="A894" s="14">
        <f t="shared" si="1"/>
        <v>887</v>
      </c>
      <c r="B894" s="14" t="s">
        <v>1849</v>
      </c>
      <c r="C894" s="17"/>
      <c r="D894" s="17"/>
      <c r="E894" s="17"/>
    </row>
    <row r="895">
      <c r="A895" s="14">
        <f t="shared" si="1"/>
        <v>888</v>
      </c>
      <c r="B895" s="14" t="s">
        <v>1850</v>
      </c>
      <c r="C895" s="17"/>
      <c r="D895" s="17"/>
      <c r="E895" s="17"/>
    </row>
    <row r="896">
      <c r="A896" s="14">
        <f t="shared" si="1"/>
        <v>889</v>
      </c>
      <c r="B896" s="14" t="s">
        <v>1851</v>
      </c>
      <c r="C896" s="17"/>
      <c r="D896" s="17"/>
      <c r="E896" s="17"/>
    </row>
    <row r="897">
      <c r="A897" s="14">
        <f t="shared" si="1"/>
        <v>890</v>
      </c>
      <c r="B897" s="14" t="s">
        <v>1852</v>
      </c>
      <c r="C897" s="17"/>
      <c r="D897" s="17"/>
      <c r="E897" s="17"/>
    </row>
    <row r="898">
      <c r="A898" s="14">
        <f t="shared" si="1"/>
        <v>891</v>
      </c>
      <c r="B898" s="14" t="s">
        <v>1853</v>
      </c>
      <c r="C898" s="17"/>
      <c r="D898" s="17"/>
      <c r="E898" s="17"/>
    </row>
    <row r="899">
      <c r="A899" s="14">
        <f t="shared" si="1"/>
        <v>892</v>
      </c>
      <c r="B899" s="14" t="s">
        <v>1854</v>
      </c>
      <c r="C899" s="17"/>
      <c r="D899" s="17"/>
      <c r="E899" s="17"/>
    </row>
    <row r="900">
      <c r="A900" s="14">
        <f t="shared" si="1"/>
        <v>893</v>
      </c>
      <c r="B900" s="14" t="s">
        <v>1855</v>
      </c>
      <c r="C900" s="17"/>
      <c r="D900" s="17"/>
      <c r="E900" s="17"/>
    </row>
    <row r="901">
      <c r="A901" s="14">
        <f t="shared" si="1"/>
        <v>894</v>
      </c>
      <c r="B901" s="14" t="s">
        <v>1856</v>
      </c>
      <c r="C901" s="17"/>
      <c r="D901" s="17"/>
      <c r="E901" s="17"/>
    </row>
    <row r="902">
      <c r="A902" s="14">
        <f t="shared" si="1"/>
        <v>895</v>
      </c>
      <c r="B902" s="14" t="s">
        <v>1857</v>
      </c>
      <c r="C902" s="17"/>
      <c r="D902" s="17"/>
      <c r="E902" s="17"/>
    </row>
    <row r="903">
      <c r="A903" s="14">
        <f t="shared" si="1"/>
        <v>896</v>
      </c>
      <c r="B903" s="14" t="s">
        <v>1858</v>
      </c>
      <c r="C903" s="17"/>
      <c r="D903" s="17"/>
      <c r="E903" s="17"/>
    </row>
    <row r="904">
      <c r="A904" s="14">
        <f t="shared" si="1"/>
        <v>897</v>
      </c>
      <c r="B904" s="14" t="s">
        <v>1859</v>
      </c>
      <c r="C904" s="17"/>
      <c r="D904" s="17"/>
      <c r="E904" s="17"/>
    </row>
    <row r="905">
      <c r="A905" s="14">
        <f t="shared" si="1"/>
        <v>898</v>
      </c>
      <c r="B905" s="14" t="s">
        <v>1860</v>
      </c>
      <c r="C905" s="17"/>
      <c r="D905" s="17"/>
      <c r="E905" s="17"/>
    </row>
    <row r="906">
      <c r="A906" s="14">
        <f t="shared" si="1"/>
        <v>899</v>
      </c>
      <c r="B906" s="14" t="s">
        <v>1861</v>
      </c>
      <c r="C906" s="17"/>
      <c r="D906" s="17"/>
      <c r="E906" s="17"/>
    </row>
    <row r="907">
      <c r="A907" s="14">
        <f t="shared" si="1"/>
        <v>900</v>
      </c>
      <c r="B907" s="14" t="s">
        <v>1862</v>
      </c>
      <c r="C907" s="17"/>
      <c r="D907" s="17"/>
      <c r="E907" s="17"/>
    </row>
    <row r="908">
      <c r="A908" s="14">
        <f t="shared" si="1"/>
        <v>901</v>
      </c>
      <c r="B908" s="14" t="s">
        <v>1863</v>
      </c>
      <c r="C908" s="17"/>
      <c r="D908" s="17"/>
      <c r="E908" s="17"/>
    </row>
    <row r="909">
      <c r="A909" s="14">
        <f t="shared" si="1"/>
        <v>902</v>
      </c>
      <c r="B909" s="14" t="s">
        <v>1864</v>
      </c>
      <c r="C909" s="17"/>
      <c r="D909" s="17"/>
      <c r="E909" s="17"/>
    </row>
    <row r="910">
      <c r="A910" s="14">
        <f t="shared" si="1"/>
        <v>903</v>
      </c>
      <c r="B910" s="14" t="s">
        <v>1865</v>
      </c>
      <c r="C910" s="17"/>
      <c r="D910" s="17"/>
      <c r="E910" s="17"/>
    </row>
    <row r="911">
      <c r="A911" s="14">
        <f t="shared" si="1"/>
        <v>904</v>
      </c>
      <c r="B911" s="14" t="s">
        <v>1866</v>
      </c>
      <c r="C911" s="17"/>
      <c r="D911" s="17"/>
      <c r="E911" s="17"/>
    </row>
    <row r="912">
      <c r="A912" s="14">
        <f t="shared" si="1"/>
        <v>905</v>
      </c>
      <c r="B912" s="14" t="s">
        <v>1867</v>
      </c>
      <c r="C912" s="17"/>
      <c r="D912" s="17"/>
      <c r="E912" s="17"/>
    </row>
    <row r="913">
      <c r="A913" s="14">
        <f t="shared" si="1"/>
        <v>906</v>
      </c>
      <c r="B913" s="14" t="s">
        <v>1868</v>
      </c>
      <c r="C913" s="17"/>
      <c r="D913" s="17"/>
      <c r="E913" s="17"/>
    </row>
    <row r="914">
      <c r="A914" s="14">
        <f t="shared" si="1"/>
        <v>907</v>
      </c>
      <c r="B914" s="14" t="s">
        <v>1869</v>
      </c>
      <c r="C914" s="17"/>
      <c r="D914" s="17"/>
      <c r="E914" s="17"/>
    </row>
    <row r="915">
      <c r="A915" s="14">
        <f t="shared" si="1"/>
        <v>908</v>
      </c>
      <c r="B915" s="14" t="s">
        <v>1870</v>
      </c>
      <c r="C915" s="17"/>
      <c r="D915" s="17"/>
      <c r="E915" s="17"/>
    </row>
    <row r="916">
      <c r="A916" s="14">
        <f t="shared" si="1"/>
        <v>909</v>
      </c>
      <c r="B916" s="14" t="s">
        <v>1871</v>
      </c>
      <c r="C916" s="17"/>
      <c r="D916" s="17"/>
      <c r="E916" s="17"/>
    </row>
    <row r="917">
      <c r="A917" s="14">
        <f t="shared" si="1"/>
        <v>910</v>
      </c>
      <c r="B917" s="14" t="s">
        <v>1872</v>
      </c>
      <c r="C917" s="17"/>
      <c r="D917" s="17"/>
      <c r="E917" s="17"/>
    </row>
    <row r="918">
      <c r="A918" s="14">
        <f t="shared" si="1"/>
        <v>911</v>
      </c>
      <c r="B918" s="14" t="s">
        <v>1873</v>
      </c>
      <c r="C918" s="17"/>
      <c r="D918" s="17"/>
      <c r="E918" s="17"/>
    </row>
    <row r="919">
      <c r="A919" s="14">
        <f t="shared" si="1"/>
        <v>912</v>
      </c>
      <c r="B919" s="14" t="s">
        <v>1874</v>
      </c>
      <c r="C919" s="17"/>
      <c r="D919" s="17"/>
      <c r="E919" s="17"/>
    </row>
    <row r="920">
      <c r="A920" s="14">
        <f t="shared" si="1"/>
        <v>913</v>
      </c>
      <c r="B920" s="14" t="s">
        <v>1875</v>
      </c>
      <c r="C920" s="17"/>
      <c r="D920" s="17"/>
      <c r="E920" s="17"/>
    </row>
    <row r="921">
      <c r="A921" s="14">
        <f t="shared" si="1"/>
        <v>914</v>
      </c>
      <c r="B921" s="14" t="s">
        <v>1876</v>
      </c>
      <c r="C921" s="17"/>
      <c r="D921" s="17"/>
      <c r="E921" s="17"/>
    </row>
    <row r="922">
      <c r="A922" s="14">
        <f t="shared" si="1"/>
        <v>915</v>
      </c>
      <c r="B922" s="14" t="s">
        <v>1877</v>
      </c>
      <c r="C922" s="17"/>
      <c r="D922" s="17"/>
      <c r="E922" s="17"/>
    </row>
    <row r="923">
      <c r="A923" s="14">
        <f t="shared" si="1"/>
        <v>916</v>
      </c>
      <c r="B923" s="14" t="s">
        <v>1878</v>
      </c>
      <c r="C923" s="17"/>
      <c r="D923" s="17"/>
      <c r="E923" s="17"/>
    </row>
    <row r="924">
      <c r="A924" s="14">
        <f t="shared" si="1"/>
        <v>917</v>
      </c>
      <c r="B924" s="14" t="s">
        <v>1879</v>
      </c>
      <c r="C924" s="17"/>
      <c r="D924" s="17"/>
      <c r="E924" s="17"/>
    </row>
    <row r="925">
      <c r="A925" s="14">
        <f t="shared" si="1"/>
        <v>918</v>
      </c>
      <c r="B925" s="14" t="s">
        <v>1880</v>
      </c>
      <c r="C925" s="17"/>
      <c r="D925" s="17"/>
      <c r="E925" s="17"/>
    </row>
    <row r="926">
      <c r="A926" s="14">
        <f t="shared" si="1"/>
        <v>919</v>
      </c>
      <c r="B926" s="14" t="s">
        <v>1881</v>
      </c>
      <c r="C926" s="17"/>
      <c r="D926" s="17"/>
      <c r="E926" s="17"/>
    </row>
    <row r="927">
      <c r="A927" s="14">
        <f t="shared" si="1"/>
        <v>920</v>
      </c>
      <c r="B927" s="14" t="s">
        <v>1882</v>
      </c>
      <c r="C927" s="17"/>
      <c r="D927" s="17"/>
      <c r="E927" s="17"/>
    </row>
    <row r="928">
      <c r="A928" s="14">
        <f t="shared" si="1"/>
        <v>921</v>
      </c>
      <c r="B928" s="14" t="s">
        <v>1883</v>
      </c>
      <c r="C928" s="17"/>
      <c r="D928" s="17"/>
      <c r="E928" s="17"/>
    </row>
    <row r="929">
      <c r="A929" s="14">
        <f t="shared" si="1"/>
        <v>922</v>
      </c>
      <c r="B929" s="14" t="s">
        <v>1884</v>
      </c>
      <c r="C929" s="17"/>
      <c r="D929" s="17"/>
      <c r="E929" s="17"/>
    </row>
    <row r="930">
      <c r="A930" s="14">
        <f t="shared" si="1"/>
        <v>923</v>
      </c>
      <c r="B930" s="14" t="s">
        <v>1885</v>
      </c>
      <c r="C930" s="17"/>
      <c r="D930" s="17"/>
      <c r="E930" s="17"/>
    </row>
    <row r="931">
      <c r="A931" s="14">
        <f t="shared" si="1"/>
        <v>924</v>
      </c>
      <c r="B931" s="14" t="s">
        <v>1886</v>
      </c>
      <c r="C931" s="17"/>
      <c r="D931" s="17"/>
      <c r="E931" s="17"/>
    </row>
    <row r="932">
      <c r="A932" s="14">
        <f t="shared" si="1"/>
        <v>925</v>
      </c>
      <c r="B932" s="14" t="s">
        <v>1887</v>
      </c>
      <c r="C932" s="17"/>
      <c r="D932" s="17"/>
      <c r="E932" s="17"/>
    </row>
    <row r="933">
      <c r="A933" s="14">
        <f t="shared" si="1"/>
        <v>926</v>
      </c>
      <c r="B933" s="14" t="s">
        <v>1888</v>
      </c>
      <c r="C933" s="17"/>
      <c r="D933" s="17"/>
      <c r="E933" s="17"/>
    </row>
    <row r="934">
      <c r="A934" s="14">
        <f t="shared" si="1"/>
        <v>927</v>
      </c>
      <c r="B934" s="14" t="s">
        <v>1889</v>
      </c>
      <c r="C934" s="17"/>
      <c r="D934" s="17"/>
      <c r="E934" s="17"/>
    </row>
    <row r="935">
      <c r="A935" s="14">
        <f t="shared" si="1"/>
        <v>928</v>
      </c>
      <c r="B935" s="14" t="s">
        <v>1890</v>
      </c>
      <c r="C935" s="17"/>
      <c r="D935" s="17"/>
      <c r="E935" s="17"/>
    </row>
    <row r="936">
      <c r="A936" s="14">
        <f t="shared" si="1"/>
        <v>929</v>
      </c>
      <c r="B936" s="14" t="s">
        <v>1891</v>
      </c>
      <c r="C936" s="17"/>
      <c r="D936" s="17"/>
      <c r="E936" s="17"/>
    </row>
    <row r="937">
      <c r="A937" s="14">
        <f t="shared" si="1"/>
        <v>930</v>
      </c>
      <c r="B937" s="14" t="s">
        <v>1892</v>
      </c>
      <c r="C937" s="17"/>
      <c r="D937" s="17"/>
      <c r="E937" s="17"/>
    </row>
    <row r="938">
      <c r="A938" s="14">
        <f t="shared" si="1"/>
        <v>931</v>
      </c>
      <c r="B938" s="14" t="s">
        <v>1893</v>
      </c>
      <c r="C938" s="17"/>
      <c r="D938" s="17"/>
      <c r="E938" s="17"/>
    </row>
    <row r="939">
      <c r="A939" s="14">
        <f t="shared" si="1"/>
        <v>932</v>
      </c>
      <c r="B939" s="14" t="s">
        <v>1894</v>
      </c>
      <c r="C939" s="17"/>
      <c r="D939" s="17"/>
      <c r="E939" s="17"/>
    </row>
    <row r="940">
      <c r="A940" s="14">
        <f t="shared" si="1"/>
        <v>933</v>
      </c>
      <c r="B940" s="14" t="s">
        <v>1895</v>
      </c>
      <c r="C940" s="17"/>
      <c r="D940" s="17"/>
      <c r="E940" s="17"/>
    </row>
    <row r="941">
      <c r="A941" s="14">
        <f t="shared" si="1"/>
        <v>934</v>
      </c>
      <c r="B941" s="14" t="s">
        <v>1896</v>
      </c>
      <c r="C941" s="17"/>
      <c r="D941" s="17"/>
      <c r="E941" s="17"/>
    </row>
    <row r="942">
      <c r="A942" s="14">
        <f t="shared" si="1"/>
        <v>935</v>
      </c>
      <c r="B942" s="14" t="s">
        <v>1897</v>
      </c>
      <c r="C942" s="17"/>
      <c r="D942" s="17"/>
      <c r="E942" s="17"/>
    </row>
    <row r="943">
      <c r="A943" s="14">
        <f t="shared" si="1"/>
        <v>936</v>
      </c>
      <c r="B943" s="14" t="s">
        <v>1898</v>
      </c>
      <c r="C943" s="17"/>
      <c r="D943" s="17"/>
      <c r="E943" s="17"/>
    </row>
    <row r="944">
      <c r="A944" s="14">
        <f t="shared" si="1"/>
        <v>937</v>
      </c>
      <c r="B944" s="14" t="s">
        <v>1899</v>
      </c>
      <c r="C944" s="17"/>
      <c r="D944" s="17"/>
      <c r="E944" s="17"/>
    </row>
    <row r="945">
      <c r="A945" s="14">
        <f t="shared" si="1"/>
        <v>938</v>
      </c>
      <c r="B945" s="14" t="s">
        <v>1900</v>
      </c>
      <c r="C945" s="17"/>
      <c r="D945" s="17"/>
      <c r="E945" s="17"/>
    </row>
    <row r="946">
      <c r="A946" s="14">
        <f t="shared" si="1"/>
        <v>939</v>
      </c>
      <c r="B946" s="14" t="s">
        <v>1901</v>
      </c>
      <c r="C946" s="17"/>
      <c r="D946" s="17"/>
      <c r="E946" s="17"/>
    </row>
    <row r="947">
      <c r="A947" s="14">
        <f t="shared" si="1"/>
        <v>940</v>
      </c>
      <c r="B947" s="14" t="s">
        <v>1902</v>
      </c>
      <c r="C947" s="17"/>
      <c r="D947" s="17"/>
      <c r="E947" s="17"/>
    </row>
    <row r="948">
      <c r="A948" s="14">
        <f t="shared" si="1"/>
        <v>941</v>
      </c>
      <c r="B948" s="14" t="s">
        <v>1903</v>
      </c>
      <c r="C948" s="17"/>
      <c r="D948" s="17"/>
      <c r="E948" s="17"/>
    </row>
    <row r="949">
      <c r="A949" s="14">
        <f t="shared" si="1"/>
        <v>942</v>
      </c>
      <c r="B949" s="14" t="s">
        <v>1904</v>
      </c>
      <c r="C949" s="17"/>
      <c r="D949" s="17"/>
      <c r="E949" s="17"/>
    </row>
    <row r="950">
      <c r="A950" s="14">
        <f t="shared" si="1"/>
        <v>943</v>
      </c>
      <c r="B950" s="14" t="s">
        <v>1905</v>
      </c>
      <c r="C950" s="17"/>
      <c r="D950" s="17"/>
      <c r="E950" s="17"/>
    </row>
    <row r="951">
      <c r="A951" s="14">
        <f t="shared" si="1"/>
        <v>944</v>
      </c>
      <c r="B951" s="14" t="s">
        <v>1906</v>
      </c>
      <c r="C951" s="17"/>
      <c r="D951" s="17"/>
      <c r="E951" s="17"/>
    </row>
    <row r="952">
      <c r="A952" s="14">
        <f t="shared" si="1"/>
        <v>945</v>
      </c>
      <c r="B952" s="14" t="s">
        <v>1907</v>
      </c>
      <c r="C952" s="17"/>
      <c r="D952" s="17"/>
      <c r="E952" s="17"/>
    </row>
    <row r="953">
      <c r="A953" s="14">
        <f t="shared" si="1"/>
        <v>946</v>
      </c>
      <c r="B953" s="14" t="s">
        <v>1908</v>
      </c>
      <c r="C953" s="17"/>
      <c r="D953" s="17"/>
      <c r="E953" s="17"/>
    </row>
    <row r="954">
      <c r="A954" s="14">
        <f t="shared" si="1"/>
        <v>947</v>
      </c>
      <c r="B954" s="14" t="s">
        <v>1909</v>
      </c>
      <c r="C954" s="17"/>
      <c r="D954" s="17"/>
      <c r="E954" s="17"/>
    </row>
    <row r="955">
      <c r="A955" s="14">
        <f t="shared" si="1"/>
        <v>948</v>
      </c>
      <c r="B955" s="14" t="s">
        <v>1910</v>
      </c>
      <c r="C955" s="17"/>
      <c r="D955" s="17"/>
      <c r="E955" s="17"/>
    </row>
    <row r="956">
      <c r="A956" s="14">
        <f t="shared" si="1"/>
        <v>949</v>
      </c>
      <c r="B956" s="14" t="s">
        <v>1911</v>
      </c>
      <c r="C956" s="17"/>
      <c r="D956" s="17"/>
      <c r="E956" s="17"/>
    </row>
    <row r="957">
      <c r="A957" s="14">
        <f t="shared" si="1"/>
        <v>950</v>
      </c>
      <c r="B957" s="14" t="s">
        <v>1912</v>
      </c>
      <c r="C957" s="17"/>
      <c r="D957" s="17"/>
      <c r="E957" s="17"/>
    </row>
    <row r="958">
      <c r="A958" s="14">
        <f t="shared" si="1"/>
        <v>951</v>
      </c>
      <c r="B958" s="14" t="s">
        <v>1913</v>
      </c>
      <c r="C958" s="17"/>
      <c r="D958" s="17"/>
      <c r="E958" s="17"/>
    </row>
    <row r="959">
      <c r="A959" s="14">
        <f t="shared" si="1"/>
        <v>952</v>
      </c>
      <c r="B959" s="14" t="s">
        <v>1914</v>
      </c>
      <c r="C959" s="17"/>
      <c r="D959" s="17"/>
      <c r="E959" s="17"/>
    </row>
    <row r="960">
      <c r="A960" s="14">
        <f t="shared" si="1"/>
        <v>953</v>
      </c>
      <c r="B960" s="14" t="s">
        <v>1915</v>
      </c>
      <c r="C960" s="17"/>
      <c r="D960" s="17"/>
      <c r="E960" s="17"/>
    </row>
    <row r="961">
      <c r="A961" s="14">
        <f t="shared" si="1"/>
        <v>954</v>
      </c>
      <c r="B961" s="14" t="s">
        <v>1916</v>
      </c>
      <c r="C961" s="17"/>
      <c r="D961" s="17"/>
      <c r="E961" s="17"/>
    </row>
    <row r="962">
      <c r="A962" s="14">
        <f t="shared" si="1"/>
        <v>955</v>
      </c>
      <c r="B962" s="14" t="s">
        <v>1917</v>
      </c>
      <c r="C962" s="17"/>
      <c r="D962" s="17"/>
      <c r="E962" s="17"/>
    </row>
    <row r="963">
      <c r="A963" s="14">
        <f t="shared" si="1"/>
        <v>956</v>
      </c>
      <c r="B963" s="14" t="s">
        <v>1918</v>
      </c>
      <c r="C963" s="17"/>
      <c r="D963" s="17"/>
      <c r="E963" s="17"/>
    </row>
    <row r="964">
      <c r="A964" s="14">
        <f t="shared" si="1"/>
        <v>957</v>
      </c>
      <c r="B964" s="14" t="s">
        <v>1919</v>
      </c>
      <c r="C964" s="17"/>
      <c r="D964" s="17"/>
      <c r="E964" s="17"/>
    </row>
    <row r="965">
      <c r="A965" s="14">
        <f t="shared" si="1"/>
        <v>958</v>
      </c>
      <c r="B965" s="14" t="s">
        <v>1920</v>
      </c>
      <c r="C965" s="17"/>
      <c r="D965" s="17"/>
      <c r="E965" s="17"/>
    </row>
    <row r="966">
      <c r="A966" s="14">
        <f t="shared" si="1"/>
        <v>959</v>
      </c>
      <c r="B966" s="14" t="s">
        <v>1921</v>
      </c>
      <c r="C966" s="17"/>
      <c r="D966" s="17"/>
      <c r="E966" s="17"/>
    </row>
    <row r="967">
      <c r="A967" s="14">
        <f t="shared" si="1"/>
        <v>960</v>
      </c>
      <c r="B967" s="14" t="s">
        <v>1922</v>
      </c>
      <c r="C967" s="17"/>
      <c r="D967" s="17"/>
      <c r="E967" s="17"/>
    </row>
    <row r="968">
      <c r="A968" s="14">
        <f t="shared" si="1"/>
        <v>961</v>
      </c>
      <c r="B968" s="14" t="s">
        <v>1923</v>
      </c>
      <c r="C968" s="17"/>
      <c r="D968" s="17"/>
      <c r="E968" s="17"/>
    </row>
    <row r="969">
      <c r="A969" s="14">
        <f t="shared" si="1"/>
        <v>962</v>
      </c>
      <c r="B969" s="14" t="s">
        <v>1924</v>
      </c>
      <c r="C969" s="17"/>
      <c r="D969" s="17"/>
      <c r="E969" s="17"/>
    </row>
    <row r="970">
      <c r="A970" s="14">
        <f t="shared" si="1"/>
        <v>963</v>
      </c>
      <c r="B970" s="14" t="s">
        <v>1925</v>
      </c>
      <c r="C970" s="17"/>
      <c r="D970" s="17"/>
      <c r="E970" s="17"/>
    </row>
    <row r="971">
      <c r="A971" s="14">
        <f t="shared" si="1"/>
        <v>964</v>
      </c>
      <c r="B971" s="14" t="s">
        <v>1926</v>
      </c>
      <c r="C971" s="17"/>
      <c r="D971" s="17"/>
      <c r="E971" s="17"/>
    </row>
    <row r="972">
      <c r="A972" s="14">
        <f t="shared" si="1"/>
        <v>965</v>
      </c>
      <c r="B972" s="14" t="s">
        <v>1927</v>
      </c>
      <c r="C972" s="17"/>
      <c r="D972" s="17"/>
      <c r="E972" s="17"/>
    </row>
    <row r="973">
      <c r="A973" s="14">
        <f t="shared" si="1"/>
        <v>966</v>
      </c>
      <c r="B973" s="14" t="s">
        <v>1928</v>
      </c>
      <c r="C973" s="17"/>
      <c r="D973" s="17"/>
      <c r="E973" s="17"/>
    </row>
    <row r="974">
      <c r="A974" s="14">
        <f t="shared" si="1"/>
        <v>967</v>
      </c>
      <c r="B974" s="14" t="s">
        <v>1929</v>
      </c>
      <c r="C974" s="17"/>
      <c r="D974" s="17"/>
      <c r="E974" s="17"/>
    </row>
    <row r="975">
      <c r="A975" s="14">
        <f t="shared" si="1"/>
        <v>968</v>
      </c>
      <c r="B975" s="14" t="s">
        <v>1930</v>
      </c>
      <c r="C975" s="17"/>
      <c r="D975" s="17"/>
      <c r="E975" s="17"/>
    </row>
    <row r="976">
      <c r="A976" s="14">
        <f t="shared" si="1"/>
        <v>969</v>
      </c>
      <c r="B976" s="14" t="s">
        <v>1931</v>
      </c>
      <c r="C976" s="17"/>
      <c r="D976" s="17"/>
      <c r="E976" s="17"/>
    </row>
    <row r="977">
      <c r="A977" s="14">
        <f t="shared" si="1"/>
        <v>970</v>
      </c>
      <c r="B977" s="14" t="s">
        <v>1932</v>
      </c>
      <c r="C977" s="17"/>
      <c r="D977" s="17"/>
      <c r="E977" s="17"/>
    </row>
    <row r="978">
      <c r="A978" s="14">
        <f t="shared" si="1"/>
        <v>971</v>
      </c>
      <c r="B978" s="14" t="s">
        <v>1933</v>
      </c>
      <c r="C978" s="17"/>
      <c r="D978" s="17"/>
      <c r="E978" s="17"/>
    </row>
    <row r="979">
      <c r="A979" s="14">
        <f t="shared" si="1"/>
        <v>972</v>
      </c>
      <c r="B979" s="14" t="s">
        <v>1934</v>
      </c>
      <c r="C979" s="17"/>
      <c r="D979" s="17"/>
      <c r="E979" s="17"/>
    </row>
    <row r="980">
      <c r="A980" s="14">
        <f t="shared" si="1"/>
        <v>973</v>
      </c>
      <c r="B980" s="14" t="s">
        <v>1935</v>
      </c>
      <c r="C980" s="17"/>
      <c r="D980" s="17"/>
      <c r="E980" s="17"/>
    </row>
    <row r="981">
      <c r="A981" s="14">
        <f t="shared" si="1"/>
        <v>974</v>
      </c>
      <c r="B981" s="14" t="s">
        <v>1936</v>
      </c>
      <c r="C981" s="17"/>
      <c r="D981" s="17"/>
      <c r="E981" s="17"/>
    </row>
    <row r="982">
      <c r="A982" s="14">
        <f t="shared" si="1"/>
        <v>975</v>
      </c>
      <c r="B982" s="14" t="s">
        <v>1937</v>
      </c>
      <c r="C982" s="17"/>
      <c r="D982" s="17"/>
      <c r="E982" s="17"/>
    </row>
    <row r="983">
      <c r="A983" s="14">
        <f t="shared" si="1"/>
        <v>976</v>
      </c>
      <c r="B983" s="14" t="s">
        <v>1938</v>
      </c>
      <c r="C983" s="17"/>
      <c r="D983" s="17"/>
      <c r="E983" s="17"/>
    </row>
    <row r="984">
      <c r="A984" s="14">
        <f t="shared" si="1"/>
        <v>977</v>
      </c>
      <c r="B984" s="14" t="s">
        <v>1939</v>
      </c>
      <c r="C984" s="17"/>
      <c r="D984" s="17"/>
      <c r="E984" s="17"/>
    </row>
    <row r="985">
      <c r="A985" s="14">
        <f t="shared" si="1"/>
        <v>978</v>
      </c>
      <c r="B985" s="14" t="s">
        <v>1940</v>
      </c>
      <c r="C985" s="17"/>
      <c r="D985" s="17"/>
      <c r="E985" s="17"/>
    </row>
    <row r="986">
      <c r="A986" s="14">
        <f t="shared" si="1"/>
        <v>979</v>
      </c>
      <c r="B986" s="14" t="s">
        <v>1941</v>
      </c>
      <c r="C986" s="17"/>
      <c r="D986" s="17"/>
      <c r="E986" s="17"/>
    </row>
    <row r="987">
      <c r="A987" s="14">
        <f t="shared" si="1"/>
        <v>980</v>
      </c>
      <c r="B987" s="14" t="s">
        <v>1942</v>
      </c>
      <c r="C987" s="17"/>
      <c r="D987" s="17"/>
      <c r="E987" s="17"/>
    </row>
    <row r="988">
      <c r="A988" s="14">
        <f t="shared" si="1"/>
        <v>981</v>
      </c>
      <c r="B988" s="14" t="s">
        <v>1943</v>
      </c>
      <c r="C988" s="17"/>
      <c r="D988" s="17"/>
      <c r="E988" s="17"/>
    </row>
    <row r="989">
      <c r="A989" s="14">
        <f t="shared" si="1"/>
        <v>982</v>
      </c>
      <c r="B989" s="14" t="s">
        <v>1944</v>
      </c>
      <c r="C989" s="17"/>
      <c r="D989" s="17"/>
      <c r="E989" s="17"/>
    </row>
    <row r="990">
      <c r="A990" s="14">
        <f t="shared" si="1"/>
        <v>983</v>
      </c>
      <c r="B990" s="14" t="s">
        <v>1945</v>
      </c>
      <c r="C990" s="17"/>
      <c r="D990" s="17"/>
      <c r="E990" s="17"/>
    </row>
    <row r="991">
      <c r="A991" s="14">
        <f t="shared" si="1"/>
        <v>984</v>
      </c>
      <c r="B991" s="14" t="s">
        <v>1946</v>
      </c>
      <c r="C991" s="17"/>
      <c r="D991" s="17"/>
      <c r="E991" s="17"/>
    </row>
    <row r="992">
      <c r="A992" s="14">
        <f t="shared" si="1"/>
        <v>985</v>
      </c>
      <c r="B992" s="14" t="s">
        <v>1947</v>
      </c>
      <c r="C992" s="17"/>
      <c r="D992" s="17"/>
      <c r="E992" s="17"/>
    </row>
    <row r="993">
      <c r="A993" s="14">
        <f t="shared" si="1"/>
        <v>986</v>
      </c>
      <c r="B993" s="14" t="s">
        <v>1948</v>
      </c>
      <c r="C993" s="17"/>
      <c r="D993" s="17"/>
      <c r="E993" s="17"/>
    </row>
    <row r="994">
      <c r="A994" s="14">
        <f t="shared" si="1"/>
        <v>987</v>
      </c>
      <c r="B994" s="14" t="s">
        <v>1949</v>
      </c>
      <c r="C994" s="17"/>
      <c r="D994" s="17"/>
      <c r="E994" s="17"/>
    </row>
    <row r="995">
      <c r="A995" s="14">
        <f t="shared" si="1"/>
        <v>988</v>
      </c>
      <c r="B995" s="14" t="s">
        <v>1950</v>
      </c>
      <c r="C995" s="17"/>
      <c r="D995" s="17"/>
      <c r="E995" s="17"/>
    </row>
    <row r="996">
      <c r="A996" s="14">
        <f t="shared" si="1"/>
        <v>989</v>
      </c>
      <c r="B996" s="14" t="s">
        <v>1951</v>
      </c>
      <c r="C996" s="17"/>
      <c r="D996" s="17"/>
      <c r="E996" s="17"/>
    </row>
    <row r="997">
      <c r="A997" s="14">
        <f t="shared" si="1"/>
        <v>990</v>
      </c>
      <c r="B997" s="14" t="s">
        <v>1952</v>
      </c>
      <c r="C997" s="17"/>
      <c r="D997" s="17"/>
      <c r="E997" s="17"/>
    </row>
    <row r="998">
      <c r="A998" s="14">
        <f t="shared" si="1"/>
        <v>991</v>
      </c>
      <c r="B998" s="14" t="s">
        <v>1953</v>
      </c>
      <c r="C998" s="17"/>
      <c r="D998" s="17"/>
      <c r="E998" s="17"/>
    </row>
    <row r="999">
      <c r="A999" s="14">
        <f t="shared" si="1"/>
        <v>992</v>
      </c>
      <c r="B999" s="14" t="s">
        <v>1954</v>
      </c>
      <c r="C999" s="17"/>
      <c r="D999" s="17"/>
      <c r="E999" s="17"/>
    </row>
    <row r="1000">
      <c r="A1000" s="14">
        <f t="shared" si="1"/>
        <v>993</v>
      </c>
      <c r="B1000" s="14" t="s">
        <v>1955</v>
      </c>
      <c r="C1000" s="17"/>
      <c r="D1000" s="17"/>
      <c r="E1000" s="17"/>
    </row>
    <row r="1001">
      <c r="A1001" s="14">
        <f t="shared" si="1"/>
        <v>994</v>
      </c>
      <c r="B1001" s="14" t="s">
        <v>1956</v>
      </c>
      <c r="C1001" s="17"/>
      <c r="D1001" s="17"/>
      <c r="E1001" s="17"/>
    </row>
    <row r="1002">
      <c r="A1002" s="14">
        <f t="shared" si="1"/>
        <v>995</v>
      </c>
      <c r="B1002" s="14" t="s">
        <v>1957</v>
      </c>
      <c r="C1002" s="17"/>
      <c r="D1002" s="17"/>
      <c r="E1002" s="17"/>
    </row>
    <row r="1003">
      <c r="A1003" s="14">
        <f t="shared" si="1"/>
        <v>996</v>
      </c>
      <c r="B1003" s="14" t="s">
        <v>1958</v>
      </c>
      <c r="C1003" s="17"/>
      <c r="D1003" s="17"/>
      <c r="E1003" s="17"/>
    </row>
    <row r="1004">
      <c r="A1004" s="14">
        <f t="shared" si="1"/>
        <v>997</v>
      </c>
      <c r="B1004" s="14" t="s">
        <v>1959</v>
      </c>
      <c r="C1004" s="17"/>
      <c r="D1004" s="17"/>
      <c r="E1004" s="17"/>
    </row>
    <row r="1005">
      <c r="A1005" s="14">
        <f t="shared" si="1"/>
        <v>998</v>
      </c>
      <c r="B1005" s="14" t="s">
        <v>1960</v>
      </c>
      <c r="C1005" s="17"/>
      <c r="D1005" s="17"/>
      <c r="E1005" s="17"/>
    </row>
    <row r="1006">
      <c r="A1006" s="14">
        <f t="shared" si="1"/>
        <v>999</v>
      </c>
      <c r="B1006" s="14" t="s">
        <v>1961</v>
      </c>
      <c r="C1006" s="17"/>
      <c r="D1006" s="17"/>
      <c r="E1006" s="17"/>
    </row>
    <row r="1007">
      <c r="A1007" s="14">
        <f t="shared" si="1"/>
        <v>1000</v>
      </c>
      <c r="B1007" s="14" t="s">
        <v>1962</v>
      </c>
      <c r="C1007" s="17"/>
      <c r="D1007" s="17"/>
      <c r="E1007" s="17"/>
    </row>
    <row r="1008">
      <c r="A1008" s="14">
        <f t="shared" si="1"/>
        <v>1001</v>
      </c>
      <c r="B1008" s="14" t="s">
        <v>1963</v>
      </c>
      <c r="C1008" s="17"/>
      <c r="D1008" s="17"/>
      <c r="E1008" s="17"/>
    </row>
    <row r="1009">
      <c r="A1009" s="14">
        <f t="shared" si="1"/>
        <v>1002</v>
      </c>
      <c r="B1009" s="14" t="s">
        <v>1964</v>
      </c>
      <c r="C1009" s="17"/>
      <c r="D1009" s="17"/>
      <c r="E1009" s="17"/>
    </row>
    <row r="1010">
      <c r="A1010" s="14">
        <f t="shared" si="1"/>
        <v>1003</v>
      </c>
      <c r="B1010" s="14" t="s">
        <v>1965</v>
      </c>
      <c r="C1010" s="17"/>
      <c r="D1010" s="17"/>
      <c r="E1010" s="17"/>
    </row>
    <row r="1011">
      <c r="A1011" s="14">
        <f t="shared" si="1"/>
        <v>1004</v>
      </c>
      <c r="B1011" s="14" t="s">
        <v>1966</v>
      </c>
      <c r="C1011" s="17"/>
      <c r="D1011" s="17"/>
      <c r="E1011" s="17"/>
    </row>
    <row r="1012">
      <c r="A1012" s="14">
        <f t="shared" si="1"/>
        <v>1005</v>
      </c>
      <c r="B1012" s="14" t="s">
        <v>1967</v>
      </c>
      <c r="C1012" s="17"/>
      <c r="D1012" s="17"/>
      <c r="E1012" s="17"/>
    </row>
    <row r="1013">
      <c r="A1013" s="14">
        <f t="shared" si="1"/>
        <v>1006</v>
      </c>
      <c r="B1013" s="14" t="s">
        <v>1968</v>
      </c>
      <c r="C1013" s="17"/>
      <c r="D1013" s="17"/>
      <c r="E1013" s="17"/>
    </row>
    <row r="1014">
      <c r="A1014" s="14">
        <f t="shared" si="1"/>
        <v>1007</v>
      </c>
      <c r="B1014" s="14" t="s">
        <v>1969</v>
      </c>
      <c r="C1014" s="17"/>
      <c r="D1014" s="17"/>
      <c r="E1014" s="17"/>
    </row>
    <row r="1015">
      <c r="A1015" s="14">
        <f t="shared" si="1"/>
        <v>1008</v>
      </c>
      <c r="B1015" s="14" t="s">
        <v>1970</v>
      </c>
      <c r="C1015" s="17"/>
      <c r="D1015" s="17"/>
      <c r="E1015" s="17"/>
    </row>
    <row r="1016">
      <c r="A1016" s="14">
        <f t="shared" si="1"/>
        <v>1009</v>
      </c>
      <c r="B1016" s="14" t="s">
        <v>1971</v>
      </c>
      <c r="C1016" s="17"/>
      <c r="D1016" s="17"/>
      <c r="E1016" s="17"/>
    </row>
    <row r="1017">
      <c r="A1017" s="14">
        <f t="shared" si="1"/>
        <v>1010</v>
      </c>
      <c r="B1017" s="14" t="s">
        <v>1972</v>
      </c>
      <c r="C1017" s="17"/>
      <c r="D1017" s="17"/>
      <c r="E1017" s="17"/>
    </row>
    <row r="1018">
      <c r="A1018" s="14">
        <f t="shared" si="1"/>
        <v>1011</v>
      </c>
      <c r="B1018" s="14" t="s">
        <v>1973</v>
      </c>
      <c r="C1018" s="17"/>
      <c r="D1018" s="17"/>
      <c r="E1018" s="17"/>
    </row>
    <row r="1019">
      <c r="A1019" s="14">
        <f t="shared" si="1"/>
        <v>1012</v>
      </c>
      <c r="B1019" s="14" t="s">
        <v>1974</v>
      </c>
      <c r="C1019" s="17"/>
      <c r="D1019" s="17"/>
      <c r="E1019" s="17"/>
    </row>
    <row r="1020">
      <c r="A1020" s="14">
        <f t="shared" si="1"/>
        <v>1013</v>
      </c>
      <c r="B1020" s="14" t="s">
        <v>1975</v>
      </c>
      <c r="C1020" s="17"/>
      <c r="D1020" s="17"/>
      <c r="E1020" s="17"/>
    </row>
    <row r="1021">
      <c r="A1021" s="14">
        <f t="shared" si="1"/>
        <v>1014</v>
      </c>
      <c r="B1021" s="14" t="s">
        <v>1976</v>
      </c>
      <c r="C1021" s="17"/>
      <c r="D1021" s="17"/>
      <c r="E1021" s="17"/>
    </row>
    <row r="1022">
      <c r="A1022" s="14">
        <f t="shared" si="1"/>
        <v>1015</v>
      </c>
      <c r="B1022" s="14" t="s">
        <v>1977</v>
      </c>
      <c r="C1022" s="17"/>
      <c r="D1022" s="17"/>
      <c r="E1022" s="17"/>
    </row>
    <row r="1023">
      <c r="A1023" s="14">
        <f t="shared" si="1"/>
        <v>1016</v>
      </c>
      <c r="B1023" s="14" t="s">
        <v>1978</v>
      </c>
      <c r="C1023" s="17"/>
      <c r="D1023" s="17"/>
      <c r="E1023" s="17"/>
    </row>
    <row r="1024">
      <c r="A1024" s="14">
        <f t="shared" si="1"/>
        <v>1017</v>
      </c>
      <c r="B1024" s="14" t="s">
        <v>1979</v>
      </c>
      <c r="C1024" s="17"/>
      <c r="D1024" s="17"/>
      <c r="E1024" s="17"/>
    </row>
    <row r="1025">
      <c r="A1025" s="14">
        <f t="shared" si="1"/>
        <v>1018</v>
      </c>
      <c r="B1025" s="14" t="s">
        <v>1980</v>
      </c>
      <c r="C1025" s="17"/>
      <c r="D1025" s="17"/>
      <c r="E1025" s="17"/>
    </row>
    <row r="1026">
      <c r="A1026" s="14">
        <f t="shared" si="1"/>
        <v>1019</v>
      </c>
      <c r="B1026" s="14" t="s">
        <v>1981</v>
      </c>
      <c r="C1026" s="17"/>
      <c r="D1026" s="17"/>
      <c r="E1026" s="17"/>
    </row>
    <row r="1027">
      <c r="A1027" s="14">
        <f t="shared" si="1"/>
        <v>1020</v>
      </c>
      <c r="B1027" s="14" t="s">
        <v>1982</v>
      </c>
      <c r="C1027" s="17"/>
      <c r="D1027" s="17"/>
      <c r="E1027" s="17"/>
    </row>
    <row r="1028">
      <c r="A1028" s="14">
        <f t="shared" si="1"/>
        <v>1021</v>
      </c>
      <c r="B1028" s="14" t="s">
        <v>1983</v>
      </c>
      <c r="C1028" s="17"/>
      <c r="D1028" s="17"/>
      <c r="E1028" s="17"/>
    </row>
    <row r="1029">
      <c r="A1029" s="14">
        <f t="shared" si="1"/>
        <v>1022</v>
      </c>
      <c r="B1029" s="14" t="s">
        <v>1984</v>
      </c>
      <c r="C1029" s="17"/>
      <c r="D1029" s="17"/>
      <c r="E1029" s="17"/>
    </row>
    <row r="1030">
      <c r="A1030" s="14">
        <f t="shared" si="1"/>
        <v>1023</v>
      </c>
      <c r="B1030" s="14" t="s">
        <v>1985</v>
      </c>
      <c r="C1030" s="17"/>
      <c r="D1030" s="17"/>
      <c r="E1030" s="17"/>
    </row>
    <row r="1031">
      <c r="A1031" s="14">
        <f t="shared" si="1"/>
        <v>1024</v>
      </c>
      <c r="B1031" s="14" t="s">
        <v>1986</v>
      </c>
      <c r="C1031" s="17"/>
      <c r="D1031" s="17"/>
      <c r="E1031" s="17"/>
    </row>
    <row r="1032">
      <c r="A1032" s="14">
        <f t="shared" si="1"/>
        <v>1025</v>
      </c>
      <c r="B1032" s="14" t="s">
        <v>1987</v>
      </c>
      <c r="C1032" s="17"/>
      <c r="D1032" s="17"/>
      <c r="E1032" s="17"/>
    </row>
    <row r="1033">
      <c r="A1033" s="14">
        <f t="shared" si="1"/>
        <v>1026</v>
      </c>
      <c r="B1033" s="14" t="s">
        <v>1988</v>
      </c>
      <c r="C1033" s="17"/>
      <c r="D1033" s="17"/>
      <c r="E1033" s="17"/>
    </row>
    <row r="1034">
      <c r="A1034" s="14">
        <f t="shared" si="1"/>
        <v>1027</v>
      </c>
      <c r="B1034" s="14" t="s">
        <v>1989</v>
      </c>
      <c r="C1034" s="17"/>
      <c r="D1034" s="17"/>
      <c r="E1034" s="17"/>
    </row>
    <row r="1035">
      <c r="A1035" s="14">
        <f t="shared" si="1"/>
        <v>1028</v>
      </c>
      <c r="B1035" s="14" t="s">
        <v>1990</v>
      </c>
      <c r="C1035" s="17"/>
      <c r="D1035" s="17"/>
      <c r="E1035" s="17"/>
    </row>
    <row r="1036">
      <c r="A1036" s="14">
        <f t="shared" si="1"/>
        <v>1029</v>
      </c>
      <c r="B1036" s="14" t="s">
        <v>1991</v>
      </c>
      <c r="C1036" s="17"/>
      <c r="D1036" s="17"/>
      <c r="E1036" s="17"/>
    </row>
    <row r="1037">
      <c r="A1037" s="14">
        <f t="shared" si="1"/>
        <v>1030</v>
      </c>
      <c r="B1037" s="14" t="s">
        <v>1992</v>
      </c>
      <c r="C1037" s="17"/>
      <c r="D1037" s="17"/>
      <c r="E1037" s="17"/>
    </row>
    <row r="1038">
      <c r="A1038" s="14">
        <f t="shared" si="1"/>
        <v>1031</v>
      </c>
      <c r="B1038" s="14" t="s">
        <v>1993</v>
      </c>
      <c r="C1038" s="17"/>
      <c r="D1038" s="17"/>
      <c r="E1038" s="17"/>
    </row>
    <row r="1039">
      <c r="A1039" s="14">
        <f t="shared" si="1"/>
        <v>1032</v>
      </c>
      <c r="B1039" s="14" t="s">
        <v>1994</v>
      </c>
      <c r="C1039" s="17"/>
      <c r="D1039" s="17"/>
      <c r="E1039" s="17"/>
    </row>
    <row r="1040">
      <c r="A1040" s="14">
        <f t="shared" si="1"/>
        <v>1033</v>
      </c>
      <c r="B1040" s="14" t="s">
        <v>1995</v>
      </c>
      <c r="C1040" s="17"/>
      <c r="D1040" s="17"/>
      <c r="E1040" s="17"/>
    </row>
    <row r="1041">
      <c r="A1041" s="14">
        <f t="shared" si="1"/>
        <v>1034</v>
      </c>
      <c r="B1041" s="14" t="s">
        <v>1996</v>
      </c>
      <c r="C1041" s="17"/>
      <c r="D1041" s="17"/>
      <c r="E1041" s="17"/>
    </row>
    <row r="1042">
      <c r="A1042" s="14">
        <f t="shared" si="1"/>
        <v>1035</v>
      </c>
      <c r="B1042" s="14" t="s">
        <v>1997</v>
      </c>
      <c r="C1042" s="17"/>
      <c r="D1042" s="17"/>
      <c r="E1042" s="17"/>
    </row>
    <row r="1043">
      <c r="A1043" s="14">
        <f t="shared" si="1"/>
        <v>1036</v>
      </c>
      <c r="B1043" s="14" t="s">
        <v>1998</v>
      </c>
      <c r="C1043" s="17"/>
      <c r="D1043" s="17"/>
      <c r="E1043" s="17"/>
    </row>
    <row r="1044">
      <c r="A1044" s="14">
        <f t="shared" si="1"/>
        <v>1037</v>
      </c>
      <c r="B1044" s="14" t="s">
        <v>1999</v>
      </c>
      <c r="C1044" s="17"/>
      <c r="D1044" s="17"/>
      <c r="E1044" s="17"/>
    </row>
    <row r="1045">
      <c r="A1045" s="14">
        <f t="shared" si="1"/>
        <v>1038</v>
      </c>
      <c r="B1045" s="14" t="s">
        <v>2000</v>
      </c>
      <c r="C1045" s="17"/>
      <c r="D1045" s="17"/>
      <c r="E1045" s="17"/>
    </row>
    <row r="1046">
      <c r="A1046" s="14">
        <f t="shared" si="1"/>
        <v>1039</v>
      </c>
      <c r="B1046" s="14" t="s">
        <v>2001</v>
      </c>
      <c r="C1046" s="17"/>
      <c r="D1046" s="17"/>
      <c r="E1046" s="17"/>
    </row>
    <row r="1047">
      <c r="A1047" s="14">
        <f t="shared" si="1"/>
        <v>1040</v>
      </c>
      <c r="B1047" s="14" t="s">
        <v>2002</v>
      </c>
      <c r="C1047" s="17"/>
      <c r="D1047" s="17"/>
      <c r="E1047" s="17"/>
    </row>
    <row r="1048">
      <c r="A1048" s="14">
        <f t="shared" si="1"/>
        <v>1041</v>
      </c>
      <c r="B1048" s="14" t="s">
        <v>2003</v>
      </c>
      <c r="C1048" s="17"/>
      <c r="D1048" s="17"/>
      <c r="E1048" s="17"/>
    </row>
    <row r="1049">
      <c r="A1049" s="14">
        <f t="shared" si="1"/>
        <v>1042</v>
      </c>
      <c r="B1049" s="14" t="s">
        <v>2004</v>
      </c>
      <c r="C1049" s="17"/>
      <c r="D1049" s="17"/>
      <c r="E1049" s="17"/>
    </row>
    <row r="1050">
      <c r="A1050" s="14">
        <f t="shared" si="1"/>
        <v>1043</v>
      </c>
      <c r="B1050" s="14" t="s">
        <v>2005</v>
      </c>
      <c r="C1050" s="17"/>
      <c r="D1050" s="17"/>
      <c r="E1050" s="17"/>
    </row>
    <row r="1051">
      <c r="A1051" s="14">
        <f t="shared" si="1"/>
        <v>1044</v>
      </c>
      <c r="B1051" s="14" t="s">
        <v>2006</v>
      </c>
      <c r="C1051" s="17"/>
      <c r="D1051" s="17"/>
      <c r="E1051" s="17"/>
    </row>
    <row r="1052">
      <c r="A1052" s="14">
        <f t="shared" si="1"/>
        <v>1045</v>
      </c>
      <c r="B1052" s="14" t="s">
        <v>2007</v>
      </c>
      <c r="C1052" s="17"/>
      <c r="D1052" s="17"/>
      <c r="E1052" s="17"/>
    </row>
    <row r="1053">
      <c r="A1053" s="14">
        <f t="shared" si="1"/>
        <v>1046</v>
      </c>
      <c r="B1053" s="14" t="s">
        <v>2008</v>
      </c>
      <c r="C1053" s="17"/>
      <c r="D1053" s="17"/>
      <c r="E1053" s="17"/>
    </row>
    <row r="1054">
      <c r="A1054" s="14">
        <f t="shared" si="1"/>
        <v>1047</v>
      </c>
      <c r="B1054" s="14" t="s">
        <v>2009</v>
      </c>
      <c r="C1054" s="17"/>
      <c r="D1054" s="17"/>
      <c r="E1054" s="17"/>
    </row>
    <row r="1055">
      <c r="A1055" s="14">
        <f t="shared" si="1"/>
        <v>1048</v>
      </c>
      <c r="B1055" s="14" t="s">
        <v>2010</v>
      </c>
      <c r="C1055" s="17"/>
      <c r="D1055" s="17"/>
      <c r="E1055" s="17"/>
    </row>
    <row r="1056">
      <c r="A1056" s="14">
        <f t="shared" si="1"/>
        <v>1049</v>
      </c>
      <c r="B1056" s="14" t="s">
        <v>2011</v>
      </c>
      <c r="C1056" s="17"/>
      <c r="D1056" s="17"/>
      <c r="E1056" s="17"/>
    </row>
    <row r="1057">
      <c r="A1057" s="14">
        <f t="shared" si="1"/>
        <v>1050</v>
      </c>
      <c r="B1057" s="14" t="s">
        <v>2012</v>
      </c>
      <c r="C1057" s="17"/>
      <c r="D1057" s="17"/>
      <c r="E1057" s="17"/>
    </row>
    <row r="1058">
      <c r="A1058" s="14">
        <f t="shared" si="1"/>
        <v>1051</v>
      </c>
      <c r="B1058" s="14" t="s">
        <v>2013</v>
      </c>
      <c r="C1058" s="17"/>
      <c r="D1058" s="17"/>
      <c r="E1058" s="17"/>
    </row>
    <row r="1059">
      <c r="A1059" s="14">
        <f t="shared" si="1"/>
        <v>1052</v>
      </c>
      <c r="B1059" s="14" t="s">
        <v>2014</v>
      </c>
      <c r="C1059" s="17"/>
      <c r="D1059" s="17"/>
      <c r="E1059" s="17"/>
    </row>
    <row r="1060">
      <c r="A1060" s="14">
        <f t="shared" si="1"/>
        <v>1053</v>
      </c>
      <c r="B1060" s="14" t="s">
        <v>2015</v>
      </c>
      <c r="C1060" s="17"/>
      <c r="D1060" s="17"/>
      <c r="E1060" s="17"/>
    </row>
    <row r="1061">
      <c r="A1061" s="14">
        <f t="shared" si="1"/>
        <v>1054</v>
      </c>
      <c r="B1061" s="14" t="s">
        <v>2016</v>
      </c>
      <c r="C1061" s="17"/>
      <c r="D1061" s="17"/>
      <c r="E1061" s="17"/>
    </row>
    <row r="1062">
      <c r="A1062" s="14">
        <f t="shared" si="1"/>
        <v>1055</v>
      </c>
      <c r="B1062" s="14" t="s">
        <v>2017</v>
      </c>
      <c r="C1062" s="17"/>
      <c r="D1062" s="17"/>
      <c r="E1062" s="17"/>
    </row>
    <row r="1063">
      <c r="A1063" s="14">
        <f t="shared" si="1"/>
        <v>1056</v>
      </c>
      <c r="B1063" s="14" t="s">
        <v>2018</v>
      </c>
      <c r="C1063" s="17"/>
      <c r="D1063" s="17"/>
      <c r="E1063" s="17"/>
    </row>
    <row r="1064">
      <c r="A1064" s="14">
        <f t="shared" si="1"/>
        <v>1057</v>
      </c>
      <c r="B1064" s="14" t="s">
        <v>2019</v>
      </c>
      <c r="C1064" s="17"/>
      <c r="D1064" s="17"/>
      <c r="E1064" s="17"/>
    </row>
    <row r="1065">
      <c r="A1065" s="14">
        <f t="shared" si="1"/>
        <v>1058</v>
      </c>
      <c r="B1065" s="14" t="s">
        <v>2020</v>
      </c>
      <c r="C1065" s="17"/>
      <c r="D1065" s="17"/>
      <c r="E1065" s="17"/>
    </row>
    <row r="1066">
      <c r="A1066" s="14">
        <f t="shared" si="1"/>
        <v>1059</v>
      </c>
      <c r="B1066" s="14" t="s">
        <v>2021</v>
      </c>
      <c r="C1066" s="17"/>
      <c r="D1066" s="17"/>
      <c r="E1066" s="17"/>
    </row>
    <row r="1067">
      <c r="A1067" s="14">
        <f t="shared" si="1"/>
        <v>1060</v>
      </c>
      <c r="B1067" s="14" t="s">
        <v>2022</v>
      </c>
      <c r="C1067" s="17"/>
      <c r="D1067" s="17"/>
      <c r="E1067" s="17"/>
    </row>
    <row r="1068">
      <c r="A1068" s="14">
        <f t="shared" si="1"/>
        <v>1061</v>
      </c>
      <c r="B1068" s="14" t="s">
        <v>2023</v>
      </c>
      <c r="C1068" s="17"/>
      <c r="D1068" s="17"/>
      <c r="E1068" s="17"/>
    </row>
    <row r="1069">
      <c r="A1069" s="14">
        <f t="shared" si="1"/>
        <v>1062</v>
      </c>
      <c r="B1069" s="14" t="s">
        <v>2024</v>
      </c>
      <c r="C1069" s="17"/>
      <c r="D1069" s="17"/>
      <c r="E1069" s="17"/>
    </row>
    <row r="1070">
      <c r="A1070" s="14">
        <f t="shared" si="1"/>
        <v>1063</v>
      </c>
      <c r="B1070" s="14" t="s">
        <v>2025</v>
      </c>
      <c r="C1070" s="17"/>
      <c r="D1070" s="17"/>
      <c r="E1070" s="17"/>
    </row>
    <row r="1071">
      <c r="A1071" s="14">
        <f t="shared" si="1"/>
        <v>1064</v>
      </c>
      <c r="B1071" s="14" t="s">
        <v>2026</v>
      </c>
      <c r="C1071" s="17"/>
      <c r="D1071" s="17"/>
      <c r="E1071" s="17"/>
    </row>
    <row r="1072">
      <c r="A1072" s="14">
        <f t="shared" si="1"/>
        <v>1065</v>
      </c>
      <c r="B1072" s="14" t="s">
        <v>2027</v>
      </c>
      <c r="C1072" s="17"/>
      <c r="D1072" s="17"/>
      <c r="E1072" s="17"/>
    </row>
    <row r="1073">
      <c r="A1073" s="14">
        <f t="shared" si="1"/>
        <v>1066</v>
      </c>
      <c r="B1073" s="14" t="s">
        <v>2028</v>
      </c>
      <c r="C1073" s="17"/>
      <c r="D1073" s="17"/>
      <c r="E1073" s="17"/>
    </row>
    <row r="1074">
      <c r="A1074" s="14">
        <f t="shared" si="1"/>
        <v>1067</v>
      </c>
      <c r="B1074" s="14" t="s">
        <v>2029</v>
      </c>
      <c r="C1074" s="17"/>
      <c r="D1074" s="17"/>
      <c r="E1074" s="17"/>
    </row>
    <row r="1075">
      <c r="A1075" s="14">
        <f t="shared" si="1"/>
        <v>1068</v>
      </c>
      <c r="B1075" s="14" t="s">
        <v>2030</v>
      </c>
      <c r="C1075" s="17"/>
      <c r="D1075" s="17"/>
      <c r="E1075" s="17"/>
    </row>
    <row r="1076">
      <c r="A1076" s="14">
        <f t="shared" si="1"/>
        <v>1069</v>
      </c>
      <c r="B1076" s="14" t="s">
        <v>2031</v>
      </c>
      <c r="C1076" s="17"/>
      <c r="D1076" s="17"/>
      <c r="E1076" s="17"/>
    </row>
    <row r="1077">
      <c r="A1077" s="14">
        <f t="shared" si="1"/>
        <v>1070</v>
      </c>
      <c r="B1077" s="14" t="s">
        <v>2032</v>
      </c>
      <c r="C1077" s="17"/>
      <c r="D1077" s="17"/>
      <c r="E1077" s="17"/>
    </row>
    <row r="1078">
      <c r="A1078" s="14">
        <f t="shared" si="1"/>
        <v>1071</v>
      </c>
      <c r="B1078" s="14" t="s">
        <v>2033</v>
      </c>
      <c r="C1078" s="17"/>
      <c r="D1078" s="17"/>
      <c r="E1078" s="17"/>
    </row>
    <row r="1079">
      <c r="A1079" s="14">
        <f t="shared" si="1"/>
        <v>1072</v>
      </c>
      <c r="B1079" s="14" t="s">
        <v>2034</v>
      </c>
      <c r="C1079" s="17"/>
      <c r="D1079" s="17"/>
      <c r="E1079" s="17"/>
    </row>
    <row r="1080">
      <c r="A1080" s="14">
        <f t="shared" si="1"/>
        <v>1073</v>
      </c>
      <c r="B1080" s="14" t="s">
        <v>2035</v>
      </c>
      <c r="C1080" s="17"/>
      <c r="D1080" s="17"/>
      <c r="E1080" s="17"/>
    </row>
    <row r="1081">
      <c r="A1081" s="14">
        <f t="shared" si="1"/>
        <v>1074</v>
      </c>
      <c r="B1081" s="14" t="s">
        <v>2036</v>
      </c>
      <c r="C1081" s="17"/>
      <c r="D1081" s="17"/>
      <c r="E1081" s="17"/>
    </row>
    <row r="1082">
      <c r="A1082" s="14">
        <f t="shared" si="1"/>
        <v>1075</v>
      </c>
      <c r="B1082" s="14" t="s">
        <v>2037</v>
      </c>
      <c r="C1082" s="17"/>
      <c r="D1082" s="17"/>
      <c r="E1082" s="17"/>
    </row>
    <row r="1083">
      <c r="A1083" s="14">
        <f t="shared" si="1"/>
        <v>1076</v>
      </c>
      <c r="B1083" s="14" t="s">
        <v>2038</v>
      </c>
      <c r="C1083" s="17"/>
      <c r="D1083" s="17"/>
      <c r="E1083" s="17"/>
    </row>
    <row r="1084">
      <c r="A1084" s="14">
        <f t="shared" si="1"/>
        <v>1077</v>
      </c>
      <c r="B1084" s="14" t="s">
        <v>2039</v>
      </c>
      <c r="C1084" s="17"/>
      <c r="D1084" s="17"/>
      <c r="E1084" s="17"/>
    </row>
    <row r="1085">
      <c r="A1085" s="14">
        <f t="shared" si="1"/>
        <v>1078</v>
      </c>
      <c r="B1085" s="14" t="s">
        <v>2040</v>
      </c>
      <c r="C1085" s="17"/>
      <c r="D1085" s="17"/>
      <c r="E1085" s="17"/>
    </row>
    <row r="1086">
      <c r="A1086" s="14">
        <f t="shared" si="1"/>
        <v>1079</v>
      </c>
      <c r="B1086" s="14" t="s">
        <v>2041</v>
      </c>
      <c r="C1086" s="17"/>
      <c r="D1086" s="17"/>
      <c r="E1086" s="17"/>
    </row>
    <row r="1087">
      <c r="A1087" s="14">
        <f t="shared" si="1"/>
        <v>1080</v>
      </c>
      <c r="B1087" s="14" t="s">
        <v>2042</v>
      </c>
      <c r="C1087" s="17"/>
      <c r="D1087" s="17"/>
      <c r="E1087" s="17"/>
    </row>
    <row r="1088">
      <c r="A1088" s="14">
        <f t="shared" si="1"/>
        <v>1081</v>
      </c>
      <c r="B1088" s="14" t="s">
        <v>2043</v>
      </c>
      <c r="C1088" s="17"/>
      <c r="D1088" s="17"/>
      <c r="E1088" s="17"/>
    </row>
    <row r="1089">
      <c r="A1089" s="14">
        <f t="shared" si="1"/>
        <v>1082</v>
      </c>
      <c r="B1089" s="14" t="s">
        <v>2044</v>
      </c>
      <c r="C1089" s="17"/>
      <c r="D1089" s="17"/>
      <c r="E1089" s="17"/>
    </row>
    <row r="1090">
      <c r="A1090" s="14">
        <f t="shared" si="1"/>
        <v>1083</v>
      </c>
      <c r="B1090" s="14" t="s">
        <v>2045</v>
      </c>
      <c r="C1090" s="17"/>
      <c r="D1090" s="17"/>
      <c r="E1090" s="17"/>
    </row>
    <row r="1091">
      <c r="A1091" s="14">
        <f t="shared" si="1"/>
        <v>1084</v>
      </c>
      <c r="B1091" s="14" t="s">
        <v>2046</v>
      </c>
      <c r="C1091" s="17"/>
      <c r="D1091" s="17"/>
      <c r="E1091" s="17"/>
    </row>
    <row r="1092">
      <c r="A1092" s="14">
        <f t="shared" si="1"/>
        <v>1085</v>
      </c>
      <c r="B1092" s="14" t="s">
        <v>2047</v>
      </c>
      <c r="C1092" s="17"/>
      <c r="D1092" s="17"/>
      <c r="E1092" s="17"/>
    </row>
    <row r="1093">
      <c r="A1093" s="14">
        <f t="shared" si="1"/>
        <v>1086</v>
      </c>
      <c r="B1093" s="14" t="s">
        <v>2048</v>
      </c>
      <c r="C1093" s="17"/>
      <c r="D1093" s="17"/>
      <c r="E1093" s="17"/>
    </row>
    <row r="1094">
      <c r="A1094" s="14">
        <f t="shared" si="1"/>
        <v>1087</v>
      </c>
      <c r="B1094" s="14" t="s">
        <v>2049</v>
      </c>
      <c r="C1094" s="17"/>
      <c r="D1094" s="17"/>
      <c r="E1094" s="17"/>
    </row>
    <row r="1095">
      <c r="A1095" s="14">
        <f t="shared" si="1"/>
        <v>1088</v>
      </c>
      <c r="B1095" s="14" t="s">
        <v>2050</v>
      </c>
      <c r="C1095" s="17"/>
      <c r="D1095" s="17"/>
      <c r="E1095" s="17"/>
    </row>
    <row r="1096">
      <c r="A1096" s="14">
        <f t="shared" si="1"/>
        <v>1089</v>
      </c>
      <c r="B1096" s="14" t="s">
        <v>2051</v>
      </c>
      <c r="C1096" s="17"/>
      <c r="D1096" s="17"/>
      <c r="E1096" s="17"/>
    </row>
    <row r="1097">
      <c r="A1097" s="14">
        <f t="shared" si="1"/>
        <v>1090</v>
      </c>
      <c r="B1097" s="14" t="s">
        <v>2052</v>
      </c>
      <c r="C1097" s="17"/>
      <c r="D1097" s="17"/>
      <c r="E1097" s="17"/>
    </row>
    <row r="1098">
      <c r="A1098" s="14">
        <f t="shared" si="1"/>
        <v>1091</v>
      </c>
      <c r="B1098" s="14" t="s">
        <v>2053</v>
      </c>
      <c r="C1098" s="17"/>
      <c r="D1098" s="17"/>
      <c r="E1098" s="17"/>
    </row>
    <row r="1099">
      <c r="A1099" s="14">
        <f t="shared" si="1"/>
        <v>1092</v>
      </c>
      <c r="B1099" s="14" t="s">
        <v>2054</v>
      </c>
      <c r="C1099" s="17"/>
      <c r="D1099" s="17"/>
      <c r="E1099" s="17"/>
    </row>
    <row r="1100">
      <c r="A1100" s="14">
        <f t="shared" si="1"/>
        <v>1093</v>
      </c>
      <c r="B1100" s="14" t="s">
        <v>2055</v>
      </c>
      <c r="C1100" s="17"/>
      <c r="D1100" s="17"/>
      <c r="E1100" s="17"/>
    </row>
    <row r="1101">
      <c r="A1101" s="14">
        <f t="shared" si="1"/>
        <v>1094</v>
      </c>
      <c r="B1101" s="14" t="s">
        <v>2056</v>
      </c>
      <c r="C1101" s="17"/>
      <c r="D1101" s="17"/>
      <c r="E1101" s="17"/>
    </row>
    <row r="1102">
      <c r="A1102" s="14">
        <f t="shared" si="1"/>
        <v>1095</v>
      </c>
      <c r="B1102" s="14" t="s">
        <v>2057</v>
      </c>
      <c r="C1102" s="17"/>
      <c r="D1102" s="17"/>
      <c r="E1102" s="17"/>
    </row>
    <row r="1103">
      <c r="A1103" s="14">
        <f t="shared" si="1"/>
        <v>1096</v>
      </c>
      <c r="B1103" s="14" t="s">
        <v>2058</v>
      </c>
      <c r="C1103" s="17"/>
      <c r="D1103" s="17"/>
      <c r="E1103" s="17"/>
    </row>
    <row r="1104">
      <c r="A1104" s="14">
        <f t="shared" si="1"/>
        <v>1097</v>
      </c>
      <c r="B1104" s="14" t="s">
        <v>2059</v>
      </c>
      <c r="C1104" s="17"/>
      <c r="D1104" s="17"/>
      <c r="E1104" s="17"/>
    </row>
    <row r="1105">
      <c r="A1105" s="14">
        <f t="shared" si="1"/>
        <v>1098</v>
      </c>
      <c r="B1105" s="14" t="s">
        <v>2060</v>
      </c>
      <c r="C1105" s="17"/>
      <c r="D1105" s="17"/>
      <c r="E1105" s="17"/>
    </row>
    <row r="1106">
      <c r="A1106" s="14">
        <f t="shared" si="1"/>
        <v>1099</v>
      </c>
      <c r="B1106" s="14" t="s">
        <v>2061</v>
      </c>
      <c r="C1106" s="17"/>
      <c r="D1106" s="17"/>
      <c r="E1106" s="17"/>
    </row>
    <row r="1107">
      <c r="A1107" s="14">
        <f t="shared" si="1"/>
        <v>1100</v>
      </c>
      <c r="B1107" s="14" t="s">
        <v>2062</v>
      </c>
      <c r="C1107" s="17"/>
      <c r="D1107" s="17"/>
      <c r="E1107" s="17"/>
    </row>
    <row r="1108">
      <c r="A1108" s="14">
        <f t="shared" si="1"/>
        <v>1101</v>
      </c>
      <c r="B1108" s="14" t="s">
        <v>2063</v>
      </c>
      <c r="C1108" s="17"/>
      <c r="D1108" s="17"/>
      <c r="E1108" s="17"/>
    </row>
    <row r="1109">
      <c r="A1109" s="14">
        <f t="shared" si="1"/>
        <v>1102</v>
      </c>
      <c r="B1109" s="14" t="s">
        <v>2064</v>
      </c>
      <c r="C1109" s="17"/>
      <c r="D1109" s="17"/>
      <c r="E1109" s="17"/>
    </row>
    <row r="1110">
      <c r="A1110" s="14">
        <f t="shared" si="1"/>
        <v>1103</v>
      </c>
      <c r="B1110" s="14" t="s">
        <v>2065</v>
      </c>
      <c r="C1110" s="17"/>
      <c r="D1110" s="17"/>
      <c r="E1110" s="17"/>
    </row>
    <row r="1111">
      <c r="A1111" s="14">
        <f t="shared" si="1"/>
        <v>1104</v>
      </c>
      <c r="B1111" s="14" t="s">
        <v>2066</v>
      </c>
      <c r="C1111" s="17"/>
      <c r="D1111" s="17"/>
      <c r="E1111" s="17"/>
    </row>
    <row r="1112">
      <c r="A1112" s="14">
        <f t="shared" si="1"/>
        <v>1105</v>
      </c>
      <c r="B1112" s="14" t="s">
        <v>2067</v>
      </c>
      <c r="C1112" s="17"/>
      <c r="D1112" s="17"/>
      <c r="E1112" s="17"/>
    </row>
    <row r="1113">
      <c r="A1113" s="14">
        <f t="shared" si="1"/>
        <v>1106</v>
      </c>
      <c r="B1113" s="14" t="s">
        <v>2068</v>
      </c>
      <c r="C1113" s="17"/>
      <c r="D1113" s="17"/>
      <c r="E1113" s="17"/>
    </row>
    <row r="1114">
      <c r="A1114" s="14">
        <f t="shared" si="1"/>
        <v>1107</v>
      </c>
      <c r="B1114" s="14" t="s">
        <v>2069</v>
      </c>
      <c r="C1114" s="17"/>
      <c r="D1114" s="17"/>
      <c r="E1114" s="17"/>
    </row>
    <row r="1115">
      <c r="A1115" s="14">
        <f t="shared" si="1"/>
        <v>1108</v>
      </c>
      <c r="B1115" s="14" t="s">
        <v>2070</v>
      </c>
      <c r="C1115" s="17"/>
      <c r="D1115" s="17"/>
      <c r="E1115" s="17"/>
    </row>
    <row r="1116">
      <c r="A1116" s="14">
        <f t="shared" si="1"/>
        <v>1109</v>
      </c>
      <c r="B1116" s="14" t="s">
        <v>2071</v>
      </c>
      <c r="C1116" s="17"/>
      <c r="D1116" s="17"/>
      <c r="E1116" s="17"/>
    </row>
    <row r="1117">
      <c r="A1117" s="14">
        <f t="shared" si="1"/>
        <v>1110</v>
      </c>
      <c r="B1117" s="14" t="s">
        <v>2072</v>
      </c>
      <c r="C1117" s="17"/>
      <c r="D1117" s="17"/>
      <c r="E1117" s="17"/>
    </row>
    <row r="1118">
      <c r="A1118" s="14"/>
      <c r="B1118" s="14"/>
      <c r="C1118" s="17"/>
      <c r="D1118" s="17"/>
      <c r="E1118" s="17"/>
    </row>
  </sheetData>
  <drawing r:id="rId1"/>
  <tableParts count="1">
    <tablePart r:id="rId3"/>
  </tableParts>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9.5"/>
    <col customWidth="1" min="3" max="3" width="36.38"/>
    <col customWidth="1" min="4" max="4" width="15.75"/>
    <col customWidth="1" min="5" max="5" width="14.88"/>
  </cols>
  <sheetData>
    <row r="1">
      <c r="A1" s="1" t="s">
        <v>0</v>
      </c>
      <c r="B1" s="2" t="s">
        <v>1</v>
      </c>
      <c r="C1" s="2" t="s">
        <v>2</v>
      </c>
      <c r="D1" s="3"/>
      <c r="E1" s="3"/>
      <c r="F1" s="3"/>
    </row>
    <row r="2">
      <c r="A2" s="1" t="s">
        <v>5</v>
      </c>
      <c r="B2" s="2" t="s">
        <v>6</v>
      </c>
      <c r="C2" s="3"/>
      <c r="D2" s="3"/>
      <c r="E2" s="3"/>
      <c r="F2" s="3"/>
    </row>
    <row r="3">
      <c r="A3" s="1" t="s">
        <v>133</v>
      </c>
      <c r="B3" s="2" t="s">
        <v>6</v>
      </c>
      <c r="C3" s="2" t="s">
        <v>8</v>
      </c>
      <c r="D3" s="3"/>
      <c r="E3" s="3"/>
      <c r="F3" s="3"/>
    </row>
    <row r="4">
      <c r="A4" s="31" t="s">
        <v>24</v>
      </c>
      <c r="B4" s="25" t="s">
        <v>20</v>
      </c>
      <c r="C4" s="25"/>
      <c r="D4" s="3"/>
      <c r="E4" s="3"/>
      <c r="F4" s="3"/>
    </row>
    <row r="5">
      <c r="A5" s="31" t="s">
        <v>25</v>
      </c>
      <c r="B5" s="25" t="s">
        <v>20</v>
      </c>
      <c r="C5" s="25" t="s">
        <v>26</v>
      </c>
      <c r="D5" s="3"/>
      <c r="E5" s="3"/>
      <c r="F5" s="3"/>
    </row>
    <row r="6">
      <c r="A6" s="3"/>
      <c r="B6" s="3"/>
      <c r="C6" s="3"/>
      <c r="D6" s="3"/>
      <c r="E6" s="3"/>
      <c r="F6" s="3"/>
    </row>
    <row r="7">
      <c r="A7" s="3"/>
      <c r="B7" s="3"/>
      <c r="C7" s="3"/>
      <c r="D7" s="3"/>
      <c r="E7" s="3"/>
      <c r="F7" s="3"/>
    </row>
    <row r="8">
      <c r="A8" s="8" t="s">
        <v>0</v>
      </c>
      <c r="B8" s="8" t="s">
        <v>5</v>
      </c>
      <c r="C8" s="8" t="s">
        <v>133</v>
      </c>
      <c r="D8" s="12" t="s">
        <v>24</v>
      </c>
      <c r="E8" s="9" t="s">
        <v>25</v>
      </c>
      <c r="F8" s="13"/>
    </row>
    <row r="9">
      <c r="A9" s="14">
        <v>1.0</v>
      </c>
      <c r="B9" s="10" t="s">
        <v>2073</v>
      </c>
      <c r="C9" s="14" t="s">
        <v>2074</v>
      </c>
      <c r="D9" s="17"/>
      <c r="E9" s="17"/>
      <c r="F9" s="17"/>
    </row>
    <row r="10">
      <c r="A10" s="14">
        <v>2.0</v>
      </c>
      <c r="B10" s="14" t="s">
        <v>2075</v>
      </c>
      <c r="C10" s="14" t="s">
        <v>2076</v>
      </c>
      <c r="D10" s="17"/>
      <c r="E10" s="17"/>
      <c r="F10" s="17"/>
    </row>
    <row r="11">
      <c r="A11" s="14">
        <v>3.0</v>
      </c>
      <c r="B11" s="14" t="s">
        <v>2077</v>
      </c>
      <c r="C11" s="14" t="s">
        <v>2078</v>
      </c>
      <c r="D11" s="17"/>
      <c r="E11" s="17"/>
      <c r="F11" s="17"/>
    </row>
    <row r="12">
      <c r="A12" s="14">
        <v>4.0</v>
      </c>
      <c r="B12" s="14" t="s">
        <v>2079</v>
      </c>
      <c r="C12" s="14" t="s">
        <v>2079</v>
      </c>
      <c r="D12" s="17"/>
      <c r="E12" s="17"/>
      <c r="F12" s="17"/>
    </row>
    <row r="13">
      <c r="A13" s="14">
        <v>5.0</v>
      </c>
      <c r="B13" s="14" t="s">
        <v>2080</v>
      </c>
      <c r="C13" s="14" t="s">
        <v>2080</v>
      </c>
      <c r="D13" s="17"/>
      <c r="E13" s="17"/>
      <c r="F13" s="17"/>
    </row>
    <row r="14">
      <c r="A14" s="14">
        <v>6.0</v>
      </c>
      <c r="B14" s="14" t="s">
        <v>2081</v>
      </c>
      <c r="C14" s="14" t="s">
        <v>2081</v>
      </c>
      <c r="D14" s="17"/>
      <c r="E14" s="17"/>
      <c r="F14" s="17"/>
    </row>
    <row r="15">
      <c r="A15" s="14">
        <v>7.0</v>
      </c>
      <c r="B15" s="14" t="s">
        <v>2082</v>
      </c>
      <c r="C15" s="14" t="s">
        <v>2083</v>
      </c>
      <c r="D15" s="17"/>
      <c r="E15" s="17"/>
      <c r="F15" s="17"/>
    </row>
    <row r="16">
      <c r="A16" s="14">
        <v>8.0</v>
      </c>
      <c r="B16" s="14" t="s">
        <v>2084</v>
      </c>
      <c r="C16" s="14" t="s">
        <v>2085</v>
      </c>
      <c r="D16" s="17"/>
      <c r="E16" s="17"/>
      <c r="F16" s="17"/>
    </row>
    <row r="17">
      <c r="A17" s="14">
        <v>9.0</v>
      </c>
      <c r="B17" s="14" t="s">
        <v>2086</v>
      </c>
      <c r="C17" s="14" t="s">
        <v>2087</v>
      </c>
      <c r="D17" s="17"/>
      <c r="E17" s="17"/>
      <c r="F17" s="17"/>
    </row>
    <row r="18">
      <c r="A18" s="14">
        <v>10.0</v>
      </c>
      <c r="B18" s="14" t="s">
        <v>2088</v>
      </c>
      <c r="C18" s="14" t="s">
        <v>2089</v>
      </c>
      <c r="D18" s="17"/>
      <c r="E18" s="17"/>
      <c r="F18" s="17"/>
    </row>
    <row r="19">
      <c r="A19" s="14">
        <v>11.0</v>
      </c>
      <c r="B19" s="14" t="s">
        <v>2090</v>
      </c>
      <c r="C19" s="14" t="s">
        <v>2091</v>
      </c>
      <c r="D19" s="17"/>
      <c r="E19" s="17"/>
      <c r="F19" s="17"/>
    </row>
    <row r="20">
      <c r="A20" s="14">
        <v>12.0</v>
      </c>
      <c r="B20" s="14" t="s">
        <v>2092</v>
      </c>
      <c r="C20" s="14" t="s">
        <v>2093</v>
      </c>
      <c r="D20" s="17"/>
      <c r="E20" s="17"/>
      <c r="F20" s="17"/>
    </row>
    <row r="21">
      <c r="A21" s="14">
        <v>13.0</v>
      </c>
      <c r="B21" s="14" t="s">
        <v>2094</v>
      </c>
      <c r="C21" s="14" t="s">
        <v>2095</v>
      </c>
      <c r="D21" s="17"/>
      <c r="E21" s="17"/>
      <c r="F21" s="17"/>
    </row>
    <row r="22">
      <c r="A22" s="14">
        <v>14.0</v>
      </c>
      <c r="B22" s="14" t="s">
        <v>2096</v>
      </c>
      <c r="C22" s="14" t="s">
        <v>2097</v>
      </c>
      <c r="D22" s="17"/>
      <c r="E22" s="17"/>
      <c r="F22" s="17"/>
    </row>
    <row r="23">
      <c r="A23" s="14">
        <v>15.0</v>
      </c>
      <c r="B23" s="14" t="s">
        <v>2098</v>
      </c>
      <c r="C23" s="14" t="s">
        <v>2099</v>
      </c>
      <c r="D23" s="17"/>
      <c r="E23" s="17"/>
      <c r="F23" s="17"/>
    </row>
    <row r="24">
      <c r="A24" s="14">
        <v>16.0</v>
      </c>
      <c r="B24" s="14" t="s">
        <v>2100</v>
      </c>
      <c r="C24" s="14" t="s">
        <v>2101</v>
      </c>
      <c r="D24" s="17"/>
      <c r="E24" s="17"/>
      <c r="F24" s="17"/>
    </row>
    <row r="25">
      <c r="A25" s="14">
        <v>17.0</v>
      </c>
      <c r="B25" s="14" t="s">
        <v>2102</v>
      </c>
      <c r="C25" s="14" t="s">
        <v>2103</v>
      </c>
      <c r="D25" s="17"/>
      <c r="E25" s="17"/>
      <c r="F25" s="17"/>
    </row>
    <row r="26">
      <c r="A26" s="14">
        <v>18.0</v>
      </c>
      <c r="B26" s="14" t="s">
        <v>2104</v>
      </c>
      <c r="C26" s="14" t="s">
        <v>2105</v>
      </c>
      <c r="D26" s="17"/>
      <c r="E26" s="17"/>
      <c r="F26" s="17"/>
    </row>
    <row r="27">
      <c r="A27" s="14">
        <v>19.0</v>
      </c>
      <c r="B27" s="14" t="s">
        <v>2106</v>
      </c>
      <c r="C27" s="14" t="s">
        <v>2107</v>
      </c>
      <c r="D27" s="17"/>
      <c r="E27" s="17"/>
      <c r="F27" s="17"/>
    </row>
    <row r="28">
      <c r="A28" s="14">
        <v>20.0</v>
      </c>
      <c r="B28" s="14" t="s">
        <v>2108</v>
      </c>
      <c r="C28" s="14" t="s">
        <v>2109</v>
      </c>
      <c r="D28" s="17"/>
      <c r="E28" s="17"/>
      <c r="F28" s="17"/>
    </row>
    <row r="29">
      <c r="A29" s="14">
        <v>21.0</v>
      </c>
      <c r="B29" s="14" t="s">
        <v>2110</v>
      </c>
      <c r="C29" s="14" t="s">
        <v>2111</v>
      </c>
      <c r="D29" s="17"/>
      <c r="E29" s="17"/>
      <c r="F29" s="17"/>
    </row>
    <row r="30">
      <c r="A30" s="14">
        <v>22.0</v>
      </c>
      <c r="B30" s="14" t="s">
        <v>2112</v>
      </c>
      <c r="C30" s="14" t="s">
        <v>2113</v>
      </c>
      <c r="D30" s="17"/>
      <c r="E30" s="17"/>
      <c r="F30" s="17"/>
    </row>
    <row r="31">
      <c r="A31" s="10">
        <v>23.0</v>
      </c>
      <c r="B31" s="2" t="s">
        <v>2114</v>
      </c>
      <c r="C31" s="10" t="s">
        <v>2115</v>
      </c>
      <c r="D31" s="17"/>
      <c r="E31" s="17"/>
      <c r="F31" s="17"/>
    </row>
    <row r="32">
      <c r="A32" s="10">
        <v>24.0</v>
      </c>
      <c r="B32" s="32" t="s">
        <v>963</v>
      </c>
      <c r="C32" s="10" t="s">
        <v>2116</v>
      </c>
      <c r="D32" s="17"/>
      <c r="E32" s="17"/>
      <c r="F32" s="17"/>
    </row>
    <row r="33">
      <c r="A33" s="2"/>
      <c r="B33" s="2"/>
      <c r="C33" s="3"/>
      <c r="D33" s="3"/>
      <c r="E33" s="3"/>
      <c r="F33" s="3"/>
    </row>
  </sheetData>
  <drawing r:id="rId1"/>
  <tableParts count="1">
    <tablePart r:id="rId3"/>
  </tableParts>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3" width="18.38"/>
    <col customWidth="1" min="4" max="4" width="15.0"/>
    <col customWidth="1" min="5" max="5" width="16.25"/>
    <col customWidth="1" min="6" max="6" width="12.88"/>
    <col customWidth="1" min="7" max="7" width="15.75"/>
    <col customWidth="1" min="8" max="8" width="14.88"/>
  </cols>
  <sheetData>
    <row r="1">
      <c r="A1" s="1" t="s">
        <v>148</v>
      </c>
      <c r="B1" s="2" t="s">
        <v>1</v>
      </c>
      <c r="C1" s="2" t="s">
        <v>2</v>
      </c>
      <c r="D1" s="3"/>
      <c r="E1" s="3"/>
      <c r="F1" s="3"/>
      <c r="G1" s="3"/>
      <c r="H1" s="3"/>
      <c r="I1" s="3"/>
    </row>
    <row r="2">
      <c r="A2" s="1" t="s">
        <v>5</v>
      </c>
      <c r="B2" s="2" t="s">
        <v>1</v>
      </c>
      <c r="C2" s="2" t="s">
        <v>128</v>
      </c>
      <c r="D2" s="25" t="s">
        <v>129</v>
      </c>
      <c r="E2" s="3"/>
      <c r="F2" s="3"/>
      <c r="G2" s="3"/>
      <c r="H2" s="3"/>
      <c r="I2" s="3"/>
    </row>
    <row r="3">
      <c r="A3" s="1" t="s">
        <v>2117</v>
      </c>
      <c r="B3" s="2" t="s">
        <v>1</v>
      </c>
      <c r="C3" s="2" t="s">
        <v>128</v>
      </c>
      <c r="D3" s="25" t="s">
        <v>129</v>
      </c>
      <c r="E3" s="3"/>
      <c r="F3" s="3"/>
      <c r="G3" s="3"/>
      <c r="H3" s="3"/>
      <c r="I3" s="3"/>
    </row>
    <row r="4">
      <c r="A4" s="1" t="s">
        <v>2118</v>
      </c>
      <c r="B4" s="2" t="s">
        <v>1</v>
      </c>
      <c r="C4" s="2" t="s">
        <v>128</v>
      </c>
      <c r="D4" s="25" t="s">
        <v>129</v>
      </c>
      <c r="E4" s="3"/>
      <c r="F4" s="3"/>
      <c r="G4" s="3"/>
      <c r="H4" s="3"/>
      <c r="I4" s="3"/>
    </row>
    <row r="5">
      <c r="A5" s="1" t="s">
        <v>2119</v>
      </c>
      <c r="B5" s="2" t="s">
        <v>1</v>
      </c>
      <c r="C5" s="2" t="s">
        <v>128</v>
      </c>
      <c r="D5" s="25" t="s">
        <v>129</v>
      </c>
      <c r="E5" s="3"/>
      <c r="F5" s="3"/>
      <c r="G5" s="3"/>
      <c r="H5" s="3"/>
      <c r="I5" s="3"/>
    </row>
    <row r="6">
      <c r="A6" s="31" t="s">
        <v>24</v>
      </c>
      <c r="B6" s="25" t="s">
        <v>20</v>
      </c>
      <c r="C6" s="25"/>
      <c r="D6" s="3"/>
      <c r="E6" s="3"/>
      <c r="F6" s="3"/>
      <c r="G6" s="3"/>
      <c r="H6" s="3"/>
      <c r="I6" s="3"/>
    </row>
    <row r="7">
      <c r="A7" s="31" t="s">
        <v>25</v>
      </c>
      <c r="B7" s="25" t="s">
        <v>20</v>
      </c>
      <c r="C7" s="25" t="s">
        <v>26</v>
      </c>
      <c r="D7" s="3"/>
      <c r="E7" s="3"/>
      <c r="F7" s="3"/>
      <c r="G7" s="3"/>
      <c r="H7" s="3"/>
      <c r="I7" s="3"/>
    </row>
    <row r="8">
      <c r="A8" s="3"/>
      <c r="B8" s="3"/>
      <c r="C8" s="3"/>
      <c r="D8" s="3"/>
      <c r="E8" s="3"/>
      <c r="F8" s="3"/>
      <c r="G8" s="3"/>
      <c r="H8" s="3"/>
      <c r="I8" s="3"/>
    </row>
    <row r="9">
      <c r="A9" s="9" t="s">
        <v>148</v>
      </c>
      <c r="B9" s="10" t="s">
        <v>153</v>
      </c>
      <c r="C9" s="8" t="s">
        <v>5</v>
      </c>
      <c r="D9" s="9" t="s">
        <v>2117</v>
      </c>
      <c r="E9" s="9" t="s">
        <v>2118</v>
      </c>
      <c r="F9" s="9" t="s">
        <v>2119</v>
      </c>
      <c r="G9" s="12" t="s">
        <v>24</v>
      </c>
      <c r="H9" s="9" t="s">
        <v>25</v>
      </c>
      <c r="I9" s="13"/>
    </row>
    <row r="10">
      <c r="A10" s="14">
        <v>1.0</v>
      </c>
      <c r="B10" s="33" t="str">
        <f>LOOKUP(LOOKUP($A10, organisation_group!$A12:$A$15, organisation_group!$B12:B$15), organisation!$A12:$A$13, organisation!$B12:$B$13)</f>
        <v>Simpsons Nuclear Plant</v>
      </c>
      <c r="C10" s="10" t="s">
        <v>792</v>
      </c>
      <c r="D10" s="10">
        <v>1.0</v>
      </c>
      <c r="E10" s="10">
        <v>1.0</v>
      </c>
      <c r="F10" s="10">
        <v>1.0</v>
      </c>
      <c r="G10" s="17"/>
      <c r="H10" s="17"/>
      <c r="I10" s="17"/>
    </row>
    <row r="11">
      <c r="A11" s="10">
        <v>2.0</v>
      </c>
      <c r="B11" s="33" t="str">
        <f>LOOKUP(LOOKUP($A11, organisation_group!$A12:$A$15, organisation_group!$B12:B$15), organisation!$A12:$A$13, organisation!$B12:$B$13)</f>
        <v>Simpsons Nuclear Plant</v>
      </c>
      <c r="C11" s="10" t="s">
        <v>793</v>
      </c>
      <c r="D11" s="10">
        <v>1.0</v>
      </c>
      <c r="E11" s="10">
        <v>1.0</v>
      </c>
      <c r="F11" s="10">
        <v>1.0</v>
      </c>
      <c r="G11" s="17"/>
      <c r="H11" s="17"/>
      <c r="I11" s="17"/>
    </row>
    <row r="12">
      <c r="A12" s="3"/>
      <c r="B12" s="3"/>
      <c r="C12" s="3"/>
      <c r="D12" s="3"/>
      <c r="E12" s="3"/>
      <c r="F12" s="3"/>
      <c r="G12" s="3"/>
      <c r="H12" s="3"/>
      <c r="I12" s="3"/>
    </row>
  </sheetData>
  <drawing r:id="rId2"/>
  <legacyDrawing r:id="rId3"/>
  <tableParts count="1">
    <tablePart r:id="rId5"/>
  </tableParts>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7.88"/>
    <col customWidth="1" min="3" max="3" width="30.38"/>
    <col customWidth="1" min="4" max="4" width="8.63"/>
    <col customWidth="1" min="5" max="5" width="23.88"/>
    <col customWidth="1" min="6" max="6" width="27.75"/>
    <col customWidth="1" min="7" max="7" width="9.0"/>
    <col customWidth="1" min="8" max="8" width="8.38"/>
    <col customWidth="1" min="9" max="9" width="5.88"/>
    <col customWidth="1" min="10" max="11" width="16.25"/>
  </cols>
  <sheetData>
    <row r="1">
      <c r="A1" s="1" t="s">
        <v>0</v>
      </c>
      <c r="B1" s="2" t="s">
        <v>1</v>
      </c>
      <c r="C1" s="2" t="s">
        <v>2</v>
      </c>
      <c r="D1" s="3"/>
      <c r="E1" s="3"/>
      <c r="F1" s="3"/>
      <c r="G1" s="3"/>
      <c r="H1" s="3"/>
      <c r="I1" s="3"/>
      <c r="J1" s="3"/>
      <c r="K1" s="3"/>
      <c r="L1" s="3"/>
    </row>
    <row r="2">
      <c r="A2" s="1" t="s">
        <v>160</v>
      </c>
      <c r="B2" s="2" t="s">
        <v>6</v>
      </c>
      <c r="C2" s="2" t="s">
        <v>222</v>
      </c>
      <c r="D2" s="3"/>
      <c r="E2" s="3"/>
      <c r="F2" s="3"/>
      <c r="G2" s="3"/>
      <c r="H2" s="3"/>
      <c r="I2" s="3"/>
      <c r="J2" s="3"/>
      <c r="K2" s="3"/>
      <c r="L2" s="3"/>
    </row>
    <row r="3">
      <c r="A3" s="1" t="s">
        <v>2120</v>
      </c>
      <c r="B3" s="2" t="s">
        <v>15</v>
      </c>
      <c r="C3" s="2" t="s">
        <v>2121</v>
      </c>
      <c r="D3" s="3"/>
      <c r="E3" s="3"/>
      <c r="F3" s="3"/>
      <c r="G3" s="3"/>
      <c r="H3" s="3"/>
      <c r="I3" s="3"/>
      <c r="J3" s="3"/>
      <c r="K3" s="3"/>
      <c r="L3" s="3"/>
    </row>
    <row r="4">
      <c r="A4" s="1" t="s">
        <v>2122</v>
      </c>
      <c r="B4" s="2" t="s">
        <v>1</v>
      </c>
      <c r="C4" s="2" t="s">
        <v>8</v>
      </c>
      <c r="D4" s="3"/>
      <c r="E4" s="3"/>
      <c r="F4" s="3"/>
      <c r="G4" s="3"/>
      <c r="H4" s="3"/>
      <c r="I4" s="3"/>
      <c r="J4" s="3"/>
      <c r="K4" s="3"/>
      <c r="L4" s="3"/>
    </row>
    <row r="5">
      <c r="A5" s="64" t="s">
        <v>19</v>
      </c>
      <c r="B5" s="37" t="s">
        <v>20</v>
      </c>
      <c r="C5" s="37"/>
      <c r="D5" s="3"/>
      <c r="E5" s="3"/>
      <c r="F5" s="3"/>
      <c r="G5" s="3"/>
      <c r="H5" s="3"/>
      <c r="I5" s="3"/>
      <c r="J5" s="3"/>
      <c r="K5" s="3"/>
      <c r="L5" s="3"/>
    </row>
    <row r="6">
      <c r="A6" s="64" t="s">
        <v>21</v>
      </c>
      <c r="B6" s="37" t="s">
        <v>20</v>
      </c>
      <c r="C6" s="37" t="s">
        <v>8</v>
      </c>
      <c r="D6" s="3"/>
      <c r="E6" s="3"/>
      <c r="F6" s="3"/>
      <c r="G6" s="3"/>
      <c r="H6" s="3"/>
      <c r="I6" s="3"/>
      <c r="J6" s="3"/>
      <c r="K6" s="3"/>
      <c r="L6" s="3"/>
    </row>
    <row r="7">
      <c r="A7" s="1" t="s">
        <v>22</v>
      </c>
      <c r="B7" s="2" t="s">
        <v>15</v>
      </c>
      <c r="C7" s="27" t="s">
        <v>23</v>
      </c>
      <c r="D7" s="3"/>
      <c r="E7" s="3"/>
      <c r="F7" s="3"/>
      <c r="G7" s="3"/>
      <c r="H7" s="3"/>
      <c r="I7" s="3"/>
      <c r="J7" s="3"/>
      <c r="K7" s="3"/>
      <c r="L7" s="3"/>
    </row>
    <row r="8">
      <c r="A8" s="1" t="s">
        <v>24</v>
      </c>
      <c r="B8" s="2" t="s">
        <v>20</v>
      </c>
      <c r="C8" s="3"/>
      <c r="D8" s="3"/>
      <c r="E8" s="3"/>
      <c r="F8" s="3"/>
      <c r="G8" s="3"/>
      <c r="H8" s="3"/>
      <c r="I8" s="3"/>
      <c r="J8" s="3"/>
      <c r="K8" s="3"/>
      <c r="L8" s="3"/>
    </row>
    <row r="9">
      <c r="A9" s="1" t="s">
        <v>25</v>
      </c>
      <c r="B9" s="2" t="s">
        <v>20</v>
      </c>
      <c r="C9" s="2" t="s">
        <v>26</v>
      </c>
      <c r="D9" s="3"/>
      <c r="E9" s="3"/>
      <c r="F9" s="3"/>
      <c r="G9" s="3"/>
      <c r="H9" s="3"/>
      <c r="I9" s="3"/>
      <c r="J9" s="3"/>
      <c r="K9" s="3"/>
      <c r="L9" s="3"/>
    </row>
    <row r="10">
      <c r="A10" s="3"/>
      <c r="B10" s="3"/>
      <c r="C10" s="3"/>
      <c r="D10" s="3"/>
      <c r="E10" s="3"/>
      <c r="F10" s="3"/>
      <c r="G10" s="3"/>
      <c r="H10" s="3"/>
      <c r="I10" s="3"/>
      <c r="J10" s="3"/>
      <c r="K10" s="3"/>
      <c r="L10" s="3"/>
    </row>
    <row r="11">
      <c r="A11" s="3"/>
      <c r="B11" s="3"/>
      <c r="C11" s="3"/>
      <c r="D11" s="3"/>
      <c r="E11" s="3"/>
      <c r="F11" s="3"/>
      <c r="G11" s="3"/>
      <c r="H11" s="3"/>
      <c r="I11" s="3"/>
      <c r="J11" s="3"/>
      <c r="K11" s="3"/>
      <c r="L11" s="3"/>
    </row>
    <row r="12">
      <c r="A12" s="8" t="s">
        <v>0</v>
      </c>
      <c r="B12" s="9" t="s">
        <v>160</v>
      </c>
      <c r="C12" s="9" t="s">
        <v>2120</v>
      </c>
      <c r="D12" s="9" t="s">
        <v>2122</v>
      </c>
      <c r="E12" s="152" t="s">
        <v>2123</v>
      </c>
      <c r="F12" s="152" t="s">
        <v>2124</v>
      </c>
      <c r="G12" s="73" t="s">
        <v>19</v>
      </c>
      <c r="H12" s="73" t="s">
        <v>21</v>
      </c>
      <c r="I12" s="8" t="s">
        <v>22</v>
      </c>
      <c r="J12" s="9" t="s">
        <v>24</v>
      </c>
      <c r="K12" s="74" t="s">
        <v>25</v>
      </c>
      <c r="L12" s="13"/>
    </row>
    <row r="13">
      <c r="A13" s="14">
        <v>1.0</v>
      </c>
      <c r="B13" s="136" t="s">
        <v>171</v>
      </c>
      <c r="C13" s="10" t="s">
        <v>62</v>
      </c>
      <c r="D13" s="76">
        <v>1.0</v>
      </c>
      <c r="E13" s="22" t="str">
        <f>IF(C13="public", LOOKUP($B13, NFC_pair!$F$16:$F33, NFC_pair!$D$16:$D33), IF(OR(C13="account",C13="organisation"), LOOKUP($B13, account_pair!$F$17:$F33, account_pair!$D$17:$D33), "ERROR"))</f>
        <v>my aumlet</v>
      </c>
      <c r="F13" s="10" t="str">
        <f>IF(C13="public", LOOKUP($B13, NFC_pair!$F$16:$F33, NFC_pair!$E$16:$E33), IF(OR(C13="account",C13="organisation"), LOOKUP($B13, account_pair!$F$17:$F33, account_pair!$E$17:$E33), "ERROR"))</f>
        <v>from marge</v>
      </c>
      <c r="G13" s="10"/>
      <c r="H13" s="10"/>
      <c r="I13" s="14" t="s">
        <v>33</v>
      </c>
      <c r="J13" s="17"/>
      <c r="K13" s="17"/>
      <c r="L13" s="17"/>
    </row>
    <row r="14">
      <c r="A14" s="14">
        <v>2.0</v>
      </c>
      <c r="B14" s="104" t="s">
        <v>173</v>
      </c>
      <c r="C14" s="10" t="s">
        <v>62</v>
      </c>
      <c r="D14" s="78">
        <v>2.0</v>
      </c>
      <c r="E14" s="22" t="str">
        <f>IF(C14="public", LOOKUP($B14, NFC_pair!$F$16:$F33, NFC_pair!$D$16:$D33), IF(OR(C14="account",C14="organisation"), LOOKUP($B14, account_pair!$F$17:$F33, account_pair!$D$17:$D33), "ERROR"))</f>
        <v>my aumlet</v>
      </c>
      <c r="F14" s="10" t="str">
        <f>IF(C14="public", LOOKUP($B14, NFC_pair!$F$16:$F33, NFC_pair!$E$16:$E33), IF(OR(C14="account",C14="organisation"), LOOKUP($B14, account_pair!$F$17:$F33, account_pair!$E$17:$E33), "ERROR"))</f>
        <v>from mom</v>
      </c>
      <c r="G14" s="10"/>
      <c r="H14" s="10"/>
      <c r="I14" s="14" t="s">
        <v>33</v>
      </c>
      <c r="J14" s="17"/>
      <c r="K14" s="17"/>
      <c r="L14" s="17"/>
    </row>
    <row r="15">
      <c r="A15" s="10">
        <v>3.0</v>
      </c>
      <c r="B15" s="136" t="s">
        <v>174</v>
      </c>
      <c r="C15" s="10" t="s">
        <v>62</v>
      </c>
      <c r="D15" s="76">
        <v>3.0</v>
      </c>
      <c r="E15" s="22" t="str">
        <f>IF(C15="public", LOOKUP($B15, NFC_pair!$F$16:$F33, NFC_pair!$D$16:$D33), IF(OR(C15="account",C15="organisation"), LOOKUP($B15, account_pair!$F$17:$F33, account_pair!$D$17:$D33), "ERROR"))</f>
        <v>my aumlet</v>
      </c>
      <c r="F15" s="10" t="str">
        <f>IF(C15="public", LOOKUP($B15, NFC_pair!$F$16:$F33, NFC_pair!$E$16:$E33), IF(OR(C15="account",C15="organisation"), LOOKUP($B15, account_pair!$F$17:$F33, account_pair!$E$17:$E33), "ERROR"))</f>
        <v>from mom</v>
      </c>
      <c r="G15" s="10"/>
      <c r="H15" s="10"/>
      <c r="I15" s="14" t="s">
        <v>33</v>
      </c>
      <c r="J15" s="17"/>
      <c r="K15" s="17"/>
      <c r="L15" s="17"/>
    </row>
    <row r="16">
      <c r="A16" s="10">
        <v>4.0</v>
      </c>
      <c r="B16" s="104" t="s">
        <v>176</v>
      </c>
      <c r="C16" s="10" t="s">
        <v>62</v>
      </c>
      <c r="D16" s="78">
        <v>4.0</v>
      </c>
      <c r="E16" s="22" t="str">
        <f>IF(C16="public", LOOKUP($B16, NFC_pair!$F$16:$F33, NFC_pair!$D$16:$D33), IF(OR(C16="account",C16="organisation"), LOOKUP($B16, account_pair!$F$17:$F33, account_pair!$D$17:$D33), "ERROR"))</f>
        <v>my aumlet</v>
      </c>
      <c r="F16" s="10" t="str">
        <f>IF(C16="public", LOOKUP($B16, NFC_pair!$F$16:$F33, NFC_pair!$E$16:$E33), IF(OR(C16="account",C16="organisation"), LOOKUP($B16, account_pair!$F$17:$F33, account_pair!$E$17:$E33), "ERROR"))</f>
        <v>from mommy</v>
      </c>
      <c r="G16" s="10"/>
      <c r="H16" s="10"/>
      <c r="I16" s="14" t="s">
        <v>33</v>
      </c>
      <c r="J16" s="17"/>
      <c r="K16" s="17"/>
      <c r="L16" s="17"/>
    </row>
    <row r="17">
      <c r="A17" s="10">
        <v>5.0</v>
      </c>
      <c r="B17" s="136" t="s">
        <v>178</v>
      </c>
      <c r="C17" s="10" t="s">
        <v>62</v>
      </c>
      <c r="D17" s="76">
        <v>5.0</v>
      </c>
      <c r="E17" s="22" t="str">
        <f>IF(C17="public", LOOKUP($B17, NFC_pair!$F$16:$F33, NFC_pair!$D$16:$D33), IF(OR(C17="account",C17="organisation"), LOOKUP($B17, account_pair!$F$17:$F33, account_pair!$D$17:$D33), "ERROR"))</f>
        <v>my aumlet</v>
      </c>
      <c r="F17" s="10" t="str">
        <f>IF(C17="public", LOOKUP($B17, NFC_pair!$F$16:$F33, NFC_pair!$E$16:$E33), IF(OR(C17="account",C17="organisation"), LOOKUP($B17, account_pair!$F$17:$F33, account_pair!$E$17:$E33), "ERROR"))</f>
        <v>from me</v>
      </c>
      <c r="G17" s="10"/>
      <c r="H17" s="10"/>
      <c r="I17" s="14" t="s">
        <v>33</v>
      </c>
      <c r="J17" s="17"/>
      <c r="K17" s="17"/>
      <c r="L17" s="17"/>
    </row>
    <row r="18">
      <c r="A18" s="10">
        <v>6.0</v>
      </c>
      <c r="B18" s="104" t="s">
        <v>180</v>
      </c>
      <c r="C18" s="10" t="s">
        <v>62</v>
      </c>
      <c r="D18" s="78">
        <v>6.0</v>
      </c>
      <c r="E18" s="22" t="str">
        <f>IF(C18="public", LOOKUP($B18, NFC_pair!$F$16:$F33, NFC_pair!$D$16:$D33), IF(OR(C18="account",C18="organisation"), LOOKUP($B18, account_pair!$F$17:$F33, account_pair!$D$17:$D33), "ERROR"))</f>
        <v>the thing</v>
      </c>
      <c r="F18" s="10" t="str">
        <f>IF(C18="public", LOOKUP($B18, NFC_pair!$F$16:$F33, NFC_pair!$E$16:$E33), IF(OR(C18="account",C18="organisation"), LOOKUP($B18, account_pair!$F$17:$F33, account_pair!$E$17:$E33), "ERROR"))</f>
        <v>NULL</v>
      </c>
      <c r="G18" s="10"/>
      <c r="H18" s="10"/>
      <c r="I18" s="14" t="s">
        <v>33</v>
      </c>
      <c r="J18" s="17"/>
      <c r="K18" s="17"/>
      <c r="L18" s="17"/>
    </row>
    <row r="19">
      <c r="A19" s="10">
        <v>7.0</v>
      </c>
      <c r="B19" s="136" t="s">
        <v>182</v>
      </c>
      <c r="C19" s="10" t="s">
        <v>62</v>
      </c>
      <c r="D19" s="76">
        <v>7.0</v>
      </c>
      <c r="E19" s="22" t="str">
        <f>IF(C19="public", LOOKUP($B19, NFC_pair!$F$16:$F33, NFC_pair!$D$16:$D33), IF(OR(C19="account",C19="organisation"), LOOKUP($B19, account_pair!$F$17:$F33, account_pair!$D$17:$D33), "ERROR"))</f>
        <v>tap gift</v>
      </c>
      <c r="F19" s="10" t="str">
        <f>IF(C19="public", LOOKUP($B19, NFC_pair!$F$16:$F33, NFC_pair!$E$16:$E33), IF(OR(C19="account",C19="organisation"), LOOKUP($B19, account_pair!$F$17:$F33, account_pair!$E$17:$E33), "ERROR"))</f>
        <v>NULL</v>
      </c>
      <c r="G19" s="10"/>
      <c r="H19" s="10"/>
      <c r="I19" s="14" t="s">
        <v>33</v>
      </c>
      <c r="J19" s="17"/>
      <c r="K19" s="17"/>
      <c r="L19" s="17"/>
    </row>
    <row r="20">
      <c r="A20" s="10">
        <v>8.0</v>
      </c>
      <c r="B20" s="104" t="s">
        <v>184</v>
      </c>
      <c r="C20" s="10" t="s">
        <v>62</v>
      </c>
      <c r="D20" s="78">
        <v>8.0</v>
      </c>
      <c r="E20" s="22" t="str">
        <f>IF(C20="public", LOOKUP($B20, NFC_pair!$F$16:$F33, NFC_pair!$D$16:$D33), IF(OR(C20="account",C20="organisation"), LOOKUP($B20, account_pair!$F$17:$F33, account_pair!$D$17:$D33), "ERROR"))</f>
        <v>goes beep</v>
      </c>
      <c r="F20" s="10" t="str">
        <f>IF(C20="public", LOOKUP($B20, NFC_pair!$F$16:$F33, NFC_pair!$E$16:$E33), IF(OR(C20="account",C20="organisation"), LOOKUP($B20, account_pair!$F$17:$F33, account_pair!$E$17:$E33), "ERROR"))</f>
        <v>NULL</v>
      </c>
      <c r="G20" s="10"/>
      <c r="H20" s="10"/>
      <c r="I20" s="14" t="s">
        <v>33</v>
      </c>
      <c r="J20" s="17"/>
      <c r="K20" s="17"/>
      <c r="L20" s="17"/>
    </row>
    <row r="21">
      <c r="A21" s="10">
        <v>9.0</v>
      </c>
      <c r="B21" s="136" t="s">
        <v>187</v>
      </c>
      <c r="C21" s="10" t="s">
        <v>62</v>
      </c>
      <c r="D21" s="76">
        <v>9.0</v>
      </c>
      <c r="E21" s="22" t="str">
        <f>IF(C21="public", LOOKUP($B21, NFC_pair!$F$16:$F33, NFC_pair!$D$16:$D33), IF(OR(C21="account",C21="organisation"), LOOKUP($B21, account_pair!$F$17:$F33, account_pair!$D$17:$D33), "ERROR"))</f>
        <v>chain</v>
      </c>
      <c r="F21" s="10" t="str">
        <f>IF(C21="public", LOOKUP($B21, NFC_pair!$F$16:$F33, NFC_pair!$E$16:$E33), IF(OR(C21="account",C21="organisation"), LOOKUP($B21, account_pair!$F$17:$F33, account_pair!$E$17:$E33), "ERROR"))</f>
        <v>from mr burns</v>
      </c>
      <c r="G21" s="10"/>
      <c r="H21" s="10"/>
      <c r="I21" s="14" t="s">
        <v>33</v>
      </c>
      <c r="J21" s="17"/>
      <c r="K21" s="17"/>
      <c r="L21" s="17"/>
    </row>
    <row r="22">
      <c r="A22" s="10">
        <v>10.0</v>
      </c>
      <c r="B22" s="104" t="s">
        <v>189</v>
      </c>
      <c r="C22" s="10" t="s">
        <v>62</v>
      </c>
      <c r="D22" s="78">
        <v>10.0</v>
      </c>
      <c r="E22" s="22" t="str">
        <f>IF(C22="public", LOOKUP($B22, NFC_pair!$F$16:$F33, NFC_pair!$D$16:$D33), IF(OR(C22="account",C22="organisation"), LOOKUP($B22, account_pair!$F$17:$F33, account_pair!$D$17:$D33), "ERROR"))</f>
        <v>sticker</v>
      </c>
      <c r="F22" s="10" t="str">
        <f>IF(C22="public", LOOKUP($B22, NFC_pair!$F$16:$F33, NFC_pair!$E$16:$E33), IF(OR(C22="account",C22="organisation"), LOOKUP($B22, account_pair!$F$17:$F33, account_pair!$E$17:$E33), "ERROR"))</f>
        <v>NULL</v>
      </c>
      <c r="G22" s="10"/>
      <c r="H22" s="10"/>
      <c r="I22" s="14" t="s">
        <v>33</v>
      </c>
      <c r="J22" s="17"/>
      <c r="K22" s="17"/>
      <c r="L22" s="17"/>
    </row>
    <row r="23">
      <c r="A23" s="10">
        <v>11.0</v>
      </c>
      <c r="B23" s="136" t="s">
        <v>191</v>
      </c>
      <c r="C23" s="10" t="s">
        <v>62</v>
      </c>
      <c r="D23" s="76">
        <v>11.0</v>
      </c>
      <c r="E23" s="22" t="str">
        <f>IF(C23="public", LOOKUP($B23, NFC_pair!$F$16:$F33, NFC_pair!$D$16:$D33), IF(OR(C23="account",C23="organisation"), LOOKUP($B23, account_pair!$F$17:$F33, account_pair!$D$17:$D33), "ERROR"))</f>
        <v>watch</v>
      </c>
      <c r="F23" s="10" t="str">
        <f>IF(C23="public", LOOKUP($B23, NFC_pair!$F$16:$F33, NFC_pair!$E$16:$E33), IF(OR(C23="account",C23="organisation"), LOOKUP($B23, account_pair!$F$17:$F33, account_pair!$E$17:$E33), "ERROR"))</f>
        <v>NULL</v>
      </c>
      <c r="G23" s="10"/>
      <c r="H23" s="10"/>
      <c r="I23" s="14" t="s">
        <v>33</v>
      </c>
      <c r="J23" s="17"/>
      <c r="K23" s="17"/>
      <c r="L23" s="17"/>
    </row>
    <row r="24">
      <c r="A24" s="10">
        <v>12.0</v>
      </c>
      <c r="B24" s="104" t="s">
        <v>193</v>
      </c>
      <c r="C24" s="10" t="s">
        <v>62</v>
      </c>
      <c r="D24" s="78">
        <v>12.0</v>
      </c>
      <c r="E24" s="22" t="str">
        <f>IF(C24="public", LOOKUP($B24, NFC_pair!$F$16:$F33, NFC_pair!$D$16:$D33), IF(OR(C24="account",C24="organisation"), LOOKUP($B24, account_pair!$F$17:$F33, account_pair!$D$17:$D33), "ERROR"))</f>
        <v>pocket watch</v>
      </c>
      <c r="F24" s="10" t="str">
        <f>IF(C24="public", LOOKUP($B24, NFC_pair!$F$16:$F33, NFC_pair!$E$16:$E33), IF(OR(C24="account",C24="organisation"), LOOKUP($B24, account_pair!$F$17:$F33, account_pair!$E$17:$E33), "ERROR"))</f>
        <v>NULL</v>
      </c>
      <c r="G24" s="10"/>
      <c r="H24" s="10"/>
      <c r="I24" s="14" t="s">
        <v>33</v>
      </c>
      <c r="J24" s="17"/>
      <c r="K24" s="17"/>
      <c r="L24" s="17"/>
    </row>
    <row r="25">
      <c r="A25" s="10">
        <v>13.0</v>
      </c>
      <c r="B25" s="136" t="s">
        <v>196</v>
      </c>
      <c r="C25" s="10" t="s">
        <v>69</v>
      </c>
      <c r="D25" s="79">
        <v>1.0</v>
      </c>
      <c r="E25" s="22" t="str">
        <f>IF(C25="public", LOOKUP($B25, NFC_pair!$F$16:$F33, NFC_pair!$D$16:$D33), IF(OR(C25="account",C25="organisation"), LOOKUP($B25, account_pair!$F$17:$F33, account_pair!$D$17:$D33), "ERROR"))</f>
        <v>fire kit</v>
      </c>
      <c r="F25" s="10" t="str">
        <f>IF(C25="public", LOOKUP($B25, NFC_pair!$F$16:$F33, NFC_pair!$E$16:$E33), IF(OR(C25="account",C25="organisation"), LOOKUP($B25, account_pair!$F$17:$F33, account_pair!$E$17:$E33), "ERROR"))</f>
        <v>kitchen</v>
      </c>
      <c r="G25" s="10"/>
      <c r="H25" s="10"/>
      <c r="I25" s="14" t="s">
        <v>33</v>
      </c>
      <c r="J25" s="17"/>
      <c r="K25" s="17"/>
      <c r="L25" s="17"/>
    </row>
    <row r="26">
      <c r="A26" s="10">
        <v>14.0</v>
      </c>
      <c r="B26" s="104" t="s">
        <v>198</v>
      </c>
      <c r="C26" s="10" t="s">
        <v>62</v>
      </c>
      <c r="D26" s="78">
        <v>14.0</v>
      </c>
      <c r="E26" s="22" t="str">
        <f>IF(C26="public", LOOKUP($B26, NFC_pair!$F$16:$F33, NFC_pair!$D$16:$D33), IF(OR(C26="account",C26="organisation"), LOOKUP($B26, account_pair!$F$17:$F33, account_pair!$D$17:$D33), "ERROR"))</f>
        <v>my aamilet</v>
      </c>
      <c r="F26" s="10" t="str">
        <f>IF(C26="public", LOOKUP($B26, NFC_pair!$F$16:$F33, NFC_pair!$E$16:$E33), IF(OR(C26="account",C26="organisation"), LOOKUP($B26, account_pair!$F$17:$F33, account_pair!$E$17:$E33), "ERROR"))</f>
        <v>NULL</v>
      </c>
      <c r="G26" s="10"/>
      <c r="H26" s="10"/>
      <c r="I26" s="14" t="s">
        <v>33</v>
      </c>
      <c r="J26" s="17"/>
      <c r="K26" s="17"/>
      <c r="L26" s="17"/>
    </row>
    <row r="27">
      <c r="A27" s="10">
        <v>15.0</v>
      </c>
      <c r="B27" s="136" t="s">
        <v>201</v>
      </c>
      <c r="C27" s="10" t="s">
        <v>62</v>
      </c>
      <c r="D27" s="76">
        <v>15.0</v>
      </c>
      <c r="E27" s="22" t="str">
        <f>IF(C27="public", LOOKUP($B27, NFC_pair!$F$16:$F33, NFC_pair!$D$16:$D33), IF(OR(C27="account",C27="organisation"), LOOKUP($B27, account_pair!$F$17:$F33, account_pair!$D$17:$D33), "ERROR"))</f>
        <v>necklace</v>
      </c>
      <c r="F27" s="10" t="str">
        <f>IF(C27="public", LOOKUP($B27, NFC_pair!$F$16:$F33, NFC_pair!$E$16:$E33), IF(OR(C27="account",C27="organisation"), LOOKUP($B27, account_pair!$F$17:$F33, account_pair!$E$17:$E33), "ERROR"))</f>
        <v>from mum</v>
      </c>
      <c r="G27" s="10"/>
      <c r="H27" s="10"/>
      <c r="I27" s="14" t="s">
        <v>33</v>
      </c>
      <c r="J27" s="17"/>
      <c r="K27" s="17"/>
      <c r="L27" s="17"/>
    </row>
    <row r="28">
      <c r="A28" s="10">
        <v>16.0</v>
      </c>
      <c r="B28" s="104" t="s">
        <v>204</v>
      </c>
      <c r="C28" s="10" t="s">
        <v>62</v>
      </c>
      <c r="D28" s="78">
        <v>15.0</v>
      </c>
      <c r="E28" s="22" t="str">
        <f>IF(C28="public", LOOKUP($B28, NFC_pair!$F$16:$F33, NFC_pair!$D$16:$D33), IF(OR(C28="account",C28="organisation"), LOOKUP($B28, account_pair!$F$17:$F33, account_pair!$D$17:$D33), "ERROR"))</f>
        <v>bracelet</v>
      </c>
      <c r="F28" s="10" t="str">
        <f>IF(C28="public", LOOKUP($B28, NFC_pair!$F$16:$F33, NFC_pair!$E$16:$E33), IF(OR(C28="account",C28="organisation"), LOOKUP($B28, account_pair!$F$17:$F33, account_pair!$E$17:$E33), "ERROR"))</f>
        <v>from dad</v>
      </c>
      <c r="G28" s="10"/>
      <c r="H28" s="10"/>
      <c r="I28" s="14" t="s">
        <v>33</v>
      </c>
      <c r="J28" s="17"/>
      <c r="K28" s="17"/>
      <c r="L28" s="17"/>
    </row>
    <row r="29">
      <c r="A29" s="10">
        <v>17.0</v>
      </c>
      <c r="B29" s="75" t="s">
        <v>716</v>
      </c>
      <c r="C29" s="10" t="s">
        <v>207</v>
      </c>
      <c r="D29" s="55">
        <v>1.0</v>
      </c>
      <c r="E29" s="22" t="str">
        <f>IF(C29="public", LOOKUP($B29, NFC_pair!$F$16:$F33, NFC_pair!$D$16:$D33), IF(OR(C29="account",C29="organisation"), LOOKUP($B29, account_pair!$F$17:$F33, account_pair!$D$17:$D33), "ERROR"))</f>
        <v>Sprinfield Church</v>
      </c>
      <c r="F29" s="10" t="str">
        <f>IF(C29="public", LOOKUP($B29, NFC_pair!$F$16:$F33, NFC_pair!$E$16:$E33), IF(OR(C29="account",C29="organisation"), LOOKUP($B29, account_pair!$F$17:$F33, account_pair!$E$17:$E33), "ERROR"))</f>
        <v>Main Entrance</v>
      </c>
      <c r="G29" s="10"/>
      <c r="H29" s="10"/>
      <c r="I29" s="14" t="s">
        <v>33</v>
      </c>
      <c r="J29" s="17"/>
      <c r="K29" s="17"/>
      <c r="L29" s="17"/>
    </row>
    <row r="30">
      <c r="A30" s="10">
        <v>18.0</v>
      </c>
      <c r="B30" s="104" t="s">
        <v>209</v>
      </c>
      <c r="C30" s="10" t="s">
        <v>62</v>
      </c>
      <c r="D30" s="55">
        <v>2.0</v>
      </c>
      <c r="E30" s="22" t="str">
        <f>IF(C30="public", LOOKUP($B30, NFC_pair!$F$16:$F33, NFC_pair!$D$16:$D33), IF(OR(C30="account",C30="organisation"), LOOKUP($B30, account_pair!$F$17:$F33, account_pair!$D$17:$D33), "ERROR"))</f>
        <v>my table</v>
      </c>
      <c r="F30" s="10" t="str">
        <f>IF(C30="public", LOOKUP($B30, NFC_pair!$F$16:$F33, NFC_pair!$E$16:$E33), IF(OR(C30="account",C30="organisation"), LOOKUP($B30, account_pair!$F$17:$F33, account_pair!$E$17:$E33), "ERROR"))</f>
        <v>sticker</v>
      </c>
      <c r="G30" s="10"/>
      <c r="H30" s="10"/>
      <c r="I30" s="14" t="s">
        <v>33</v>
      </c>
      <c r="J30" s="17"/>
      <c r="K30" s="17"/>
      <c r="L30" s="17"/>
    </row>
    <row r="31">
      <c r="A31" s="10">
        <v>19.0</v>
      </c>
      <c r="B31" s="136" t="s">
        <v>212</v>
      </c>
      <c r="C31" s="10" t="s">
        <v>62</v>
      </c>
      <c r="D31" s="79">
        <v>19.0</v>
      </c>
      <c r="E31" s="22" t="str">
        <f>IF(C31="public", LOOKUP($B31, NFC_pair!$F$16:$F33, NFC_pair!$D$16:$D33), IF(OR(C31="account",C31="organisation"), LOOKUP($B31, account_pair!$F$17:$F33, account_pair!$D$17:$D33), "ERROR"))</f>
        <v>locket</v>
      </c>
      <c r="F31" s="10" t="str">
        <f>IF(C31="public", LOOKUP($B31, NFC_pair!$F$16:$F33, NFC_pair!$E$16:$E33), IF(OR(C31="account",C31="organisation"), LOOKUP($B31, account_pair!$F$17:$F33, account_pair!$E$17:$E33), "ERROR"))</f>
        <v>from giver</v>
      </c>
      <c r="G31" s="10"/>
      <c r="H31" s="10"/>
      <c r="I31" s="14" t="s">
        <v>33</v>
      </c>
      <c r="J31" s="17"/>
      <c r="K31" s="17"/>
      <c r="L31" s="17"/>
    </row>
    <row r="32">
      <c r="A32" s="10">
        <v>20.0</v>
      </c>
      <c r="B32" s="104" t="s">
        <v>214</v>
      </c>
      <c r="C32" s="10" t="s">
        <v>62</v>
      </c>
      <c r="D32" s="55">
        <v>2.0</v>
      </c>
      <c r="E32" s="22" t="str">
        <f>IF(C32="public", LOOKUP($B32, NFC_pair!$F$16:$F33, NFC_pair!$D$16:$D33), IF(OR(C32="account",C32="organisation"), LOOKUP($B32, account_pair!$F$17:$F33, account_pair!$D$17:$D33), "ERROR"))</f>
        <v>ring</v>
      </c>
      <c r="F32" s="10" t="str">
        <f>IF(C32="public", LOOKUP($B32, NFC_pair!$F$16:$F33, NFC_pair!$E$16:$E33), IF(OR(C32="account",C32="organisation"), LOOKUP($B32, account_pair!$F$17:$F33, account_pair!$E$17:$E33), "ERROR"))</f>
        <v>sticker</v>
      </c>
      <c r="G32" s="10"/>
      <c r="H32" s="10"/>
      <c r="I32" s="14" t="s">
        <v>33</v>
      </c>
      <c r="J32" s="17"/>
      <c r="K32" s="17"/>
      <c r="L32" s="17"/>
    </row>
    <row r="33">
      <c r="A33" s="20"/>
      <c r="B33" s="232"/>
      <c r="C33" s="232"/>
      <c r="D33" s="232"/>
      <c r="E33" s="232"/>
      <c r="F33" s="20"/>
      <c r="G33" s="20"/>
      <c r="H33" s="20"/>
      <c r="I33" s="17"/>
      <c r="J33" s="17"/>
      <c r="K33" s="17"/>
      <c r="L33" s="17"/>
    </row>
  </sheetData>
  <drawing r:id="rId1"/>
  <tableParts count="1">
    <tablePart r:id="rId3"/>
  </tableParts>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0.38"/>
    <col customWidth="1" min="3" max="3" width="49.13"/>
    <col customWidth="1" min="4" max="4" width="16.38"/>
    <col customWidth="1" min="5" max="5" width="9.63"/>
    <col customWidth="1" min="6" max="6" width="76.75"/>
    <col customWidth="1" min="7" max="7" width="9.63"/>
    <col customWidth="1" min="8" max="8" width="21.5"/>
    <col customWidth="1" min="9" max="9" width="9.13"/>
    <col customWidth="1" min="10" max="10" width="6.63"/>
    <col customWidth="1" min="11" max="11" width="5.13"/>
    <col customWidth="1" min="12" max="12" width="15.13"/>
    <col customWidth="1" min="13" max="13" width="7.5"/>
    <col customWidth="1" min="14" max="14" width="8.0"/>
    <col customWidth="1" min="15" max="15" width="15.75"/>
    <col customWidth="1" min="16" max="16" width="14.88"/>
  </cols>
  <sheetData>
    <row r="1">
      <c r="A1" s="1" t="s">
        <v>0</v>
      </c>
      <c r="B1" s="2" t="s">
        <v>1</v>
      </c>
      <c r="C1" s="24" t="s">
        <v>2</v>
      </c>
      <c r="D1" s="3"/>
      <c r="E1" s="3"/>
      <c r="F1" s="3"/>
      <c r="G1" s="3"/>
      <c r="H1" s="3"/>
      <c r="I1" s="3"/>
      <c r="J1" s="3"/>
      <c r="K1" s="3"/>
      <c r="L1" s="3"/>
      <c r="M1" s="3"/>
      <c r="N1" s="3"/>
      <c r="O1" s="3"/>
      <c r="P1" s="3"/>
      <c r="Q1" s="3"/>
    </row>
    <row r="2">
      <c r="A2" s="1" t="s">
        <v>59</v>
      </c>
      <c r="B2" s="2" t="s">
        <v>1</v>
      </c>
      <c r="C2" s="25"/>
      <c r="D2" s="3"/>
      <c r="E2" s="3"/>
      <c r="F2" s="3"/>
      <c r="G2" s="3"/>
      <c r="H2" s="3"/>
      <c r="I2" s="3"/>
      <c r="J2" s="3"/>
      <c r="K2" s="3"/>
      <c r="L2" s="3"/>
      <c r="M2" s="3"/>
      <c r="N2" s="3"/>
      <c r="O2" s="3"/>
      <c r="P2" s="3"/>
      <c r="Q2" s="3"/>
    </row>
    <row r="3">
      <c r="A3" s="1" t="s">
        <v>258</v>
      </c>
      <c r="B3" s="2" t="s">
        <v>15</v>
      </c>
      <c r="C3" s="27" t="s">
        <v>2125</v>
      </c>
      <c r="D3" s="3"/>
      <c r="E3" s="3"/>
      <c r="F3" s="3"/>
      <c r="G3" s="3"/>
      <c r="H3" s="3"/>
      <c r="I3" s="3"/>
      <c r="J3" s="3"/>
      <c r="K3" s="3"/>
      <c r="L3" s="3"/>
      <c r="M3" s="3"/>
      <c r="N3" s="3"/>
      <c r="O3" s="3"/>
      <c r="P3" s="3"/>
      <c r="Q3" s="3"/>
    </row>
    <row r="4">
      <c r="A4" s="1" t="s">
        <v>259</v>
      </c>
      <c r="B4" s="2" t="s">
        <v>1</v>
      </c>
      <c r="C4" s="25"/>
      <c r="D4" s="3"/>
      <c r="E4" s="3"/>
      <c r="F4" s="3"/>
      <c r="G4" s="3"/>
      <c r="H4" s="3"/>
      <c r="I4" s="3"/>
      <c r="J4" s="3"/>
      <c r="K4" s="3"/>
      <c r="L4" s="3"/>
      <c r="M4" s="3"/>
      <c r="N4" s="3"/>
      <c r="O4" s="3"/>
      <c r="P4" s="3"/>
      <c r="Q4" s="3"/>
    </row>
    <row r="5">
      <c r="A5" s="233" t="s">
        <v>5</v>
      </c>
      <c r="B5" s="2" t="s">
        <v>6</v>
      </c>
      <c r="C5" s="25"/>
      <c r="D5" s="3"/>
      <c r="E5" s="3"/>
      <c r="F5" s="3"/>
      <c r="G5" s="3"/>
      <c r="H5" s="3"/>
      <c r="I5" s="3"/>
      <c r="J5" s="3"/>
      <c r="K5" s="3"/>
      <c r="L5" s="3"/>
      <c r="M5" s="3"/>
      <c r="N5" s="3"/>
      <c r="O5" s="3"/>
      <c r="P5" s="3"/>
      <c r="Q5" s="3"/>
    </row>
    <row r="6">
      <c r="A6" s="233" t="s">
        <v>133</v>
      </c>
      <c r="B6" s="2" t="s">
        <v>6</v>
      </c>
      <c r="C6" s="25"/>
      <c r="D6" s="3"/>
      <c r="E6" s="3"/>
      <c r="F6" s="3"/>
      <c r="G6" s="3"/>
      <c r="H6" s="3"/>
      <c r="I6" s="3"/>
      <c r="J6" s="3"/>
      <c r="K6" s="3"/>
      <c r="L6" s="3"/>
      <c r="M6" s="3"/>
      <c r="N6" s="3"/>
      <c r="O6" s="3"/>
      <c r="P6" s="3"/>
      <c r="Q6" s="3"/>
    </row>
    <row r="7">
      <c r="A7" s="1" t="s">
        <v>2126</v>
      </c>
      <c r="B7" s="2" t="s">
        <v>15</v>
      </c>
      <c r="C7" s="27" t="s">
        <v>83</v>
      </c>
      <c r="D7" s="2"/>
      <c r="E7" s="3"/>
      <c r="F7" s="3"/>
      <c r="G7" s="3"/>
      <c r="H7" s="3"/>
      <c r="I7" s="3"/>
      <c r="J7" s="3"/>
      <c r="K7" s="3"/>
      <c r="L7" s="3"/>
      <c r="M7" s="3"/>
      <c r="N7" s="3"/>
      <c r="O7" s="3"/>
      <c r="P7" s="3"/>
      <c r="Q7" s="3"/>
    </row>
    <row r="8">
      <c r="A8" s="233" t="s">
        <v>408</v>
      </c>
      <c r="B8" s="2" t="s">
        <v>15</v>
      </c>
      <c r="C8" s="24" t="s">
        <v>2127</v>
      </c>
      <c r="D8" s="2" t="s">
        <v>2128</v>
      </c>
      <c r="E8" s="3"/>
      <c r="F8" s="3"/>
      <c r="G8" s="3"/>
      <c r="H8" s="3"/>
      <c r="I8" s="3"/>
      <c r="J8" s="3"/>
      <c r="K8" s="3"/>
      <c r="L8" s="3"/>
      <c r="M8" s="3"/>
      <c r="N8" s="3"/>
      <c r="O8" s="3"/>
      <c r="P8" s="3"/>
      <c r="Q8" s="3"/>
    </row>
    <row r="9">
      <c r="A9" s="233" t="s">
        <v>806</v>
      </c>
      <c r="B9" s="2" t="s">
        <v>6</v>
      </c>
      <c r="C9" s="24" t="s">
        <v>8</v>
      </c>
      <c r="D9" s="3"/>
      <c r="E9" s="3"/>
      <c r="F9" s="3"/>
      <c r="G9" s="3"/>
      <c r="H9" s="3"/>
      <c r="I9" s="3"/>
      <c r="J9" s="3"/>
      <c r="K9" s="3"/>
      <c r="L9" s="3"/>
      <c r="M9" s="3"/>
      <c r="N9" s="3"/>
      <c r="O9" s="3"/>
      <c r="P9" s="3"/>
      <c r="Q9" s="3"/>
    </row>
    <row r="10">
      <c r="A10" s="233" t="s">
        <v>807</v>
      </c>
      <c r="B10" s="2" t="s">
        <v>6</v>
      </c>
      <c r="C10" s="24" t="s">
        <v>8</v>
      </c>
      <c r="D10" s="3"/>
      <c r="E10" s="3"/>
      <c r="F10" s="3"/>
      <c r="G10" s="3"/>
      <c r="H10" s="3"/>
      <c r="I10" s="3"/>
      <c r="J10" s="3"/>
      <c r="K10" s="3"/>
      <c r="L10" s="3"/>
      <c r="M10" s="3"/>
      <c r="N10" s="3"/>
      <c r="O10" s="3"/>
      <c r="P10" s="3"/>
      <c r="Q10" s="3"/>
    </row>
    <row r="11">
      <c r="A11" s="1" t="s">
        <v>127</v>
      </c>
      <c r="B11" s="2" t="s">
        <v>128</v>
      </c>
      <c r="C11" s="25" t="s">
        <v>129</v>
      </c>
      <c r="D11" s="25"/>
      <c r="E11" s="3"/>
      <c r="F11" s="3"/>
      <c r="G11" s="3"/>
      <c r="H11" s="3"/>
      <c r="I11" s="3"/>
      <c r="J11" s="3"/>
      <c r="K11" s="3"/>
      <c r="L11" s="3"/>
      <c r="M11" s="3"/>
      <c r="N11" s="3"/>
      <c r="O11" s="3"/>
      <c r="P11" s="3"/>
      <c r="Q11" s="3"/>
    </row>
    <row r="12">
      <c r="A12" s="26" t="s">
        <v>22</v>
      </c>
      <c r="B12" s="27" t="s">
        <v>15</v>
      </c>
      <c r="C12" s="2" t="s">
        <v>23</v>
      </c>
      <c r="D12" s="27" t="s">
        <v>521</v>
      </c>
      <c r="E12" s="3"/>
      <c r="F12" s="3"/>
      <c r="G12" s="3"/>
      <c r="H12" s="3"/>
      <c r="I12" s="3"/>
      <c r="J12" s="3"/>
      <c r="K12" s="3"/>
      <c r="L12" s="3"/>
      <c r="M12" s="3"/>
      <c r="N12" s="3"/>
      <c r="O12" s="3"/>
      <c r="P12" s="3"/>
      <c r="Q12" s="3"/>
    </row>
    <row r="13">
      <c r="A13" s="39" t="s">
        <v>24</v>
      </c>
      <c r="B13" s="24" t="s">
        <v>20</v>
      </c>
      <c r="C13" s="25"/>
      <c r="D13" s="25"/>
      <c r="E13" s="3"/>
      <c r="F13" s="3"/>
      <c r="G13" s="3"/>
      <c r="H13" s="3"/>
      <c r="I13" s="3"/>
      <c r="J13" s="3"/>
      <c r="K13" s="3"/>
      <c r="L13" s="3"/>
      <c r="M13" s="3"/>
      <c r="N13" s="3"/>
      <c r="O13" s="3"/>
      <c r="P13" s="3"/>
      <c r="Q13" s="3"/>
    </row>
    <row r="14">
      <c r="A14" s="31" t="s">
        <v>25</v>
      </c>
      <c r="B14" s="25" t="s">
        <v>20</v>
      </c>
      <c r="C14" s="25" t="s">
        <v>26</v>
      </c>
      <c r="D14" s="25"/>
      <c r="E14" s="3"/>
      <c r="F14" s="3"/>
      <c r="G14" s="3"/>
      <c r="H14" s="3"/>
      <c r="I14" s="3"/>
      <c r="J14" s="3"/>
      <c r="K14" s="3"/>
      <c r="L14" s="3"/>
      <c r="M14" s="3"/>
      <c r="N14" s="3"/>
      <c r="O14" s="3"/>
      <c r="P14" s="3"/>
      <c r="Q14" s="3"/>
    </row>
    <row r="15">
      <c r="A15" s="3"/>
      <c r="B15" s="3"/>
      <c r="C15" s="3"/>
      <c r="D15" s="3"/>
      <c r="E15" s="3"/>
      <c r="F15" s="3"/>
      <c r="G15" s="3"/>
      <c r="H15" s="3"/>
      <c r="I15" s="3"/>
      <c r="J15" s="3"/>
      <c r="K15" s="3"/>
      <c r="L15" s="3"/>
      <c r="M15" s="3"/>
      <c r="N15" s="3"/>
      <c r="O15" s="3"/>
      <c r="P15" s="3"/>
      <c r="Q15" s="3"/>
    </row>
    <row r="16">
      <c r="A16" s="3"/>
      <c r="B16" s="3"/>
      <c r="C16" s="3"/>
      <c r="D16" s="3"/>
      <c r="E16" s="3"/>
      <c r="F16" s="3"/>
      <c r="G16" s="3"/>
      <c r="H16" s="3"/>
      <c r="I16" s="3"/>
      <c r="J16" s="3"/>
      <c r="K16" s="3"/>
      <c r="L16" s="3"/>
      <c r="M16" s="3"/>
      <c r="N16" s="3"/>
      <c r="O16" s="3"/>
      <c r="P16" s="3"/>
      <c r="Q16" s="3"/>
    </row>
    <row r="17">
      <c r="A17" s="8" t="s">
        <v>0</v>
      </c>
      <c r="B17" s="9" t="s">
        <v>59</v>
      </c>
      <c r="C17" s="10" t="s">
        <v>2129</v>
      </c>
      <c r="D17" s="8" t="s">
        <v>258</v>
      </c>
      <c r="E17" s="8" t="s">
        <v>259</v>
      </c>
      <c r="F17" s="10" t="s">
        <v>2130</v>
      </c>
      <c r="G17" s="8" t="s">
        <v>5</v>
      </c>
      <c r="H17" s="8" t="s">
        <v>133</v>
      </c>
      <c r="I17" s="9" t="s">
        <v>2126</v>
      </c>
      <c r="J17" s="8" t="s">
        <v>408</v>
      </c>
      <c r="K17" s="8" t="s">
        <v>811</v>
      </c>
      <c r="L17" s="8" t="s">
        <v>812</v>
      </c>
      <c r="M17" s="9" t="s">
        <v>127</v>
      </c>
      <c r="N17" s="9" t="s">
        <v>22</v>
      </c>
      <c r="O17" s="9" t="s">
        <v>24</v>
      </c>
      <c r="P17" s="9" t="s">
        <v>25</v>
      </c>
      <c r="Q17" s="13"/>
    </row>
    <row r="18">
      <c r="A18" s="10">
        <v>1.0</v>
      </c>
      <c r="B18" s="10">
        <v>1.0</v>
      </c>
      <c r="C18" s="15" t="str">
        <f>LOOKUP($B18, account!$A$19:$A24, account!$D$19:$D24)</f>
        <v>homer</v>
      </c>
      <c r="D18" s="10" t="s">
        <v>62</v>
      </c>
      <c r="E18" s="10">
        <v>5.0</v>
      </c>
      <c r="F18" s="15" t="str">
        <f>IF(D18="account", LOOKUP($E18, account!$A$19:$A24, account!$D$19:$D24), IF(D18="group_organisation", LOOKUP($E18, organisation_group!$A$13:$A24, organisation_group!$D$13:$D24), IF(D18="group_account", LOOKUP($E18, account_group!$A$15:$A24, account_group!$D$15:$D24), IF(D18="organisation", LOOKUP($E18, organisation!$A$13:$A24, organisation!$B$13:$B24), "ERROR"))))</f>
        <v>marge</v>
      </c>
      <c r="G18" s="10" t="s">
        <v>2131</v>
      </c>
      <c r="H18" s="10" t="s">
        <v>2132</v>
      </c>
      <c r="I18" s="10" t="s">
        <v>31</v>
      </c>
      <c r="J18" s="10" t="s">
        <v>2133</v>
      </c>
      <c r="K18" s="10" t="s">
        <v>30</v>
      </c>
      <c r="L18" s="10" t="s">
        <v>30</v>
      </c>
      <c r="M18" s="10">
        <v>1.0</v>
      </c>
      <c r="N18" s="10" t="s">
        <v>33</v>
      </c>
      <c r="O18" s="17"/>
      <c r="P18" s="17"/>
      <c r="Q18" s="17"/>
    </row>
    <row r="19">
      <c r="A19" s="10">
        <v>2.0</v>
      </c>
      <c r="B19" s="10">
        <v>9.0</v>
      </c>
      <c r="C19" s="15" t="str">
        <f>LOOKUP($B19, account!$A$19:$A24, account!$D$19:$D24)</f>
        <v>waylon</v>
      </c>
      <c r="D19" s="10" t="s">
        <v>277</v>
      </c>
      <c r="E19" s="10">
        <v>2.0</v>
      </c>
      <c r="F19" s="15" t="str">
        <f>IF(D19="account", LOOKUP($E19, account!$A$19:$A24, account!$D$19:$D24), IF(D19="group_organisation", LOOKUP($E19, organisation_group!$A$13:$A24, organisation_group!$D$13:$D24), IF(D19="group_account", LOOKUP($E19, account_group!$A$15:$A24, account_group!$D$15:$D24), IF(D19="organisation", LOOKUP($E19, organisation!$A$13:$A24, organisation!$B$13:$B24), "ERROR"))))</f>
        <v>Admin</v>
      </c>
      <c r="G19" s="10" t="s">
        <v>2134</v>
      </c>
      <c r="H19" s="10" t="s">
        <v>2135</v>
      </c>
      <c r="I19" s="10" t="s">
        <v>31</v>
      </c>
      <c r="J19" s="10" t="s">
        <v>2133</v>
      </c>
      <c r="K19" s="10" t="s">
        <v>30</v>
      </c>
      <c r="L19" s="10" t="s">
        <v>30</v>
      </c>
      <c r="M19" s="10">
        <v>1.0</v>
      </c>
      <c r="N19" s="10" t="s">
        <v>33</v>
      </c>
      <c r="O19" s="17"/>
      <c r="P19" s="17"/>
      <c r="Q19" s="17"/>
    </row>
    <row r="20">
      <c r="A20" s="10">
        <v>3.0</v>
      </c>
      <c r="B20" s="10">
        <v>10.0</v>
      </c>
      <c r="C20" s="15" t="str">
        <f>LOOKUP($B20, account!$A$19:$A24, account!$D$19:$D24)</f>
        <v>lenny</v>
      </c>
      <c r="D20" s="10" t="s">
        <v>277</v>
      </c>
      <c r="E20" s="10">
        <v>3.0</v>
      </c>
      <c r="F20" s="15" t="str">
        <f>IF(D20="account", LOOKUP($E20, account!$A$19:$A24, account!$D$19:$D24), IF(D20="group_organisation", LOOKUP($E20, organisation_group!$A$13:$A24, organisation_group!$D$13:$D24), IF(D20="group_account", LOOKUP($E20, account_group!$A$15:$A24, account_group!$D$15:$D24), IF(D20="organisation", LOOKUP($E20, organisation!$A$13:$A24, organisation!$B$13:$B24), "ERROR"))))</f>
        <v>General</v>
      </c>
      <c r="G20" s="10" t="s">
        <v>2136</v>
      </c>
      <c r="H20" s="10" t="s">
        <v>2137</v>
      </c>
      <c r="I20" s="10" t="s">
        <v>31</v>
      </c>
      <c r="J20" s="10" t="s">
        <v>2133</v>
      </c>
      <c r="K20" s="10" t="s">
        <v>30</v>
      </c>
      <c r="L20" s="10" t="s">
        <v>30</v>
      </c>
      <c r="M20" s="10">
        <v>1.0</v>
      </c>
      <c r="N20" s="10" t="s">
        <v>33</v>
      </c>
      <c r="O20" s="17"/>
      <c r="P20" s="17"/>
      <c r="Q20" s="17"/>
    </row>
    <row r="21">
      <c r="A21" s="10">
        <v>4.0</v>
      </c>
      <c r="B21" s="10">
        <v>1.0</v>
      </c>
      <c r="C21" s="15" t="str">
        <f>LOOKUP($B21, account!$A$19:$A24, account!$D$19:$D24)</f>
        <v>homer</v>
      </c>
      <c r="D21" s="10" t="s">
        <v>276</v>
      </c>
      <c r="E21" s="10">
        <v>1.0</v>
      </c>
      <c r="F21" s="15" t="str">
        <f>IF(D21="account", LOOKUP($E21, account!$A$19:$A24, account!$D$19:$D24), IF(D21="group_organisation", LOOKUP($E21, organisation_group!$A$13:$A24, organisation_group!$D$13:$D24), IF(D21="group_account", LOOKUP($E21, account_group!$A$15:$A24, account_group!$D$15:$D24), IF(D21="organisation", LOOKUP($E21, organisation!$A$13:$A24, organisation!$B$13:$B24), "ERROR"))))</f>
        <v>kids</v>
      </c>
      <c r="G21" s="10" t="s">
        <v>2138</v>
      </c>
      <c r="H21" s="10" t="s">
        <v>2139</v>
      </c>
      <c r="I21" s="10" t="s">
        <v>32</v>
      </c>
      <c r="J21" s="10" t="s">
        <v>2133</v>
      </c>
      <c r="K21" s="10" t="s">
        <v>30</v>
      </c>
      <c r="L21" s="10" t="s">
        <v>30</v>
      </c>
      <c r="M21" s="10">
        <v>1.0</v>
      </c>
      <c r="N21" s="10" t="s">
        <v>53</v>
      </c>
      <c r="O21" s="17"/>
      <c r="P21" s="17"/>
      <c r="Q21" s="17"/>
    </row>
    <row r="22">
      <c r="A22" s="10">
        <v>5.0</v>
      </c>
      <c r="B22" s="10">
        <v>1.0</v>
      </c>
      <c r="C22" s="15" t="str">
        <f>LOOKUP($B22, account!$A$19:$A24, account!$D$19:$D24)</f>
        <v>homer</v>
      </c>
      <c r="D22" s="10" t="s">
        <v>69</v>
      </c>
      <c r="E22" s="10">
        <v>1.0</v>
      </c>
      <c r="F22" s="15" t="str">
        <f>IF(D22="account", LOOKUP($E22, account!$A$19:$A24, account!$D$19:$D24), IF(D22="group_organisation", LOOKUP($E22, organisation_group!$A$13:$A24, organisation_group!$D$13:$D24), IF(D22="group_account", LOOKUP($E22, account_group!$A$15:$A24, account_group!$D$15:$D24), IF(D22="organisation", LOOKUP($E22, organisation!$A$13:$A24, organisation!$B$13:$B24), "ERROR"))))</f>
        <v>Simpsons Nuclear Plant</v>
      </c>
      <c r="G22" s="10" t="s">
        <v>2138</v>
      </c>
      <c r="H22" s="10" t="s">
        <v>2139</v>
      </c>
      <c r="I22" s="10" t="s">
        <v>31</v>
      </c>
      <c r="J22" s="10" t="s">
        <v>2133</v>
      </c>
      <c r="K22" s="10" t="s">
        <v>30</v>
      </c>
      <c r="L22" s="10" t="s">
        <v>30</v>
      </c>
      <c r="M22" s="10">
        <v>1.0</v>
      </c>
      <c r="N22" s="10" t="s">
        <v>33</v>
      </c>
      <c r="O22" s="17"/>
      <c r="P22" s="17"/>
      <c r="Q22" s="17"/>
    </row>
    <row r="23">
      <c r="A23" s="10">
        <v>6.0</v>
      </c>
      <c r="B23" s="10">
        <v>2.0</v>
      </c>
      <c r="C23" s="15" t="str">
        <f>LOOKUP($B23, account!$A$19:$A24, account!$D$19:$D24)</f>
        <v>bart</v>
      </c>
      <c r="D23" s="10" t="s">
        <v>68</v>
      </c>
      <c r="E23" s="10">
        <v>1.0</v>
      </c>
      <c r="F23" s="15" t="str">
        <f>IF(D23="account", LOOKUP($E23, account!$A$19:$A24, account!$D$19:$D24), IF(D23="group_organisation", LOOKUP($E23, organisation_group!$A$13:$A24, organisation_group!$D$13:$D24), IF(D23="group_account", LOOKUP($E23, account_group!$A$15:$A24, account_group!$D$15:$D24), IF(D23="organisation", LOOKUP($E23, organisation!$A$13:$A24, organisation!$B$13:$B24), IF(D23="post", LOOKUP($E23, $A$18:$A24, $G$18:$G24), "ERROR")))))</f>
        <v>dear margie</v>
      </c>
      <c r="G23" s="10" t="s">
        <v>2140</v>
      </c>
      <c r="H23" s="10" t="s">
        <v>2141</v>
      </c>
      <c r="I23" s="10" t="s">
        <v>32</v>
      </c>
      <c r="J23" s="10" t="s">
        <v>2133</v>
      </c>
      <c r="K23" s="10" t="s">
        <v>30</v>
      </c>
      <c r="L23" s="10" t="s">
        <v>30</v>
      </c>
      <c r="M23" s="10">
        <v>1.0</v>
      </c>
      <c r="N23" s="10" t="s">
        <v>33</v>
      </c>
      <c r="O23" s="17"/>
      <c r="P23" s="17"/>
      <c r="Q23" s="17"/>
    </row>
    <row r="24">
      <c r="A24" s="3"/>
      <c r="B24" s="3"/>
      <c r="C24" s="3"/>
      <c r="D24" s="3"/>
      <c r="E24" s="3"/>
      <c r="F24" s="3"/>
      <c r="G24" s="3"/>
      <c r="H24" s="3"/>
      <c r="I24" s="3"/>
      <c r="J24" s="3"/>
      <c r="K24" s="3"/>
      <c r="L24" s="3"/>
      <c r="M24" s="3"/>
      <c r="N24" s="3"/>
      <c r="O24" s="3"/>
      <c r="P24" s="3"/>
      <c r="Q24" s="3"/>
    </row>
  </sheetData>
  <drawing r:id="rId2"/>
  <legacy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11.5"/>
    <col customWidth="1" min="3" max="3" width="19.0"/>
    <col customWidth="1" min="4" max="4" width="16.13"/>
    <col customWidth="1" min="5" max="5" width="19.38"/>
    <col customWidth="1" min="6" max="6" width="16.63"/>
    <col customWidth="1" min="7" max="7" width="16.25"/>
    <col customWidth="1" min="8" max="8" width="15.75"/>
    <col customWidth="1" min="9" max="9" width="14.88"/>
  </cols>
  <sheetData>
    <row r="1">
      <c r="A1" s="59" t="s">
        <v>59</v>
      </c>
      <c r="B1" s="60" t="s">
        <v>1</v>
      </c>
      <c r="C1" s="61" t="s">
        <v>2</v>
      </c>
      <c r="D1" s="60"/>
      <c r="E1" s="60"/>
      <c r="F1" s="60"/>
      <c r="G1" s="60"/>
      <c r="H1" s="60"/>
      <c r="I1" s="60"/>
    </row>
    <row r="2">
      <c r="A2" s="62" t="s">
        <v>121</v>
      </c>
      <c r="B2" s="63" t="s">
        <v>15</v>
      </c>
      <c r="C2" s="63" t="s">
        <v>18</v>
      </c>
      <c r="D2" s="63"/>
      <c r="E2" s="60"/>
      <c r="F2" s="60"/>
      <c r="G2" s="60"/>
      <c r="H2" s="60"/>
      <c r="I2" s="60"/>
    </row>
    <row r="3">
      <c r="A3" s="62" t="s">
        <v>122</v>
      </c>
      <c r="B3" s="63" t="s">
        <v>15</v>
      </c>
      <c r="C3" s="63" t="s">
        <v>16</v>
      </c>
      <c r="D3" s="63"/>
      <c r="E3" s="60"/>
      <c r="F3" s="60"/>
      <c r="G3" s="60"/>
      <c r="H3" s="60"/>
      <c r="I3" s="60"/>
    </row>
    <row r="4">
      <c r="A4" s="64" t="s">
        <v>123</v>
      </c>
      <c r="B4" s="63" t="s">
        <v>15</v>
      </c>
      <c r="C4" s="61" t="s">
        <v>18</v>
      </c>
      <c r="D4" s="40"/>
      <c r="E4" s="40"/>
      <c r="F4" s="40"/>
      <c r="G4" s="40"/>
      <c r="H4" s="40"/>
      <c r="I4" s="40"/>
    </row>
    <row r="5">
      <c r="A5" s="64" t="s">
        <v>124</v>
      </c>
      <c r="B5" s="63" t="s">
        <v>15</v>
      </c>
      <c r="C5" s="60" t="s">
        <v>16</v>
      </c>
      <c r="D5" s="40"/>
      <c r="E5" s="40"/>
      <c r="F5" s="40"/>
      <c r="G5" s="40"/>
      <c r="H5" s="40"/>
      <c r="I5" s="40"/>
    </row>
    <row r="6">
      <c r="A6" s="62" t="s">
        <v>24</v>
      </c>
      <c r="B6" s="60" t="s">
        <v>20</v>
      </c>
      <c r="C6" s="60"/>
      <c r="D6" s="60"/>
      <c r="E6" s="60"/>
      <c r="F6" s="60"/>
      <c r="G6" s="60"/>
      <c r="H6" s="60"/>
      <c r="I6" s="60"/>
    </row>
    <row r="7">
      <c r="A7" s="65" t="s">
        <v>25</v>
      </c>
      <c r="B7" s="60" t="s">
        <v>20</v>
      </c>
      <c r="C7" s="60" t="s">
        <v>26</v>
      </c>
      <c r="D7" s="60"/>
      <c r="E7" s="60"/>
      <c r="F7" s="60"/>
      <c r="G7" s="60"/>
      <c r="H7" s="60"/>
      <c r="I7" s="60"/>
    </row>
    <row r="8">
      <c r="A8" s="3"/>
      <c r="B8" s="3"/>
      <c r="C8" s="3"/>
      <c r="D8" s="3"/>
      <c r="E8" s="3"/>
      <c r="F8" s="3"/>
      <c r="G8" s="3"/>
      <c r="H8" s="3"/>
      <c r="I8" s="3"/>
    </row>
    <row r="9">
      <c r="A9" s="3"/>
      <c r="B9" s="3"/>
      <c r="C9" s="3"/>
      <c r="D9" s="3"/>
      <c r="E9" s="3"/>
      <c r="F9" s="3"/>
      <c r="G9" s="3"/>
      <c r="H9" s="3"/>
      <c r="I9" s="3"/>
    </row>
    <row r="10">
      <c r="A10" s="9" t="s">
        <v>59</v>
      </c>
      <c r="B10" s="66" t="s">
        <v>125</v>
      </c>
      <c r="C10" s="62" t="s">
        <v>121</v>
      </c>
      <c r="D10" s="62" t="s">
        <v>122</v>
      </c>
      <c r="E10" s="64" t="s">
        <v>123</v>
      </c>
      <c r="F10" s="64" t="s">
        <v>124</v>
      </c>
      <c r="G10" s="9" t="s">
        <v>24</v>
      </c>
      <c r="H10" s="9" t="s">
        <v>25</v>
      </c>
      <c r="I10" s="9"/>
    </row>
    <row r="11">
      <c r="A11" s="10">
        <v>1.0</v>
      </c>
      <c r="B11" s="15" t="str">
        <f>LOOKUP($A11, account!$A15:$A$19, account!$D15:$D$19)</f>
        <v>homer</v>
      </c>
      <c r="C11" s="10" t="s">
        <v>31</v>
      </c>
      <c r="D11" s="10" t="s">
        <v>31</v>
      </c>
      <c r="E11" s="10" t="s">
        <v>31</v>
      </c>
      <c r="F11" s="10" t="s">
        <v>32</v>
      </c>
      <c r="G11" s="17"/>
      <c r="H11" s="17"/>
      <c r="I11" s="17"/>
    </row>
    <row r="12">
      <c r="A12" s="10">
        <v>9.0</v>
      </c>
      <c r="B12" s="15" t="str">
        <f>LOOKUP($A12, account!$A15:$A$19, account!$D15:$D$19)</f>
        <v>waylon</v>
      </c>
      <c r="C12" s="10" t="s">
        <v>31</v>
      </c>
      <c r="D12" s="10" t="s">
        <v>32</v>
      </c>
      <c r="E12" s="10" t="s">
        <v>31</v>
      </c>
      <c r="F12" s="10" t="s">
        <v>32</v>
      </c>
      <c r="G12" s="17"/>
      <c r="H12" s="17"/>
      <c r="I12" s="17"/>
    </row>
    <row r="13">
      <c r="A13" s="10">
        <v>10.0</v>
      </c>
      <c r="B13" s="15" t="str">
        <f>LOOKUP($A13, account!$A15:$A$19, account!$D15:$D$19)</f>
        <v>lenny</v>
      </c>
      <c r="C13" s="10" t="s">
        <v>31</v>
      </c>
      <c r="D13" s="10" t="s">
        <v>31</v>
      </c>
      <c r="E13" s="10" t="s">
        <v>31</v>
      </c>
      <c r="F13" s="10" t="s">
        <v>32</v>
      </c>
      <c r="G13" s="17"/>
      <c r="H13" s="17"/>
      <c r="I13" s="17"/>
    </row>
    <row r="14">
      <c r="A14" s="10">
        <v>1.0</v>
      </c>
      <c r="B14" s="15" t="str">
        <f>LOOKUP($A14, account!$A15:$A$19, account!$D15:$D$19)</f>
        <v>homer</v>
      </c>
      <c r="C14" s="10" t="s">
        <v>32</v>
      </c>
      <c r="D14" s="10" t="s">
        <v>32</v>
      </c>
      <c r="E14" s="10" t="s">
        <v>31</v>
      </c>
      <c r="F14" s="10" t="s">
        <v>32</v>
      </c>
      <c r="G14" s="17"/>
      <c r="H14" s="17"/>
      <c r="I14" s="17"/>
    </row>
    <row r="15">
      <c r="A15" s="3"/>
      <c r="B15" s="3"/>
      <c r="C15" s="3"/>
      <c r="D15" s="3"/>
      <c r="E15" s="3"/>
      <c r="F15" s="3"/>
      <c r="G15" s="3"/>
      <c r="H15" s="3"/>
      <c r="I15" s="3"/>
    </row>
  </sheetData>
  <drawing r:id="rId1"/>
  <tableParts count="1">
    <tablePart r:id="rId3"/>
  </tableParts>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16.13"/>
    <col customWidth="1" min="3" max="3" width="19.13"/>
    <col customWidth="1" min="4" max="5" width="8.25"/>
    <col customWidth="1" min="6" max="6" width="23.13"/>
    <col customWidth="1" min="7" max="7" width="15.0"/>
    <col customWidth="1" min="8" max="9" width="15.25"/>
    <col customWidth="1" min="10" max="10" width="17.38"/>
    <col customWidth="1" min="11" max="11" width="12.5"/>
    <col customWidth="1" min="12" max="12" width="5.13"/>
    <col customWidth="1" min="13" max="13" width="15.13"/>
    <col customWidth="1" min="14" max="14" width="20.25"/>
    <col customWidth="1" min="15" max="15" width="20.13"/>
    <col customWidth="1" min="16" max="16" width="15.75"/>
    <col customWidth="1" min="17" max="17" width="14.88"/>
  </cols>
  <sheetData>
    <row r="1">
      <c r="A1" s="1" t="s">
        <v>9</v>
      </c>
      <c r="B1" s="37" t="s">
        <v>1</v>
      </c>
      <c r="C1" s="37" t="s">
        <v>60</v>
      </c>
      <c r="D1" s="37"/>
      <c r="E1" s="3"/>
      <c r="F1" s="40"/>
      <c r="G1" s="40"/>
      <c r="H1" s="3"/>
      <c r="I1" s="234"/>
      <c r="J1" s="234"/>
      <c r="K1" s="234"/>
      <c r="L1" s="234"/>
      <c r="M1" s="234"/>
      <c r="N1" s="3"/>
      <c r="O1" s="3"/>
      <c r="P1" s="3"/>
      <c r="Q1" s="3"/>
      <c r="R1" s="3"/>
    </row>
    <row r="2">
      <c r="A2" s="1" t="s">
        <v>10</v>
      </c>
      <c r="B2" s="37" t="s">
        <v>1</v>
      </c>
      <c r="C2" s="37" t="s">
        <v>60</v>
      </c>
      <c r="D2" s="37"/>
      <c r="E2" s="3"/>
      <c r="F2" s="40"/>
      <c r="G2" s="40"/>
      <c r="H2" s="3"/>
      <c r="I2" s="234"/>
      <c r="J2" s="234"/>
      <c r="K2" s="234"/>
      <c r="L2" s="234"/>
      <c r="M2" s="234"/>
      <c r="N2" s="3"/>
      <c r="O2" s="3"/>
      <c r="P2" s="3"/>
      <c r="Q2" s="3"/>
      <c r="R2" s="3"/>
    </row>
    <row r="3">
      <c r="A3" s="9" t="s">
        <v>2142</v>
      </c>
      <c r="B3" s="37" t="s">
        <v>1</v>
      </c>
      <c r="C3" s="37" t="s">
        <v>60</v>
      </c>
      <c r="D3" s="37" t="s">
        <v>2143</v>
      </c>
      <c r="E3" s="27"/>
      <c r="F3" s="40"/>
      <c r="G3" s="40"/>
      <c r="H3" s="3"/>
      <c r="I3" s="234"/>
      <c r="J3" s="234"/>
      <c r="K3" s="234"/>
      <c r="L3" s="234"/>
      <c r="M3" s="234"/>
      <c r="N3" s="3"/>
      <c r="O3" s="3"/>
      <c r="P3" s="3"/>
      <c r="Q3" s="3"/>
      <c r="R3" s="3"/>
    </row>
    <row r="4">
      <c r="A4" s="233" t="s">
        <v>2144</v>
      </c>
      <c r="B4" s="235" t="s">
        <v>15</v>
      </c>
      <c r="C4" s="235" t="s">
        <v>2145</v>
      </c>
      <c r="D4" s="235" t="s">
        <v>2146</v>
      </c>
      <c r="E4" s="236"/>
      <c r="F4" s="235"/>
      <c r="G4" s="235"/>
      <c r="H4" s="237"/>
      <c r="I4" s="234"/>
      <c r="J4" s="234"/>
      <c r="K4" s="234"/>
      <c r="L4" s="234"/>
      <c r="M4" s="234"/>
      <c r="N4" s="237"/>
      <c r="O4" s="237"/>
      <c r="P4" s="237"/>
      <c r="Q4" s="237"/>
      <c r="R4" s="237"/>
    </row>
    <row r="5">
      <c r="A5" s="233" t="s">
        <v>2147</v>
      </c>
      <c r="B5" s="235" t="s">
        <v>15</v>
      </c>
      <c r="C5" s="235" t="s">
        <v>2148</v>
      </c>
      <c r="D5" s="235" t="s">
        <v>2146</v>
      </c>
      <c r="E5" s="236"/>
      <c r="F5" s="235"/>
      <c r="G5" s="235"/>
      <c r="H5" s="237"/>
      <c r="I5" s="234"/>
      <c r="J5" s="234"/>
      <c r="K5" s="234"/>
      <c r="L5" s="234"/>
      <c r="M5" s="234"/>
      <c r="N5" s="237"/>
      <c r="O5" s="237"/>
      <c r="P5" s="237"/>
      <c r="Q5" s="237"/>
      <c r="R5" s="237"/>
    </row>
    <row r="6">
      <c r="A6" s="233" t="s">
        <v>2149</v>
      </c>
      <c r="B6" s="235" t="s">
        <v>15</v>
      </c>
      <c r="C6" s="235" t="s">
        <v>2148</v>
      </c>
      <c r="D6" s="235" t="s">
        <v>2128</v>
      </c>
      <c r="E6" s="236"/>
      <c r="F6" s="235"/>
      <c r="G6" s="235"/>
      <c r="H6" s="237"/>
      <c r="I6" s="234"/>
      <c r="J6" s="234"/>
      <c r="K6" s="234"/>
      <c r="L6" s="234"/>
      <c r="M6" s="234"/>
      <c r="N6" s="237"/>
      <c r="O6" s="237"/>
      <c r="P6" s="237"/>
      <c r="Q6" s="237"/>
      <c r="R6" s="237"/>
    </row>
    <row r="7">
      <c r="A7" s="233" t="s">
        <v>806</v>
      </c>
      <c r="B7" s="235" t="s">
        <v>6</v>
      </c>
      <c r="C7" s="235" t="s">
        <v>8</v>
      </c>
      <c r="D7" s="235"/>
      <c r="E7" s="236"/>
      <c r="F7" s="235"/>
      <c r="G7" s="235"/>
      <c r="H7" s="237"/>
      <c r="I7" s="234"/>
      <c r="J7" s="234"/>
      <c r="K7" s="234"/>
      <c r="L7" s="234"/>
      <c r="M7" s="234"/>
      <c r="N7" s="237"/>
      <c r="O7" s="237"/>
      <c r="P7" s="237"/>
      <c r="Q7" s="237"/>
      <c r="R7" s="237"/>
    </row>
    <row r="8">
      <c r="A8" s="233" t="s">
        <v>807</v>
      </c>
      <c r="B8" s="235" t="s">
        <v>6</v>
      </c>
      <c r="C8" s="235" t="s">
        <v>8</v>
      </c>
      <c r="D8" s="235"/>
      <c r="E8" s="236"/>
      <c r="F8" s="235"/>
      <c r="G8" s="235"/>
      <c r="H8" s="237"/>
      <c r="I8" s="234"/>
      <c r="J8" s="234"/>
      <c r="K8" s="234"/>
      <c r="L8" s="234"/>
      <c r="M8" s="234"/>
      <c r="N8" s="237"/>
      <c r="O8" s="237"/>
      <c r="P8" s="237"/>
      <c r="Q8" s="237"/>
      <c r="R8" s="237"/>
    </row>
    <row r="9">
      <c r="A9" s="1" t="s">
        <v>679</v>
      </c>
      <c r="B9" s="2" t="s">
        <v>1</v>
      </c>
      <c r="C9" s="37" t="s">
        <v>8</v>
      </c>
      <c r="D9" s="37"/>
      <c r="E9" s="24"/>
      <c r="F9" s="37"/>
      <c r="G9" s="37"/>
      <c r="H9" s="3"/>
      <c r="I9" s="234"/>
      <c r="J9" s="234"/>
      <c r="K9" s="234"/>
      <c r="L9" s="234"/>
      <c r="M9" s="234"/>
      <c r="N9" s="3"/>
      <c r="O9" s="3"/>
      <c r="P9" s="3"/>
      <c r="Q9" s="3"/>
      <c r="R9" s="3"/>
    </row>
    <row r="10">
      <c r="A10" s="1" t="s">
        <v>680</v>
      </c>
      <c r="B10" s="2" t="s">
        <v>1</v>
      </c>
      <c r="C10" s="37" t="s">
        <v>8</v>
      </c>
      <c r="D10" s="37"/>
      <c r="E10" s="24"/>
      <c r="F10" s="37"/>
      <c r="G10" s="37"/>
      <c r="H10" s="3"/>
      <c r="I10" s="234"/>
      <c r="J10" s="234"/>
      <c r="K10" s="234"/>
      <c r="L10" s="234"/>
      <c r="M10" s="234"/>
      <c r="N10" s="3"/>
      <c r="O10" s="3"/>
      <c r="P10" s="3"/>
      <c r="Q10" s="3"/>
      <c r="R10" s="3"/>
    </row>
    <row r="11">
      <c r="A11" s="39" t="s">
        <v>24</v>
      </c>
      <c r="B11" s="37" t="s">
        <v>20</v>
      </c>
      <c r="C11" s="37"/>
      <c r="D11" s="37"/>
      <c r="E11" s="24"/>
      <c r="F11" s="37"/>
      <c r="G11" s="37"/>
      <c r="H11" s="3"/>
      <c r="I11" s="234"/>
      <c r="J11" s="234"/>
      <c r="K11" s="234"/>
      <c r="L11" s="234"/>
      <c r="M11" s="234"/>
      <c r="N11" s="3"/>
      <c r="O11" s="3"/>
      <c r="P11" s="3"/>
      <c r="Q11" s="3"/>
      <c r="R11" s="3"/>
    </row>
    <row r="12">
      <c r="A12" s="31" t="s">
        <v>25</v>
      </c>
      <c r="B12" s="40" t="s">
        <v>20</v>
      </c>
      <c r="C12" s="40" t="s">
        <v>26</v>
      </c>
      <c r="D12" s="40"/>
      <c r="E12" s="25"/>
      <c r="F12" s="40"/>
      <c r="G12" s="40"/>
      <c r="H12" s="3"/>
      <c r="I12" s="234"/>
      <c r="J12" s="234"/>
      <c r="K12" s="234"/>
      <c r="L12" s="234"/>
      <c r="M12" s="234"/>
      <c r="N12" s="3"/>
      <c r="O12" s="3"/>
      <c r="P12" s="3"/>
      <c r="Q12" s="3"/>
      <c r="R12" s="3"/>
    </row>
    <row r="13">
      <c r="A13" s="3"/>
      <c r="B13" s="3"/>
      <c r="C13" s="3"/>
      <c r="D13" s="3"/>
      <c r="E13" s="3"/>
      <c r="F13" s="3"/>
      <c r="G13" s="3"/>
      <c r="H13" s="3"/>
      <c r="I13" s="234"/>
      <c r="J13" s="234"/>
      <c r="K13" s="234"/>
      <c r="L13" s="234"/>
      <c r="M13" s="234"/>
      <c r="N13" s="3"/>
      <c r="O13" s="3"/>
      <c r="P13" s="3"/>
      <c r="Q13" s="3"/>
      <c r="R13" s="3"/>
    </row>
    <row r="14">
      <c r="A14" s="3"/>
      <c r="B14" s="3"/>
      <c r="C14" s="3"/>
      <c r="D14" s="3"/>
      <c r="E14" s="3"/>
      <c r="F14" s="3"/>
      <c r="G14" s="3"/>
      <c r="H14" s="3"/>
      <c r="I14" s="234"/>
      <c r="J14" s="234"/>
      <c r="K14" s="234"/>
      <c r="L14" s="234"/>
      <c r="M14" s="234"/>
      <c r="N14" s="3"/>
      <c r="O14" s="3"/>
      <c r="P14" s="3"/>
      <c r="Q14" s="3"/>
      <c r="R14" s="3"/>
    </row>
    <row r="15">
      <c r="A15" s="88" t="s">
        <v>9</v>
      </c>
      <c r="B15" s="32" t="s">
        <v>2150</v>
      </c>
      <c r="C15" s="89" t="s">
        <v>2151</v>
      </c>
      <c r="D15" s="88" t="s">
        <v>10</v>
      </c>
      <c r="E15" s="88" t="s">
        <v>2142</v>
      </c>
      <c r="F15" s="10" t="s">
        <v>2152</v>
      </c>
      <c r="G15" s="32" t="s">
        <v>2153</v>
      </c>
      <c r="H15" s="32" t="s">
        <v>683</v>
      </c>
      <c r="I15" s="238" t="s">
        <v>2144</v>
      </c>
      <c r="J15" s="238" t="s">
        <v>2147</v>
      </c>
      <c r="K15" s="238" t="s">
        <v>2149</v>
      </c>
      <c r="L15" s="238" t="s">
        <v>811</v>
      </c>
      <c r="M15" s="238" t="s">
        <v>812</v>
      </c>
      <c r="N15" s="1" t="s">
        <v>679</v>
      </c>
      <c r="O15" s="1" t="s">
        <v>680</v>
      </c>
      <c r="P15" s="88" t="s">
        <v>24</v>
      </c>
      <c r="Q15" s="88" t="s">
        <v>25</v>
      </c>
      <c r="R15" s="230"/>
    </row>
    <row r="16">
      <c r="A16" s="89">
        <v>1.0</v>
      </c>
      <c r="B16" s="89" t="str">
        <f>LOOKUP(LOOKUP($A16, post!$A$18:$A26, post!$B$18:$B26), account!$A$19:$A26, account!$C$19:$C26)</f>
        <v>Mr Plow</v>
      </c>
      <c r="C16" s="89" t="str">
        <f>LOOKUP($A16, post!$A$18:$A26, post!$G$18:$G26)</f>
        <v>dear margie</v>
      </c>
      <c r="D16" s="89">
        <v>1.0</v>
      </c>
      <c r="E16" s="89">
        <v>0.0</v>
      </c>
      <c r="F16" s="10" t="str">
        <f t="shared" ref="F16:F25" si="1">CONCATENATE($A16, ":", $D16, ":", $E16)</f>
        <v>1:1:0</v>
      </c>
      <c r="G16" s="89" t="str">
        <f>LOOKUP(CONCATENATE($D16, ":", LOOKUP($A16, post!$A$18:$A26, post!$B$18:$B26)), item_owner!$C$12:C26, item_owner!$F$12:F26)</f>
        <v>test video</v>
      </c>
      <c r="H16" s="33" t="str">
        <f>LOOKUP($D16, item!$A$14:A26, item!$C$14:$C26)</f>
        <v>BLOB</v>
      </c>
      <c r="I16" s="239" t="s">
        <v>592</v>
      </c>
      <c r="J16" s="239" t="s">
        <v>588</v>
      </c>
      <c r="K16" s="239" t="s">
        <v>2154</v>
      </c>
      <c r="L16" s="239" t="s">
        <v>30</v>
      </c>
      <c r="M16" s="239" t="s">
        <v>30</v>
      </c>
      <c r="N16" s="89"/>
      <c r="O16" s="89"/>
      <c r="P16" s="89"/>
      <c r="Q16" s="89"/>
      <c r="R16" s="34"/>
    </row>
    <row r="17">
      <c r="A17" s="89">
        <v>1.0</v>
      </c>
      <c r="B17" s="89" t="str">
        <f>LOOKUP(LOOKUP($A17, post!$A$18:$A26, post!$B$18:$B26), account!$A$19:$A26, account!$C$19:$C26)</f>
        <v>Mr Plow</v>
      </c>
      <c r="C17" s="89" t="str">
        <f>LOOKUP($A17, post!$A$18:$A26, post!$G$18:$G26)</f>
        <v>dear margie</v>
      </c>
      <c r="D17" s="89">
        <v>3.0</v>
      </c>
      <c r="E17" s="89">
        <v>0.0</v>
      </c>
      <c r="F17" s="10" t="str">
        <f t="shared" si="1"/>
        <v>1:3:0</v>
      </c>
      <c r="G17" s="89" t="str">
        <f>LOOKUP(CONCATENATE($D17, ":", LOOKUP($A17, post!$A$18:$A26, post!$B$18:$B26)), item_owner!$C$12:C26, item_owner!$F$12:F26)</f>
        <v>that day selfie</v>
      </c>
      <c r="H17" s="33" t="str">
        <f>LOOKUP($D17, item!$A$14:A26, item!$C$14:$C26)</f>
        <v>BLOB</v>
      </c>
      <c r="I17" s="239" t="s">
        <v>592</v>
      </c>
      <c r="J17" s="239" t="s">
        <v>590</v>
      </c>
      <c r="K17" s="239" t="s">
        <v>2154</v>
      </c>
      <c r="L17" s="239" t="s">
        <v>30</v>
      </c>
      <c r="M17" s="239" t="s">
        <v>30</v>
      </c>
      <c r="N17" s="89"/>
      <c r="O17" s="89"/>
      <c r="P17" s="89"/>
      <c r="Q17" s="89"/>
      <c r="R17" s="34"/>
    </row>
    <row r="18">
      <c r="A18" s="89">
        <v>1.0</v>
      </c>
      <c r="B18" s="89" t="str">
        <f>LOOKUP(LOOKUP($A18, post!$A$18:$A26, post!$B$18:$B26), account!$A$19:$A26, account!$C$19:$C26)</f>
        <v>Mr Plow</v>
      </c>
      <c r="C18" s="89" t="str">
        <f>LOOKUP($A18, post!$A$18:$A26, post!$G$18:$G26)</f>
        <v>dear margie</v>
      </c>
      <c r="D18" s="89">
        <v>2.0</v>
      </c>
      <c r="E18" s="89">
        <v>0.0</v>
      </c>
      <c r="F18" s="10" t="str">
        <f t="shared" si="1"/>
        <v>1:2:0</v>
      </c>
      <c r="G18" s="89" t="str">
        <f>LOOKUP(CONCATENATE($D18, ":", LOOKUP($A18, post!$A$18:$A26, post!$B$18:$B26)), item_owner!$C$12:C26, item_owner!$F$12:F26)</f>
        <v>that day story</v>
      </c>
      <c r="H18" s="33" t="str">
        <f>LOOKUP($D18, item!$A$14:A26, item!$C$14:$C26)</f>
        <v>that day in detail</v>
      </c>
      <c r="I18" s="239" t="s">
        <v>2155</v>
      </c>
      <c r="J18" s="239" t="s">
        <v>2154</v>
      </c>
      <c r="K18" s="239" t="s">
        <v>590</v>
      </c>
      <c r="L18" s="239" t="s">
        <v>30</v>
      </c>
      <c r="M18" s="239" t="s">
        <v>30</v>
      </c>
      <c r="N18" s="34"/>
      <c r="O18" s="34"/>
      <c r="P18" s="34"/>
      <c r="Q18" s="34"/>
      <c r="R18" s="34"/>
    </row>
    <row r="19">
      <c r="A19" s="89">
        <v>1.0</v>
      </c>
      <c r="B19" s="89" t="str">
        <f>LOOKUP(LOOKUP($A19, post!$A$18:$A26, post!$B$18:$B26), account!$A$19:$A26, account!$C$19:$C26)</f>
        <v>Mr Plow</v>
      </c>
      <c r="C19" s="89" t="str">
        <f>LOOKUP($A19, post!$A$18:$A26, post!$G$18:$G26)</f>
        <v>dear margie</v>
      </c>
      <c r="D19" s="89">
        <v>1.0</v>
      </c>
      <c r="E19" s="89">
        <v>1.0</v>
      </c>
      <c r="F19" s="10" t="str">
        <f t="shared" si="1"/>
        <v>1:1:1</v>
      </c>
      <c r="G19" s="89" t="str">
        <f>LOOKUP(CONCATENATE($D19, ":", LOOKUP($A19, post!$A$18:$A26, post!$B$18:$B26)), item_owner!$C$12:C26, item_owner!$F$12:F26)</f>
        <v>test video</v>
      </c>
      <c r="H19" s="33" t="str">
        <f>LOOKUP($D19, item!$A$14:A26, item!$C$14:$C26)</f>
        <v>BLOB</v>
      </c>
      <c r="I19" s="239" t="s">
        <v>594</v>
      </c>
      <c r="J19" s="239" t="s">
        <v>588</v>
      </c>
      <c r="K19" s="239" t="s">
        <v>2154</v>
      </c>
      <c r="L19" s="239" t="s">
        <v>30</v>
      </c>
      <c r="M19" s="239" t="s">
        <v>30</v>
      </c>
      <c r="N19" s="34"/>
      <c r="O19" s="34"/>
      <c r="P19" s="34"/>
      <c r="Q19" s="34"/>
      <c r="R19" s="34"/>
    </row>
    <row r="20">
      <c r="A20" s="89">
        <v>1.0</v>
      </c>
      <c r="B20" s="89" t="str">
        <f>LOOKUP(LOOKUP($A20, post!$A$18:$A26, post!$B$18:$B26), account!$A$19:$A26, account!$C$19:$C26)</f>
        <v>Mr Plow</v>
      </c>
      <c r="C20" s="89" t="str">
        <f>LOOKUP($A20, post!$A$18:$A26, post!$G$18:$G26)</f>
        <v>dear margie</v>
      </c>
      <c r="D20" s="89">
        <v>1.0</v>
      </c>
      <c r="E20" s="32">
        <v>2.0</v>
      </c>
      <c r="F20" s="10" t="str">
        <f t="shared" si="1"/>
        <v>1:1:2</v>
      </c>
      <c r="G20" s="89" t="str">
        <f>LOOKUP(CONCATENATE($D20, ":", LOOKUP($A20, post!$A$18:$A26, post!$B$18:$B26)), item_owner!$C$12:C26, item_owner!$F$12:F26)</f>
        <v>test video</v>
      </c>
      <c r="H20" s="33" t="str">
        <f>LOOKUP($D20, item!$A$14:A26, item!$C$14:$C26)</f>
        <v>BLOB</v>
      </c>
      <c r="I20" s="239" t="s">
        <v>594</v>
      </c>
      <c r="J20" s="239" t="s">
        <v>588</v>
      </c>
      <c r="K20" s="239" t="s">
        <v>2154</v>
      </c>
      <c r="L20" s="239" t="s">
        <v>30</v>
      </c>
      <c r="M20" s="239" t="s">
        <v>30</v>
      </c>
      <c r="N20" s="34"/>
      <c r="O20" s="34"/>
      <c r="P20" s="34"/>
      <c r="Q20" s="34"/>
      <c r="R20" s="34"/>
    </row>
    <row r="21">
      <c r="A21" s="89">
        <v>2.0</v>
      </c>
      <c r="B21" s="89" t="str">
        <f>LOOKUP(LOOKUP($A21, post!$A$18:$A26, post!$B$18:$B26), account!$A$19:$A26, account!$C$19:$C26)</f>
        <v>Chuckles</v>
      </c>
      <c r="C21" s="89" t="str">
        <f>LOOKUP($A21, post!$A$18:$A26, post!$G$18:$G26)</f>
        <v>say hello</v>
      </c>
      <c r="D21" s="89">
        <v>4.0</v>
      </c>
      <c r="E21" s="89">
        <v>0.0</v>
      </c>
      <c r="F21" s="10" t="str">
        <f t="shared" si="1"/>
        <v>2:4:0</v>
      </c>
      <c r="G21" s="89" t="str">
        <f>LOOKUP(CONCATENATE($D21, ":", LOOKUP($A21, post!$A$18:$A26, post!$B$18:$B26)), item_owner!$C$12:C26, item_owner!$F$12:F26)</f>
        <v>my boss</v>
      </c>
      <c r="H21" s="33" t="str">
        <f>LOOKUP($D21, item!$A$14:A26, item!$C$14:$C26)</f>
        <v>Actually, I value every second we're together, from the moment I squeeze his orange juice in the morning till I tuck him in at night. He's not just my boss, he's my best friend too.</v>
      </c>
      <c r="I21" s="239" t="s">
        <v>2154</v>
      </c>
      <c r="J21" s="239" t="s">
        <v>2154</v>
      </c>
      <c r="K21" s="239" t="s">
        <v>2154</v>
      </c>
      <c r="L21" s="239" t="s">
        <v>30</v>
      </c>
      <c r="M21" s="239" t="s">
        <v>30</v>
      </c>
      <c r="N21" s="34"/>
      <c r="O21" s="34"/>
      <c r="P21" s="34"/>
      <c r="Q21" s="34"/>
      <c r="R21" s="34"/>
    </row>
    <row r="22">
      <c r="A22" s="89">
        <v>3.0</v>
      </c>
      <c r="B22" s="89" t="str">
        <f>LOOKUP(LOOKUP($A22, post!$A$18:$A26, post!$B$18:$B26), account!$A$19:$A26, account!$C$19:$C26)</f>
        <v>Lenny</v>
      </c>
      <c r="C22" s="89" t="str">
        <f>LOOKUP($A22, post!$A$18:$A26, post!$G$18:$G26)</f>
        <v>same "post"</v>
      </c>
      <c r="D22" s="32">
        <v>4.0</v>
      </c>
      <c r="E22" s="89">
        <v>0.0</v>
      </c>
      <c r="F22" s="10" t="str">
        <f t="shared" si="1"/>
        <v>3:4:0</v>
      </c>
      <c r="G22" s="89" t="str">
        <f>LOOKUP(CONCATENATE($D22, ":", LOOKUP($A22, post!$A$18:$A26, post!$B$18:$B26)), item_owner!$C$12:C26, item_owner!$F$12:F26)</f>
        <v>that day selfie</v>
      </c>
      <c r="H22" s="33" t="str">
        <f>LOOKUP($D22, item!$A$14:A26, item!$C$14:$C26)</f>
        <v>Actually, I value every second we're together, from the moment I squeeze his orange juice in the morning till I tuck him in at night. He's not just my boss, he's my best friend too.</v>
      </c>
      <c r="I22" s="239" t="s">
        <v>2154</v>
      </c>
      <c r="J22" s="239" t="s">
        <v>2154</v>
      </c>
      <c r="K22" s="239" t="s">
        <v>2154</v>
      </c>
      <c r="L22" s="239" t="s">
        <v>30</v>
      </c>
      <c r="M22" s="239" t="s">
        <v>30</v>
      </c>
      <c r="N22" s="34"/>
      <c r="O22" s="34"/>
      <c r="P22" s="34"/>
      <c r="Q22" s="34"/>
      <c r="R22" s="34"/>
    </row>
    <row r="23">
      <c r="A23" s="32">
        <v>4.0</v>
      </c>
      <c r="B23" s="89" t="str">
        <f>LOOKUP(LOOKUP($A23, post!$A$18:$A26, post!$B$18:$B26), account!$A$19:$A26, account!$C$19:$C26)</f>
        <v>Mr Plow</v>
      </c>
      <c r="C23" s="89" t="str">
        <f>LOOKUP($A23, post!$A$18:$A26, post!$G$18:$G26)</f>
        <v>hey kids</v>
      </c>
      <c r="D23" s="32">
        <v>1.0</v>
      </c>
      <c r="E23" s="89">
        <v>0.0</v>
      </c>
      <c r="F23" s="10" t="str">
        <f t="shared" si="1"/>
        <v>4:1:0</v>
      </c>
      <c r="G23" s="89" t="str">
        <f>LOOKUP(CONCATENATE($D23, ":", LOOKUP($A23, post!$A$18:$A26, post!$B$18:$B26)), item_owner!$C$12:C26, item_owner!$F$12:F26)</f>
        <v>test video</v>
      </c>
      <c r="H23" s="33" t="str">
        <f>LOOKUP($D23, item!$A$14:A26, item!$C$14:$C26)</f>
        <v>BLOB</v>
      </c>
      <c r="I23" s="239" t="s">
        <v>2154</v>
      </c>
      <c r="J23" s="239" t="s">
        <v>2154</v>
      </c>
      <c r="K23" s="239" t="s">
        <v>2154</v>
      </c>
      <c r="L23" s="239" t="s">
        <v>30</v>
      </c>
      <c r="M23" s="239" t="s">
        <v>30</v>
      </c>
      <c r="N23" s="34"/>
      <c r="O23" s="34"/>
      <c r="P23" s="34"/>
      <c r="Q23" s="34"/>
      <c r="R23" s="34"/>
    </row>
    <row r="24">
      <c r="A24" s="32">
        <v>5.0</v>
      </c>
      <c r="B24" s="89" t="str">
        <f>LOOKUP(LOOKUP($A24, post!$A$18:$A26, post!$B$18:$B26), account!$A$19:$A26, account!$C$19:$C26)</f>
        <v>Mr Plow</v>
      </c>
      <c r="C24" s="89" t="str">
        <f>LOOKUP($A24, post!$A$18:$A26, post!$G$18:$G26)</f>
        <v>hey kids</v>
      </c>
      <c r="D24" s="32">
        <v>1.0</v>
      </c>
      <c r="E24" s="89">
        <v>0.0</v>
      </c>
      <c r="F24" s="10" t="str">
        <f t="shared" si="1"/>
        <v>5:1:0</v>
      </c>
      <c r="G24" s="89" t="str">
        <f>LOOKUP(CONCATENATE($D24, ":", LOOKUP($A24, post!$A$18:$A26, post!$B$18:$B26)), item_owner!$C$12:C26, item_owner!$F$12:F26)</f>
        <v>test video</v>
      </c>
      <c r="H24" s="33" t="str">
        <f>LOOKUP($D24, item!$A$14:A26, item!$C$14:$C26)</f>
        <v>BLOB</v>
      </c>
      <c r="I24" s="239" t="s">
        <v>2154</v>
      </c>
      <c r="J24" s="239" t="s">
        <v>2154</v>
      </c>
      <c r="K24" s="239" t="s">
        <v>2154</v>
      </c>
      <c r="L24" s="239" t="s">
        <v>30</v>
      </c>
      <c r="M24" s="239" t="s">
        <v>30</v>
      </c>
      <c r="N24" s="34"/>
      <c r="O24" s="34"/>
      <c r="P24" s="34"/>
      <c r="Q24" s="34"/>
      <c r="R24" s="34"/>
    </row>
    <row r="25">
      <c r="A25" s="32">
        <v>6.0</v>
      </c>
      <c r="B25" s="89" t="str">
        <f>LOOKUP(LOOKUP($A25, post!$A$18:$A26, post!$B$18:$B26), account!$A$19:$A26, account!$C$19:$C26)</f>
        <v>Ruddiger</v>
      </c>
      <c r="C25" s="89" t="str">
        <f>LOOKUP($A25, post!$A$18:$A26, post!$G$18:$G26)</f>
        <v>omg</v>
      </c>
      <c r="D25" s="32">
        <v>7.0</v>
      </c>
      <c r="E25" s="89">
        <v>0.0</v>
      </c>
      <c r="F25" s="10" t="str">
        <f t="shared" si="1"/>
        <v>6:7:0</v>
      </c>
      <c r="G25" s="89" t="str">
        <f>LOOKUP(CONCATENATE($D25, ":", LOOKUP($A25, post!$A$18:$A26, post!$B$18:$B26)), item_owner!$C$12:C26, item_owner!$F$12:F26)</f>
        <v>NULL</v>
      </c>
      <c r="H25" s="33" t="str">
        <f>LOOKUP($D25, item!$A$14:A26, item!$C$14:$C26)</f>
        <v>gross dad</v>
      </c>
      <c r="I25" s="239" t="s">
        <v>2154</v>
      </c>
      <c r="J25" s="239" t="s">
        <v>2154</v>
      </c>
      <c r="K25" s="239" t="s">
        <v>2154</v>
      </c>
      <c r="L25" s="239" t="s">
        <v>30</v>
      </c>
      <c r="M25" s="239" t="s">
        <v>30</v>
      </c>
      <c r="N25" s="34"/>
      <c r="O25" s="34"/>
      <c r="P25" s="34"/>
      <c r="Q25" s="34"/>
      <c r="R25" s="34"/>
    </row>
    <row r="26">
      <c r="A26" s="3"/>
      <c r="B26" s="3"/>
      <c r="C26" s="3"/>
      <c r="D26" s="3"/>
      <c r="E26" s="3"/>
      <c r="F26" s="3"/>
      <c r="G26" s="3"/>
      <c r="H26" s="3"/>
      <c r="I26" s="234"/>
      <c r="J26" s="234"/>
      <c r="K26" s="234"/>
      <c r="L26" s="234"/>
      <c r="M26" s="234"/>
      <c r="N26" s="3"/>
      <c r="O26" s="3"/>
      <c r="P26" s="3"/>
      <c r="Q26" s="3"/>
      <c r="R26" s="3"/>
    </row>
  </sheetData>
  <drawing r:id="rId1"/>
  <tableParts count="1">
    <tablePart r:id="rId3"/>
  </tableParts>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25.63"/>
    <col customWidth="1" min="3" max="3" width="30.38"/>
    <col customWidth="1" min="4" max="4" width="5.75"/>
    <col customWidth="1" min="5" max="5" width="15.75"/>
    <col customWidth="1" min="6" max="6" width="14.88"/>
    <col customWidth="1" min="7" max="7" width="15.63"/>
  </cols>
  <sheetData>
    <row r="1">
      <c r="A1" s="59" t="s">
        <v>0</v>
      </c>
      <c r="B1" s="40" t="s">
        <v>1</v>
      </c>
      <c r="C1" s="61" t="s">
        <v>2</v>
      </c>
      <c r="D1" s="60"/>
      <c r="E1" s="5"/>
      <c r="F1" s="6"/>
      <c r="G1" s="7"/>
    </row>
    <row r="2">
      <c r="A2" s="128" t="s">
        <v>5</v>
      </c>
      <c r="B2" s="157" t="s">
        <v>6</v>
      </c>
      <c r="C2" s="40"/>
      <c r="D2" s="40"/>
      <c r="E2" s="1"/>
      <c r="F2" s="2"/>
      <c r="G2" s="24"/>
    </row>
    <row r="3">
      <c r="A3" s="64" t="s">
        <v>133</v>
      </c>
      <c r="B3" s="40" t="s">
        <v>6</v>
      </c>
      <c r="C3" s="40" t="s">
        <v>8</v>
      </c>
      <c r="D3" s="40"/>
      <c r="E3" s="37"/>
      <c r="F3" s="37"/>
      <c r="G3" s="37"/>
    </row>
    <row r="4">
      <c r="A4" s="240" t="s">
        <v>22</v>
      </c>
      <c r="B4" s="40" t="s">
        <v>15</v>
      </c>
      <c r="C4" s="157" t="s">
        <v>23</v>
      </c>
      <c r="D4" s="40"/>
      <c r="E4" s="1"/>
      <c r="F4" s="2"/>
      <c r="G4" s="24"/>
    </row>
    <row r="5">
      <c r="A5" s="65" t="s">
        <v>24</v>
      </c>
      <c r="B5" s="60" t="s">
        <v>20</v>
      </c>
      <c r="C5" s="60"/>
      <c r="D5" s="60"/>
      <c r="E5" s="56"/>
      <c r="F5" s="57"/>
      <c r="G5" s="60"/>
    </row>
    <row r="6">
      <c r="A6" s="65" t="s">
        <v>25</v>
      </c>
      <c r="B6" s="60" t="s">
        <v>20</v>
      </c>
      <c r="C6" s="60" t="s">
        <v>26</v>
      </c>
      <c r="D6" s="60"/>
      <c r="E6" s="114"/>
      <c r="F6" s="7"/>
      <c r="G6" s="60"/>
    </row>
    <row r="7">
      <c r="A7" s="40"/>
      <c r="B7" s="3"/>
      <c r="C7" s="40"/>
      <c r="D7" s="3"/>
      <c r="E7" s="3"/>
      <c r="F7" s="3"/>
      <c r="G7" s="3"/>
    </row>
    <row r="8">
      <c r="A8" s="40"/>
      <c r="B8" s="3"/>
      <c r="C8" s="40"/>
      <c r="D8" s="3"/>
      <c r="E8" s="3"/>
      <c r="F8" s="3"/>
      <c r="G8" s="3"/>
    </row>
    <row r="9">
      <c r="A9" s="9" t="s">
        <v>0</v>
      </c>
      <c r="B9" s="9" t="s">
        <v>5</v>
      </c>
      <c r="C9" s="174" t="s">
        <v>133</v>
      </c>
      <c r="D9" s="175" t="s">
        <v>22</v>
      </c>
      <c r="E9" s="175" t="s">
        <v>24</v>
      </c>
      <c r="F9" s="175" t="s">
        <v>25</v>
      </c>
      <c r="G9" s="66"/>
    </row>
    <row r="10">
      <c r="A10" s="164">
        <v>1.0</v>
      </c>
      <c r="B10" s="10" t="s">
        <v>2156</v>
      </c>
      <c r="C10" s="173"/>
      <c r="D10" s="173"/>
      <c r="E10" s="10"/>
      <c r="F10" s="164"/>
      <c r="G10" s="15"/>
    </row>
    <row r="11">
      <c r="A11" s="105">
        <v>2.0</v>
      </c>
      <c r="B11" s="10" t="s">
        <v>2157</v>
      </c>
      <c r="C11" s="10"/>
      <c r="D11" s="10"/>
      <c r="E11" s="10"/>
      <c r="F11" s="164"/>
      <c r="G11" s="15"/>
    </row>
    <row r="12">
      <c r="A12" s="164">
        <v>3.0</v>
      </c>
      <c r="B12" s="10" t="s">
        <v>2158</v>
      </c>
      <c r="C12" s="173"/>
      <c r="D12" s="173"/>
      <c r="E12" s="10"/>
      <c r="F12" s="104"/>
      <c r="G12" s="15"/>
    </row>
    <row r="13">
      <c r="A13" s="105">
        <v>4.0</v>
      </c>
      <c r="B13" s="10" t="s">
        <v>2159</v>
      </c>
      <c r="C13" s="10"/>
      <c r="D13" s="10"/>
      <c r="E13" s="10"/>
      <c r="F13" s="164"/>
      <c r="G13" s="15"/>
    </row>
    <row r="14">
      <c r="A14" s="105">
        <v>5.0</v>
      </c>
      <c r="B14" s="10" t="s">
        <v>2160</v>
      </c>
      <c r="C14" s="20"/>
      <c r="D14" s="20"/>
      <c r="E14" s="20"/>
      <c r="F14" s="241"/>
      <c r="G14" s="48"/>
    </row>
    <row r="15">
      <c r="A15" s="105">
        <v>6.0</v>
      </c>
      <c r="B15" s="10" t="s">
        <v>2161</v>
      </c>
      <c r="C15" s="20"/>
      <c r="D15" s="20"/>
      <c r="E15" s="20"/>
      <c r="F15" s="241"/>
      <c r="G15" s="48"/>
    </row>
    <row r="16">
      <c r="A16" s="105">
        <v>7.0</v>
      </c>
      <c r="B16" s="10" t="s">
        <v>2162</v>
      </c>
      <c r="C16" s="20"/>
      <c r="D16" s="20"/>
      <c r="E16" s="20"/>
      <c r="F16" s="241"/>
      <c r="G16" s="48"/>
    </row>
    <row r="17">
      <c r="A17" s="105">
        <v>8.0</v>
      </c>
      <c r="B17" s="10" t="s">
        <v>2163</v>
      </c>
      <c r="C17" s="20"/>
      <c r="D17" s="20"/>
      <c r="E17" s="20"/>
      <c r="F17" s="241"/>
      <c r="G17" s="48"/>
    </row>
    <row r="18">
      <c r="A18" s="105">
        <v>9.0</v>
      </c>
      <c r="B18" s="10" t="s">
        <v>2164</v>
      </c>
      <c r="C18" s="20"/>
      <c r="D18" s="20"/>
      <c r="E18" s="20"/>
      <c r="F18" s="241"/>
      <c r="G18" s="48"/>
    </row>
    <row r="19">
      <c r="A19" s="40"/>
      <c r="B19" s="3"/>
      <c r="C19" s="3"/>
      <c r="D19" s="3"/>
      <c r="E19" s="3"/>
      <c r="F19" s="3"/>
      <c r="G19" s="3"/>
    </row>
  </sheetData>
  <drawing r:id="rId1"/>
  <tableParts count="1">
    <tablePart r:id="rId3"/>
  </tableParts>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0.63"/>
    <col customWidth="1" min="3" max="3" width="25.63"/>
    <col customWidth="1" min="4" max="4" width="16.25"/>
    <col customWidth="1" min="5" max="5" width="15.13"/>
  </cols>
  <sheetData>
    <row r="1">
      <c r="A1" s="62" t="s">
        <v>114</v>
      </c>
      <c r="B1" s="63" t="s">
        <v>15</v>
      </c>
      <c r="C1" s="61" t="s">
        <v>2165</v>
      </c>
      <c r="D1" s="3"/>
      <c r="E1" s="3"/>
      <c r="F1" s="3"/>
      <c r="G1" s="3"/>
    </row>
    <row r="2">
      <c r="A2" s="62" t="s">
        <v>947</v>
      </c>
      <c r="B2" s="63" t="s">
        <v>1</v>
      </c>
      <c r="C2" s="61" t="s">
        <v>60</v>
      </c>
      <c r="D2" s="3"/>
      <c r="E2" s="3"/>
      <c r="F2" s="3"/>
      <c r="G2" s="3"/>
    </row>
    <row r="3">
      <c r="A3" s="64" t="s">
        <v>24</v>
      </c>
      <c r="B3" s="37" t="s">
        <v>20</v>
      </c>
      <c r="C3" s="40"/>
      <c r="D3" s="3"/>
      <c r="E3" s="3"/>
      <c r="F3" s="3"/>
      <c r="G3" s="3"/>
    </row>
    <row r="4">
      <c r="A4" s="64" t="s">
        <v>25</v>
      </c>
      <c r="B4" s="37" t="s">
        <v>20</v>
      </c>
      <c r="C4" s="37" t="s">
        <v>26</v>
      </c>
      <c r="D4" s="3"/>
      <c r="E4" s="3"/>
      <c r="F4" s="3"/>
      <c r="G4" s="3"/>
    </row>
    <row r="5">
      <c r="A5" s="3"/>
      <c r="B5" s="3"/>
      <c r="C5" s="3"/>
      <c r="D5" s="3"/>
      <c r="E5" s="3"/>
      <c r="F5" s="3"/>
      <c r="G5" s="3"/>
    </row>
    <row r="6">
      <c r="A6" s="3"/>
      <c r="B6" s="3"/>
      <c r="C6" s="3"/>
      <c r="D6" s="3"/>
      <c r="E6" s="3"/>
      <c r="F6" s="3"/>
      <c r="G6" s="3"/>
    </row>
    <row r="7">
      <c r="A7" s="9" t="s">
        <v>114</v>
      </c>
      <c r="B7" s="9" t="s">
        <v>947</v>
      </c>
      <c r="C7" s="10" t="s">
        <v>2166</v>
      </c>
      <c r="D7" s="9" t="s">
        <v>24</v>
      </c>
      <c r="E7" s="74" t="s">
        <v>25</v>
      </c>
      <c r="F7" s="13"/>
      <c r="G7" s="13"/>
    </row>
    <row r="8">
      <c r="A8" s="10" t="s">
        <v>700</v>
      </c>
      <c r="B8" s="10">
        <v>1.0</v>
      </c>
      <c r="C8" s="15" t="str">
        <f>IF($A8="user", LOOKUP($B8, user!$A13:$A$22, user!$E13:$E$22), IF($A8="account", LOOKUP($B8, account!$A13:$A$19, account!$D13:$D$19), "ERROR"))</f>
        <v>Mr Plow</v>
      </c>
      <c r="D8" s="17"/>
      <c r="E8" s="17"/>
      <c r="F8" s="17"/>
      <c r="G8" s="17"/>
    </row>
    <row r="9">
      <c r="A9" s="10" t="s">
        <v>62</v>
      </c>
      <c r="B9" s="10">
        <v>1.0</v>
      </c>
      <c r="C9" s="15" t="str">
        <f>IF($A9="user", LOOKUP($B9, user!$A13:$A$22, user!$E13:$E$22), IF($A9="account", LOOKUP($B9, account!$A13:$A$19, account!$D13:$D$19), "ERROR"))</f>
        <v>homer</v>
      </c>
      <c r="D9" s="17"/>
      <c r="E9" s="17"/>
      <c r="F9" s="17"/>
      <c r="G9" s="17"/>
    </row>
    <row r="10">
      <c r="A10" s="10" t="s">
        <v>62</v>
      </c>
      <c r="B10" s="10">
        <v>18.0</v>
      </c>
      <c r="C10" s="15" t="str">
        <f>IF($A10="user", LOOKUP($B10, user!$A13:$A$22, user!$E13:$E$22), IF($A10="account", LOOKUP($B10, account!$A13:$A$19, account!$D13:$D$19), "ERROR"))</f>
        <v>organisation account #2</v>
      </c>
      <c r="D10" s="17"/>
      <c r="E10" s="17"/>
      <c r="F10" s="17"/>
      <c r="G10" s="17"/>
    </row>
    <row r="11">
      <c r="A11" s="10" t="s">
        <v>700</v>
      </c>
      <c r="B11" s="10">
        <v>2.0</v>
      </c>
      <c r="C11" s="15" t="str">
        <f>IF($A11="user", LOOKUP($B11, user!$A13:$A$22, user!$E13:$E$22), IF($A11="account", LOOKUP($B11, account!$A13:$A$19, account!$D13:$D$19), "ERROR"))</f>
        <v>Ruddiger</v>
      </c>
      <c r="D11" s="17"/>
      <c r="E11" s="17"/>
      <c r="F11" s="17"/>
      <c r="G11" s="17"/>
    </row>
    <row r="12">
      <c r="A12" s="10" t="s">
        <v>62</v>
      </c>
      <c r="B12" s="10">
        <v>2.0</v>
      </c>
      <c r="C12" s="15" t="str">
        <f>IF($A12="user", LOOKUP($B12, user!$A13:$A$22, user!$E13:$E$22), IF($A12="account", LOOKUP($B12, account!$A13:$A$19, account!$D13:$D$19), "ERROR"))</f>
        <v>bart</v>
      </c>
      <c r="D12" s="17"/>
      <c r="E12" s="17"/>
      <c r="F12" s="17"/>
      <c r="G12" s="17"/>
    </row>
    <row r="13">
      <c r="A13" s="10"/>
      <c r="B13" s="10"/>
      <c r="C13" s="15"/>
      <c r="D13" s="17"/>
      <c r="E13" s="17"/>
      <c r="F13" s="17"/>
      <c r="G13" s="17"/>
    </row>
  </sheetData>
  <drawing r:id="rId1"/>
  <tableParts count="1">
    <tablePart r:id="rId3"/>
  </tableParts>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2.0"/>
    <col customWidth="1" min="3" max="3" width="25.63"/>
    <col customWidth="1" min="4" max="4" width="16.25"/>
  </cols>
  <sheetData>
    <row r="1">
      <c r="A1" s="59" t="s">
        <v>5</v>
      </c>
      <c r="B1" s="61" t="s">
        <v>2167</v>
      </c>
      <c r="C1" s="61" t="s">
        <v>2</v>
      </c>
      <c r="D1" s="3"/>
      <c r="E1" s="3"/>
    </row>
    <row r="2">
      <c r="A2" s="59" t="s">
        <v>2168</v>
      </c>
      <c r="B2" s="61" t="s">
        <v>6</v>
      </c>
      <c r="C2" s="61" t="s">
        <v>60</v>
      </c>
      <c r="D2" s="3"/>
      <c r="E2" s="3"/>
    </row>
    <row r="3">
      <c r="A3" s="64" t="s">
        <v>24</v>
      </c>
      <c r="B3" s="37" t="s">
        <v>20</v>
      </c>
      <c r="C3" s="40"/>
      <c r="D3" s="3"/>
      <c r="E3" s="3"/>
    </row>
    <row r="4">
      <c r="A4" s="64" t="s">
        <v>25</v>
      </c>
      <c r="B4" s="37" t="s">
        <v>20</v>
      </c>
      <c r="C4" s="37" t="s">
        <v>26</v>
      </c>
      <c r="D4" s="3"/>
      <c r="E4" s="3"/>
    </row>
    <row r="5">
      <c r="A5" s="3"/>
      <c r="B5" s="3"/>
      <c r="C5" s="3"/>
      <c r="D5" s="3"/>
      <c r="E5" s="3"/>
    </row>
    <row r="6">
      <c r="A6" s="3"/>
      <c r="B6" s="3"/>
      <c r="C6" s="3"/>
      <c r="D6" s="3"/>
      <c r="E6" s="3"/>
    </row>
    <row r="7">
      <c r="A7" s="9" t="s">
        <v>114</v>
      </c>
      <c r="B7" s="9" t="s">
        <v>2168</v>
      </c>
      <c r="C7" s="9" t="s">
        <v>24</v>
      </c>
      <c r="D7" s="74" t="s">
        <v>25</v>
      </c>
      <c r="E7" s="13"/>
    </row>
    <row r="8">
      <c r="A8" s="10" t="s">
        <v>648</v>
      </c>
      <c r="B8" s="10">
        <v>1.0</v>
      </c>
      <c r="C8" s="15"/>
      <c r="D8" s="17"/>
      <c r="E8" s="17"/>
    </row>
    <row r="9">
      <c r="A9" s="10" t="s">
        <v>2169</v>
      </c>
      <c r="B9" s="10">
        <v>1.0</v>
      </c>
      <c r="C9" s="15"/>
      <c r="D9" s="17"/>
      <c r="E9" s="17"/>
    </row>
    <row r="10">
      <c r="A10" s="10"/>
      <c r="B10" s="10"/>
      <c r="C10" s="15"/>
      <c r="D10" s="17"/>
      <c r="E10" s="17"/>
    </row>
  </sheetData>
  <drawing r:id="rId2"/>
  <legacyDrawing r:id="rId3"/>
  <tableParts count="1">
    <tablePart r:id="rId5"/>
  </tableParts>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10.38"/>
    <col customWidth="1" min="3" max="3" width="68.38"/>
    <col customWidth="1" min="4" max="4" width="21.88"/>
    <col customWidth="1" min="5" max="5" width="11.63"/>
    <col customWidth="1" min="6" max="6" width="9.25"/>
    <col customWidth="1" min="7" max="7" width="15.75"/>
    <col customWidth="1" min="8" max="8" width="15.0"/>
    <col customWidth="1" min="9" max="9" width="19.75"/>
    <col customWidth="1" min="10" max="10" width="6.88"/>
    <col customWidth="1" min="11" max="11" width="15.75"/>
    <col customWidth="1" min="12" max="17" width="14.88"/>
  </cols>
  <sheetData>
    <row r="1">
      <c r="A1" s="5" t="s">
        <v>509</v>
      </c>
      <c r="B1" s="6" t="s">
        <v>1</v>
      </c>
      <c r="C1" s="7" t="s">
        <v>60</v>
      </c>
      <c r="D1" s="60"/>
      <c r="E1" s="60"/>
      <c r="F1" s="7"/>
      <c r="G1" s="7"/>
      <c r="H1" s="7"/>
      <c r="I1" s="7"/>
      <c r="J1" s="7"/>
      <c r="K1" s="7"/>
      <c r="L1" s="7"/>
      <c r="M1" s="7"/>
      <c r="N1" s="7"/>
      <c r="O1" s="7"/>
      <c r="P1" s="7"/>
      <c r="Q1" s="7"/>
    </row>
    <row r="2">
      <c r="A2" s="5" t="s">
        <v>510</v>
      </c>
      <c r="B2" s="63" t="s">
        <v>15</v>
      </c>
      <c r="C2" s="61" t="s">
        <v>2170</v>
      </c>
      <c r="D2" s="63"/>
      <c r="E2" s="63"/>
      <c r="F2" s="7"/>
      <c r="G2" s="7"/>
      <c r="H2" s="7"/>
      <c r="I2" s="7"/>
      <c r="J2" s="7"/>
      <c r="K2" s="7"/>
      <c r="L2" s="7"/>
      <c r="M2" s="7"/>
      <c r="N2" s="7"/>
      <c r="O2" s="7"/>
      <c r="P2" s="7"/>
      <c r="Q2" s="7"/>
    </row>
    <row r="3">
      <c r="A3" s="5" t="s">
        <v>2171</v>
      </c>
      <c r="B3" s="6" t="s">
        <v>15</v>
      </c>
      <c r="C3" s="61" t="s">
        <v>18</v>
      </c>
      <c r="D3" s="63" t="s">
        <v>2172</v>
      </c>
      <c r="E3" s="63"/>
      <c r="F3" s="7"/>
      <c r="G3" s="7"/>
      <c r="H3" s="7"/>
      <c r="I3" s="7"/>
      <c r="J3" s="7"/>
      <c r="K3" s="7"/>
      <c r="L3" s="7"/>
      <c r="M3" s="7"/>
      <c r="N3" s="7"/>
      <c r="O3" s="7"/>
      <c r="P3" s="7"/>
      <c r="Q3" s="7"/>
    </row>
    <row r="4">
      <c r="A4" s="5" t="s">
        <v>2173</v>
      </c>
      <c r="B4" s="6" t="s">
        <v>15</v>
      </c>
      <c r="C4" s="61" t="s">
        <v>16</v>
      </c>
      <c r="D4" s="61" t="s">
        <v>2174</v>
      </c>
      <c r="E4" s="63"/>
      <c r="F4" s="7"/>
      <c r="G4" s="7"/>
      <c r="H4" s="7"/>
      <c r="I4" s="7"/>
      <c r="J4" s="7"/>
      <c r="K4" s="7"/>
      <c r="L4" s="7"/>
      <c r="M4" s="7"/>
      <c r="N4" s="7"/>
      <c r="O4" s="7"/>
      <c r="P4" s="7"/>
      <c r="Q4" s="7"/>
    </row>
    <row r="5">
      <c r="A5" s="1" t="s">
        <v>2175</v>
      </c>
      <c r="B5" s="2" t="s">
        <v>128</v>
      </c>
      <c r="C5" s="27" t="s">
        <v>2176</v>
      </c>
      <c r="D5" s="25"/>
      <c r="E5" s="3"/>
      <c r="F5" s="3"/>
      <c r="G5" s="3"/>
      <c r="H5" s="3"/>
      <c r="I5" s="3"/>
      <c r="J5" s="3"/>
      <c r="K5" s="3"/>
      <c r="L5" s="3"/>
      <c r="M5" s="3"/>
      <c r="N5" s="3"/>
      <c r="O5" s="3"/>
      <c r="P5" s="3"/>
      <c r="Q5" s="3"/>
    </row>
    <row r="6">
      <c r="A6" s="1" t="s">
        <v>2177</v>
      </c>
      <c r="B6" s="2" t="s">
        <v>128</v>
      </c>
      <c r="C6" s="27" t="s">
        <v>2176</v>
      </c>
      <c r="D6" s="25"/>
      <c r="E6" s="3"/>
      <c r="F6" s="3"/>
      <c r="G6" s="3"/>
      <c r="H6" s="3"/>
      <c r="I6" s="3"/>
      <c r="J6" s="3"/>
      <c r="K6" s="3"/>
      <c r="L6" s="3"/>
      <c r="M6" s="3"/>
      <c r="N6" s="3"/>
      <c r="O6" s="3"/>
      <c r="P6" s="3"/>
      <c r="Q6" s="3"/>
    </row>
    <row r="7">
      <c r="A7" s="5" t="s">
        <v>2178</v>
      </c>
      <c r="B7" s="6" t="s">
        <v>15</v>
      </c>
      <c r="C7" s="61" t="s">
        <v>16</v>
      </c>
      <c r="D7" s="63"/>
      <c r="E7" s="63"/>
      <c r="F7" s="7"/>
      <c r="G7" s="7"/>
      <c r="H7" s="7"/>
      <c r="I7" s="7"/>
      <c r="J7" s="7"/>
      <c r="K7" s="7"/>
      <c r="L7" s="7"/>
      <c r="M7" s="7"/>
      <c r="N7" s="7"/>
      <c r="O7" s="7"/>
      <c r="P7" s="7"/>
      <c r="Q7" s="7"/>
    </row>
    <row r="8">
      <c r="A8" s="5" t="s">
        <v>2179</v>
      </c>
      <c r="B8" s="6" t="s">
        <v>15</v>
      </c>
      <c r="C8" s="61" t="s">
        <v>18</v>
      </c>
      <c r="D8" s="63"/>
      <c r="E8" s="63"/>
      <c r="F8" s="7"/>
      <c r="G8" s="7"/>
      <c r="H8" s="7"/>
      <c r="I8" s="7"/>
      <c r="J8" s="7"/>
      <c r="K8" s="7"/>
      <c r="L8" s="7"/>
      <c r="M8" s="7"/>
      <c r="N8" s="7"/>
      <c r="O8" s="7"/>
      <c r="P8" s="7"/>
      <c r="Q8" s="7"/>
    </row>
    <row r="9">
      <c r="A9" s="1" t="s">
        <v>2180</v>
      </c>
      <c r="B9" s="24" t="s">
        <v>128</v>
      </c>
      <c r="C9" s="27" t="s">
        <v>129</v>
      </c>
      <c r="D9" s="24"/>
      <c r="E9" s="25"/>
      <c r="F9" s="3"/>
      <c r="G9" s="3"/>
      <c r="H9" s="3"/>
      <c r="I9" s="3"/>
      <c r="J9" s="3"/>
      <c r="K9" s="3"/>
      <c r="L9" s="3"/>
      <c r="M9" s="3"/>
      <c r="N9" s="3"/>
      <c r="O9" s="3"/>
      <c r="P9" s="3"/>
      <c r="Q9" s="3"/>
    </row>
    <row r="10">
      <c r="A10" s="1" t="s">
        <v>10</v>
      </c>
      <c r="B10" s="2" t="s">
        <v>1</v>
      </c>
      <c r="C10" s="2" t="s">
        <v>8</v>
      </c>
      <c r="D10" s="2" t="s">
        <v>2181</v>
      </c>
      <c r="E10" s="3"/>
      <c r="F10" s="3"/>
      <c r="G10" s="3"/>
      <c r="H10" s="3"/>
      <c r="I10" s="3"/>
      <c r="J10" s="3"/>
      <c r="K10" s="3"/>
      <c r="L10" s="3"/>
      <c r="M10" s="3"/>
      <c r="N10" s="3"/>
      <c r="O10" s="3"/>
      <c r="P10" s="3"/>
      <c r="Q10" s="3"/>
    </row>
    <row r="11">
      <c r="A11" s="56" t="s">
        <v>24</v>
      </c>
      <c r="B11" s="57" t="s">
        <v>20</v>
      </c>
      <c r="C11" s="60"/>
      <c r="D11" s="60"/>
      <c r="E11" s="60"/>
      <c r="F11" s="7"/>
      <c r="G11" s="7"/>
      <c r="H11" s="7"/>
      <c r="I11" s="7"/>
      <c r="J11" s="7"/>
      <c r="K11" s="7"/>
      <c r="L11" s="7"/>
      <c r="M11" s="7"/>
      <c r="N11" s="7"/>
      <c r="O11" s="7"/>
      <c r="P11" s="7"/>
      <c r="Q11" s="7"/>
    </row>
    <row r="12">
      <c r="A12" s="114" t="s">
        <v>25</v>
      </c>
      <c r="B12" s="7" t="s">
        <v>20</v>
      </c>
      <c r="C12" s="60" t="s">
        <v>26</v>
      </c>
      <c r="D12" s="60"/>
      <c r="E12" s="60"/>
      <c r="F12" s="7"/>
      <c r="G12" s="7"/>
      <c r="H12" s="7"/>
      <c r="I12" s="7"/>
      <c r="J12" s="7"/>
      <c r="K12" s="7"/>
      <c r="L12" s="7"/>
      <c r="M12" s="7"/>
      <c r="N12" s="7"/>
      <c r="O12" s="7"/>
      <c r="P12" s="7"/>
      <c r="Q12" s="7"/>
    </row>
    <row r="13">
      <c r="A13" s="3"/>
      <c r="B13" s="3"/>
      <c r="C13" s="3"/>
      <c r="D13" s="3"/>
      <c r="E13" s="3"/>
      <c r="F13" s="3"/>
      <c r="G13" s="3"/>
      <c r="H13" s="3"/>
      <c r="I13" s="3"/>
      <c r="J13" s="3"/>
      <c r="K13" s="3"/>
      <c r="L13" s="3"/>
      <c r="M13" s="3"/>
      <c r="N13" s="3"/>
      <c r="O13" s="3"/>
      <c r="P13" s="3"/>
      <c r="Q13" s="3"/>
    </row>
    <row r="14">
      <c r="A14" s="3"/>
      <c r="B14" s="3"/>
      <c r="C14" s="3"/>
      <c r="D14" s="3"/>
      <c r="E14" s="3"/>
      <c r="F14" s="3"/>
      <c r="G14" s="3"/>
      <c r="H14" s="3"/>
      <c r="I14" s="3"/>
      <c r="J14" s="3"/>
      <c r="K14" s="3"/>
      <c r="L14" s="3"/>
      <c r="M14" s="3"/>
      <c r="N14" s="3"/>
      <c r="O14" s="3"/>
      <c r="P14" s="3"/>
      <c r="Q14" s="3"/>
    </row>
    <row r="15">
      <c r="A15" s="9" t="s">
        <v>509</v>
      </c>
      <c r="B15" s="9" t="s">
        <v>510</v>
      </c>
      <c r="C15" s="66" t="s">
        <v>2182</v>
      </c>
      <c r="D15" s="10" t="s">
        <v>2183</v>
      </c>
      <c r="E15" s="9" t="s">
        <v>2171</v>
      </c>
      <c r="F15" s="9" t="s">
        <v>2173</v>
      </c>
      <c r="G15" s="9" t="s">
        <v>2178</v>
      </c>
      <c r="H15" s="9" t="s">
        <v>2179</v>
      </c>
      <c r="I15" s="1" t="s">
        <v>2180</v>
      </c>
      <c r="J15" s="9" t="s">
        <v>10</v>
      </c>
      <c r="K15" s="9" t="s">
        <v>24</v>
      </c>
      <c r="L15" s="9" t="s">
        <v>25</v>
      </c>
      <c r="M15" s="9"/>
      <c r="N15" s="9"/>
      <c r="O15" s="9"/>
      <c r="P15" s="9"/>
      <c r="Q15" s="9"/>
    </row>
    <row r="16">
      <c r="A16" s="10">
        <v>1.0</v>
      </c>
      <c r="B16" s="136" t="s">
        <v>62</v>
      </c>
      <c r="C16" s="15" t="str">
        <f>IF(B16="account", LOOKUP($A16, account!$A$19:$A20, account!$D$19:$D20), IF(B16="group_organisation", LOOKUP($A16, organisation_group!$A$13:$A20, organisation_group!$D$13:$D20), IF(B16="group_account", LOOKUP($A16, account_group!$A$15:$A20, account_group!$D$15:$D20), IF(B16="organisation", LOOKUP($A16, organisation!$A$13:$A20, organisation!$B$13:$B20), "ERROR"))))</f>
        <v>homer</v>
      </c>
      <c r="D16" s="10" t="str">
        <f t="shared" ref="D16:D19" si="1">CONCATENATE($A16, ":", $B16)</f>
        <v>1:account</v>
      </c>
      <c r="E16" s="10" t="s">
        <v>31</v>
      </c>
      <c r="F16" s="10" t="s">
        <v>31</v>
      </c>
      <c r="G16" s="10" t="s">
        <v>31</v>
      </c>
      <c r="H16" s="10" t="s">
        <v>32</v>
      </c>
      <c r="I16" s="10">
        <v>1.0</v>
      </c>
      <c r="J16" s="10" t="s">
        <v>30</v>
      </c>
      <c r="K16" s="17"/>
      <c r="L16" s="17"/>
      <c r="M16" s="17"/>
      <c r="N16" s="17"/>
      <c r="O16" s="17"/>
      <c r="P16" s="17"/>
      <c r="Q16" s="17"/>
    </row>
    <row r="17">
      <c r="A17" s="10">
        <v>9.0</v>
      </c>
      <c r="B17" s="136" t="s">
        <v>62</v>
      </c>
      <c r="C17" s="15" t="str">
        <f>IF(B17="account", LOOKUP($A17, account!$A$19:$A20, account!$D$19:$D20), IF(B17="group_organisation", LOOKUP($A17, organisation_group!$A$13:$A20, organisation_group!$D$13:$D20), IF(B17="group_account", LOOKUP($A17, account_group!$A$15:$A20, account_group!$D$15:$D20), IF(B17="organisation", LOOKUP($A17, organisation!$A$13:$A20, organisation!$B$13:$B20), "ERROR"))))</f>
        <v>waylon</v>
      </c>
      <c r="D17" s="10" t="str">
        <f t="shared" si="1"/>
        <v>9:account</v>
      </c>
      <c r="E17" s="10" t="s">
        <v>31</v>
      </c>
      <c r="F17" s="10" t="s">
        <v>32</v>
      </c>
      <c r="G17" s="10" t="s">
        <v>31</v>
      </c>
      <c r="H17" s="10" t="s">
        <v>32</v>
      </c>
      <c r="I17" s="10">
        <v>1.0</v>
      </c>
      <c r="J17" s="10" t="s">
        <v>30</v>
      </c>
      <c r="K17" s="17"/>
      <c r="L17" s="17"/>
      <c r="M17" s="17"/>
      <c r="N17" s="17"/>
      <c r="O17" s="17"/>
      <c r="P17" s="17"/>
      <c r="Q17" s="17"/>
    </row>
    <row r="18">
      <c r="A18" s="10">
        <v>10.0</v>
      </c>
      <c r="B18" s="104" t="s">
        <v>62</v>
      </c>
      <c r="C18" s="15" t="str">
        <f>IF(B18="account", LOOKUP($A18, account!$A$19:$A20, account!$D$19:$D20), IF(B18="group_organisation", LOOKUP($A18, organisation_group!$A$13:$A20, organisation_group!$D$13:$D20), IF(B18="group_account", LOOKUP($A18, account_group!$A$15:$A20, account_group!$D$15:$D20), IF(B18="organisation", LOOKUP($A18, organisation!$A$13:$A20, organisation!$B$13:$B20), "ERROR"))))</f>
        <v>lenny</v>
      </c>
      <c r="D18" s="10" t="str">
        <f t="shared" si="1"/>
        <v>10:account</v>
      </c>
      <c r="E18" s="10" t="s">
        <v>31</v>
      </c>
      <c r="F18" s="10" t="s">
        <v>31</v>
      </c>
      <c r="G18" s="10" t="s">
        <v>31</v>
      </c>
      <c r="H18" s="10" t="s">
        <v>32</v>
      </c>
      <c r="I18" s="10">
        <v>1.0</v>
      </c>
      <c r="J18" s="10" t="s">
        <v>30</v>
      </c>
      <c r="K18" s="17"/>
      <c r="L18" s="17"/>
      <c r="M18" s="17"/>
      <c r="N18" s="17"/>
      <c r="O18" s="17"/>
      <c r="P18" s="17"/>
      <c r="Q18" s="17"/>
    </row>
    <row r="19">
      <c r="A19" s="10">
        <v>1.0</v>
      </c>
      <c r="B19" s="164" t="s">
        <v>69</v>
      </c>
      <c r="C19" s="15" t="str">
        <f>IF(B19="account", LOOKUP($A19, account!$A$19:$A20, account!$D$19:$D20), IF(B19="group_organisation", LOOKUP($A19, organisation_group!$A$13:$A20, organisation_group!$D$13:$D20), IF(B19="group_account", LOOKUP($A19, account_group!$A$15:$A20, account_group!$D$15:$D20), IF(B19="organisation", LOOKUP($A19, organisation!$A$13:$A20, organisation!$B$13:$B20), "ERROR"))))</f>
        <v>Simpsons Nuclear Plant</v>
      </c>
      <c r="D19" s="10" t="str">
        <f t="shared" si="1"/>
        <v>1:organisation</v>
      </c>
      <c r="E19" s="10" t="s">
        <v>32</v>
      </c>
      <c r="F19" s="10" t="s">
        <v>32</v>
      </c>
      <c r="G19" s="10" t="s">
        <v>31</v>
      </c>
      <c r="H19" s="10" t="s">
        <v>32</v>
      </c>
      <c r="I19" s="10">
        <v>1.0</v>
      </c>
      <c r="J19" s="10" t="s">
        <v>30</v>
      </c>
      <c r="K19" s="17"/>
      <c r="L19" s="17"/>
      <c r="M19" s="17"/>
      <c r="N19" s="17"/>
      <c r="O19" s="17"/>
      <c r="P19" s="17"/>
      <c r="Q19" s="17"/>
    </row>
    <row r="20">
      <c r="A20" s="3"/>
      <c r="B20" s="3"/>
      <c r="C20" s="3"/>
      <c r="D20" s="3"/>
      <c r="E20" s="3"/>
      <c r="F20" s="3"/>
      <c r="G20" s="3"/>
      <c r="H20" s="3"/>
      <c r="I20" s="3"/>
      <c r="J20" s="3"/>
      <c r="K20" s="3"/>
      <c r="L20" s="3"/>
      <c r="M20" s="3"/>
      <c r="N20" s="3"/>
      <c r="O20" s="3"/>
      <c r="P20" s="3"/>
      <c r="Q20" s="3"/>
    </row>
  </sheetData>
  <drawing r:id="rId2"/>
  <legacyDrawing r:id="rId3"/>
  <tableParts count="1">
    <tablePart r:id="rId5"/>
  </tableParts>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38"/>
    <col customWidth="1" min="3" max="3" width="68.38"/>
    <col customWidth="1" min="4" max="4" width="21.0"/>
    <col customWidth="1" min="5" max="5" width="10.25"/>
    <col customWidth="1" min="6" max="6" width="28.0"/>
    <col customWidth="1" min="7" max="7" width="15.75"/>
    <col customWidth="1" min="8" max="9" width="14.88"/>
  </cols>
  <sheetData>
    <row r="1">
      <c r="A1" s="5" t="s">
        <v>509</v>
      </c>
      <c r="B1" s="6" t="s">
        <v>1</v>
      </c>
      <c r="C1" s="7" t="s">
        <v>60</v>
      </c>
      <c r="D1" s="60"/>
      <c r="E1" s="7"/>
      <c r="F1" s="7"/>
      <c r="G1" s="7"/>
      <c r="H1" s="7"/>
      <c r="I1" s="7"/>
    </row>
    <row r="2">
      <c r="A2" s="5" t="s">
        <v>510</v>
      </c>
      <c r="B2" s="63" t="s">
        <v>15</v>
      </c>
      <c r="C2" s="61" t="s">
        <v>2170</v>
      </c>
      <c r="D2" s="63"/>
      <c r="E2" s="7"/>
      <c r="F2" s="7"/>
      <c r="G2" s="7"/>
      <c r="H2" s="7"/>
      <c r="I2" s="7"/>
    </row>
    <row r="3">
      <c r="A3" s="5" t="s">
        <v>538</v>
      </c>
      <c r="B3" s="6" t="s">
        <v>1</v>
      </c>
      <c r="C3" s="7" t="s">
        <v>60</v>
      </c>
      <c r="D3" s="60"/>
      <c r="E3" s="7"/>
      <c r="F3" s="7"/>
      <c r="G3" s="7"/>
      <c r="H3" s="7"/>
      <c r="I3" s="7"/>
    </row>
    <row r="4">
      <c r="A4" s="56" t="s">
        <v>24</v>
      </c>
      <c r="B4" s="57" t="s">
        <v>20</v>
      </c>
      <c r="C4" s="60"/>
      <c r="D4" s="60"/>
      <c r="E4" s="7"/>
      <c r="F4" s="7"/>
      <c r="G4" s="7"/>
      <c r="H4" s="7"/>
      <c r="I4" s="7"/>
    </row>
    <row r="5">
      <c r="A5" s="114" t="s">
        <v>25</v>
      </c>
      <c r="B5" s="7" t="s">
        <v>20</v>
      </c>
      <c r="C5" s="60" t="s">
        <v>26</v>
      </c>
      <c r="D5" s="60"/>
      <c r="E5" s="7"/>
      <c r="F5" s="7"/>
      <c r="G5" s="7"/>
      <c r="H5" s="7"/>
      <c r="I5" s="7"/>
    </row>
    <row r="6">
      <c r="A6" s="3"/>
      <c r="B6" s="3"/>
      <c r="C6" s="3"/>
      <c r="D6" s="3"/>
      <c r="E6" s="3"/>
      <c r="F6" s="3"/>
      <c r="G6" s="3"/>
      <c r="H6" s="3"/>
      <c r="I6" s="3"/>
    </row>
    <row r="7">
      <c r="A7" s="3"/>
      <c r="B7" s="3"/>
      <c r="C7" s="3"/>
      <c r="D7" s="3"/>
      <c r="E7" s="3"/>
      <c r="F7" s="3"/>
      <c r="G7" s="3"/>
      <c r="H7" s="3"/>
      <c r="I7" s="3"/>
    </row>
    <row r="8">
      <c r="A8" s="9" t="s">
        <v>509</v>
      </c>
      <c r="B8" s="9" t="s">
        <v>510</v>
      </c>
      <c r="C8" s="66" t="s">
        <v>2184</v>
      </c>
      <c r="D8" s="10" t="s">
        <v>2183</v>
      </c>
      <c r="E8" s="9" t="s">
        <v>538</v>
      </c>
      <c r="F8" s="152" t="s">
        <v>549</v>
      </c>
      <c r="G8" s="9" t="s">
        <v>24</v>
      </c>
      <c r="H8" s="9" t="s">
        <v>25</v>
      </c>
      <c r="I8" s="9"/>
    </row>
    <row r="9">
      <c r="A9" s="10">
        <v>1.0</v>
      </c>
      <c r="B9" s="136" t="s">
        <v>62</v>
      </c>
      <c r="C9" s="15" t="str">
        <f>IF(B9="account", LOOKUP($A9, account!$A13:$A$19, account!$D13:$D$19), IF(B9="group_organisation", LOOKUP($A9, organisation_group!$A$13:$A13, organisation_group!$D$13:$D13), IF(B9="group_account", LOOKUP($A9, account_group!$A13:$A$15, account_group!$D13:$D$15), IF(B9="organisation", LOOKUP($A9, organisation!$A$13:$A13, organisation!$B$13:$B13), "ERROR"))))</f>
        <v>homer</v>
      </c>
      <c r="D9" s="10" t="str">
        <f t="shared" ref="D9:D12" si="1">CONCATENATE($A9, ":", $B9)</f>
        <v>1:account</v>
      </c>
      <c r="E9" s="10">
        <v>1.0</v>
      </c>
      <c r="F9" s="10" t="str">
        <f>LOOKUP($E9, favourite!$A13:$A$16, favourite!$E13:$E$16)</f>
        <v>My Favourites</v>
      </c>
      <c r="G9" s="17"/>
      <c r="H9" s="17"/>
      <c r="I9" s="17"/>
    </row>
    <row r="10">
      <c r="A10" s="10">
        <v>9.0</v>
      </c>
      <c r="B10" s="136" t="s">
        <v>62</v>
      </c>
      <c r="C10" s="15" t="str">
        <f>IF(B10="account", LOOKUP($A10, account!$A13:$A$19, account!$D13:$D$19), IF(B10="group_organisation", LOOKUP($A10, organisation_group!$A$13:$A13, organisation_group!$D$13:$D13), IF(B10="group_account", LOOKUP($A10, account_group!$A13:$A$15, account_group!$D13:$D$15), IF(B10="organisation", LOOKUP($A10, organisation!$A$13:$A13, organisation!$B$13:$B13), "ERROR"))))</f>
        <v>waylon</v>
      </c>
      <c r="D10" s="10" t="str">
        <f t="shared" si="1"/>
        <v>9:account</v>
      </c>
      <c r="E10" s="10">
        <v>9.0</v>
      </c>
      <c r="F10" s="10" t="str">
        <f>LOOKUP($E10, favourite!$A13:$A$16, favourite!$E13:$E$16)</f>
        <v>My Favourites</v>
      </c>
      <c r="G10" s="17"/>
      <c r="H10" s="17"/>
      <c r="I10" s="17"/>
    </row>
    <row r="11">
      <c r="A11" s="10">
        <v>10.0</v>
      </c>
      <c r="B11" s="104" t="s">
        <v>62</v>
      </c>
      <c r="C11" s="15" t="str">
        <f>IF(B11="account", LOOKUP($A11, account!$A13:$A$19, account!$D13:$D$19), IF(B11="group_organisation", LOOKUP($A11, organisation_group!$A$13:$A13, organisation_group!$D$13:$D13), IF(B11="group_account", LOOKUP($A11, account_group!$A13:$A$15, account_group!$D13:$D$15), IF(B11="organisation", LOOKUP($A11, organisation!$A$13:$A13, organisation!$B$13:$B13), "ERROR"))))</f>
        <v>lenny</v>
      </c>
      <c r="D11" s="10" t="str">
        <f t="shared" si="1"/>
        <v>10:account</v>
      </c>
      <c r="E11" s="10">
        <v>10.0</v>
      </c>
      <c r="F11" s="10" t="str">
        <f>LOOKUP($E11, favourite!$A13:$A$16, favourite!$E13:$E$16)</f>
        <v>My Favourites</v>
      </c>
      <c r="G11" s="17"/>
      <c r="H11" s="17"/>
      <c r="I11" s="17"/>
    </row>
    <row r="12">
      <c r="A12" s="10">
        <v>1.0</v>
      </c>
      <c r="B12" s="164" t="s">
        <v>69</v>
      </c>
      <c r="C12" s="15" t="str">
        <f>IF(B12="account", LOOKUP($A12, account!$A13:$A$19, account!$D13:$D$19), IF(B12="group_organisation", LOOKUP($A12, organisation_group!$A$13:$A13, organisation_group!$D$13:$D13), IF(B12="group_account", LOOKUP($A12, account_group!$A13:$A$15, account_group!$D13:$D$15), IF(B12="organisation", LOOKUP($A12, organisation!$A$13:$A13, organisation!$B$13:$B13), "ERROR"))))</f>
        <v>Simpsons Nuclear Plant</v>
      </c>
      <c r="D12" s="10" t="str">
        <f t="shared" si="1"/>
        <v>1:organisation</v>
      </c>
      <c r="E12" s="10">
        <v>20.0</v>
      </c>
      <c r="F12" s="10" t="str">
        <f>LOOKUP($E12, favourite!$A13:$A$16, favourite!$E13:$E$16)</f>
        <v>Bush Fires (AU) - NSW Fire Fighters</v>
      </c>
      <c r="G12" s="17"/>
      <c r="H12" s="17"/>
      <c r="I12" s="17"/>
    </row>
    <row r="13">
      <c r="A13" s="3"/>
      <c r="B13" s="3"/>
      <c r="C13" s="3"/>
      <c r="D13" s="3"/>
      <c r="E13" s="3"/>
      <c r="F13" s="3"/>
      <c r="G13" s="3"/>
      <c r="H13" s="3"/>
      <c r="I13" s="3"/>
    </row>
  </sheetData>
  <drawing r:id="rId1"/>
  <tableParts count="1">
    <tablePart r:id="rId3"/>
  </tableParts>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63"/>
    <col customWidth="1" min="3" max="3" width="30.38"/>
    <col customWidth="1" min="4" max="4" width="16.25"/>
    <col customWidth="1" min="5" max="5" width="15.13"/>
    <col customWidth="1" min="6" max="6" width="5.75"/>
  </cols>
  <sheetData>
    <row r="1">
      <c r="A1" s="5" t="s">
        <v>0</v>
      </c>
      <c r="B1" s="6" t="s">
        <v>1</v>
      </c>
      <c r="C1" s="6" t="s">
        <v>2</v>
      </c>
      <c r="D1" s="60"/>
      <c r="E1" s="7"/>
      <c r="F1" s="7"/>
    </row>
    <row r="2">
      <c r="A2" s="5" t="s">
        <v>2185</v>
      </c>
      <c r="B2" s="61" t="s">
        <v>6</v>
      </c>
      <c r="C2" s="61"/>
      <c r="D2" s="61" t="s">
        <v>2186</v>
      </c>
      <c r="E2" s="7"/>
      <c r="F2" s="7"/>
    </row>
    <row r="3">
      <c r="A3" s="1" t="s">
        <v>22</v>
      </c>
      <c r="B3" s="2" t="s">
        <v>15</v>
      </c>
      <c r="C3" s="27" t="s">
        <v>23</v>
      </c>
      <c r="D3" s="2"/>
      <c r="E3" s="3"/>
      <c r="F3" s="3"/>
    </row>
    <row r="4">
      <c r="A4" s="56" t="s">
        <v>24</v>
      </c>
      <c r="B4" s="57" t="s">
        <v>20</v>
      </c>
      <c r="C4" s="60"/>
      <c r="D4" s="60"/>
      <c r="E4" s="7"/>
      <c r="F4" s="7"/>
    </row>
    <row r="5">
      <c r="A5" s="114" t="s">
        <v>25</v>
      </c>
      <c r="B5" s="7" t="s">
        <v>20</v>
      </c>
      <c r="C5" s="60" t="s">
        <v>26</v>
      </c>
      <c r="D5" s="60"/>
      <c r="E5" s="7"/>
      <c r="F5" s="7"/>
    </row>
    <row r="6">
      <c r="A6" s="3"/>
      <c r="B6" s="3"/>
      <c r="C6" s="3"/>
      <c r="D6" s="3"/>
      <c r="E6" s="3"/>
      <c r="F6" s="3"/>
    </row>
    <row r="7">
      <c r="A7" s="3"/>
      <c r="B7" s="3"/>
      <c r="C7" s="3"/>
      <c r="D7" s="3"/>
      <c r="E7" s="3"/>
      <c r="F7" s="3"/>
    </row>
    <row r="8">
      <c r="A8" s="9" t="s">
        <v>0</v>
      </c>
      <c r="B8" s="9" t="s">
        <v>2185</v>
      </c>
      <c r="C8" s="9" t="s">
        <v>22</v>
      </c>
      <c r="D8" s="9" t="s">
        <v>24</v>
      </c>
      <c r="E8" s="9" t="s">
        <v>25</v>
      </c>
      <c r="F8" s="9"/>
    </row>
    <row r="9">
      <c r="A9" s="10">
        <v>1.0</v>
      </c>
      <c r="B9" s="164" t="s">
        <v>2187</v>
      </c>
      <c r="C9" s="33" t="s">
        <v>33</v>
      </c>
      <c r="D9" s="10"/>
      <c r="E9" s="10"/>
      <c r="F9" s="10"/>
    </row>
    <row r="10">
      <c r="A10" s="10">
        <v>2.0</v>
      </c>
      <c r="B10" s="164" t="s">
        <v>2188</v>
      </c>
      <c r="C10" s="33" t="s">
        <v>144</v>
      </c>
      <c r="D10" s="10"/>
      <c r="E10" s="10"/>
      <c r="F10" s="10"/>
    </row>
    <row r="11">
      <c r="A11" s="10">
        <v>3.0</v>
      </c>
      <c r="B11" s="105" t="s">
        <v>2189</v>
      </c>
      <c r="C11" s="33" t="s">
        <v>33</v>
      </c>
      <c r="D11" s="10"/>
      <c r="E11" s="10"/>
      <c r="F11" s="10"/>
    </row>
    <row r="12">
      <c r="A12" s="10">
        <v>4.0</v>
      </c>
      <c r="B12" s="164" t="s">
        <v>2190</v>
      </c>
      <c r="C12" s="33" t="s">
        <v>33</v>
      </c>
      <c r="D12" s="10"/>
      <c r="E12" s="10"/>
      <c r="F12" s="10"/>
    </row>
    <row r="13">
      <c r="A13" s="10">
        <v>5.0</v>
      </c>
      <c r="B13" s="105" t="s">
        <v>2191</v>
      </c>
      <c r="C13" s="33" t="s">
        <v>33</v>
      </c>
      <c r="D13" s="10"/>
      <c r="E13" s="10"/>
      <c r="F13" s="10"/>
    </row>
    <row r="14">
      <c r="A14" s="3"/>
      <c r="B14" s="3"/>
      <c r="C14" s="3"/>
      <c r="D14" s="3"/>
      <c r="E14" s="3"/>
      <c r="F14" s="3"/>
    </row>
  </sheetData>
  <drawing r:id="rId1"/>
  <tableParts count="1">
    <tablePart r:id="rId3"/>
  </tableParts>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7.38"/>
    <col customWidth="1" min="3" max="3" width="53.25"/>
    <col customWidth="1" min="4" max="4" width="10.13"/>
    <col customWidth="1" min="5" max="5" width="84.25"/>
    <col customWidth="1" min="6" max="6" width="20.5"/>
    <col customWidth="1" min="7" max="7" width="5.75"/>
    <col customWidth="1" min="8" max="8" width="15.75"/>
    <col customWidth="1" min="9" max="10" width="14.88"/>
  </cols>
  <sheetData>
    <row r="1">
      <c r="A1" s="5" t="s">
        <v>2192</v>
      </c>
      <c r="B1" s="63" t="s">
        <v>1</v>
      </c>
      <c r="C1" s="63" t="s">
        <v>60</v>
      </c>
      <c r="D1" s="63"/>
      <c r="E1" s="61"/>
      <c r="F1" s="7"/>
      <c r="G1" s="7"/>
      <c r="H1" s="7"/>
      <c r="I1" s="7"/>
      <c r="J1" s="7"/>
    </row>
    <row r="2">
      <c r="A2" s="59" t="s">
        <v>947</v>
      </c>
      <c r="B2" s="63" t="s">
        <v>1</v>
      </c>
      <c r="C2" s="63" t="s">
        <v>60</v>
      </c>
      <c r="D2" s="63"/>
      <c r="E2" s="61"/>
      <c r="F2" s="7"/>
      <c r="G2" s="7"/>
      <c r="H2" s="7"/>
      <c r="I2" s="7"/>
      <c r="J2" s="7"/>
    </row>
    <row r="3">
      <c r="A3" s="62" t="s">
        <v>114</v>
      </c>
      <c r="B3" s="63" t="s">
        <v>15</v>
      </c>
      <c r="C3" s="61" t="s">
        <v>2193</v>
      </c>
      <c r="D3" s="63"/>
      <c r="E3" s="63"/>
      <c r="F3" s="61"/>
      <c r="G3" s="7"/>
      <c r="H3" s="7"/>
      <c r="I3" s="7"/>
      <c r="J3" s="7"/>
    </row>
    <row r="4">
      <c r="A4" s="240" t="s">
        <v>22</v>
      </c>
      <c r="B4" s="40" t="s">
        <v>15</v>
      </c>
      <c r="C4" s="157" t="s">
        <v>23</v>
      </c>
      <c r="D4" s="40"/>
      <c r="E4" s="40"/>
      <c r="F4" s="40"/>
      <c r="G4" s="3"/>
      <c r="H4" s="3"/>
      <c r="I4" s="3"/>
      <c r="J4" s="3"/>
    </row>
    <row r="5">
      <c r="A5" s="65" t="s">
        <v>24</v>
      </c>
      <c r="B5" s="60" t="s">
        <v>20</v>
      </c>
      <c r="C5" s="60"/>
      <c r="D5" s="60"/>
      <c r="E5" s="60"/>
      <c r="F5" s="60"/>
      <c r="G5" s="7"/>
      <c r="H5" s="7"/>
      <c r="I5" s="7"/>
      <c r="J5" s="7"/>
    </row>
    <row r="6">
      <c r="A6" s="65" t="s">
        <v>25</v>
      </c>
      <c r="B6" s="60" t="s">
        <v>20</v>
      </c>
      <c r="C6" s="60" t="s">
        <v>26</v>
      </c>
      <c r="D6" s="60"/>
      <c r="E6" s="60"/>
      <c r="F6" s="60"/>
      <c r="G6" s="7"/>
      <c r="H6" s="7"/>
      <c r="I6" s="7"/>
      <c r="J6" s="7"/>
    </row>
    <row r="7">
      <c r="A7" s="40"/>
      <c r="B7" s="40"/>
      <c r="C7" s="40"/>
      <c r="D7" s="3"/>
      <c r="E7" s="3"/>
      <c r="F7" s="3"/>
      <c r="G7" s="3"/>
      <c r="H7" s="3"/>
      <c r="I7" s="3"/>
      <c r="J7" s="3"/>
    </row>
    <row r="8">
      <c r="A8" s="40"/>
      <c r="B8" s="40"/>
      <c r="C8" s="40"/>
      <c r="D8" s="3"/>
      <c r="E8" s="3"/>
      <c r="F8" s="3"/>
      <c r="G8" s="3"/>
      <c r="H8" s="3"/>
      <c r="I8" s="3"/>
      <c r="J8" s="3"/>
    </row>
    <row r="9">
      <c r="A9" s="9" t="s">
        <v>2192</v>
      </c>
      <c r="B9" s="10" t="s">
        <v>2194</v>
      </c>
      <c r="C9" s="9" t="s">
        <v>947</v>
      </c>
      <c r="D9" s="9" t="s">
        <v>114</v>
      </c>
      <c r="E9" s="66" t="s">
        <v>2195</v>
      </c>
      <c r="F9" s="10" t="s">
        <v>2183</v>
      </c>
      <c r="G9" s="9" t="s">
        <v>22</v>
      </c>
      <c r="H9" s="9" t="s">
        <v>24</v>
      </c>
      <c r="I9" s="9" t="s">
        <v>25</v>
      </c>
      <c r="J9" s="9"/>
    </row>
    <row r="10">
      <c r="A10" s="10">
        <v>1.0</v>
      </c>
      <c r="B10" s="10" t="str">
        <f>LOOKUP($A10, type_hashtag!$A$9:$A15, type_hashtag!$B$9:$B15)</f>
        <v>blm</v>
      </c>
      <c r="C10" s="10">
        <v>1.0</v>
      </c>
      <c r="D10" s="164" t="s">
        <v>68</v>
      </c>
      <c r="E10" s="15" t="str">
        <f>IF(D10="account", LOOKUP($C10, account!$A15:$A$19, account!$D15:$D$19), IF(D10="group_organisation", LOOKUP($C10, organisation_group!$A$13:$A15, organisation_group!$D$13:$D15), IF(D10="group_account", LOOKUP($C10, account_group!$A$15:$A15, account_group!$D$15:$D15), IF(D10="organisation", LOOKUP($C10, organisation!$A$13:$A15, organisation!$B$13:$B15), IF(D10="post", LOOKUP($C10, post!$A15:$A$18, post!$G15:$G$18), IF(D10="item", LOOKUP($C10, item!$A15:$A$16, item!$D15:$D$16), "ERROR"))))))</f>
        <v>dear margie</v>
      </c>
      <c r="F10" s="10" t="str">
        <f t="shared" ref="F10:F14" si="1">CONCATENATE($C10, ":", $D10)</f>
        <v>1:post</v>
      </c>
      <c r="G10" s="10"/>
      <c r="H10" s="17"/>
      <c r="I10" s="17"/>
      <c r="J10" s="17"/>
    </row>
    <row r="11">
      <c r="A11" s="10">
        <v>1.0</v>
      </c>
      <c r="B11" s="10" t="str">
        <f>LOOKUP($A11, type_hashtag!$A$9:$A15, type_hashtag!$B$9:$B15)</f>
        <v>blm</v>
      </c>
      <c r="C11" s="10">
        <v>3.0</v>
      </c>
      <c r="D11" s="164" t="s">
        <v>545</v>
      </c>
      <c r="E11" s="15" t="str">
        <f>IF(D11="account", LOOKUP($C11, account!$A15:$A$19, account!$D15:$D$19), IF(D11="group_organisation", LOOKUP($C11, organisation_group!$A$13:$A15, organisation_group!$D$13:$D15), IF(D11="group_account", LOOKUP($C11, account_group!$A$15:$A15, account_group!$D$15:$D15), IF(D11="organisation", LOOKUP($C11, organisation!$A$13:$A15, organisation!$B$13:$B15), IF(D11="post", LOOKUP($C11, post!$A15:$A$18, post!$G15:$G$18), IF(D11="item", LOOKUP($C11, item!$A15:$A$16, item!$D15:$D$16), "ERROR"))))))</f>
        <v>78FCF596EB589FE39448C83C2733AEC5FA0D3B00</v>
      </c>
      <c r="F11" s="10" t="str">
        <f t="shared" si="1"/>
        <v>3:item</v>
      </c>
      <c r="G11" s="10"/>
      <c r="H11" s="17"/>
      <c r="I11" s="17"/>
      <c r="J11" s="17"/>
    </row>
    <row r="12">
      <c r="A12" s="10">
        <v>2.0</v>
      </c>
      <c r="B12" s="10" t="str">
        <f>LOOKUP($A12, type_hashtag!$A$9:$A15, type_hashtag!$B$9:$B15)</f>
        <v>yolo</v>
      </c>
      <c r="C12" s="10">
        <v>10.0</v>
      </c>
      <c r="D12" s="104" t="s">
        <v>62</v>
      </c>
      <c r="E12" s="15" t="str">
        <f>IF(D12="account", LOOKUP($C12, account!$A15:$A$19, account!$D15:$D$19), IF(D12="group_organisation", LOOKUP($C12, organisation_group!$A$13:$A15, organisation_group!$D$13:$D15), IF(D12="group_account", LOOKUP($C12, account_group!$A$15:$A15, account_group!$D$15:$D15), IF(D12="organisation", LOOKUP($C12, organisation!$A$13:$A15, organisation!$B$13:$B15), IF(D12="post", LOOKUP($C12, post!$A15:$A$18, post!$G15:$G$18), IF(D12="item", LOOKUP($C12, item!$A15:$A$16, item!$D15:$D$16), "ERROR"))))))</f>
        <v>lenny</v>
      </c>
      <c r="F12" s="10" t="str">
        <f t="shared" si="1"/>
        <v>10:account</v>
      </c>
      <c r="G12" s="10"/>
      <c r="H12" s="17"/>
      <c r="I12" s="17"/>
      <c r="J12" s="17"/>
    </row>
    <row r="13">
      <c r="A13" s="10">
        <v>3.0</v>
      </c>
      <c r="B13" s="10" t="str">
        <f>LOOKUP($A13, type_hashtag!$A$9:$A15, type_hashtag!$B$9:$B15)</f>
        <v>fitfam</v>
      </c>
      <c r="C13" s="10">
        <v>1.0</v>
      </c>
      <c r="D13" s="164" t="s">
        <v>69</v>
      </c>
      <c r="E13" s="15" t="str">
        <f>IF(D13="account", LOOKUP($C13, account!$A15:$A$19, account!$D15:$D$19), IF(D13="group_organisation", LOOKUP($C13, organisation_group!$A$13:$A15, organisation_group!$D$13:$D15), IF(D13="group_account", LOOKUP($C13, account_group!$A$15:$A15, account_group!$D$15:$D15), IF(D13="organisation", LOOKUP($C13, organisation!$A$13:$A15, organisation!$B$13:$B15), IF(D13="post", LOOKUP($C13, post!$A15:$A$18, post!$G15:$G$18), IF(D13="item", LOOKUP($C13, item!$A15:$A$16, item!$D15:$D$16), "ERROR"))))))</f>
        <v>Simpsons Nuclear Plant</v>
      </c>
      <c r="F13" s="10" t="str">
        <f t="shared" si="1"/>
        <v>1:organisation</v>
      </c>
      <c r="G13" s="10"/>
      <c r="H13" s="17"/>
      <c r="I13" s="17"/>
      <c r="J13" s="17"/>
    </row>
    <row r="14">
      <c r="A14" s="164">
        <v>4.0</v>
      </c>
      <c r="B14" s="10" t="str">
        <f>LOOKUP($A14, type_hashtag!$A$9:$A15, type_hashtag!$B$9:$B15)</f>
        <v>tbt</v>
      </c>
      <c r="C14" s="164">
        <v>5.0</v>
      </c>
      <c r="D14" s="10" t="s">
        <v>68</v>
      </c>
      <c r="E14" s="15" t="str">
        <f>IF(D14="account", LOOKUP($C14, account!$A15:$A$19, account!$D15:$D$19), IF(D14="group_organisation", LOOKUP($C14, organisation_group!$A$13:$A15, organisation_group!$D$13:$D15), IF(D14="group_account", LOOKUP($C14, account_group!$A$15:$A15, account_group!$D$15:$D15), IF(D14="organisation", LOOKUP($C14, organisation!$A$13:$A15, organisation!$B$13:$B15), IF(D14="post", LOOKUP($C14, post!$A15:$A$18, post!$G15:$G$18), IF(D14="item", LOOKUP($C14, item!$A15:$A$16, item!$D15:$D$16), "ERROR"))))))</f>
        <v>hey kids</v>
      </c>
      <c r="F14" s="10" t="str">
        <f t="shared" si="1"/>
        <v>5:post</v>
      </c>
      <c r="G14" s="10"/>
      <c r="H14" s="17"/>
      <c r="I14" s="17"/>
      <c r="J14" s="17"/>
    </row>
    <row r="15">
      <c r="A15" s="40"/>
      <c r="B15" s="40"/>
      <c r="C15" s="40"/>
      <c r="D15" s="3"/>
      <c r="E15" s="3"/>
      <c r="F15" s="3"/>
      <c r="G15" s="3"/>
      <c r="H15" s="3"/>
      <c r="I15" s="3"/>
      <c r="J15" s="3"/>
    </row>
  </sheetData>
  <drawing r:id="rId1"/>
  <tableParts count="1">
    <tablePart r:id="rId3"/>
  </tableParts>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38"/>
    <col customWidth="1" min="3" max="3" width="84.25"/>
    <col customWidth="1" min="4" max="4" width="21.0"/>
    <col customWidth="1" min="5" max="5" width="7.38"/>
    <col customWidth="1" min="6" max="6" width="5.75"/>
    <col customWidth="1" min="7" max="7" width="15.75"/>
    <col customWidth="1" min="8" max="9" width="14.88"/>
  </cols>
  <sheetData>
    <row r="1">
      <c r="A1" s="5" t="s">
        <v>509</v>
      </c>
      <c r="B1" s="6" t="s">
        <v>1</v>
      </c>
      <c r="C1" s="7" t="s">
        <v>60</v>
      </c>
      <c r="D1" s="60"/>
      <c r="E1" s="7"/>
      <c r="F1" s="7"/>
      <c r="G1" s="7"/>
      <c r="H1" s="7"/>
      <c r="I1" s="7"/>
    </row>
    <row r="2">
      <c r="A2" s="5" t="s">
        <v>510</v>
      </c>
      <c r="B2" s="63" t="s">
        <v>15</v>
      </c>
      <c r="C2" s="61" t="s">
        <v>2193</v>
      </c>
      <c r="D2" s="63"/>
      <c r="E2" s="7"/>
      <c r="F2" s="7"/>
      <c r="G2" s="7"/>
      <c r="H2" s="7"/>
      <c r="I2" s="7"/>
    </row>
    <row r="3">
      <c r="A3" s="1" t="s">
        <v>2196</v>
      </c>
      <c r="B3" s="2" t="s">
        <v>15</v>
      </c>
      <c r="C3" s="27" t="s">
        <v>2197</v>
      </c>
      <c r="D3" s="2"/>
      <c r="E3" s="3"/>
      <c r="F3" s="3"/>
      <c r="G3" s="3"/>
      <c r="H3" s="3"/>
      <c r="I3" s="3"/>
    </row>
    <row r="4">
      <c r="A4" s="1" t="s">
        <v>22</v>
      </c>
      <c r="B4" s="2" t="s">
        <v>15</v>
      </c>
      <c r="C4" s="157" t="s">
        <v>23</v>
      </c>
      <c r="D4" s="2"/>
      <c r="E4" s="3"/>
      <c r="F4" s="3"/>
      <c r="G4" s="3"/>
      <c r="H4" s="3"/>
      <c r="I4" s="3"/>
    </row>
    <row r="5">
      <c r="A5" s="56" t="s">
        <v>24</v>
      </c>
      <c r="B5" s="57" t="s">
        <v>20</v>
      </c>
      <c r="C5" s="60"/>
      <c r="D5" s="60"/>
      <c r="E5" s="7"/>
      <c r="F5" s="7"/>
      <c r="G5" s="7"/>
      <c r="H5" s="7"/>
      <c r="I5" s="7"/>
    </row>
    <row r="6">
      <c r="A6" s="114" t="s">
        <v>25</v>
      </c>
      <c r="B6" s="7" t="s">
        <v>20</v>
      </c>
      <c r="C6" s="60" t="s">
        <v>26</v>
      </c>
      <c r="D6" s="60"/>
      <c r="E6" s="7"/>
      <c r="F6" s="7"/>
      <c r="G6" s="7"/>
      <c r="H6" s="7"/>
      <c r="I6" s="7"/>
    </row>
    <row r="7">
      <c r="A7" s="3"/>
      <c r="B7" s="3"/>
      <c r="C7" s="3"/>
      <c r="D7" s="3"/>
      <c r="E7" s="3"/>
      <c r="F7" s="3"/>
      <c r="G7" s="3"/>
      <c r="H7" s="3"/>
      <c r="I7" s="3"/>
    </row>
    <row r="8">
      <c r="A8" s="3"/>
      <c r="B8" s="3"/>
      <c r="C8" s="3"/>
      <c r="D8" s="3"/>
      <c r="E8" s="3"/>
      <c r="F8" s="3"/>
      <c r="G8" s="3"/>
      <c r="H8" s="3"/>
      <c r="I8" s="3"/>
    </row>
    <row r="9">
      <c r="A9" s="9" t="s">
        <v>509</v>
      </c>
      <c r="B9" s="9" t="s">
        <v>510</v>
      </c>
      <c r="C9" s="66" t="s">
        <v>2198</v>
      </c>
      <c r="D9" s="10" t="s">
        <v>2183</v>
      </c>
      <c r="E9" s="9" t="s">
        <v>2196</v>
      </c>
      <c r="F9" s="9" t="s">
        <v>22</v>
      </c>
      <c r="G9" s="9" t="s">
        <v>24</v>
      </c>
      <c r="H9" s="9" t="s">
        <v>25</v>
      </c>
      <c r="I9" s="9"/>
    </row>
    <row r="10">
      <c r="A10" s="10">
        <v>5.0</v>
      </c>
      <c r="B10" s="164" t="s">
        <v>68</v>
      </c>
      <c r="C10" s="15" t="str">
        <f>IF(B10="account", LOOKUP($A10, account!$A14:$A$19, account!$D14:$D$19), IF(B10="group_organisation", LOOKUP($A10, organisation_group!$A$13:$A14, organisation_group!$D$13:$D14), IF(B10="group_account", LOOKUP($A10, account_group!$A14:$A$15, account_group!$D14:$D$15), IF(B10="organisation", LOOKUP($A10, organisation!$A$13:$A14, organisation!$B$13:$B14), IF(B10="post", LOOKUP($A10, post!$A14:$A$18, post!$G14:$G$18), IF(B10="item", LOOKUP($A10, item!$A14:$A$16, item!$D14:$D$16), "ERROR"))))))</f>
        <v>hey kids</v>
      </c>
      <c r="D10" s="10" t="str">
        <f t="shared" ref="D10:D13" si="1">CONCATENATE($A10, ":", $B10)</f>
        <v>5:post</v>
      </c>
      <c r="E10" s="10" t="s">
        <v>2199</v>
      </c>
      <c r="F10" s="10"/>
      <c r="G10" s="17"/>
      <c r="H10" s="17"/>
      <c r="I10" s="17"/>
    </row>
    <row r="11">
      <c r="A11" s="10">
        <v>3.0</v>
      </c>
      <c r="B11" s="164" t="s">
        <v>545</v>
      </c>
      <c r="C11" s="15" t="str">
        <f>IF(B11="account", LOOKUP($A11, account!$A14:$A$19, account!$D14:$D$19), IF(B11="group_organisation", LOOKUP($A11, organisation_group!$A$13:$A14, organisation_group!$D$13:$D14), IF(B11="group_account", LOOKUP($A11, account_group!$A14:$A$15, account_group!$D14:$D$15), IF(B11="organisation", LOOKUP($A11, organisation!$A$13:$A14, organisation!$B$13:$B14), IF(B11="post", LOOKUP($A11, post!$A14:$A$18, post!$G14:$G$18), IF(B11="item", LOOKUP($A11, item!$A14:$A$16, item!$D14:$D$16), "ERROR"))))))</f>
        <v>78FCF596EB589FE39448C83C2733AEC5FA0D3B00</v>
      </c>
      <c r="D11" s="10" t="str">
        <f t="shared" si="1"/>
        <v>3:item</v>
      </c>
      <c r="E11" s="10" t="s">
        <v>2200</v>
      </c>
      <c r="F11" s="10"/>
      <c r="G11" s="17"/>
      <c r="H11" s="17"/>
      <c r="I11" s="17"/>
    </row>
    <row r="12">
      <c r="A12" s="10">
        <v>10.0</v>
      </c>
      <c r="B12" s="104" t="s">
        <v>62</v>
      </c>
      <c r="C12" s="15" t="str">
        <f>IF(B12="account", LOOKUP($A12, account!$A14:$A$19, account!$D14:$D$19), IF(B12="group_organisation", LOOKUP($A12, organisation_group!$A$13:$A14, organisation_group!$D$13:$D14), IF(B12="group_account", LOOKUP($A12, account_group!$A14:$A$15, account_group!$D14:$D$15), IF(B12="organisation", LOOKUP($A12, organisation!$A$13:$A14, organisation!$B$13:$B14), IF(B12="post", LOOKUP($A12, post!$A14:$A$18, post!$G14:$G$18), IF(B12="item", LOOKUP($A12, item!$A14:$A$16, item!$D14:$D$16), "ERROR"))))))</f>
        <v>lenny</v>
      </c>
      <c r="D12" s="10" t="str">
        <f t="shared" si="1"/>
        <v>10:account</v>
      </c>
      <c r="E12" s="10" t="s">
        <v>2201</v>
      </c>
      <c r="F12" s="10"/>
      <c r="G12" s="17"/>
      <c r="H12" s="17"/>
      <c r="I12" s="17"/>
    </row>
    <row r="13">
      <c r="A13" s="10">
        <v>1.0</v>
      </c>
      <c r="B13" s="164" t="s">
        <v>69</v>
      </c>
      <c r="C13" s="15" t="str">
        <f>IF(B13="account", LOOKUP($A13, account!$A14:$A$19, account!$D14:$D$19), IF(B13="group_organisation", LOOKUP($A13, organisation_group!$A$13:$A14, organisation_group!$D$13:$D14), IF(B13="group_account", LOOKUP($A13, account_group!$A14:$A$15, account_group!$D14:$D$15), IF(B13="organisation", LOOKUP($A13, organisation!$A$13:$A14, organisation!$B$13:$B14), IF(B13="post", LOOKUP($A13, post!$A14:$A$18, post!$G14:$G$18), IF(B13="item", LOOKUP($A13, item!$A14:$A$16, item!$D14:$D$16), "ERROR"))))))</f>
        <v>Simpsons Nuclear Plant</v>
      </c>
      <c r="D13" s="10" t="str">
        <f t="shared" si="1"/>
        <v>1:organisation</v>
      </c>
      <c r="E13" s="10" t="s">
        <v>2201</v>
      </c>
      <c r="F13" s="10"/>
      <c r="G13" s="17"/>
      <c r="H13" s="17"/>
      <c r="I13" s="17"/>
    </row>
    <row r="14">
      <c r="A14" s="3"/>
      <c r="B14" s="3"/>
      <c r="C14" s="3"/>
      <c r="D14" s="3"/>
      <c r="E14" s="3"/>
      <c r="F14" s="3"/>
      <c r="G14" s="3"/>
      <c r="H14" s="3"/>
      <c r="I14" s="3"/>
    </row>
  </sheetData>
  <drawing r:id="rId1"/>
  <tableParts count="1">
    <tablePart r:id="rId3"/>
  </tableParts>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10.63"/>
    <col customWidth="1" min="3" max="3" width="84.25"/>
    <col customWidth="1" min="4" max="4" width="21.0"/>
    <col customWidth="1" min="5" max="5" width="9.63"/>
    <col customWidth="1" min="6" max="6" width="12.25"/>
    <col customWidth="1" min="7" max="7" width="8.0"/>
    <col customWidth="1" min="8" max="8" width="23.25"/>
    <col customWidth="1" min="9" max="9" width="5.75"/>
    <col customWidth="1" min="10" max="10" width="15.75"/>
    <col customWidth="1" min="11" max="12" width="14.88"/>
  </cols>
  <sheetData>
    <row r="1">
      <c r="A1" s="5" t="s">
        <v>509</v>
      </c>
      <c r="B1" s="6" t="s">
        <v>1</v>
      </c>
      <c r="C1" s="60" t="s">
        <v>60</v>
      </c>
      <c r="D1" s="7"/>
      <c r="E1" s="7"/>
      <c r="F1" s="7"/>
      <c r="G1" s="60"/>
      <c r="H1" s="7"/>
      <c r="I1" s="7"/>
      <c r="J1" s="7"/>
      <c r="K1" s="7"/>
      <c r="L1" s="7"/>
    </row>
    <row r="2">
      <c r="A2" s="5" t="s">
        <v>510</v>
      </c>
      <c r="B2" s="63" t="s">
        <v>15</v>
      </c>
      <c r="C2" s="61" t="s">
        <v>2193</v>
      </c>
      <c r="D2" s="61"/>
      <c r="E2" s="61"/>
      <c r="F2" s="61"/>
      <c r="G2" s="63"/>
      <c r="H2" s="7"/>
      <c r="I2" s="7"/>
      <c r="J2" s="7"/>
      <c r="K2" s="7"/>
      <c r="L2" s="7"/>
    </row>
    <row r="3">
      <c r="A3" s="240" t="s">
        <v>59</v>
      </c>
      <c r="B3" s="40" t="s">
        <v>1</v>
      </c>
      <c r="C3" s="60" t="s">
        <v>60</v>
      </c>
      <c r="D3" s="7"/>
      <c r="E3" s="7"/>
      <c r="F3" s="40"/>
      <c r="G3" s="1"/>
      <c r="H3" s="3"/>
      <c r="I3" s="3"/>
      <c r="J3" s="3"/>
      <c r="K3" s="3"/>
      <c r="L3" s="3"/>
    </row>
    <row r="4">
      <c r="A4" s="128" t="s">
        <v>2202</v>
      </c>
      <c r="B4" s="40" t="s">
        <v>1</v>
      </c>
      <c r="C4" s="60" t="s">
        <v>60</v>
      </c>
      <c r="D4" s="7"/>
      <c r="E4" s="7"/>
      <c r="F4" s="40"/>
      <c r="G4" s="1"/>
      <c r="H4" s="2"/>
      <c r="I4" s="3"/>
      <c r="J4" s="3"/>
      <c r="K4" s="3"/>
      <c r="L4" s="3"/>
    </row>
    <row r="5">
      <c r="A5" s="240" t="s">
        <v>22</v>
      </c>
      <c r="B5" s="40" t="s">
        <v>15</v>
      </c>
      <c r="C5" s="157" t="s">
        <v>23</v>
      </c>
      <c r="D5" s="40"/>
      <c r="E5" s="40"/>
      <c r="F5" s="40"/>
      <c r="G5" s="1"/>
      <c r="H5" s="2"/>
      <c r="I5" s="3"/>
      <c r="J5" s="3"/>
      <c r="K5" s="3"/>
      <c r="L5" s="3"/>
    </row>
    <row r="6">
      <c r="A6" s="65" t="s">
        <v>24</v>
      </c>
      <c r="B6" s="60" t="s">
        <v>20</v>
      </c>
      <c r="C6" s="60"/>
      <c r="D6" s="60"/>
      <c r="E6" s="60"/>
      <c r="F6" s="60"/>
      <c r="G6" s="56"/>
      <c r="H6" s="60"/>
      <c r="I6" s="7"/>
      <c r="J6" s="7"/>
      <c r="K6" s="7"/>
      <c r="L6" s="7"/>
    </row>
    <row r="7">
      <c r="A7" s="65" t="s">
        <v>25</v>
      </c>
      <c r="B7" s="60" t="s">
        <v>20</v>
      </c>
      <c r="C7" s="60" t="s">
        <v>26</v>
      </c>
      <c r="D7" s="60"/>
      <c r="E7" s="60"/>
      <c r="F7" s="60"/>
      <c r="G7" s="114"/>
      <c r="H7" s="60"/>
      <c r="I7" s="7"/>
      <c r="J7" s="7"/>
      <c r="K7" s="7"/>
      <c r="L7" s="7"/>
    </row>
    <row r="8">
      <c r="A8" s="40"/>
      <c r="B8" s="3"/>
      <c r="C8" s="3"/>
      <c r="D8" s="3"/>
      <c r="E8" s="3"/>
      <c r="F8" s="3"/>
      <c r="G8" s="3"/>
      <c r="H8" s="3"/>
      <c r="I8" s="3"/>
      <c r="J8" s="3"/>
      <c r="K8" s="3"/>
      <c r="L8" s="3"/>
    </row>
    <row r="9">
      <c r="A9" s="40"/>
      <c r="B9" s="3"/>
      <c r="C9" s="3"/>
      <c r="D9" s="3"/>
      <c r="E9" s="3"/>
      <c r="F9" s="3"/>
      <c r="G9" s="3"/>
      <c r="H9" s="3"/>
      <c r="I9" s="3"/>
      <c r="J9" s="3"/>
      <c r="K9" s="3"/>
      <c r="L9" s="3"/>
    </row>
    <row r="10">
      <c r="A10" s="9" t="s">
        <v>509</v>
      </c>
      <c r="B10" s="9" t="s">
        <v>510</v>
      </c>
      <c r="C10" s="66" t="s">
        <v>2203</v>
      </c>
      <c r="D10" s="10" t="s">
        <v>2183</v>
      </c>
      <c r="E10" s="9" t="s">
        <v>59</v>
      </c>
      <c r="F10" s="242" t="s">
        <v>71</v>
      </c>
      <c r="G10" s="9" t="s">
        <v>2202</v>
      </c>
      <c r="H10" s="10" t="s">
        <v>2204</v>
      </c>
      <c r="I10" s="9" t="s">
        <v>22</v>
      </c>
      <c r="J10" s="9" t="s">
        <v>24</v>
      </c>
      <c r="K10" s="9" t="s">
        <v>25</v>
      </c>
      <c r="L10" s="9"/>
    </row>
    <row r="11">
      <c r="A11" s="10">
        <v>5.0</v>
      </c>
      <c r="B11" s="164" t="s">
        <v>68</v>
      </c>
      <c r="C11" s="15" t="str">
        <f>IF(B11="account", LOOKUP($A11, account!$A16:$A$19, account!$D16:$D$19), IF(B11="group_organisation", LOOKUP($A11, organisation_group!$A$13:$A16, organisation_group!$D$13:$D16), IF(B11="group_account", LOOKUP($A11, account_group!$A$15:$A16, account_group!$D$15:$D16), IF(B11="organisation", LOOKUP($A11, organisation!$A$13:$A16, organisation!$B$13:$B16), IF(B11="post", LOOKUP($A11, post!$A16:$A$18, post!$G16:$G$18), IF(B11="item", LOOKUP($A11, item!$A$16:$A16, item!$D$16:$D16), "ERROR"))))))</f>
        <v>hey kids</v>
      </c>
      <c r="D11" s="10" t="str">
        <f t="shared" ref="D11:D15" si="1">CONCATENATE($A11, ":", $B11)</f>
        <v>5:post</v>
      </c>
      <c r="E11" s="10">
        <v>8.0</v>
      </c>
      <c r="F11" s="173" t="str">
        <f>LOOKUP($E11, account!$A16:$A$19, account!$D16:$D$19)</f>
        <v>hound</v>
      </c>
      <c r="G11" s="10">
        <v>1.0</v>
      </c>
      <c r="H11" s="10" t="str">
        <f>LOOKUP($G11, report!$A$10:$A16, report!$B$10:$B16)</f>
        <v>Sexual content</v>
      </c>
      <c r="I11" s="10"/>
      <c r="J11" s="17"/>
      <c r="K11" s="17"/>
      <c r="L11" s="17"/>
    </row>
    <row r="12">
      <c r="A12" s="10">
        <v>3.0</v>
      </c>
      <c r="B12" s="164" t="s">
        <v>545</v>
      </c>
      <c r="C12" s="15" t="str">
        <f>IF(B12="account", LOOKUP($A12, account!$A16:$A$19, account!$D16:$D$19), IF(B12="group_organisation", LOOKUP($A12, organisation_group!$A$13:$A16, organisation_group!$D$13:$D16), IF(B12="group_account", LOOKUP($A12, account_group!$A$15:$A16, account_group!$D$15:$D16), IF(B12="organisation", LOOKUP($A12, organisation!$A$13:$A16, organisation!$B$13:$B16), IF(B12="post", LOOKUP($A12, post!$A16:$A$18, post!$G16:$G$18), IF(B12="item", LOOKUP($A12, item!$A$16:$A16, item!$D$16:$D16), "ERROR"))))))</f>
        <v>78FCF596EB589FE39448C83C2733AEC5FA0D3B00</v>
      </c>
      <c r="D12" s="10" t="str">
        <f t="shared" si="1"/>
        <v>3:item</v>
      </c>
      <c r="E12" s="10">
        <v>8.0</v>
      </c>
      <c r="F12" s="10" t="str">
        <f>LOOKUP($E12, account!$A16:$A$19, account!$D16:$D$19)</f>
        <v>hound</v>
      </c>
      <c r="G12" s="10">
        <v>8.0</v>
      </c>
      <c r="H12" s="10" t="str">
        <f>LOOKUP($G12, report!$A$10:$A16, report!$B$10:$B16)</f>
        <v>Reference to serious self-harm</v>
      </c>
      <c r="I12" s="10"/>
      <c r="J12" s="17"/>
      <c r="K12" s="17"/>
      <c r="L12" s="17"/>
    </row>
    <row r="13">
      <c r="A13" s="10">
        <v>10.0</v>
      </c>
      <c r="B13" s="104" t="s">
        <v>62</v>
      </c>
      <c r="C13" s="15" t="str">
        <f>IF(B13="account", LOOKUP($A13, account!$A16:$A$19, account!$D16:$D$19), IF(B13="group_organisation", LOOKUP($A13, organisation_group!$A$13:$A16, organisation_group!$D$13:$D16), IF(B13="group_account", LOOKUP($A13, account_group!$A$15:$A16, account_group!$D$15:$D16), IF(B13="organisation", LOOKUP($A13, organisation!$A$13:$A16, organisation!$B$13:$B16), IF(B13="post", LOOKUP($A13, post!$A16:$A$18, post!$G16:$G$18), IF(B13="item", LOOKUP($A13, item!$A$16:$A16, item!$D$16:$D16), "ERROR"))))))</f>
        <v>lenny</v>
      </c>
      <c r="D13" s="10" t="str">
        <f t="shared" si="1"/>
        <v>10:account</v>
      </c>
      <c r="E13" s="10">
        <v>8.0</v>
      </c>
      <c r="F13" s="173" t="str">
        <f>LOOKUP($E13, account!$A16:$A$19, account!$D16:$D$19)</f>
        <v>hound</v>
      </c>
      <c r="G13" s="10">
        <v>6.0</v>
      </c>
      <c r="H13" s="10" t="str">
        <f>LOOKUP($G13, report!$A$10:$A16, report!$B$10:$B16)</f>
        <v>Breaks Aamica's rules</v>
      </c>
      <c r="I13" s="10"/>
      <c r="J13" s="17"/>
      <c r="K13" s="17"/>
      <c r="L13" s="17"/>
    </row>
    <row r="14">
      <c r="A14" s="10">
        <v>1.0</v>
      </c>
      <c r="B14" s="164" t="s">
        <v>69</v>
      </c>
      <c r="C14" s="15" t="str">
        <f>IF(B14="account", LOOKUP($A14, account!$A16:$A$19, account!$D16:$D$19), IF(B14="group_organisation", LOOKUP($A14, organisation_group!$A$13:$A16, organisation_group!$D$13:$D16), IF(B14="group_account", LOOKUP($A14, account_group!$A$15:$A16, account_group!$D$15:$D16), IF(B14="organisation", LOOKUP($A14, organisation!$A$13:$A16, organisation!$B$13:$B16), IF(B14="post", LOOKUP($A14, post!$A16:$A$18, post!$G16:$G$18), IF(B14="item", LOOKUP($A14, item!$A$16:$A16, item!$D$16:$D16), "ERROR"))))))</f>
        <v>Simpsons Nuclear Plant</v>
      </c>
      <c r="D14" s="10" t="str">
        <f t="shared" si="1"/>
        <v>1:organisation</v>
      </c>
      <c r="E14" s="10">
        <v>8.0</v>
      </c>
      <c r="F14" s="10" t="str">
        <f>LOOKUP($E14, account!$A16:$A$19, account!$D16:$D$19)</f>
        <v>hound</v>
      </c>
      <c r="G14" s="10">
        <v>3.0</v>
      </c>
      <c r="H14" s="10" t="str">
        <f>LOOKUP($G14, report!$A$10:$A16, report!$B$10:$B16)</f>
        <v>Hateful or abusive content</v>
      </c>
      <c r="I14" s="10"/>
      <c r="J14" s="17"/>
      <c r="K14" s="17"/>
      <c r="L14" s="17"/>
    </row>
    <row r="15">
      <c r="A15" s="164">
        <v>5.0</v>
      </c>
      <c r="B15" s="10" t="s">
        <v>68</v>
      </c>
      <c r="C15" s="15" t="str">
        <f>IF(B15="account", LOOKUP($A15, account!$A16:$A$19, account!$D16:$D$19), IF(B15="group_organisation", LOOKUP($A15, organisation_group!$A$13:$A16, organisation_group!$D$13:$D16), IF(B15="group_account", LOOKUP($A15, account_group!$A$15:$A16, account_group!$D$15:$D16), IF(B15="organisation", LOOKUP($A15, organisation!$A$13:$A16, organisation!$B$13:$B16), IF(B15="post", LOOKUP($A15, post!$A16:$A$18, post!$G16:$G$18), IF(B15="item", LOOKUP($A15, item!$A$16:$A16, item!$D$16:$D16), "ERROR"))))))</f>
        <v>hey kids</v>
      </c>
      <c r="D15" s="10" t="str">
        <f t="shared" si="1"/>
        <v>5:post</v>
      </c>
      <c r="E15" s="10">
        <v>8.0</v>
      </c>
      <c r="F15" s="173" t="str">
        <f>LOOKUP($E15, account!$A16:$A$19, account!$D16:$D$19)</f>
        <v>hound</v>
      </c>
      <c r="G15" s="10">
        <v>8.0</v>
      </c>
      <c r="H15" s="10" t="str">
        <f>LOOKUP($G15, report!$A$10:$A16, report!$B$10:$B16)</f>
        <v>Reference to serious self-harm</v>
      </c>
      <c r="I15" s="10"/>
      <c r="J15" s="17"/>
      <c r="K15" s="17"/>
      <c r="L15" s="17"/>
    </row>
    <row r="16">
      <c r="A16" s="40"/>
      <c r="B16" s="3"/>
      <c r="C16" s="3"/>
      <c r="D16" s="3"/>
      <c r="E16" s="3"/>
      <c r="F16" s="3"/>
      <c r="G16" s="3"/>
      <c r="H16" s="3"/>
      <c r="I16" s="3"/>
      <c r="J16" s="3"/>
      <c r="K16" s="3"/>
      <c r="L16"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12.63"/>
    <col customWidth="1" min="3" max="3" width="30.38"/>
    <col customWidth="1" min="4" max="4" width="19.0"/>
    <col customWidth="1" min="5" max="5" width="27.38"/>
    <col customWidth="1" min="6" max="6" width="7.5"/>
    <col customWidth="1" min="7" max="7" width="5.75"/>
    <col customWidth="1" min="8" max="8" width="15.75"/>
    <col customWidth="1" min="9" max="9" width="14.88"/>
    <col customWidth="1" min="10" max="10" width="8.38"/>
  </cols>
  <sheetData>
    <row r="1">
      <c r="A1" s="1" t="s">
        <v>59</v>
      </c>
      <c r="B1" s="2" t="s">
        <v>1</v>
      </c>
      <c r="C1" s="2" t="s">
        <v>60</v>
      </c>
      <c r="D1" s="3"/>
      <c r="E1" s="3"/>
      <c r="F1" s="3"/>
      <c r="G1" s="3"/>
      <c r="H1" s="3"/>
      <c r="I1" s="3"/>
      <c r="J1" s="3"/>
      <c r="K1" s="3"/>
    </row>
    <row r="2">
      <c r="A2" s="1" t="s">
        <v>126</v>
      </c>
      <c r="B2" s="2" t="s">
        <v>1</v>
      </c>
      <c r="C2" s="2" t="s">
        <v>60</v>
      </c>
      <c r="D2" s="3"/>
      <c r="E2" s="3"/>
      <c r="F2" s="3"/>
      <c r="G2" s="3"/>
      <c r="H2" s="3"/>
      <c r="I2" s="3"/>
      <c r="J2" s="3"/>
      <c r="K2" s="3"/>
    </row>
    <row r="3">
      <c r="A3" s="26" t="s">
        <v>127</v>
      </c>
      <c r="B3" s="27" t="s">
        <v>1</v>
      </c>
      <c r="C3" s="27" t="s">
        <v>128</v>
      </c>
      <c r="D3" s="27" t="s">
        <v>129</v>
      </c>
      <c r="E3" s="3"/>
      <c r="F3" s="3"/>
      <c r="G3" s="3"/>
      <c r="H3" s="3"/>
      <c r="I3" s="3"/>
      <c r="J3" s="3"/>
      <c r="K3" s="3"/>
    </row>
    <row r="4">
      <c r="A4" s="1" t="s">
        <v>22</v>
      </c>
      <c r="B4" s="2" t="s">
        <v>15</v>
      </c>
      <c r="C4" s="2" t="s">
        <v>23</v>
      </c>
      <c r="D4" s="3"/>
      <c r="E4" s="3"/>
      <c r="F4" s="3"/>
      <c r="G4" s="3"/>
      <c r="H4" s="3"/>
      <c r="I4" s="3"/>
      <c r="J4" s="3"/>
      <c r="K4" s="3"/>
    </row>
    <row r="5">
      <c r="A5" s="1" t="s">
        <v>24</v>
      </c>
      <c r="B5" s="2" t="s">
        <v>20</v>
      </c>
      <c r="C5" s="3"/>
      <c r="D5" s="3"/>
      <c r="E5" s="3"/>
      <c r="F5" s="3"/>
      <c r="G5" s="3"/>
      <c r="H5" s="3"/>
      <c r="I5" s="3"/>
      <c r="J5" s="3"/>
      <c r="K5" s="3"/>
    </row>
    <row r="6">
      <c r="A6" s="1" t="s">
        <v>25</v>
      </c>
      <c r="B6" s="2" t="s">
        <v>20</v>
      </c>
      <c r="C6" s="2" t="s">
        <v>26</v>
      </c>
      <c r="D6" s="3"/>
      <c r="E6" s="3"/>
      <c r="F6" s="3"/>
      <c r="G6" s="3"/>
      <c r="H6" s="3"/>
      <c r="I6" s="3"/>
      <c r="J6" s="3"/>
      <c r="K6" s="3"/>
    </row>
    <row r="7">
      <c r="A7" s="3"/>
      <c r="B7" s="3"/>
      <c r="C7" s="3"/>
      <c r="D7" s="3"/>
      <c r="E7" s="3"/>
      <c r="F7" s="3"/>
      <c r="G7" s="3"/>
      <c r="H7" s="3"/>
      <c r="I7" s="3"/>
      <c r="J7" s="3"/>
      <c r="K7" s="3"/>
    </row>
    <row r="8">
      <c r="A8" s="3"/>
      <c r="B8" s="3"/>
      <c r="C8" s="3"/>
      <c r="D8" s="3"/>
      <c r="E8" s="3"/>
      <c r="F8" s="3"/>
      <c r="G8" s="3"/>
      <c r="H8" s="3"/>
      <c r="I8" s="3"/>
      <c r="J8" s="3"/>
      <c r="K8" s="3"/>
    </row>
    <row r="9">
      <c r="A9" s="9" t="s">
        <v>130</v>
      </c>
      <c r="B9" s="10" t="s">
        <v>71</v>
      </c>
      <c r="C9" s="9" t="s">
        <v>126</v>
      </c>
      <c r="D9" s="10" t="s">
        <v>131</v>
      </c>
      <c r="E9" s="27" t="s">
        <v>132</v>
      </c>
      <c r="F9" s="26" t="s">
        <v>127</v>
      </c>
      <c r="G9" s="8" t="s">
        <v>22</v>
      </c>
      <c r="H9" s="9" t="s">
        <v>24</v>
      </c>
      <c r="I9" s="12" t="s">
        <v>25</v>
      </c>
      <c r="J9" s="10" t="s">
        <v>74</v>
      </c>
      <c r="K9" s="13"/>
    </row>
    <row r="10">
      <c r="A10" s="14">
        <v>1.0</v>
      </c>
      <c r="B10" s="15" t="str">
        <f>LOOKUP($A10, account!$A$19:$A30, account!$D$19:$D30)</f>
        <v>homer</v>
      </c>
      <c r="C10" s="33">
        <v>2.0</v>
      </c>
      <c r="D10" s="15" t="str">
        <f>LOOKUP($C10, account!$A$19:$A30, account!$D$19:$D30)</f>
        <v>bart</v>
      </c>
      <c r="E10" s="10" t="str">
        <f t="shared" ref="E10:E29" si="1">CONCATENATE($A10, ":", $C10)</f>
        <v>1:2</v>
      </c>
      <c r="F10" s="10">
        <v>1.0</v>
      </c>
      <c r="G10" s="14" t="s">
        <v>33</v>
      </c>
      <c r="H10" s="17"/>
      <c r="I10" s="17"/>
      <c r="J10" s="17"/>
      <c r="K10" s="17"/>
    </row>
    <row r="11">
      <c r="A11" s="14">
        <v>1.0</v>
      </c>
      <c r="B11" s="15" t="str">
        <f>LOOKUP($A11, account!$A$19:$A30, account!$D$19:$D30)</f>
        <v>homer</v>
      </c>
      <c r="C11" s="33">
        <v>3.0</v>
      </c>
      <c r="D11" s="15" t="str">
        <f>LOOKUP($C11, account!$A$19:$A30, account!$D$19:$D30)</f>
        <v>lisa</v>
      </c>
      <c r="E11" s="10" t="str">
        <f t="shared" si="1"/>
        <v>1:3</v>
      </c>
      <c r="F11" s="10">
        <v>1.0</v>
      </c>
      <c r="G11" s="14" t="s">
        <v>33</v>
      </c>
      <c r="H11" s="17"/>
      <c r="I11" s="17"/>
      <c r="J11" s="17"/>
      <c r="K11" s="17"/>
    </row>
    <row r="12">
      <c r="A12" s="14">
        <v>1.0</v>
      </c>
      <c r="B12" s="15" t="str">
        <f>LOOKUP($A12, account!$A$19:$A30, account!$D$19:$D30)</f>
        <v>homer</v>
      </c>
      <c r="C12" s="33">
        <v>4.0</v>
      </c>
      <c r="D12" s="15" t="str">
        <f>LOOKUP($C12, account!$A$19:$A30, account!$D$19:$D30)</f>
        <v>maggie</v>
      </c>
      <c r="E12" s="10" t="str">
        <f t="shared" si="1"/>
        <v>1:4</v>
      </c>
      <c r="F12" s="10">
        <v>1.0</v>
      </c>
      <c r="G12" s="14" t="s">
        <v>33</v>
      </c>
      <c r="H12" s="17"/>
      <c r="I12" s="17"/>
      <c r="J12" s="17"/>
      <c r="K12" s="17"/>
    </row>
    <row r="13">
      <c r="A13" s="14">
        <v>1.0</v>
      </c>
      <c r="B13" s="15" t="str">
        <f>LOOKUP($A13, account!$A$19:$A30, account!$D$19:$D30)</f>
        <v>homer</v>
      </c>
      <c r="C13" s="33">
        <v>5.0</v>
      </c>
      <c r="D13" s="15" t="str">
        <f>LOOKUP($C13, account!$A$19:$A30, account!$D$19:$D30)</f>
        <v>marge</v>
      </c>
      <c r="E13" s="10" t="str">
        <f t="shared" si="1"/>
        <v>1:5</v>
      </c>
      <c r="F13" s="10">
        <v>1.0</v>
      </c>
      <c r="G13" s="14" t="s">
        <v>33</v>
      </c>
      <c r="H13" s="17"/>
      <c r="I13" s="17"/>
      <c r="J13" s="17"/>
      <c r="K13" s="17"/>
    </row>
    <row r="14">
      <c r="A14" s="67">
        <v>2.0</v>
      </c>
      <c r="B14" s="36" t="str">
        <f>LOOKUP($A14, account!$A$19:$A30, account!$D$19:$D30)</f>
        <v>bart</v>
      </c>
      <c r="C14" s="68">
        <v>1.0</v>
      </c>
      <c r="D14" s="36" t="str">
        <f>LOOKUP($C14, account!$A$19:$A30, account!$D$19:$D30)</f>
        <v>homer</v>
      </c>
      <c r="E14" s="10" t="str">
        <f t="shared" si="1"/>
        <v>2:1</v>
      </c>
      <c r="F14" s="35">
        <v>1.0</v>
      </c>
      <c r="G14" s="67" t="s">
        <v>33</v>
      </c>
      <c r="H14" s="69"/>
      <c r="I14" s="69"/>
      <c r="J14" s="10" t="s">
        <v>79</v>
      </c>
      <c r="K14" s="17"/>
    </row>
    <row r="15">
      <c r="A15" s="35">
        <v>3.0</v>
      </c>
      <c r="B15" s="36" t="str">
        <f>LOOKUP($A15, account!$A$19:$A30, account!$D$19:$D30)</f>
        <v>lisa</v>
      </c>
      <c r="C15" s="68">
        <v>1.0</v>
      </c>
      <c r="D15" s="36" t="str">
        <f>LOOKUP($C15, account!$A$19:$A30, account!$D$19:$D30)</f>
        <v>homer</v>
      </c>
      <c r="E15" s="10" t="str">
        <f t="shared" si="1"/>
        <v>3:1</v>
      </c>
      <c r="F15" s="35">
        <v>1.0</v>
      </c>
      <c r="G15" s="67" t="s">
        <v>33</v>
      </c>
      <c r="H15" s="69"/>
      <c r="I15" s="69"/>
      <c r="J15" s="10" t="s">
        <v>79</v>
      </c>
      <c r="K15" s="17"/>
    </row>
    <row r="16">
      <c r="A16" s="35">
        <v>4.0</v>
      </c>
      <c r="B16" s="36" t="str">
        <f>LOOKUP($A16, account!$A$19:$A30, account!$D$19:$D30)</f>
        <v>maggie</v>
      </c>
      <c r="C16" s="68">
        <v>1.0</v>
      </c>
      <c r="D16" s="36" t="str">
        <f>LOOKUP($C16, account!$A$19:$A30, account!$D$19:$D30)</f>
        <v>homer</v>
      </c>
      <c r="E16" s="10" t="str">
        <f t="shared" si="1"/>
        <v>4:1</v>
      </c>
      <c r="F16" s="35">
        <v>1.0</v>
      </c>
      <c r="G16" s="67" t="s">
        <v>33</v>
      </c>
      <c r="H16" s="69"/>
      <c r="I16" s="69"/>
      <c r="J16" s="10" t="s">
        <v>79</v>
      </c>
      <c r="K16" s="17"/>
    </row>
    <row r="17">
      <c r="A17" s="35">
        <v>5.0</v>
      </c>
      <c r="B17" s="36" t="str">
        <f>LOOKUP($A17, account!$A$19:$A30, account!$D$19:$D30)</f>
        <v>marge</v>
      </c>
      <c r="C17" s="68">
        <v>1.0</v>
      </c>
      <c r="D17" s="36" t="str">
        <f>LOOKUP($C17, account!$A$19:$A30, account!$D$19:$D30)</f>
        <v>homer</v>
      </c>
      <c r="E17" s="10" t="str">
        <f t="shared" si="1"/>
        <v>5:1</v>
      </c>
      <c r="F17" s="35">
        <v>1.0</v>
      </c>
      <c r="G17" s="67" t="s">
        <v>33</v>
      </c>
      <c r="H17" s="69"/>
      <c r="I17" s="69"/>
      <c r="J17" s="10" t="s">
        <v>79</v>
      </c>
      <c r="K17" s="17"/>
    </row>
    <row r="18">
      <c r="A18" s="10">
        <v>6.0</v>
      </c>
      <c r="B18" s="15" t="str">
        <f>LOOKUP($A18, account!$A$19:$A30, account!$D$19:$D30)</f>
        <v>barney</v>
      </c>
      <c r="C18" s="33">
        <v>1.0</v>
      </c>
      <c r="D18" s="15" t="str">
        <f>LOOKUP($C18, account!$A$19:$A30, account!$D$19:$D30)</f>
        <v>homer</v>
      </c>
      <c r="E18" s="10" t="str">
        <f t="shared" si="1"/>
        <v>6:1</v>
      </c>
      <c r="F18" s="10">
        <v>1.0</v>
      </c>
      <c r="G18" s="14" t="s">
        <v>33</v>
      </c>
      <c r="H18" s="17"/>
      <c r="I18" s="17"/>
      <c r="J18" s="17"/>
      <c r="K18" s="17"/>
    </row>
    <row r="19">
      <c r="A19" s="10">
        <v>7.0</v>
      </c>
      <c r="B19" s="15" t="str">
        <f>LOOKUP($A19, account!$A$19:$A30, account!$D$19:$D30)</f>
        <v>moe</v>
      </c>
      <c r="C19" s="33">
        <v>1.0</v>
      </c>
      <c r="D19" s="15" t="str">
        <f>LOOKUP($C19, account!$A$19:$A30, account!$D$19:$D30)</f>
        <v>homer</v>
      </c>
      <c r="E19" s="10" t="str">
        <f t="shared" si="1"/>
        <v>7:1</v>
      </c>
      <c r="F19" s="10">
        <v>1.0</v>
      </c>
      <c r="G19" s="14" t="s">
        <v>33</v>
      </c>
      <c r="H19" s="17"/>
      <c r="I19" s="17"/>
      <c r="J19" s="17"/>
      <c r="K19" s="17"/>
    </row>
    <row r="20">
      <c r="A20" s="10">
        <v>8.0</v>
      </c>
      <c r="B20" s="15" t="str">
        <f>LOOKUP($A20, account!$A$19:$A30, account!$D$19:$D30)</f>
        <v>hound</v>
      </c>
      <c r="C20" s="33">
        <v>1.0</v>
      </c>
      <c r="D20" s="15" t="str">
        <f>LOOKUP($C20, account!$A$19:$A30, account!$D$19:$D30)</f>
        <v>homer</v>
      </c>
      <c r="E20" s="10" t="str">
        <f t="shared" si="1"/>
        <v>8:1</v>
      </c>
      <c r="F20" s="10">
        <v>1.0</v>
      </c>
      <c r="G20" s="14" t="s">
        <v>33</v>
      </c>
      <c r="H20" s="17"/>
      <c r="I20" s="17"/>
      <c r="J20" s="17"/>
      <c r="K20" s="17"/>
    </row>
    <row r="21">
      <c r="A21" s="10">
        <v>9.0</v>
      </c>
      <c r="B21" s="15" t="str">
        <f>LOOKUP($A21, account!$A$19:$A30, account!$D$19:$D30)</f>
        <v>waylon</v>
      </c>
      <c r="C21" s="33">
        <v>1.0</v>
      </c>
      <c r="D21" s="15" t="str">
        <f>LOOKUP($C21, account!$A$19:$A30, account!$D$19:$D30)</f>
        <v>homer</v>
      </c>
      <c r="E21" s="10" t="str">
        <f t="shared" si="1"/>
        <v>9:1</v>
      </c>
      <c r="F21" s="10">
        <v>1.0</v>
      </c>
      <c r="G21" s="14" t="s">
        <v>33</v>
      </c>
      <c r="H21" s="17"/>
      <c r="I21" s="17"/>
      <c r="J21" s="17"/>
      <c r="K21" s="17"/>
    </row>
    <row r="22">
      <c r="A22" s="10">
        <v>10.0</v>
      </c>
      <c r="B22" s="15" t="str">
        <f>LOOKUP($A22, account!$A$19:$A30, account!$D$19:$D30)</f>
        <v>lenny</v>
      </c>
      <c r="C22" s="33">
        <v>1.0</v>
      </c>
      <c r="D22" s="15" t="str">
        <f>LOOKUP($C22, account!$A$19:$A30, account!$D$19:$D30)</f>
        <v>homer</v>
      </c>
      <c r="E22" s="10" t="str">
        <f t="shared" si="1"/>
        <v>10:1</v>
      </c>
      <c r="F22" s="10">
        <v>1.0</v>
      </c>
      <c r="G22" s="14" t="s">
        <v>33</v>
      </c>
      <c r="H22" s="17"/>
      <c r="I22" s="17"/>
      <c r="J22" s="17"/>
      <c r="K22" s="17"/>
    </row>
    <row r="23">
      <c r="A23" s="10">
        <v>11.0</v>
      </c>
      <c r="B23" s="15" t="str">
        <f>LOOKUP($A23, account!$A$19:$A30, account!$D$19:$D30)</f>
        <v>carl</v>
      </c>
      <c r="C23" s="33">
        <v>1.0</v>
      </c>
      <c r="D23" s="15" t="str">
        <f>LOOKUP($C23, account!$A$19:$A30, account!$D$19:$D30)</f>
        <v>homer</v>
      </c>
      <c r="E23" s="10" t="str">
        <f t="shared" si="1"/>
        <v>11:1</v>
      </c>
      <c r="F23" s="10">
        <v>1.0</v>
      </c>
      <c r="G23" s="14" t="s">
        <v>33</v>
      </c>
      <c r="H23" s="17"/>
      <c r="I23" s="17"/>
      <c r="J23" s="17"/>
      <c r="K23" s="17"/>
    </row>
    <row r="24">
      <c r="A24" s="10">
        <v>12.0</v>
      </c>
      <c r="B24" s="15" t="str">
        <f>LOOKUP($A24, account!$A$19:$A30, account!$D$19:$D30)</f>
        <v>eugene</v>
      </c>
      <c r="C24" s="33">
        <v>8.0</v>
      </c>
      <c r="D24" s="15" t="str">
        <f>LOOKUP($C24, account!$A$19:$A30, account!$D$19:$D30)</f>
        <v>hound</v>
      </c>
      <c r="E24" s="10" t="str">
        <f t="shared" si="1"/>
        <v>12:8</v>
      </c>
      <c r="F24" s="10">
        <v>1.0</v>
      </c>
      <c r="G24" s="14" t="s">
        <v>33</v>
      </c>
      <c r="H24" s="17"/>
      <c r="I24" s="17"/>
      <c r="J24" s="17"/>
      <c r="K24" s="17"/>
    </row>
    <row r="25">
      <c r="A25" s="10">
        <v>13.0</v>
      </c>
      <c r="B25" s="15" t="str">
        <f>LOOKUP($A25, account!$A$19:$A30, account!$D$19:$D30)</f>
        <v>maestro</v>
      </c>
      <c r="C25" s="33">
        <v>2.0</v>
      </c>
      <c r="D25" s="15" t="str">
        <f>LOOKUP($C25, account!$A$19:$A30, account!$D$19:$D30)</f>
        <v>bart</v>
      </c>
      <c r="E25" s="10" t="str">
        <f t="shared" si="1"/>
        <v>13:2</v>
      </c>
      <c r="F25" s="10">
        <v>1.0</v>
      </c>
      <c r="G25" s="14" t="s">
        <v>33</v>
      </c>
      <c r="H25" s="17"/>
      <c r="I25" s="17"/>
      <c r="J25" s="17"/>
      <c r="K25" s="17"/>
    </row>
    <row r="26">
      <c r="A26" s="10">
        <v>14.0</v>
      </c>
      <c r="B26" s="15" t="str">
        <f>LOOKUP($A26, account!$A$19:$A30, account!$D$19:$D30)</f>
        <v>giver</v>
      </c>
      <c r="C26" s="33">
        <v>15.0</v>
      </c>
      <c r="D26" s="15" t="str">
        <f>LOOKUP($C26, account!$A$19:$A30, account!$D$19:$D30)</f>
        <v>receiver</v>
      </c>
      <c r="E26" s="10" t="str">
        <f t="shared" si="1"/>
        <v>14:15</v>
      </c>
      <c r="F26" s="10">
        <v>1.0</v>
      </c>
      <c r="G26" s="14" t="s">
        <v>33</v>
      </c>
      <c r="H26" s="17"/>
      <c r="I26" s="17"/>
      <c r="J26" s="17"/>
      <c r="K26" s="17"/>
    </row>
    <row r="27">
      <c r="A27" s="10">
        <v>15.0</v>
      </c>
      <c r="B27" s="15" t="str">
        <f>LOOKUP($A27, account!$A$19:$A30, account!$D$19:$D30)</f>
        <v>receiver</v>
      </c>
      <c r="C27" s="33">
        <v>16.0</v>
      </c>
      <c r="D27" s="15" t="str">
        <f>LOOKUP($C27, account!$A$19:$A30, account!$D$19:$D30)</f>
        <v>contributor</v>
      </c>
      <c r="E27" s="10" t="str">
        <f t="shared" si="1"/>
        <v>15:16</v>
      </c>
      <c r="F27" s="10">
        <v>1.0</v>
      </c>
      <c r="G27" s="14" t="s">
        <v>33</v>
      </c>
      <c r="H27" s="17"/>
      <c r="I27" s="17"/>
      <c r="J27" s="17"/>
      <c r="K27" s="17"/>
    </row>
    <row r="28">
      <c r="A28" s="10">
        <v>16.0</v>
      </c>
      <c r="B28" s="15" t="str">
        <f>LOOKUP($A28, account!$A$19:$A30, account!$D$19:$D30)</f>
        <v>contributor</v>
      </c>
      <c r="C28" s="33">
        <v>14.0</v>
      </c>
      <c r="D28" s="15" t="str">
        <f>LOOKUP($C28, account!$A$19:$A30, account!$D$19:$D30)</f>
        <v>giver</v>
      </c>
      <c r="E28" s="10" t="str">
        <f t="shared" si="1"/>
        <v>16:14</v>
      </c>
      <c r="F28" s="10">
        <v>1.0</v>
      </c>
      <c r="G28" s="14" t="s">
        <v>33</v>
      </c>
      <c r="H28" s="17"/>
      <c r="I28" s="17"/>
      <c r="J28" s="17"/>
      <c r="K28" s="17"/>
    </row>
    <row r="29">
      <c r="A29" s="10">
        <v>14.0</v>
      </c>
      <c r="B29" s="15" t="str">
        <f>LOOKUP($A29, account!$A$19:$A30, account!$D$19:$D30)</f>
        <v>giver</v>
      </c>
      <c r="C29" s="33">
        <v>19.0</v>
      </c>
      <c r="D29" s="15" t="str">
        <f>LOOKUP($C29, account!$A$19:$A30, account!$D$19:$D30)</f>
        <v>keepsake</v>
      </c>
      <c r="E29" s="10" t="str">
        <f t="shared" si="1"/>
        <v>14:19</v>
      </c>
      <c r="F29" s="10">
        <v>1.0</v>
      </c>
      <c r="G29" s="14" t="s">
        <v>33</v>
      </c>
      <c r="H29" s="17"/>
      <c r="I29" s="17"/>
      <c r="J29" s="17"/>
      <c r="K29" s="17"/>
    </row>
    <row r="30">
      <c r="A30" s="3"/>
      <c r="B30" s="3"/>
      <c r="C30" s="3"/>
      <c r="D30" s="3"/>
      <c r="E30" s="3"/>
      <c r="F30" s="3"/>
      <c r="G30" s="3"/>
      <c r="H30" s="3"/>
      <c r="I30" s="3"/>
      <c r="J30" s="3"/>
      <c r="K30" s="3"/>
    </row>
  </sheetData>
  <drawing r:id="rId2"/>
  <legacyDrawing r:id="rId3"/>
  <tableParts count="1">
    <tablePart r:id="rId5"/>
  </tableParts>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12.88"/>
    <col customWidth="1" min="3" max="3" width="30.38"/>
    <col customWidth="1" min="4" max="4" width="14.25"/>
    <col customWidth="1" min="5" max="5" width="13.25"/>
    <col customWidth="1" min="6" max="6" width="18.63"/>
    <col customWidth="1" min="7" max="7" width="39.5"/>
    <col customWidth="1" min="8" max="8" width="15.25"/>
    <col customWidth="1" min="9" max="9" width="22.63"/>
    <col customWidth="1" min="10" max="10" width="8.63"/>
    <col customWidth="1" min="11" max="11" width="9.13"/>
    <col customWidth="1" min="12" max="12" width="16.13"/>
    <col customWidth="1" min="13" max="13" width="5.75"/>
    <col customWidth="1" min="14" max="14" width="15.75"/>
    <col customWidth="1" min="15" max="16" width="14.88"/>
  </cols>
  <sheetData>
    <row r="1">
      <c r="A1" s="1" t="s">
        <v>0</v>
      </c>
      <c r="B1" s="2" t="s">
        <v>1</v>
      </c>
      <c r="C1" s="2" t="s">
        <v>2</v>
      </c>
      <c r="D1" s="3"/>
      <c r="E1" s="3"/>
      <c r="F1" s="3"/>
      <c r="G1" s="3"/>
      <c r="H1" s="3"/>
      <c r="I1" s="3"/>
      <c r="J1" s="3"/>
      <c r="K1" s="3"/>
      <c r="L1" s="3"/>
      <c r="M1" s="3"/>
      <c r="N1" s="3"/>
      <c r="O1" s="3"/>
      <c r="P1" s="3"/>
    </row>
    <row r="2">
      <c r="A2" s="1" t="s">
        <v>2205</v>
      </c>
      <c r="B2" s="2" t="s">
        <v>1</v>
      </c>
      <c r="C2" s="3"/>
      <c r="D2" s="3"/>
      <c r="E2" s="3"/>
      <c r="F2" s="3"/>
      <c r="G2" s="3"/>
      <c r="H2" s="3"/>
      <c r="I2" s="3"/>
      <c r="J2" s="3"/>
      <c r="K2" s="3"/>
      <c r="L2" s="3"/>
      <c r="M2" s="3"/>
      <c r="N2" s="3"/>
      <c r="O2" s="3"/>
      <c r="P2" s="3"/>
    </row>
    <row r="3">
      <c r="A3" s="1" t="s">
        <v>2206</v>
      </c>
      <c r="B3" s="2" t="s">
        <v>6</v>
      </c>
      <c r="C3" s="3"/>
      <c r="D3" s="3"/>
      <c r="E3" s="3"/>
      <c r="F3" s="3"/>
      <c r="G3" s="3"/>
      <c r="H3" s="3"/>
      <c r="I3" s="3"/>
      <c r="J3" s="3"/>
      <c r="K3" s="3"/>
      <c r="L3" s="3"/>
      <c r="M3" s="3"/>
      <c r="N3" s="3"/>
      <c r="O3" s="3"/>
      <c r="P3" s="3"/>
    </row>
    <row r="4">
      <c r="A4" s="1" t="s">
        <v>2207</v>
      </c>
      <c r="B4" s="2" t="s">
        <v>6</v>
      </c>
      <c r="C4" s="2" t="s">
        <v>8</v>
      </c>
      <c r="D4" s="3"/>
      <c r="E4" s="3"/>
      <c r="F4" s="3"/>
      <c r="G4" s="3"/>
      <c r="H4" s="3"/>
      <c r="I4" s="3"/>
      <c r="J4" s="3"/>
      <c r="K4" s="3"/>
      <c r="L4" s="3"/>
      <c r="M4" s="3"/>
      <c r="N4" s="3"/>
      <c r="O4" s="3"/>
      <c r="P4" s="3"/>
    </row>
    <row r="5">
      <c r="A5" s="1" t="s">
        <v>2208</v>
      </c>
      <c r="B5" s="2" t="s">
        <v>6</v>
      </c>
      <c r="C5" s="3"/>
      <c r="D5" s="3"/>
      <c r="E5" s="3"/>
      <c r="F5" s="3"/>
      <c r="G5" s="3"/>
      <c r="H5" s="3"/>
      <c r="I5" s="3"/>
      <c r="J5" s="3"/>
      <c r="K5" s="3"/>
      <c r="L5" s="3"/>
      <c r="M5" s="3"/>
      <c r="N5" s="3"/>
      <c r="O5" s="3"/>
      <c r="P5" s="3"/>
    </row>
    <row r="6">
      <c r="A6" s="1" t="s">
        <v>7</v>
      </c>
      <c r="B6" s="2" t="s">
        <v>6</v>
      </c>
      <c r="C6" s="2" t="s">
        <v>8</v>
      </c>
      <c r="D6" s="3"/>
      <c r="E6" s="3"/>
      <c r="F6" s="3"/>
      <c r="G6" s="3"/>
      <c r="H6" s="3"/>
      <c r="I6" s="3"/>
      <c r="J6" s="3"/>
      <c r="K6" s="3"/>
      <c r="L6" s="3"/>
      <c r="M6" s="3"/>
      <c r="N6" s="3"/>
      <c r="O6" s="3"/>
      <c r="P6" s="3"/>
    </row>
    <row r="7">
      <c r="A7" s="1" t="s">
        <v>788</v>
      </c>
      <c r="B7" s="2" t="s">
        <v>1</v>
      </c>
      <c r="C7" s="2" t="s">
        <v>8</v>
      </c>
      <c r="D7" s="2"/>
      <c r="E7" s="3"/>
      <c r="F7" s="3"/>
      <c r="G7" s="3"/>
      <c r="H7" s="3"/>
      <c r="I7" s="3"/>
      <c r="J7" s="3"/>
      <c r="K7" s="3"/>
      <c r="L7" s="3"/>
      <c r="M7" s="3"/>
      <c r="N7" s="3"/>
      <c r="O7" s="3"/>
      <c r="P7" s="3"/>
    </row>
    <row r="8">
      <c r="A8" s="1" t="s">
        <v>789</v>
      </c>
      <c r="B8" s="2" t="s">
        <v>1</v>
      </c>
      <c r="C8" s="2" t="s">
        <v>8</v>
      </c>
      <c r="D8" s="2" t="s">
        <v>2209</v>
      </c>
      <c r="E8" s="3"/>
      <c r="F8" s="3"/>
      <c r="G8" s="3"/>
      <c r="H8" s="3"/>
      <c r="I8" s="3"/>
      <c r="J8" s="3"/>
      <c r="K8" s="3"/>
      <c r="L8" s="3"/>
      <c r="M8" s="3"/>
      <c r="N8" s="3"/>
      <c r="O8" s="3"/>
      <c r="P8" s="3"/>
    </row>
    <row r="9">
      <c r="A9" s="1" t="s">
        <v>13</v>
      </c>
      <c r="B9" s="2" t="s">
        <v>6</v>
      </c>
      <c r="C9" s="3"/>
      <c r="D9" s="2" t="s">
        <v>2210</v>
      </c>
      <c r="E9" s="3"/>
      <c r="F9" s="3"/>
      <c r="G9" s="3"/>
      <c r="H9" s="3"/>
      <c r="I9" s="3"/>
      <c r="J9" s="3"/>
      <c r="K9" s="3"/>
      <c r="L9" s="3"/>
      <c r="M9" s="3"/>
      <c r="N9" s="3"/>
      <c r="O9" s="3"/>
      <c r="P9" s="3"/>
    </row>
    <row r="10">
      <c r="A10" s="1" t="s">
        <v>2211</v>
      </c>
      <c r="B10" s="2" t="s">
        <v>6</v>
      </c>
      <c r="C10" s="2"/>
      <c r="D10" s="2" t="s">
        <v>2212</v>
      </c>
      <c r="E10" s="3"/>
      <c r="F10" s="3"/>
      <c r="G10" s="3"/>
      <c r="H10" s="3"/>
      <c r="I10" s="3"/>
      <c r="J10" s="3"/>
      <c r="K10" s="3"/>
      <c r="L10" s="3"/>
      <c r="M10" s="3"/>
      <c r="N10" s="3"/>
      <c r="O10" s="3"/>
      <c r="P10" s="3"/>
    </row>
    <row r="11">
      <c r="A11" s="1" t="s">
        <v>2213</v>
      </c>
      <c r="B11" s="2" t="s">
        <v>20</v>
      </c>
      <c r="C11" s="157"/>
      <c r="D11" s="3"/>
      <c r="E11" s="3"/>
      <c r="F11" s="3"/>
      <c r="G11" s="3"/>
      <c r="H11" s="3"/>
      <c r="I11" s="3"/>
      <c r="J11" s="3"/>
      <c r="K11" s="3"/>
      <c r="L11" s="3"/>
      <c r="M11" s="3"/>
      <c r="N11" s="3"/>
      <c r="O11" s="3"/>
      <c r="P11" s="3"/>
    </row>
    <row r="12">
      <c r="A12" s="1" t="s">
        <v>22</v>
      </c>
      <c r="B12" s="2" t="s">
        <v>15</v>
      </c>
      <c r="C12" s="157" t="s">
        <v>23</v>
      </c>
      <c r="D12" s="3"/>
      <c r="E12" s="3"/>
      <c r="F12" s="3"/>
      <c r="G12" s="3"/>
      <c r="H12" s="3"/>
      <c r="I12" s="3"/>
      <c r="J12" s="3"/>
      <c r="K12" s="3"/>
      <c r="L12" s="3"/>
      <c r="M12" s="3"/>
      <c r="N12" s="3"/>
      <c r="O12" s="3"/>
      <c r="P12" s="3"/>
    </row>
    <row r="13">
      <c r="A13" s="1" t="s">
        <v>24</v>
      </c>
      <c r="B13" s="2" t="s">
        <v>20</v>
      </c>
      <c r="C13" s="3"/>
      <c r="D13" s="3"/>
      <c r="E13" s="3"/>
      <c r="F13" s="3"/>
      <c r="G13" s="3"/>
      <c r="H13" s="3"/>
      <c r="I13" s="3"/>
      <c r="J13" s="3"/>
      <c r="K13" s="3"/>
      <c r="L13" s="3"/>
      <c r="M13" s="3"/>
      <c r="N13" s="3"/>
      <c r="O13" s="3"/>
      <c r="P13" s="3"/>
    </row>
    <row r="14">
      <c r="A14" s="1" t="s">
        <v>25</v>
      </c>
      <c r="B14" s="2" t="s">
        <v>20</v>
      </c>
      <c r="C14" s="2" t="s">
        <v>26</v>
      </c>
      <c r="D14" s="3"/>
      <c r="E14" s="3"/>
      <c r="F14" s="3"/>
      <c r="G14" s="3"/>
      <c r="H14" s="3"/>
      <c r="I14" s="3"/>
      <c r="J14" s="3"/>
      <c r="K14" s="3"/>
      <c r="L14" s="3"/>
      <c r="M14" s="3"/>
      <c r="N14" s="3"/>
      <c r="O14" s="3"/>
      <c r="P14" s="3"/>
    </row>
    <row r="15">
      <c r="A15" s="1" t="s">
        <v>2214</v>
      </c>
      <c r="B15" s="2" t="s">
        <v>20</v>
      </c>
      <c r="C15" s="3"/>
      <c r="D15" s="3"/>
      <c r="E15" s="3"/>
      <c r="F15" s="3"/>
      <c r="G15" s="3"/>
      <c r="H15" s="3"/>
      <c r="I15" s="3"/>
      <c r="J15" s="3"/>
      <c r="K15" s="3"/>
      <c r="L15" s="3"/>
      <c r="M15" s="3"/>
      <c r="N15" s="3"/>
      <c r="O15" s="3"/>
      <c r="P15" s="3"/>
    </row>
    <row r="16">
      <c r="A16" s="2" t="s">
        <v>2215</v>
      </c>
      <c r="B16" s="3"/>
      <c r="C16" s="3"/>
      <c r="D16" s="3"/>
      <c r="E16" s="3"/>
      <c r="F16" s="3"/>
      <c r="G16" s="3"/>
      <c r="H16" s="3"/>
      <c r="I16" s="3"/>
      <c r="J16" s="3"/>
      <c r="K16" s="3"/>
      <c r="L16" s="3"/>
      <c r="M16" s="3"/>
      <c r="N16" s="3"/>
      <c r="O16" s="3"/>
      <c r="P16" s="3"/>
    </row>
    <row r="17">
      <c r="A17" s="2" t="s">
        <v>2216</v>
      </c>
      <c r="B17" s="3"/>
      <c r="C17" s="3"/>
      <c r="D17" s="3"/>
      <c r="E17" s="3"/>
      <c r="F17" s="3"/>
      <c r="G17" s="3"/>
      <c r="H17" s="3"/>
      <c r="I17" s="3"/>
      <c r="J17" s="3"/>
      <c r="K17" s="3"/>
      <c r="L17" s="3"/>
      <c r="M17" s="3"/>
      <c r="N17" s="3"/>
      <c r="O17" s="3"/>
      <c r="P17" s="3"/>
    </row>
    <row r="18">
      <c r="A18" s="2" t="s">
        <v>2217</v>
      </c>
      <c r="B18" s="3"/>
      <c r="C18" s="3"/>
      <c r="D18" s="3"/>
      <c r="E18" s="3"/>
      <c r="F18" s="3"/>
      <c r="G18" s="3"/>
      <c r="H18" s="3"/>
      <c r="I18" s="3"/>
      <c r="J18" s="3"/>
      <c r="K18" s="3"/>
      <c r="L18" s="3"/>
      <c r="M18" s="3"/>
      <c r="N18" s="3"/>
      <c r="O18" s="3"/>
      <c r="P18" s="3"/>
    </row>
    <row r="19">
      <c r="A19" s="3"/>
      <c r="B19" s="3"/>
      <c r="C19" s="3"/>
      <c r="D19" s="3"/>
      <c r="E19" s="3"/>
      <c r="F19" s="3"/>
      <c r="G19" s="3"/>
      <c r="H19" s="3"/>
      <c r="I19" s="3"/>
      <c r="J19" s="3"/>
      <c r="K19" s="3"/>
      <c r="L19" s="3"/>
      <c r="M19" s="3"/>
      <c r="N19" s="3"/>
      <c r="O19" s="3"/>
      <c r="P19" s="3"/>
    </row>
    <row r="20">
      <c r="A20" s="3"/>
      <c r="B20" s="3"/>
      <c r="C20" s="3"/>
      <c r="D20" s="3"/>
      <c r="E20" s="3"/>
      <c r="F20" s="3"/>
      <c r="G20" s="3"/>
      <c r="H20" s="3"/>
      <c r="I20" s="3"/>
      <c r="J20" s="3"/>
      <c r="K20" s="3"/>
      <c r="L20" s="3"/>
      <c r="M20" s="3"/>
      <c r="N20" s="3"/>
      <c r="O20" s="3"/>
      <c r="P20" s="3"/>
    </row>
    <row r="21">
      <c r="A21" s="8" t="s">
        <v>0</v>
      </c>
      <c r="B21" s="43" t="s">
        <v>2206</v>
      </c>
      <c r="C21" s="43" t="s">
        <v>2207</v>
      </c>
      <c r="D21" s="43" t="s">
        <v>2208</v>
      </c>
      <c r="E21" s="43" t="s">
        <v>7</v>
      </c>
      <c r="F21" s="43" t="s">
        <v>788</v>
      </c>
      <c r="G21" s="41" t="s">
        <v>791</v>
      </c>
      <c r="H21" s="43" t="s">
        <v>789</v>
      </c>
      <c r="I21" s="41" t="s">
        <v>791</v>
      </c>
      <c r="J21" s="43" t="s">
        <v>13</v>
      </c>
      <c r="K21" s="11" t="s">
        <v>2211</v>
      </c>
      <c r="L21" s="11" t="s">
        <v>2213</v>
      </c>
      <c r="M21" s="43" t="s">
        <v>22</v>
      </c>
      <c r="N21" s="43" t="s">
        <v>24</v>
      </c>
      <c r="O21" s="43" t="s">
        <v>25</v>
      </c>
      <c r="P21" s="12"/>
    </row>
    <row r="22">
      <c r="A22" s="14">
        <v>1.0</v>
      </c>
      <c r="B22" s="16" t="s">
        <v>2218</v>
      </c>
      <c r="C22" s="16" t="s">
        <v>2219</v>
      </c>
      <c r="D22" s="16" t="s">
        <v>2220</v>
      </c>
      <c r="E22" s="16" t="s">
        <v>2221</v>
      </c>
      <c r="F22" s="71">
        <v>1.0</v>
      </c>
      <c r="G22" s="16" t="str">
        <f>JOIN(",", LOOKUP($F22, address!$A$14:$A40, address!$B$14:$B40),LOOKUP($F22, address!$A$14:$A40, address!$C$14:$C40),LOOKUP($F22, address!$A$14:$A40, address!$D$14:$D40),LOOKUP($F22, address!$A$14:$A40, address!$E$14:$E40),LOOKUP($F22, address!$A$14:$A40, address!$G$14:$G40))</f>
        <v>742 Evergreen Terrance,,Springfield,Oregon,USA</v>
      </c>
      <c r="H22" s="16" t="s">
        <v>30</v>
      </c>
      <c r="I22" s="16" t="str">
        <f>JOIN(",", LOOKUP($H22, address!$A$14:$A40, address!$B$14:$B40),LOOKUP($H22, address!$A$14:$A40, address!$C$14:$C40),LOOKUP($H22, address!$A$14:$A40, address!$D$14:$D40),LOOKUP($H22, address!$A$14:$A40, address!$E$14:$E40),LOOKUP($H22, address!$A$14:$A40, address!$G$14:$G40))</f>
        <v>#N/A</v>
      </c>
      <c r="J22" s="16"/>
      <c r="K22" s="21"/>
      <c r="L22" s="21"/>
      <c r="M22" s="21" t="s">
        <v>33</v>
      </c>
      <c r="N22" s="16"/>
      <c r="O22" s="21"/>
      <c r="P22" s="17"/>
    </row>
    <row r="23">
      <c r="A23" s="14">
        <v>2.0</v>
      </c>
      <c r="B23" s="18" t="s">
        <v>2222</v>
      </c>
      <c r="C23" s="18" t="s">
        <v>2223</v>
      </c>
      <c r="D23" s="18" t="s">
        <v>2220</v>
      </c>
      <c r="E23" s="18" t="s">
        <v>2224</v>
      </c>
      <c r="F23" s="52">
        <v>1.0</v>
      </c>
      <c r="G23" s="16" t="str">
        <f>JOIN(",", LOOKUP($F23, address!$A$14:$A40, address!$B$14:$B40),LOOKUP($F23, address!$A$14:$A40, address!$C$14:$C40),LOOKUP($F23, address!$A$14:$A40, address!$D$14:$D40),LOOKUP($F23, address!$A$14:$A40, address!$E$14:$E40),LOOKUP($F23, address!$A$14:$A40, address!$G$14:$G40))</f>
        <v>742 Evergreen Terrance,,Springfield,Oregon,USA</v>
      </c>
      <c r="H23" s="18" t="s">
        <v>30</v>
      </c>
      <c r="I23" s="16" t="str">
        <f>JOIN(",", LOOKUP($H23, address!$A$14:$A40, address!$B$14:$B40),LOOKUP($H23, address!$A$14:$A40, address!$C$14:$C40),LOOKUP($H23, address!$A$14:$A40, address!$D$14:$D40),LOOKUP($H23, address!$A$14:$A40, address!$E$14:$E40),LOOKUP($H23, address!$A$14:$A40, address!$G$14:$G40))</f>
        <v>#N/A</v>
      </c>
      <c r="J23" s="18"/>
      <c r="K23" s="72"/>
      <c r="L23" s="72"/>
      <c r="M23" s="72" t="s">
        <v>33</v>
      </c>
      <c r="N23" s="18"/>
      <c r="O23" s="72"/>
      <c r="P23" s="17"/>
    </row>
    <row r="24">
      <c r="A24" s="10">
        <v>3.0</v>
      </c>
      <c r="B24" s="16" t="s">
        <v>2225</v>
      </c>
      <c r="C24" s="16" t="s">
        <v>2226</v>
      </c>
      <c r="D24" s="16" t="s">
        <v>2220</v>
      </c>
      <c r="E24" s="16" t="s">
        <v>2227</v>
      </c>
      <c r="F24" s="71">
        <v>1.0</v>
      </c>
      <c r="G24" s="16" t="str">
        <f>JOIN(",", LOOKUP($F24, address!$A$14:$A40, address!$B$14:$B40),LOOKUP($F24, address!$A$14:$A40, address!$C$14:$C40),LOOKUP($F24, address!$A$14:$A40, address!$D$14:$D40),LOOKUP($F24, address!$A$14:$A40, address!$E$14:$E40),LOOKUP($F24, address!$A$14:$A40, address!$G$14:$G40))</f>
        <v>742 Evergreen Terrance,,Springfield,Oregon,USA</v>
      </c>
      <c r="H24" s="16" t="s">
        <v>30</v>
      </c>
      <c r="I24" s="16" t="str">
        <f>JOIN(",", LOOKUP($H24, address!$A$14:$A40, address!$B$14:$B40),LOOKUP($H24, address!$A$14:$A40, address!$C$14:$C40),LOOKUP($H24, address!$A$14:$A40, address!$D$14:$D40),LOOKUP($H24, address!$A$14:$A40, address!$E$14:$E40),LOOKUP($H24, address!$A$14:$A40, address!$G$14:$G40))</f>
        <v>#N/A</v>
      </c>
      <c r="J24" s="16"/>
      <c r="K24" s="21"/>
      <c r="L24" s="21"/>
      <c r="M24" s="21" t="s">
        <v>33</v>
      </c>
      <c r="N24" s="16"/>
      <c r="O24" s="21"/>
      <c r="P24" s="17"/>
    </row>
    <row r="25">
      <c r="A25" s="10">
        <v>4.0</v>
      </c>
      <c r="B25" s="18" t="s">
        <v>2228</v>
      </c>
      <c r="C25" s="18" t="s">
        <v>2229</v>
      </c>
      <c r="D25" s="18" t="s">
        <v>2220</v>
      </c>
      <c r="E25" s="18" t="s">
        <v>2230</v>
      </c>
      <c r="F25" s="52">
        <v>1.0</v>
      </c>
      <c r="G25" s="16" t="str">
        <f>JOIN(",", LOOKUP($F25, address!$A$14:$A40, address!$B$14:$B40),LOOKUP($F25, address!$A$14:$A40, address!$C$14:$C40),LOOKUP($F25, address!$A$14:$A40, address!$D$14:$D40),LOOKUP($F25, address!$A$14:$A40, address!$E$14:$E40),LOOKUP($F25, address!$A$14:$A40, address!$G$14:$G40))</f>
        <v>742 Evergreen Terrance,,Springfield,Oregon,USA</v>
      </c>
      <c r="H25" s="18" t="s">
        <v>30</v>
      </c>
      <c r="I25" s="16" t="str">
        <f>JOIN(",", LOOKUP($H25, address!$A$14:$A40, address!$B$14:$B40),LOOKUP($H25, address!$A$14:$A40, address!$C$14:$C40),LOOKUP($H25, address!$A$14:$A40, address!$D$14:$D40),LOOKUP($H25, address!$A$14:$A40, address!$E$14:$E40),LOOKUP($H25, address!$A$14:$A40, address!$G$14:$G40))</f>
        <v>#N/A</v>
      </c>
      <c r="J25" s="18"/>
      <c r="K25" s="72"/>
      <c r="L25" s="72"/>
      <c r="M25" s="72" t="s">
        <v>33</v>
      </c>
      <c r="N25" s="18"/>
      <c r="O25" s="72"/>
      <c r="P25" s="17"/>
    </row>
    <row r="26">
      <c r="A26" s="10">
        <v>5.0</v>
      </c>
      <c r="B26" s="16" t="s">
        <v>2231</v>
      </c>
      <c r="C26" s="16" t="s">
        <v>2232</v>
      </c>
      <c r="D26" s="16" t="s">
        <v>2220</v>
      </c>
      <c r="E26" s="16" t="s">
        <v>2233</v>
      </c>
      <c r="F26" s="71">
        <v>1.0</v>
      </c>
      <c r="G26" s="16" t="str">
        <f>JOIN(",", LOOKUP($F26, address!$A$14:$A40, address!$B$14:$B40),LOOKUP($F26, address!$A$14:$A40, address!$C$14:$C40),LOOKUP($F26, address!$A$14:$A40, address!$D$14:$D40),LOOKUP($F26, address!$A$14:$A40, address!$E$14:$E40),LOOKUP($F26, address!$A$14:$A40, address!$G$14:$G40))</f>
        <v>742 Evergreen Terrance,,Springfield,Oregon,USA</v>
      </c>
      <c r="H26" s="16" t="s">
        <v>30</v>
      </c>
      <c r="I26" s="16" t="str">
        <f>JOIN(",", LOOKUP($H26, address!$A$14:$A40, address!$B$14:$B40),LOOKUP($H26, address!$A$14:$A40, address!$C$14:$C40),LOOKUP($H26, address!$A$14:$A40, address!$D$14:$D40),LOOKUP($H26, address!$A$14:$A40, address!$E$14:$E40),LOOKUP($H26, address!$A$14:$A40, address!$G$14:$G40))</f>
        <v>#N/A</v>
      </c>
      <c r="J26" s="16"/>
      <c r="K26" s="21"/>
      <c r="L26" s="21"/>
      <c r="M26" s="21" t="s">
        <v>33</v>
      </c>
      <c r="N26" s="16"/>
      <c r="O26" s="21"/>
      <c r="P26" s="17"/>
    </row>
    <row r="27">
      <c r="A27" s="10">
        <v>6.0</v>
      </c>
      <c r="B27" s="18" t="s">
        <v>2234</v>
      </c>
      <c r="C27" s="18" t="s">
        <v>2235</v>
      </c>
      <c r="D27" s="18" t="s">
        <v>2236</v>
      </c>
      <c r="E27" s="18" t="s">
        <v>2237</v>
      </c>
      <c r="F27" s="52">
        <v>4.0</v>
      </c>
      <c r="G27" s="16" t="str">
        <f>JOIN(",", LOOKUP($F27, address!$A$14:$A40, address!$B$14:$B40),LOOKUP($F27, address!$A$14:$A40, address!$C$14:$C40),LOOKUP($F27, address!$A$14:$A40, address!$D$14:$D40),LOOKUP($F27, address!$A$14:$A40, address!$E$14:$E40),LOOKUP($F27, address!$A$14:$A40, address!$G$14:$G40))</f>
        <v>57 Walnut Street,,Springfield,Oregon,USA</v>
      </c>
      <c r="H27" s="18" t="s">
        <v>30</v>
      </c>
      <c r="I27" s="16" t="str">
        <f>JOIN(",", LOOKUP($H27, address!$A$14:$A40, address!$B$14:$B40),LOOKUP($H27, address!$A$14:$A40, address!$C$14:$C40),LOOKUP($H27, address!$A$14:$A40, address!$D$14:$D40),LOOKUP($H27, address!$A$14:$A40, address!$E$14:$E40),LOOKUP($H27, address!$A$14:$A40, address!$G$14:$G40))</f>
        <v>#N/A</v>
      </c>
      <c r="J27" s="18"/>
      <c r="K27" s="72"/>
      <c r="L27" s="72"/>
      <c r="M27" s="72" t="s">
        <v>33</v>
      </c>
      <c r="N27" s="18"/>
      <c r="O27" s="72"/>
      <c r="P27" s="17"/>
    </row>
    <row r="28">
      <c r="A28" s="10">
        <v>7.0</v>
      </c>
      <c r="B28" s="16" t="s">
        <v>2238</v>
      </c>
      <c r="C28" s="16" t="s">
        <v>2239</v>
      </c>
      <c r="D28" s="16" t="s">
        <v>2240</v>
      </c>
      <c r="E28" s="16" t="s">
        <v>2241</v>
      </c>
      <c r="F28" s="71">
        <v>4.0</v>
      </c>
      <c r="G28" s="16" t="str">
        <f>JOIN(",", LOOKUP($F28, address!$A$14:$A40, address!$B$14:$B40),LOOKUP($F28, address!$A$14:$A40, address!$C$14:$C40),LOOKUP($F28, address!$A$14:$A40, address!$D$14:$D40),LOOKUP($F28, address!$A$14:$A40, address!$E$14:$E40),LOOKUP($F28, address!$A$14:$A40, address!$G$14:$G40))</f>
        <v>57 Walnut Street,,Springfield,Oregon,USA</v>
      </c>
      <c r="H28" s="16" t="s">
        <v>30</v>
      </c>
      <c r="I28" s="16" t="str">
        <f>JOIN(",", LOOKUP($H28, address!$A$14:$A40, address!$B$14:$B40),LOOKUP($H28, address!$A$14:$A40, address!$C$14:$C40),LOOKUP($H28, address!$A$14:$A40, address!$D$14:$D40),LOOKUP($H28, address!$A$14:$A40, address!$E$14:$E40),LOOKUP($H28, address!$A$14:$A40, address!$G$14:$G40))</f>
        <v>#N/A</v>
      </c>
      <c r="J28" s="16"/>
      <c r="K28" s="21"/>
      <c r="L28" s="21"/>
      <c r="M28" s="21" t="s">
        <v>33</v>
      </c>
      <c r="N28" s="16"/>
      <c r="O28" s="21"/>
      <c r="P28" s="17"/>
    </row>
    <row r="29">
      <c r="A29" s="10">
        <v>8.0</v>
      </c>
      <c r="B29" s="18" t="s">
        <v>2242</v>
      </c>
      <c r="C29" s="18" t="s">
        <v>2243</v>
      </c>
      <c r="D29" s="18" t="s">
        <v>2244</v>
      </c>
      <c r="E29" s="18" t="s">
        <v>2245</v>
      </c>
      <c r="F29" s="52">
        <v>5.0</v>
      </c>
      <c r="G29" s="16" t="str">
        <f>JOIN(",", LOOKUP($F29, address!$A$14:$A40, address!$B$14:$B40),LOOKUP($F29, address!$A$14:$A40, address!$C$14:$C40),LOOKUP($F29, address!$A$14:$A40, address!$D$14:$D40),LOOKUP($F29, address!$A$14:$A40, address!$E$14:$E40),LOOKUP($F29, address!$A$14:$A40, address!$G$14:$G40))</f>
        <v>999 Mammon Avenue,,Springfield,Oregon,USA</v>
      </c>
      <c r="H29" s="18" t="s">
        <v>30</v>
      </c>
      <c r="I29" s="16" t="str">
        <f>JOIN(",", LOOKUP($H29, address!$A$14:$A40, address!$B$14:$B40),LOOKUP($H29, address!$A$14:$A40, address!$C$14:$C40),LOOKUP($H29, address!$A$14:$A40, address!$D$14:$D40),LOOKUP($H29, address!$A$14:$A40, address!$E$14:$E40),LOOKUP($H29, address!$A$14:$A40, address!$G$14:$G40))</f>
        <v>#N/A</v>
      </c>
      <c r="J29" s="18"/>
      <c r="K29" s="72"/>
      <c r="L29" s="72"/>
      <c r="M29" s="72" t="s">
        <v>33</v>
      </c>
      <c r="N29" s="18"/>
      <c r="O29" s="72"/>
      <c r="P29" s="17"/>
    </row>
    <row r="30">
      <c r="A30" s="10">
        <v>9.0</v>
      </c>
      <c r="B30" s="16" t="s">
        <v>2246</v>
      </c>
      <c r="C30" s="16" t="s">
        <v>2247</v>
      </c>
      <c r="D30" s="16" t="s">
        <v>2248</v>
      </c>
      <c r="E30" s="16" t="s">
        <v>2249</v>
      </c>
      <c r="F30" s="71">
        <v>5.0</v>
      </c>
      <c r="G30" s="16" t="str">
        <f>JOIN(",", LOOKUP($F30, address!$A$14:$A40, address!$B$14:$B40),LOOKUP($F30, address!$A$14:$A40, address!$C$14:$C40),LOOKUP($F30, address!$A$14:$A40, address!$D$14:$D40),LOOKUP($F30, address!$A$14:$A40, address!$E$14:$E40),LOOKUP($F30, address!$A$14:$A40, address!$G$14:$G40))</f>
        <v>999 Mammon Avenue,,Springfield,Oregon,USA</v>
      </c>
      <c r="H30" s="16" t="s">
        <v>30</v>
      </c>
      <c r="I30" s="16" t="str">
        <f>JOIN(",", LOOKUP($H30, address!$A$14:$A40, address!$B$14:$B40),LOOKUP($H30, address!$A$14:$A40, address!$C$14:$C40),LOOKUP($H30, address!$A$14:$A40, address!$D$14:$D40),LOOKUP($H30, address!$A$14:$A40, address!$E$14:$E40),LOOKUP($H30, address!$A$14:$A40, address!$G$14:$G40))</f>
        <v>#N/A</v>
      </c>
      <c r="J30" s="16"/>
      <c r="K30" s="21"/>
      <c r="L30" s="21"/>
      <c r="M30" s="21" t="s">
        <v>33</v>
      </c>
      <c r="N30" s="16"/>
      <c r="O30" s="21"/>
      <c r="P30" s="17"/>
    </row>
    <row r="31">
      <c r="A31" s="10">
        <v>10.0</v>
      </c>
      <c r="B31" s="18" t="s">
        <v>2250</v>
      </c>
      <c r="C31" s="18" t="s">
        <v>30</v>
      </c>
      <c r="D31" s="18" t="s">
        <v>2251</v>
      </c>
      <c r="E31" s="18" t="s">
        <v>2252</v>
      </c>
      <c r="F31" s="52">
        <v>4.0</v>
      </c>
      <c r="G31" s="16" t="str">
        <f>JOIN(",", LOOKUP($F31, address!$A$14:$A40, address!$B$14:$B40),LOOKUP($F31, address!$A$14:$A40, address!$C$14:$C40),LOOKUP($F31, address!$A$14:$A40, address!$D$14:$D40),LOOKUP($F31, address!$A$14:$A40, address!$E$14:$E40),LOOKUP($F31, address!$A$14:$A40, address!$G$14:$G40))</f>
        <v>57 Walnut Street,,Springfield,Oregon,USA</v>
      </c>
      <c r="H31" s="18" t="s">
        <v>30</v>
      </c>
      <c r="I31" s="16" t="str">
        <f>JOIN(",", LOOKUP($H31, address!$A$14:$A40, address!$B$14:$B40),LOOKUP($H31, address!$A$14:$A40, address!$C$14:$C40),LOOKUP($H31, address!$A$14:$A40, address!$D$14:$D40),LOOKUP($H31, address!$A$14:$A40, address!$E$14:$E40),LOOKUP($H31, address!$A$14:$A40, address!$G$14:$G40))</f>
        <v>#N/A</v>
      </c>
      <c r="J31" s="18"/>
      <c r="K31" s="72"/>
      <c r="L31" s="72"/>
      <c r="M31" s="72" t="s">
        <v>33</v>
      </c>
      <c r="N31" s="18"/>
      <c r="O31" s="72"/>
      <c r="P31" s="17"/>
    </row>
    <row r="32">
      <c r="A32" s="10">
        <v>11.0</v>
      </c>
      <c r="B32" s="16" t="s">
        <v>2253</v>
      </c>
      <c r="C32" s="16" t="s">
        <v>30</v>
      </c>
      <c r="D32" s="16" t="s">
        <v>2254</v>
      </c>
      <c r="E32" s="16" t="s">
        <v>2255</v>
      </c>
      <c r="F32" s="71">
        <v>4.0</v>
      </c>
      <c r="G32" s="16" t="str">
        <f>JOIN(",", LOOKUP($F32, address!$A$14:$A40, address!$B$14:$B40),LOOKUP($F32, address!$A$14:$A40, address!$C$14:$C40),LOOKUP($F32, address!$A$14:$A40, address!$D$14:$D40),LOOKUP($F32, address!$A$14:$A40, address!$E$14:$E40),LOOKUP($F32, address!$A$14:$A40, address!$G$14:$G40))</f>
        <v>57 Walnut Street,,Springfield,Oregon,USA</v>
      </c>
      <c r="H32" s="16" t="s">
        <v>30</v>
      </c>
      <c r="I32" s="16" t="str">
        <f>JOIN(",", LOOKUP($H32, address!$A$14:$A40, address!$B$14:$B40),LOOKUP($H32, address!$A$14:$A40, address!$C$14:$C40),LOOKUP($H32, address!$A$14:$A40, address!$D$14:$D40),LOOKUP($H32, address!$A$14:$A40, address!$E$14:$E40),LOOKUP($H32, address!$A$14:$A40, address!$G$14:$G40))</f>
        <v>#N/A</v>
      </c>
      <c r="J32" s="16"/>
      <c r="K32" s="21"/>
      <c r="L32" s="21"/>
      <c r="M32" s="21" t="s">
        <v>33</v>
      </c>
      <c r="N32" s="16"/>
      <c r="O32" s="21"/>
      <c r="P32" s="17"/>
    </row>
    <row r="33">
      <c r="A33" s="10">
        <v>12.0</v>
      </c>
      <c r="B33" s="18" t="s">
        <v>2256</v>
      </c>
      <c r="C33" s="18" t="s">
        <v>30</v>
      </c>
      <c r="D33" s="18" t="s">
        <v>2257</v>
      </c>
      <c r="E33" s="18" t="s">
        <v>2256</v>
      </c>
      <c r="F33" s="52">
        <v>5.0</v>
      </c>
      <c r="G33" s="16" t="str">
        <f>JOIN(",", LOOKUP($F33, address!$A$14:$A40, address!$B$14:$B40),LOOKUP($F33, address!$A$14:$A40, address!$C$14:$C40),LOOKUP($F33, address!$A$14:$A40, address!$D$14:$D40),LOOKUP($F33, address!$A$14:$A40, address!$E$14:$E40),LOOKUP($F33, address!$A$14:$A40, address!$G$14:$G40))</f>
        <v>999 Mammon Avenue,,Springfield,Oregon,USA</v>
      </c>
      <c r="H33" s="18" t="s">
        <v>30</v>
      </c>
      <c r="I33" s="16" t="str">
        <f>JOIN(",", LOOKUP($H33, address!$A$14:$A40, address!$B$14:$B40),LOOKUP($H33, address!$A$14:$A40, address!$C$14:$C40),LOOKUP($H33, address!$A$14:$A40, address!$D$14:$D40),LOOKUP($H33, address!$A$14:$A40, address!$E$14:$E40),LOOKUP($H33, address!$A$14:$A40, address!$G$14:$G40))</f>
        <v>#N/A</v>
      </c>
      <c r="J33" s="18"/>
      <c r="K33" s="72"/>
      <c r="L33" s="72"/>
      <c r="M33" s="72" t="s">
        <v>33</v>
      </c>
      <c r="N33" s="18"/>
      <c r="O33" s="72"/>
      <c r="P33" s="17"/>
    </row>
    <row r="34">
      <c r="A34" s="10">
        <v>13.0</v>
      </c>
      <c r="B34" s="19" t="s">
        <v>2258</v>
      </c>
      <c r="C34" s="19" t="s">
        <v>2259</v>
      </c>
      <c r="D34" s="19" t="s">
        <v>2260</v>
      </c>
      <c r="E34" s="19" t="s">
        <v>2261</v>
      </c>
      <c r="F34" s="55">
        <v>1.0</v>
      </c>
      <c r="G34" s="16" t="str">
        <f>JOIN(",", LOOKUP($F34, address!$A$14:$A40, address!$B$14:$B40),LOOKUP($F34, address!$A$14:$A40, address!$C$14:$C40),LOOKUP($F34, address!$A$14:$A40, address!$D$14:$D40),LOOKUP($F34, address!$A$14:$A40, address!$E$14:$E40),LOOKUP($F34, address!$A$14:$A40, address!$G$14:$G40))</f>
        <v>742 Evergreen Terrance,,Springfield,Oregon,USA</v>
      </c>
      <c r="H34" s="18" t="s">
        <v>30</v>
      </c>
      <c r="I34" s="16" t="str">
        <f>JOIN(",", LOOKUP($H34, address!$A$14:$A40, address!$B$14:$B40),LOOKUP($H34, address!$A$14:$A40, address!$C$14:$C40),LOOKUP($H34, address!$A$14:$A40, address!$D$14:$D40),LOOKUP($H34, address!$A$14:$A40, address!$E$14:$E40),LOOKUP($H34, address!$A$14:$A40, address!$G$14:$G40))</f>
        <v>#N/A</v>
      </c>
      <c r="J34" s="72"/>
      <c r="K34" s="72"/>
      <c r="L34" s="72"/>
      <c r="M34" s="72" t="s">
        <v>33</v>
      </c>
      <c r="N34" s="72"/>
      <c r="O34" s="72"/>
      <c r="P34" s="17"/>
    </row>
    <row r="35">
      <c r="A35" s="10">
        <v>14.0</v>
      </c>
      <c r="B35" s="19" t="s">
        <v>2262</v>
      </c>
      <c r="C35" s="19" t="s">
        <v>2262</v>
      </c>
      <c r="D35" s="243" t="s">
        <v>2262</v>
      </c>
      <c r="E35" s="243" t="s">
        <v>2262</v>
      </c>
      <c r="F35" s="55">
        <v>6.0</v>
      </c>
      <c r="G35" s="16" t="str">
        <f>JOIN(",", LOOKUP($F35, address!$A$14:$A40, address!$B$14:$B40),LOOKUP($F35, address!$A$14:$A40, address!$C$14:$C40),LOOKUP($F35, address!$A$14:$A40, address!$D$14:$D40),LOOKUP($F35, address!$A$14:$A40, address!$E$14:$E40),LOOKUP($F35, address!$A$14:$A40, address!$G$14:$G40))</f>
        <v>01 Giver Street,,Give Hills,NSW,Australia</v>
      </c>
      <c r="H35" s="18" t="s">
        <v>30</v>
      </c>
      <c r="I35" s="16" t="str">
        <f>JOIN(",", LOOKUP($H35, address!$A$14:$A40, address!$B$14:$B40),LOOKUP($H35, address!$A$14:$A40, address!$C$14:$C40),LOOKUP($H35, address!$A$14:$A40, address!$D$14:$D40),LOOKUP($H35, address!$A$14:$A40, address!$E$14:$E40),LOOKUP($H35, address!$A$14:$A40, address!$G$14:$G40))</f>
        <v>#N/A</v>
      </c>
      <c r="J35" s="72"/>
      <c r="K35" s="72"/>
      <c r="L35" s="72"/>
      <c r="M35" s="72" t="s">
        <v>33</v>
      </c>
      <c r="N35" s="72"/>
      <c r="O35" s="72"/>
      <c r="P35" s="17"/>
    </row>
    <row r="36">
      <c r="A36" s="10">
        <v>15.0</v>
      </c>
      <c r="B36" s="19" t="s">
        <v>2263</v>
      </c>
      <c r="C36" s="30" t="s">
        <v>2263</v>
      </c>
      <c r="D36" s="30" t="s">
        <v>2263</v>
      </c>
      <c r="E36" s="30" t="s">
        <v>2263</v>
      </c>
      <c r="F36" s="55">
        <v>7.0</v>
      </c>
      <c r="G36" s="16" t="str">
        <f>JOIN(",", LOOKUP($F36, address!$A$14:$A40, address!$B$14:$B40),LOOKUP($F36, address!$A$14:$A40, address!$C$14:$C40),LOOKUP($F36, address!$A$14:$A40, address!$D$14:$D40),LOOKUP($F36, address!$A$14:$A40, address!$E$14:$E40),LOOKUP($F36, address!$A$14:$A40, address!$G$14:$G40))</f>
        <v>01 Receiver Street,,Receiver Hills,NSW,Australia</v>
      </c>
      <c r="H36" s="18" t="s">
        <v>30</v>
      </c>
      <c r="I36" s="16" t="str">
        <f>JOIN(",", LOOKUP($H36, address!$A$14:$A40, address!$B$14:$B40),LOOKUP($H36, address!$A$14:$A40, address!$C$14:$C40),LOOKUP($H36, address!$A$14:$A40, address!$D$14:$D40),LOOKUP($H36, address!$A$14:$A40, address!$E$14:$E40),LOOKUP($H36, address!$A$14:$A40, address!$G$14:$G40))</f>
        <v>#N/A</v>
      </c>
      <c r="J36" s="72"/>
      <c r="K36" s="72"/>
      <c r="L36" s="72"/>
      <c r="M36" s="72" t="s">
        <v>33</v>
      </c>
      <c r="N36" s="72"/>
      <c r="O36" s="72"/>
      <c r="P36" s="17"/>
    </row>
    <row r="37">
      <c r="A37" s="10">
        <v>16.0</v>
      </c>
      <c r="B37" s="19" t="s">
        <v>2264</v>
      </c>
      <c r="C37" s="19" t="s">
        <v>2264</v>
      </c>
      <c r="D37" s="19" t="s">
        <v>2264</v>
      </c>
      <c r="E37" s="19" t="s">
        <v>2264</v>
      </c>
      <c r="F37" s="55">
        <v>8.0</v>
      </c>
      <c r="G37" s="16" t="str">
        <f>JOIN(",", LOOKUP($F37, address!$A$14:$A40, address!$B$14:$B40),LOOKUP($F37, address!$A$14:$A40, address!$C$14:$C40),LOOKUP($F37, address!$A$14:$A40, address!$D$14:$D40),LOOKUP($F37, address!$A$14:$A40, address!$E$14:$E40),LOOKUP($F37, address!$A$14:$A40, address!$G$14:$G40))</f>
        <v>01 Contributor Street,,Contributor Hills,NSW,Australia</v>
      </c>
      <c r="H37" s="18" t="s">
        <v>30</v>
      </c>
      <c r="I37" s="16" t="str">
        <f>JOIN(",", LOOKUP($H37, address!$A$14:$A40, address!$B$14:$B40),LOOKUP($H37, address!$A$14:$A40, address!$C$14:$C40),LOOKUP($H37, address!$A$14:$A40, address!$D$14:$D40),LOOKUP($H37, address!$A$14:$A40, address!$E$14:$E40),LOOKUP($H37, address!$A$14:$A40, address!$G$14:$G40))</f>
        <v>#N/A</v>
      </c>
      <c r="J37" s="72"/>
      <c r="K37" s="72"/>
      <c r="L37" s="72"/>
      <c r="M37" s="72" t="s">
        <v>33</v>
      </c>
      <c r="N37" s="72"/>
      <c r="O37" s="72"/>
      <c r="P37" s="17"/>
    </row>
    <row r="38">
      <c r="A38" s="10">
        <v>17.0</v>
      </c>
      <c r="B38" s="19" t="s">
        <v>2265</v>
      </c>
      <c r="C38" s="30" t="s">
        <v>2265</v>
      </c>
      <c r="D38" s="30" t="s">
        <v>2265</v>
      </c>
      <c r="E38" s="30" t="s">
        <v>2265</v>
      </c>
      <c r="F38" s="55">
        <v>10.0</v>
      </c>
      <c r="G38" s="16" t="str">
        <f>JOIN(",", LOOKUP($F38, address!$A$14:$A40, address!$B$14:$B40),LOOKUP($F38, address!$A$14:$A40, address!$C$14:$C40),LOOKUP($F38, address!$A$14:$A40, address!$D$14:$D40),LOOKUP($F38, address!$A$14:$A40, address!$E$14:$E40),LOOKUP($F38, address!$A$14:$A40, address!$G$14:$G40))</f>
        <v>01 Keepsake Street,,Keepsake Valley,NSW,Australia</v>
      </c>
      <c r="H38" s="18" t="s">
        <v>30</v>
      </c>
      <c r="I38" s="16" t="str">
        <f>JOIN(",", LOOKUP($H38, address!$A$14:$A40, address!$B$14:$B40),LOOKUP($H38, address!$A$14:$A40, address!$C$14:$C40),LOOKUP($H38, address!$A$14:$A40, address!$D$14:$D40),LOOKUP($H38, address!$A$14:$A40, address!$E$14:$E40),LOOKUP($H38, address!$A$14:$A40, address!$G$14:$G40))</f>
        <v>#N/A</v>
      </c>
      <c r="J38" s="72"/>
      <c r="K38" s="72"/>
      <c r="L38" s="72"/>
      <c r="M38" s="72" t="s">
        <v>33</v>
      </c>
      <c r="N38" s="72"/>
      <c r="O38" s="72"/>
      <c r="P38" s="17"/>
    </row>
    <row r="39">
      <c r="A39" s="10">
        <v>18.0</v>
      </c>
      <c r="B39" s="19" t="s">
        <v>2266</v>
      </c>
      <c r="C39" s="30" t="s">
        <v>2266</v>
      </c>
      <c r="D39" s="30" t="s">
        <v>2266</v>
      </c>
      <c r="E39" s="30" t="s">
        <v>2266</v>
      </c>
      <c r="F39" s="55">
        <v>1.0</v>
      </c>
      <c r="G39" s="16" t="str">
        <f>JOIN(",", LOOKUP($F39, address!$A$14:$A40, address!$B$14:$B40),LOOKUP($F39, address!$A$14:$A40, address!$C$14:$C40),LOOKUP($F39, address!$A$14:$A40, address!$D$14:$D40),LOOKUP($F39, address!$A$14:$A40, address!$E$14:$E40),LOOKUP($F39, address!$A$14:$A40, address!$G$14:$G40))</f>
        <v>742 Evergreen Terrance,,Springfield,Oregon,USA</v>
      </c>
      <c r="H39" s="18" t="s">
        <v>30</v>
      </c>
      <c r="I39" s="16" t="str">
        <f>JOIN(",", LOOKUP($H39, address!$A$14:$A40, address!$B$14:$B40),LOOKUP($H39, address!$A$14:$A40, address!$C$14:$C40),LOOKUP($H39, address!$A$14:$A40, address!$D$14:$D40),LOOKUP($H39, address!$A$14:$A40, address!$E$14:$E40),LOOKUP($H39, address!$A$14:$A40, address!$G$14:$G40))</f>
        <v>#N/A</v>
      </c>
      <c r="J39" s="72"/>
      <c r="K39" s="72"/>
      <c r="L39" s="72"/>
      <c r="M39" s="72" t="s">
        <v>33</v>
      </c>
      <c r="N39" s="72"/>
      <c r="O39" s="72"/>
      <c r="P39" s="17"/>
    </row>
    <row r="40">
      <c r="A40" s="3"/>
      <c r="B40" s="3"/>
      <c r="C40" s="3"/>
      <c r="D40" s="3"/>
      <c r="E40" s="3"/>
      <c r="F40" s="3"/>
      <c r="G40" s="3"/>
      <c r="H40" s="3"/>
      <c r="I40" s="3"/>
      <c r="J40" s="3"/>
      <c r="K40" s="3"/>
      <c r="L40" s="3"/>
      <c r="M40" s="3"/>
      <c r="N40" s="3"/>
      <c r="O40" s="3"/>
      <c r="P40" s="3"/>
    </row>
  </sheetData>
  <drawing r:id="rId2"/>
  <legacyDrawing r:id="rId3"/>
  <tableParts count="1">
    <tablePart r:id="rId5"/>
  </tableParts>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4.38"/>
    <col customWidth="1" min="3" max="3" width="29.75"/>
    <col customWidth="1" min="4" max="4" width="10.25"/>
    <col customWidth="1" min="5" max="5" width="18.13"/>
    <col customWidth="1" min="6" max="6" width="37.88"/>
    <col customWidth="1" min="7" max="7" width="9.88"/>
    <col customWidth="1" min="8" max="8" width="7.5"/>
    <col customWidth="1" min="9" max="9" width="5.63"/>
    <col customWidth="1" min="10" max="10" width="15.75"/>
    <col customWidth="1" min="11" max="11" width="14.88"/>
  </cols>
  <sheetData>
    <row r="1">
      <c r="A1" s="1" t="s">
        <v>3</v>
      </c>
      <c r="B1" s="24" t="s">
        <v>1</v>
      </c>
      <c r="C1" s="2" t="s">
        <v>60</v>
      </c>
      <c r="D1" s="25"/>
      <c r="E1" s="25"/>
      <c r="F1" s="25"/>
      <c r="G1" s="3"/>
      <c r="H1" s="3"/>
      <c r="I1" s="3"/>
      <c r="J1" s="3"/>
      <c r="K1" s="3"/>
      <c r="L1" s="3"/>
      <c r="M1" s="3"/>
      <c r="N1" s="3"/>
      <c r="O1" s="3"/>
      <c r="P1" s="3"/>
    </row>
    <row r="2">
      <c r="A2" s="5" t="s">
        <v>114</v>
      </c>
      <c r="B2" s="57" t="s">
        <v>15</v>
      </c>
      <c r="C2" s="27" t="s">
        <v>2267</v>
      </c>
      <c r="D2" s="6" t="s">
        <v>2268</v>
      </c>
      <c r="E2" s="27"/>
      <c r="F2" s="27"/>
      <c r="G2" s="3"/>
      <c r="H2" s="3"/>
      <c r="I2" s="3"/>
      <c r="J2" s="3"/>
      <c r="K2" s="3"/>
      <c r="L2" s="3"/>
      <c r="M2" s="3"/>
      <c r="N2" s="3"/>
      <c r="O2" s="3"/>
      <c r="P2" s="3"/>
    </row>
    <row r="3">
      <c r="A3" s="1" t="s">
        <v>542</v>
      </c>
      <c r="B3" s="27" t="s">
        <v>1</v>
      </c>
      <c r="C3" s="2" t="s">
        <v>60</v>
      </c>
      <c r="D3" s="25"/>
      <c r="E3" s="25"/>
      <c r="F3" s="25"/>
      <c r="G3" s="3"/>
      <c r="H3" s="3"/>
      <c r="I3" s="3"/>
      <c r="J3" s="3"/>
      <c r="K3" s="3"/>
      <c r="L3" s="3"/>
      <c r="M3" s="3"/>
      <c r="N3" s="3"/>
      <c r="O3" s="3"/>
      <c r="P3" s="3"/>
    </row>
    <row r="4">
      <c r="A4" s="1" t="s">
        <v>116</v>
      </c>
      <c r="B4" s="24" t="s">
        <v>6</v>
      </c>
      <c r="C4" s="25"/>
      <c r="D4" s="27" t="s">
        <v>2269</v>
      </c>
      <c r="E4" s="25"/>
      <c r="F4" s="25"/>
      <c r="G4" s="3"/>
      <c r="H4" s="3"/>
      <c r="I4" s="3"/>
      <c r="J4" s="3"/>
      <c r="K4" s="3"/>
      <c r="L4" s="3"/>
      <c r="M4" s="3"/>
      <c r="N4" s="3"/>
      <c r="O4" s="3"/>
      <c r="P4" s="3"/>
    </row>
    <row r="5">
      <c r="A5" s="26" t="s">
        <v>133</v>
      </c>
      <c r="B5" s="27" t="s">
        <v>6</v>
      </c>
      <c r="C5" s="27" t="s">
        <v>8</v>
      </c>
      <c r="D5" s="27"/>
      <c r="E5" s="27"/>
      <c r="F5" s="27"/>
      <c r="G5" s="3"/>
      <c r="H5" s="3"/>
      <c r="I5" s="3"/>
      <c r="J5" s="3"/>
      <c r="K5" s="3"/>
      <c r="L5" s="3"/>
      <c r="M5" s="3"/>
      <c r="N5" s="3"/>
      <c r="O5" s="3"/>
      <c r="P5" s="3"/>
    </row>
    <row r="6">
      <c r="A6" s="26" t="s">
        <v>127</v>
      </c>
      <c r="B6" s="27" t="s">
        <v>1</v>
      </c>
      <c r="C6" s="27" t="s">
        <v>128</v>
      </c>
      <c r="D6" s="27" t="s">
        <v>129</v>
      </c>
      <c r="E6" s="27"/>
      <c r="F6" s="27"/>
      <c r="G6" s="3"/>
      <c r="H6" s="3"/>
      <c r="I6" s="3"/>
      <c r="J6" s="3"/>
      <c r="K6" s="3"/>
      <c r="L6" s="3"/>
      <c r="M6" s="3"/>
      <c r="N6" s="3"/>
      <c r="O6" s="3"/>
      <c r="P6" s="3"/>
    </row>
    <row r="7">
      <c r="A7" s="1" t="s">
        <v>22</v>
      </c>
      <c r="B7" s="2" t="s">
        <v>15</v>
      </c>
      <c r="C7" s="157" t="s">
        <v>23</v>
      </c>
      <c r="D7" s="3"/>
      <c r="E7" s="3"/>
      <c r="F7" s="3"/>
      <c r="G7" s="3"/>
      <c r="H7" s="3"/>
      <c r="I7" s="3"/>
      <c r="J7" s="3"/>
      <c r="K7" s="3"/>
      <c r="L7" s="3"/>
      <c r="M7" s="3"/>
      <c r="N7" s="3"/>
      <c r="O7" s="3"/>
      <c r="P7" s="3"/>
    </row>
    <row r="8">
      <c r="A8" s="39" t="s">
        <v>24</v>
      </c>
      <c r="B8" s="25" t="s">
        <v>20</v>
      </c>
      <c r="C8" s="25"/>
      <c r="D8" s="3"/>
      <c r="E8" s="3"/>
      <c r="F8" s="3"/>
      <c r="G8" s="3"/>
      <c r="H8" s="3"/>
      <c r="I8" s="3"/>
      <c r="J8" s="3"/>
      <c r="K8" s="3"/>
      <c r="L8" s="3"/>
      <c r="M8" s="3"/>
      <c r="N8" s="3"/>
      <c r="O8" s="3"/>
      <c r="P8" s="3"/>
    </row>
    <row r="9">
      <c r="A9" s="39" t="s">
        <v>25</v>
      </c>
      <c r="B9" s="25" t="s">
        <v>20</v>
      </c>
      <c r="C9" s="25" t="s">
        <v>26</v>
      </c>
      <c r="D9" s="3"/>
      <c r="E9" s="3"/>
      <c r="F9" s="3"/>
      <c r="G9" s="3"/>
      <c r="H9" s="3"/>
      <c r="I9" s="3"/>
      <c r="J9" s="3"/>
      <c r="K9" s="3"/>
      <c r="L9" s="3"/>
      <c r="M9" s="3"/>
      <c r="N9" s="3"/>
      <c r="O9" s="3"/>
      <c r="P9" s="3"/>
    </row>
    <row r="10">
      <c r="A10" s="1"/>
      <c r="B10" s="3"/>
      <c r="C10" s="3"/>
      <c r="D10" s="3"/>
      <c r="E10" s="3"/>
      <c r="F10" s="3"/>
      <c r="G10" s="3"/>
      <c r="H10" s="3"/>
      <c r="I10" s="3"/>
      <c r="J10" s="3"/>
      <c r="K10" s="3"/>
      <c r="L10" s="3"/>
      <c r="M10" s="3"/>
      <c r="N10" s="3"/>
      <c r="O10" s="3"/>
      <c r="P10" s="3"/>
    </row>
    <row r="11">
      <c r="A11" s="1"/>
      <c r="B11" s="3"/>
      <c r="C11" s="3"/>
      <c r="D11" s="3"/>
      <c r="E11" s="3"/>
      <c r="F11" s="3"/>
      <c r="G11" s="3"/>
      <c r="H11" s="3"/>
      <c r="I11" s="3"/>
      <c r="J11" s="3"/>
      <c r="K11" s="3"/>
      <c r="L11" s="3"/>
      <c r="M11" s="3"/>
      <c r="N11" s="3"/>
      <c r="O11" s="3"/>
      <c r="P11" s="3"/>
    </row>
    <row r="12">
      <c r="A12" s="88" t="s">
        <v>3</v>
      </c>
      <c r="B12" s="32" t="s">
        <v>27</v>
      </c>
      <c r="C12" s="88" t="s">
        <v>114</v>
      </c>
      <c r="D12" s="73" t="s">
        <v>542</v>
      </c>
      <c r="E12" s="170" t="s">
        <v>953</v>
      </c>
      <c r="F12" s="88" t="s">
        <v>116</v>
      </c>
      <c r="G12" s="70" t="s">
        <v>133</v>
      </c>
      <c r="H12" s="70" t="s">
        <v>127</v>
      </c>
      <c r="I12" s="74" t="s">
        <v>22</v>
      </c>
      <c r="J12" s="74" t="s">
        <v>24</v>
      </c>
      <c r="K12" s="74" t="s">
        <v>25</v>
      </c>
      <c r="L12" s="230"/>
      <c r="M12" s="230"/>
      <c r="N12" s="230"/>
      <c r="O12" s="230"/>
      <c r="P12" s="230"/>
    </row>
    <row r="13">
      <c r="A13" s="89">
        <v>1.0</v>
      </c>
      <c r="B13" s="48" t="str">
        <f>LOOKUP($A13, user!$A$22:$A24, user!$E$22:$E24)</f>
        <v>Mr Plow</v>
      </c>
      <c r="C13" s="89" t="s">
        <v>117</v>
      </c>
      <c r="D13" s="32">
        <v>1.0</v>
      </c>
      <c r="E13" s="15" t="str">
        <f t="shared" ref="E13:E23" si="1">CONCATENATE($A13, ":", $C13,":",$D13)</f>
        <v>1:email:1</v>
      </c>
      <c r="F13" s="89" t="s">
        <v>2270</v>
      </c>
      <c r="G13" s="32" t="s">
        <v>2271</v>
      </c>
      <c r="H13" s="32">
        <v>1.0</v>
      </c>
      <c r="I13" s="34"/>
      <c r="J13" s="34"/>
      <c r="K13" s="34"/>
      <c r="L13" s="34"/>
      <c r="M13" s="34"/>
      <c r="N13" s="34"/>
      <c r="O13" s="34"/>
      <c r="P13" s="34"/>
    </row>
    <row r="14">
      <c r="A14" s="89">
        <v>1.0</v>
      </c>
      <c r="B14" s="48" t="str">
        <f>LOOKUP($A14, user!$A$22:$A24, user!$E$22:$E24)</f>
        <v>Mr Plow</v>
      </c>
      <c r="C14" s="32" t="s">
        <v>956</v>
      </c>
      <c r="D14" s="32">
        <v>1.0</v>
      </c>
      <c r="E14" s="15" t="str">
        <f t="shared" si="1"/>
        <v>1:phone:1</v>
      </c>
      <c r="F14" s="89" t="s">
        <v>2272</v>
      </c>
      <c r="G14" s="32" t="s">
        <v>2273</v>
      </c>
      <c r="H14" s="32">
        <v>1.0</v>
      </c>
      <c r="I14" s="34"/>
      <c r="J14" s="34"/>
      <c r="K14" s="34"/>
      <c r="L14" s="34"/>
      <c r="M14" s="34"/>
      <c r="N14" s="34"/>
      <c r="O14" s="34"/>
      <c r="P14" s="34"/>
    </row>
    <row r="15">
      <c r="A15" s="89">
        <v>1.0</v>
      </c>
      <c r="B15" s="48" t="str">
        <f>LOOKUP($A15, user!$A$22:$A24, user!$E$22:$E24)</f>
        <v>Mr Plow</v>
      </c>
      <c r="C15" s="89" t="s">
        <v>959</v>
      </c>
      <c r="D15" s="32">
        <v>1.0</v>
      </c>
      <c r="E15" s="15" t="str">
        <f t="shared" si="1"/>
        <v>1:URL:1</v>
      </c>
      <c r="F15" s="231" t="s">
        <v>2274</v>
      </c>
      <c r="G15" s="32" t="s">
        <v>30</v>
      </c>
      <c r="H15" s="32">
        <v>1.0</v>
      </c>
      <c r="I15" s="34"/>
      <c r="J15" s="34"/>
      <c r="K15" s="34"/>
      <c r="L15" s="34"/>
      <c r="M15" s="34"/>
      <c r="N15" s="34"/>
      <c r="O15" s="34"/>
      <c r="P15" s="34"/>
    </row>
    <row r="16">
      <c r="A16" s="89">
        <v>2.0</v>
      </c>
      <c r="B16" s="48" t="str">
        <f>LOOKUP($A16, user!$A$22:$A24, user!$E$22:$E24)</f>
        <v>Ruddiger</v>
      </c>
      <c r="C16" s="34" t="s">
        <v>959</v>
      </c>
      <c r="D16" s="32">
        <v>1.0</v>
      </c>
      <c r="E16" s="15" t="str">
        <f t="shared" si="1"/>
        <v>2:URL:1</v>
      </c>
      <c r="F16" s="244" t="s">
        <v>2275</v>
      </c>
      <c r="G16" s="32" t="s">
        <v>2276</v>
      </c>
      <c r="H16" s="32">
        <v>1.0</v>
      </c>
      <c r="I16" s="34"/>
      <c r="J16" s="34"/>
      <c r="K16" s="34"/>
      <c r="L16" s="34"/>
      <c r="M16" s="34"/>
      <c r="N16" s="34"/>
      <c r="O16" s="34"/>
      <c r="P16" s="34"/>
    </row>
    <row r="17">
      <c r="A17" s="89">
        <v>2.0</v>
      </c>
      <c r="B17" s="48" t="str">
        <f>LOOKUP($A17, user!$A$22:$A24, user!$E$22:$E24)</f>
        <v>Ruddiger</v>
      </c>
      <c r="C17" s="34" t="s">
        <v>117</v>
      </c>
      <c r="D17" s="32">
        <v>1.0</v>
      </c>
      <c r="E17" s="15" t="str">
        <f t="shared" si="1"/>
        <v>2:email:1</v>
      </c>
      <c r="F17" s="89" t="s">
        <v>2277</v>
      </c>
      <c r="G17" s="32" t="s">
        <v>30</v>
      </c>
      <c r="H17" s="32">
        <v>1.0</v>
      </c>
      <c r="I17" s="34"/>
      <c r="J17" s="34"/>
      <c r="K17" s="34"/>
      <c r="L17" s="34"/>
      <c r="M17" s="34"/>
      <c r="N17" s="34"/>
      <c r="O17" s="34"/>
      <c r="P17" s="34"/>
    </row>
    <row r="18">
      <c r="A18" s="32">
        <v>7.0</v>
      </c>
      <c r="B18" s="48" t="str">
        <f>LOOKUP($A18, user!$A$22:$A24, user!$E$22:$E24)</f>
        <v>Moo</v>
      </c>
      <c r="C18" s="32" t="s">
        <v>956</v>
      </c>
      <c r="D18" s="32">
        <v>1.0</v>
      </c>
      <c r="E18" s="15" t="str">
        <f t="shared" si="1"/>
        <v>7:phone:1</v>
      </c>
      <c r="F18" s="32" t="s">
        <v>2278</v>
      </c>
      <c r="G18" s="32" t="s">
        <v>30</v>
      </c>
      <c r="H18" s="32">
        <v>1.0</v>
      </c>
      <c r="I18" s="34"/>
      <c r="J18" s="34"/>
      <c r="K18" s="34"/>
      <c r="L18" s="34"/>
      <c r="M18" s="34"/>
      <c r="N18" s="34"/>
      <c r="O18" s="34"/>
      <c r="P18" s="34"/>
    </row>
    <row r="19">
      <c r="A19" s="32">
        <v>14.0</v>
      </c>
      <c r="B19" s="48" t="str">
        <f>LOOKUP($A19, user!$A$22:$A24, user!$E$22:$E24)</f>
        <v>GIVER</v>
      </c>
      <c r="C19" s="89" t="s">
        <v>117</v>
      </c>
      <c r="D19" s="32">
        <v>1.0</v>
      </c>
      <c r="E19" s="15" t="str">
        <f t="shared" si="1"/>
        <v>14:email:1</v>
      </c>
      <c r="F19" s="32" t="s">
        <v>2279</v>
      </c>
      <c r="G19" s="32" t="s">
        <v>2280</v>
      </c>
      <c r="H19" s="32">
        <v>1.0</v>
      </c>
      <c r="I19" s="34"/>
      <c r="J19" s="34"/>
      <c r="K19" s="34"/>
      <c r="L19" s="34"/>
      <c r="M19" s="34"/>
      <c r="N19" s="34"/>
      <c r="O19" s="34"/>
      <c r="P19" s="34"/>
    </row>
    <row r="20">
      <c r="A20" s="32">
        <v>15.0</v>
      </c>
      <c r="B20" s="48" t="str">
        <f>LOOKUP($A20, user!$A$22:$A24, user!$E$22:$E24)</f>
        <v>RECEIVER</v>
      </c>
      <c r="C20" s="89" t="s">
        <v>117</v>
      </c>
      <c r="D20" s="32">
        <v>1.0</v>
      </c>
      <c r="E20" s="15" t="str">
        <f t="shared" si="1"/>
        <v>15:email:1</v>
      </c>
      <c r="F20" s="32" t="s">
        <v>2281</v>
      </c>
      <c r="G20" s="32" t="s">
        <v>2280</v>
      </c>
      <c r="H20" s="32">
        <v>1.0</v>
      </c>
      <c r="I20" s="34"/>
      <c r="J20" s="34"/>
      <c r="K20" s="34"/>
      <c r="L20" s="34"/>
      <c r="M20" s="34"/>
      <c r="N20" s="34"/>
      <c r="O20" s="34"/>
      <c r="P20" s="34"/>
    </row>
    <row r="21">
      <c r="A21" s="32">
        <v>15.0</v>
      </c>
      <c r="B21" s="48" t="str">
        <f>LOOKUP($A21, user!$A$22:$A24, user!$E$22:$E24)</f>
        <v>RECEIVER</v>
      </c>
      <c r="C21" s="89" t="s">
        <v>117</v>
      </c>
      <c r="D21" s="32">
        <v>2.0</v>
      </c>
      <c r="E21" s="15" t="str">
        <f t="shared" si="1"/>
        <v>15:email:2</v>
      </c>
      <c r="F21" s="32" t="s">
        <v>2282</v>
      </c>
      <c r="G21" s="32" t="s">
        <v>2280</v>
      </c>
      <c r="H21" s="32">
        <v>1.0</v>
      </c>
      <c r="I21" s="34"/>
      <c r="J21" s="34"/>
      <c r="K21" s="34"/>
      <c r="L21" s="34"/>
      <c r="M21" s="34"/>
      <c r="N21" s="34"/>
      <c r="O21" s="34"/>
      <c r="P21" s="34"/>
    </row>
    <row r="22">
      <c r="A22" s="32">
        <v>16.0</v>
      </c>
      <c r="B22" s="48" t="str">
        <f>LOOKUP($A22, user!$A$22:$A24, user!$E$22:$E24)</f>
        <v>CONTRIBUTOR</v>
      </c>
      <c r="C22" s="89" t="s">
        <v>117</v>
      </c>
      <c r="D22" s="32">
        <v>1.0</v>
      </c>
      <c r="E22" s="15" t="str">
        <f t="shared" si="1"/>
        <v>16:email:1</v>
      </c>
      <c r="F22" s="32" t="s">
        <v>2283</v>
      </c>
      <c r="G22" s="32" t="s">
        <v>2280</v>
      </c>
      <c r="H22" s="32">
        <v>1.0</v>
      </c>
      <c r="I22" s="34"/>
      <c r="J22" s="34"/>
      <c r="K22" s="34"/>
      <c r="L22" s="34"/>
      <c r="M22" s="34"/>
      <c r="N22" s="34"/>
      <c r="O22" s="34"/>
      <c r="P22" s="34"/>
    </row>
    <row r="23">
      <c r="A23" s="32">
        <v>17.0</v>
      </c>
      <c r="B23" s="48" t="str">
        <f>LOOKUP($A23, user!$A$22:$A24, user!$E$22:$E24)</f>
        <v>KEEPSAKE</v>
      </c>
      <c r="C23" s="89" t="s">
        <v>117</v>
      </c>
      <c r="D23" s="32">
        <v>1.0</v>
      </c>
      <c r="E23" s="15" t="str">
        <f t="shared" si="1"/>
        <v>17:email:1</v>
      </c>
      <c r="F23" s="32" t="s">
        <v>2284</v>
      </c>
      <c r="G23" s="32" t="s">
        <v>2280</v>
      </c>
      <c r="H23" s="32">
        <v>1.0</v>
      </c>
      <c r="I23" s="34"/>
      <c r="J23" s="34"/>
      <c r="K23" s="34"/>
      <c r="L23" s="34"/>
      <c r="M23" s="34"/>
      <c r="N23" s="34"/>
      <c r="O23" s="34"/>
      <c r="P23" s="34"/>
    </row>
    <row r="24">
      <c r="A24" s="3"/>
      <c r="B24" s="3"/>
      <c r="C24" s="3"/>
      <c r="D24" s="3"/>
      <c r="E24" s="3"/>
      <c r="F24" s="3"/>
      <c r="G24" s="3"/>
      <c r="H24" s="3"/>
      <c r="I24" s="3"/>
      <c r="J24" s="3"/>
      <c r="K24" s="3"/>
      <c r="L24" s="3"/>
      <c r="M24" s="3"/>
      <c r="N24" s="3"/>
      <c r="O24" s="3"/>
      <c r="P24" s="3"/>
    </row>
  </sheetData>
  <hyperlinks>
    <hyperlink r:id="rId2" ref="F15"/>
    <hyperlink r:id="rId3" ref="F16"/>
  </hyperlinks>
  <drawing r:id="rId4"/>
  <legacyDrawing r:id="rId5"/>
  <tableParts count="1">
    <tablePart r:id="rId7"/>
  </tableParts>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4.38"/>
    <col customWidth="1" min="3" max="3" width="9.25"/>
    <col customWidth="1" min="4" max="4" width="11.38"/>
    <col customWidth="1" min="5" max="6" width="10.25"/>
    <col customWidth="1" min="7" max="7" width="16.25"/>
    <col customWidth="1" min="8" max="8" width="12.88"/>
    <col customWidth="1" min="9" max="9" width="15.75"/>
    <col customWidth="1" min="10" max="11" width="14.88"/>
  </cols>
  <sheetData>
    <row r="1">
      <c r="A1" s="1" t="s">
        <v>3</v>
      </c>
      <c r="B1" s="2" t="s">
        <v>1</v>
      </c>
      <c r="C1" s="2" t="s">
        <v>2</v>
      </c>
      <c r="D1" s="3"/>
      <c r="E1" s="3"/>
      <c r="F1" s="3"/>
      <c r="G1" s="3"/>
      <c r="H1" s="3"/>
      <c r="I1" s="3"/>
      <c r="J1" s="3"/>
      <c r="K1" s="3"/>
    </row>
    <row r="2">
      <c r="A2" s="1" t="s">
        <v>2206</v>
      </c>
      <c r="B2" s="2" t="s">
        <v>1</v>
      </c>
      <c r="C2" s="2" t="s">
        <v>128</v>
      </c>
      <c r="D2" s="25" t="s">
        <v>129</v>
      </c>
      <c r="E2" s="3"/>
      <c r="F2" s="3"/>
      <c r="G2" s="3"/>
      <c r="H2" s="3"/>
      <c r="I2" s="3"/>
      <c r="J2" s="3"/>
      <c r="K2" s="3"/>
    </row>
    <row r="3">
      <c r="A3" s="1" t="s">
        <v>2207</v>
      </c>
      <c r="B3" s="2" t="s">
        <v>1</v>
      </c>
      <c r="C3" s="2" t="s">
        <v>128</v>
      </c>
      <c r="D3" s="25" t="s">
        <v>129</v>
      </c>
      <c r="E3" s="3"/>
      <c r="F3" s="3"/>
      <c r="G3" s="3"/>
      <c r="H3" s="3"/>
      <c r="I3" s="3"/>
      <c r="J3" s="3"/>
      <c r="K3" s="3"/>
    </row>
    <row r="4">
      <c r="A4" s="1" t="s">
        <v>2208</v>
      </c>
      <c r="B4" s="2" t="s">
        <v>1</v>
      </c>
      <c r="C4" s="2" t="s">
        <v>128</v>
      </c>
      <c r="D4" s="25" t="s">
        <v>129</v>
      </c>
      <c r="E4" s="3"/>
      <c r="F4" s="3"/>
      <c r="G4" s="3"/>
      <c r="H4" s="3"/>
      <c r="I4" s="3"/>
      <c r="J4" s="3"/>
      <c r="K4" s="3"/>
    </row>
    <row r="5">
      <c r="A5" s="1" t="s">
        <v>7</v>
      </c>
      <c r="B5" s="2" t="s">
        <v>1</v>
      </c>
      <c r="C5" s="2" t="s">
        <v>128</v>
      </c>
      <c r="D5" s="25" t="s">
        <v>129</v>
      </c>
      <c r="E5" s="3"/>
      <c r="F5" s="3"/>
      <c r="G5" s="3"/>
      <c r="H5" s="3"/>
      <c r="I5" s="3"/>
      <c r="J5" s="3"/>
      <c r="K5" s="3"/>
    </row>
    <row r="6">
      <c r="A6" s="1" t="s">
        <v>2118</v>
      </c>
      <c r="B6" s="2" t="s">
        <v>1</v>
      </c>
      <c r="C6" s="2" t="s">
        <v>128</v>
      </c>
      <c r="D6" s="25" t="s">
        <v>129</v>
      </c>
      <c r="E6" s="3"/>
      <c r="F6" s="3"/>
      <c r="G6" s="3"/>
      <c r="H6" s="3"/>
      <c r="I6" s="3"/>
      <c r="J6" s="3"/>
      <c r="K6" s="3"/>
    </row>
    <row r="7">
      <c r="A7" s="1" t="s">
        <v>2119</v>
      </c>
      <c r="B7" s="2" t="s">
        <v>1</v>
      </c>
      <c r="C7" s="2" t="s">
        <v>128</v>
      </c>
      <c r="D7" s="25" t="s">
        <v>129</v>
      </c>
      <c r="E7" s="3"/>
      <c r="F7" s="3"/>
      <c r="G7" s="3"/>
      <c r="H7" s="3"/>
      <c r="I7" s="3"/>
      <c r="J7" s="3"/>
      <c r="K7" s="3"/>
    </row>
    <row r="8">
      <c r="A8" s="1" t="s">
        <v>24</v>
      </c>
      <c r="B8" s="2" t="s">
        <v>20</v>
      </c>
      <c r="C8" s="3"/>
      <c r="D8" s="3"/>
      <c r="E8" s="3"/>
      <c r="F8" s="3"/>
      <c r="G8" s="3"/>
      <c r="H8" s="3"/>
      <c r="I8" s="3"/>
      <c r="J8" s="3"/>
      <c r="K8" s="3"/>
    </row>
    <row r="9">
      <c r="A9" s="1" t="s">
        <v>25</v>
      </c>
      <c r="B9" s="2" t="s">
        <v>20</v>
      </c>
      <c r="C9" s="2" t="s">
        <v>26</v>
      </c>
      <c r="D9" s="3"/>
      <c r="E9" s="3"/>
      <c r="F9" s="3"/>
      <c r="G9" s="3"/>
      <c r="H9" s="3"/>
      <c r="I9" s="3"/>
      <c r="J9" s="3"/>
      <c r="K9" s="3"/>
    </row>
    <row r="10">
      <c r="A10" s="2" t="s">
        <v>2215</v>
      </c>
      <c r="B10" s="3"/>
      <c r="C10" s="3"/>
      <c r="D10" s="3"/>
      <c r="E10" s="3"/>
      <c r="F10" s="3"/>
      <c r="G10" s="3"/>
      <c r="H10" s="3"/>
      <c r="I10" s="3"/>
      <c r="J10" s="3"/>
      <c r="K10" s="3"/>
    </row>
    <row r="11">
      <c r="A11" s="2" t="s">
        <v>2216</v>
      </c>
      <c r="B11" s="3"/>
      <c r="C11" s="3"/>
      <c r="D11" s="3"/>
      <c r="E11" s="3"/>
      <c r="F11" s="3"/>
      <c r="G11" s="3"/>
      <c r="H11" s="3"/>
      <c r="I11" s="3"/>
      <c r="J11" s="3"/>
      <c r="K11" s="3"/>
    </row>
    <row r="12">
      <c r="A12" s="2" t="s">
        <v>2217</v>
      </c>
      <c r="B12" s="3"/>
      <c r="C12" s="3"/>
      <c r="D12" s="3"/>
      <c r="E12" s="3"/>
      <c r="F12" s="3"/>
      <c r="G12" s="3"/>
      <c r="H12" s="3"/>
      <c r="I12" s="3"/>
      <c r="J12" s="3"/>
      <c r="K12" s="3"/>
    </row>
    <row r="13">
      <c r="A13" s="3"/>
      <c r="B13" s="3"/>
      <c r="C13" s="3"/>
      <c r="D13" s="3"/>
      <c r="E13" s="3"/>
      <c r="F13" s="3"/>
      <c r="G13" s="3"/>
      <c r="H13" s="3"/>
      <c r="I13" s="3"/>
      <c r="J13" s="3"/>
      <c r="K13" s="3"/>
    </row>
    <row r="14">
      <c r="A14" s="3"/>
      <c r="B14" s="3"/>
      <c r="C14" s="3"/>
      <c r="D14" s="3"/>
      <c r="E14" s="3"/>
      <c r="F14" s="3"/>
      <c r="G14" s="3"/>
      <c r="H14" s="3"/>
      <c r="I14" s="3"/>
      <c r="J14" s="3"/>
      <c r="K14" s="3"/>
    </row>
    <row r="15">
      <c r="A15" s="9" t="s">
        <v>3</v>
      </c>
      <c r="B15" s="32" t="s">
        <v>27</v>
      </c>
      <c r="C15" s="43" t="s">
        <v>2206</v>
      </c>
      <c r="D15" s="43" t="s">
        <v>2207</v>
      </c>
      <c r="E15" s="43" t="s">
        <v>2208</v>
      </c>
      <c r="F15" s="43" t="s">
        <v>7</v>
      </c>
      <c r="G15" s="11" t="s">
        <v>2118</v>
      </c>
      <c r="H15" s="11" t="s">
        <v>2119</v>
      </c>
      <c r="I15" s="43" t="s">
        <v>24</v>
      </c>
      <c r="J15" s="43" t="s">
        <v>25</v>
      </c>
      <c r="K15" s="12"/>
    </row>
    <row r="16">
      <c r="A16" s="14">
        <v>1.0</v>
      </c>
      <c r="B16" s="48" t="str">
        <f>LOOKUP($A16, user!$A$22:$A33, user!$E$22:$E33)</f>
        <v>Mr Plow</v>
      </c>
      <c r="C16" s="22">
        <v>1.0</v>
      </c>
      <c r="D16" s="22">
        <v>1.0</v>
      </c>
      <c r="E16" s="22">
        <v>1.0</v>
      </c>
      <c r="F16" s="22">
        <v>1.0</v>
      </c>
      <c r="G16" s="22">
        <v>1.0</v>
      </c>
      <c r="H16" s="22">
        <v>1.0</v>
      </c>
      <c r="I16" s="16"/>
      <c r="J16" s="21"/>
      <c r="K16" s="17"/>
    </row>
    <row r="17">
      <c r="A17" s="14">
        <v>2.0</v>
      </c>
      <c r="B17" s="48" t="str">
        <f>LOOKUP($A17, user!$A$22:$A33, user!$E$22:$E33)</f>
        <v>Ruddiger</v>
      </c>
      <c r="C17" s="22">
        <v>1.0</v>
      </c>
      <c r="D17" s="22">
        <v>1.0</v>
      </c>
      <c r="E17" s="22">
        <v>1.0</v>
      </c>
      <c r="F17" s="22">
        <v>1.0</v>
      </c>
      <c r="G17" s="22">
        <v>1.0</v>
      </c>
      <c r="H17" s="22">
        <v>1.0</v>
      </c>
      <c r="I17" s="18"/>
      <c r="J17" s="72"/>
      <c r="K17" s="17"/>
    </row>
    <row r="18">
      <c r="A18" s="10">
        <v>3.0</v>
      </c>
      <c r="B18" s="48" t="str">
        <f>LOOKUP($A18, user!$A$22:$A33, user!$E$22:$E33)</f>
        <v>Lie Smeller</v>
      </c>
      <c r="C18" s="22">
        <v>1.0</v>
      </c>
      <c r="D18" s="22">
        <v>1.0</v>
      </c>
      <c r="E18" s="22">
        <v>1.0</v>
      </c>
      <c r="F18" s="22">
        <v>1.0</v>
      </c>
      <c r="G18" s="22">
        <v>1.0</v>
      </c>
      <c r="H18" s="22">
        <v>1.0</v>
      </c>
      <c r="I18" s="16"/>
      <c r="J18" s="21"/>
      <c r="K18" s="17"/>
    </row>
    <row r="19">
      <c r="A19" s="10">
        <v>4.0</v>
      </c>
      <c r="B19" s="48" t="str">
        <f>LOOKUP($A19, user!$A$22:$A33, user!$E$22:$E33)</f>
        <v>The Baby</v>
      </c>
      <c r="C19" s="22">
        <v>1.0</v>
      </c>
      <c r="D19" s="22">
        <v>1.0</v>
      </c>
      <c r="E19" s="22">
        <v>1.0</v>
      </c>
      <c r="F19" s="22">
        <v>1.0</v>
      </c>
      <c r="G19" s="22">
        <v>1.0</v>
      </c>
      <c r="H19" s="22">
        <v>1.0</v>
      </c>
      <c r="I19" s="18"/>
      <c r="J19" s="72"/>
      <c r="K19" s="17"/>
    </row>
    <row r="20">
      <c r="A20" s="10">
        <v>5.0</v>
      </c>
      <c r="B20" s="48" t="str">
        <f>LOOKUP($A20, user!$A$22:$A33, user!$E$22:$E33)</f>
        <v>Marge</v>
      </c>
      <c r="C20" s="22">
        <v>1.0</v>
      </c>
      <c r="D20" s="22">
        <v>1.0</v>
      </c>
      <c r="E20" s="22">
        <v>1.0</v>
      </c>
      <c r="F20" s="22">
        <v>1.0</v>
      </c>
      <c r="G20" s="22">
        <v>1.0</v>
      </c>
      <c r="H20" s="22">
        <v>1.0</v>
      </c>
      <c r="I20" s="16"/>
      <c r="J20" s="21"/>
      <c r="K20" s="17"/>
    </row>
    <row r="21">
      <c r="A21" s="10">
        <v>6.0</v>
      </c>
      <c r="B21" s="48" t="str">
        <f>LOOKUP($A21, user!$A$22:$A33, user!$E$22:$E33)</f>
        <v>Barney</v>
      </c>
      <c r="C21" s="22">
        <v>1.0</v>
      </c>
      <c r="D21" s="22">
        <v>1.0</v>
      </c>
      <c r="E21" s="22">
        <v>1.0</v>
      </c>
      <c r="F21" s="22">
        <v>1.0</v>
      </c>
      <c r="G21" s="22">
        <v>1.0</v>
      </c>
      <c r="H21" s="22">
        <v>1.0</v>
      </c>
      <c r="I21" s="18"/>
      <c r="J21" s="72"/>
      <c r="K21" s="17"/>
    </row>
    <row r="22">
      <c r="A22" s="10">
        <v>7.0</v>
      </c>
      <c r="B22" s="48" t="str">
        <f>LOOKUP($A22, user!$A$22:$A33, user!$E$22:$E33)</f>
        <v>Moo</v>
      </c>
      <c r="C22" s="22">
        <v>1.0</v>
      </c>
      <c r="D22" s="22">
        <v>1.0</v>
      </c>
      <c r="E22" s="22">
        <v>1.0</v>
      </c>
      <c r="F22" s="22">
        <v>1.0</v>
      </c>
      <c r="G22" s="22">
        <v>1.0</v>
      </c>
      <c r="H22" s="22">
        <v>1.0</v>
      </c>
      <c r="I22" s="16"/>
      <c r="J22" s="21"/>
      <c r="K22" s="17"/>
    </row>
    <row r="23">
      <c r="A23" s="10">
        <v>8.0</v>
      </c>
      <c r="B23" s="48" t="str">
        <f>LOOKUP($A23, user!$A$22:$A33, user!$E$22:$E33)</f>
        <v>Mr Snrub</v>
      </c>
      <c r="C23" s="22">
        <v>1.0</v>
      </c>
      <c r="D23" s="22">
        <v>1.0</v>
      </c>
      <c r="E23" s="22">
        <v>1.0</v>
      </c>
      <c r="F23" s="22">
        <v>1.0</v>
      </c>
      <c r="G23" s="22">
        <v>1.0</v>
      </c>
      <c r="H23" s="22">
        <v>1.0</v>
      </c>
      <c r="I23" s="18"/>
      <c r="J23" s="72"/>
      <c r="K23" s="17"/>
    </row>
    <row r="24">
      <c r="A24" s="10">
        <v>9.0</v>
      </c>
      <c r="B24" s="48" t="str">
        <f>LOOKUP($A24, user!$A$22:$A33, user!$E$22:$E33)</f>
        <v>Chuckles</v>
      </c>
      <c r="C24" s="22">
        <v>1.0</v>
      </c>
      <c r="D24" s="22">
        <v>1.0</v>
      </c>
      <c r="E24" s="22">
        <v>1.0</v>
      </c>
      <c r="F24" s="22">
        <v>1.0</v>
      </c>
      <c r="G24" s="22">
        <v>1.0</v>
      </c>
      <c r="H24" s="22">
        <v>1.0</v>
      </c>
      <c r="I24" s="16"/>
      <c r="J24" s="21"/>
      <c r="K24" s="17"/>
    </row>
    <row r="25">
      <c r="A25" s="10">
        <v>10.0</v>
      </c>
      <c r="B25" s="48" t="str">
        <f>LOOKUP($A25, user!$A$22:$A33, user!$E$22:$E33)</f>
        <v>Lenny</v>
      </c>
      <c r="C25" s="22">
        <v>1.0</v>
      </c>
      <c r="D25" s="22">
        <v>1.0</v>
      </c>
      <c r="E25" s="22">
        <v>1.0</v>
      </c>
      <c r="F25" s="22">
        <v>1.0</v>
      </c>
      <c r="G25" s="22">
        <v>1.0</v>
      </c>
      <c r="H25" s="22">
        <v>1.0</v>
      </c>
      <c r="I25" s="18"/>
      <c r="J25" s="72"/>
      <c r="K25" s="17"/>
    </row>
    <row r="26">
      <c r="A26" s="10">
        <v>11.0</v>
      </c>
      <c r="B26" s="48" t="str">
        <f>LOOKUP($A26, user!$A$22:$A33, user!$E$22:$E33)</f>
        <v>Carl</v>
      </c>
      <c r="C26" s="22">
        <v>1.0</v>
      </c>
      <c r="D26" s="22">
        <v>1.0</v>
      </c>
      <c r="E26" s="22">
        <v>1.0</v>
      </c>
      <c r="F26" s="22">
        <v>1.0</v>
      </c>
      <c r="G26" s="22">
        <v>1.0</v>
      </c>
      <c r="H26" s="22">
        <v>1.0</v>
      </c>
      <c r="I26" s="16"/>
      <c r="J26" s="21"/>
      <c r="K26" s="17"/>
    </row>
    <row r="27">
      <c r="A27" s="10">
        <v>12.0</v>
      </c>
      <c r="B27" s="48" t="str">
        <f>LOOKUP($A27, user!$A$22:$A33, user!$E$22:$E33)</f>
        <v>Eugene</v>
      </c>
      <c r="C27" s="22">
        <v>1.0</v>
      </c>
      <c r="D27" s="22">
        <v>1.0</v>
      </c>
      <c r="E27" s="22">
        <v>1.0</v>
      </c>
      <c r="F27" s="22">
        <v>1.0</v>
      </c>
      <c r="G27" s="22">
        <v>1.0</v>
      </c>
      <c r="H27" s="22">
        <v>1.0</v>
      </c>
      <c r="I27" s="18"/>
      <c r="J27" s="72"/>
      <c r="K27" s="17"/>
    </row>
    <row r="28">
      <c r="A28" s="10">
        <v>13.0</v>
      </c>
      <c r="B28" s="48" t="str">
        <f>LOOKUP($A28, user!$A$22:$A33, user!$E$22:$E33)</f>
        <v>The House</v>
      </c>
      <c r="C28" s="22">
        <v>1.0</v>
      </c>
      <c r="D28" s="22">
        <v>1.0</v>
      </c>
      <c r="E28" s="22">
        <v>1.0</v>
      </c>
      <c r="F28" s="22">
        <v>1.0</v>
      </c>
      <c r="G28" s="22">
        <v>1.0</v>
      </c>
      <c r="H28" s="22">
        <v>1.0</v>
      </c>
      <c r="I28" s="72"/>
      <c r="J28" s="72"/>
      <c r="K28" s="17"/>
    </row>
    <row r="29">
      <c r="A29" s="10">
        <v>14.0</v>
      </c>
      <c r="B29" s="48" t="str">
        <f>LOOKUP($A29, user!$A$22:$A33, user!$E$22:$E33)</f>
        <v>GIVER</v>
      </c>
      <c r="C29" s="22">
        <v>1.0</v>
      </c>
      <c r="D29" s="22">
        <v>1.0</v>
      </c>
      <c r="E29" s="22">
        <v>1.0</v>
      </c>
      <c r="F29" s="22">
        <v>1.0</v>
      </c>
      <c r="G29" s="22">
        <v>1.0</v>
      </c>
      <c r="H29" s="22">
        <v>1.0</v>
      </c>
      <c r="I29" s="72"/>
      <c r="J29" s="72"/>
      <c r="K29" s="17"/>
    </row>
    <row r="30">
      <c r="A30" s="10">
        <v>15.0</v>
      </c>
      <c r="B30" s="48" t="str">
        <f>LOOKUP($A30, user!$A$22:$A33, user!$E$22:$E33)</f>
        <v>RECEIVER</v>
      </c>
      <c r="C30" s="22">
        <v>1.0</v>
      </c>
      <c r="D30" s="22">
        <v>1.0</v>
      </c>
      <c r="E30" s="22">
        <v>1.0</v>
      </c>
      <c r="F30" s="22">
        <v>1.0</v>
      </c>
      <c r="G30" s="22">
        <v>1.0</v>
      </c>
      <c r="H30" s="22">
        <v>1.0</v>
      </c>
      <c r="I30" s="72"/>
      <c r="J30" s="72"/>
      <c r="K30" s="17"/>
    </row>
    <row r="31">
      <c r="A31" s="10">
        <v>16.0</v>
      </c>
      <c r="B31" s="48" t="str">
        <f>LOOKUP($A31, user!$A$22:$A33, user!$E$22:$E33)</f>
        <v>CONTRIBUTOR</v>
      </c>
      <c r="C31" s="22">
        <v>1.0</v>
      </c>
      <c r="D31" s="22">
        <v>1.0</v>
      </c>
      <c r="E31" s="22">
        <v>1.0</v>
      </c>
      <c r="F31" s="22">
        <v>1.0</v>
      </c>
      <c r="G31" s="22">
        <v>1.0</v>
      </c>
      <c r="H31" s="22">
        <v>1.0</v>
      </c>
      <c r="I31" s="72"/>
      <c r="J31" s="72"/>
      <c r="K31" s="17"/>
    </row>
    <row r="32">
      <c r="A32" s="10">
        <v>17.0</v>
      </c>
      <c r="B32" s="48" t="str">
        <f>LOOKUP($A32, user!$A$22:$A33, user!$E$22:$E33)</f>
        <v>KEEPSAKE</v>
      </c>
      <c r="C32" s="22">
        <v>1.0</v>
      </c>
      <c r="D32" s="22">
        <v>1.0</v>
      </c>
      <c r="E32" s="22">
        <v>1.0</v>
      </c>
      <c r="F32" s="22">
        <v>1.0</v>
      </c>
      <c r="G32" s="22">
        <v>1.0</v>
      </c>
      <c r="H32" s="22">
        <v>1.0</v>
      </c>
      <c r="I32" s="72"/>
      <c r="J32" s="72"/>
      <c r="K32" s="17"/>
    </row>
    <row r="33">
      <c r="A33" s="3"/>
      <c r="B33" s="3"/>
      <c r="C33" s="3"/>
      <c r="D33" s="3"/>
      <c r="E33" s="3"/>
      <c r="F33" s="3"/>
      <c r="G33" s="3"/>
      <c r="H33" s="3"/>
      <c r="I33" s="3"/>
      <c r="J33" s="3"/>
      <c r="K33" s="3"/>
    </row>
  </sheetData>
  <drawing r:id="rId2"/>
  <legacyDrawing r:id="rId3"/>
  <tableParts count="1">
    <tablePart r:id="rId5"/>
  </tableParts>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2.5"/>
    <col customWidth="1" min="3" max="3" width="8.63"/>
    <col customWidth="1" min="4" max="4" width="14.5"/>
  </cols>
  <sheetData>
    <row r="1">
      <c r="A1" s="1" t="s">
        <v>0</v>
      </c>
      <c r="B1" s="2" t="s">
        <v>1</v>
      </c>
      <c r="C1" s="27" t="s">
        <v>2</v>
      </c>
      <c r="D1" s="24"/>
    </row>
    <row r="2">
      <c r="A2" s="1" t="s">
        <v>2285</v>
      </c>
      <c r="B2" s="2" t="s">
        <v>353</v>
      </c>
      <c r="C2" s="24"/>
      <c r="D2" s="27"/>
    </row>
    <row r="3">
      <c r="A3" s="1" t="s">
        <v>2286</v>
      </c>
      <c r="B3" s="2" t="s">
        <v>6</v>
      </c>
      <c r="C3" s="27"/>
      <c r="D3" s="27"/>
    </row>
    <row r="4">
      <c r="A4" s="3"/>
      <c r="B4" s="3"/>
      <c r="C4" s="3"/>
      <c r="D4" s="3"/>
    </row>
    <row r="5">
      <c r="A5" s="9" t="s">
        <v>2287</v>
      </c>
      <c r="B5" s="9" t="s">
        <v>2285</v>
      </c>
      <c r="C5" s="9" t="s">
        <v>2286</v>
      </c>
      <c r="D5" s="9"/>
    </row>
    <row r="6">
      <c r="A6" s="10">
        <v>171.0</v>
      </c>
      <c r="B6" s="10" t="s">
        <v>2288</v>
      </c>
      <c r="C6" s="33" t="s">
        <v>2289</v>
      </c>
      <c r="D6" s="20"/>
    </row>
    <row r="7">
      <c r="A7" s="10">
        <v>178.0</v>
      </c>
      <c r="B7" s="10" t="s">
        <v>2290</v>
      </c>
      <c r="C7" s="33" t="s">
        <v>2289</v>
      </c>
      <c r="D7" s="20"/>
    </row>
    <row r="8">
      <c r="A8" s="10">
        <v>179.0</v>
      </c>
      <c r="B8" s="10" t="s">
        <v>2291</v>
      </c>
      <c r="C8" s="33" t="s">
        <v>2289</v>
      </c>
      <c r="D8" s="20"/>
    </row>
    <row r="9">
      <c r="A9" s="10">
        <v>180.0</v>
      </c>
      <c r="B9" s="10" t="s">
        <v>2292</v>
      </c>
      <c r="C9" s="33" t="s">
        <v>2289</v>
      </c>
      <c r="D9" s="20"/>
    </row>
    <row r="10">
      <c r="A10" s="10">
        <v>458.0</v>
      </c>
      <c r="B10" s="10" t="s">
        <v>2293</v>
      </c>
      <c r="C10" s="33" t="s">
        <v>2289</v>
      </c>
      <c r="D10" s="10"/>
    </row>
    <row r="11">
      <c r="A11" s="10">
        <v>471.0</v>
      </c>
      <c r="B11" s="10" t="s">
        <v>2294</v>
      </c>
      <c r="C11" s="33" t="s">
        <v>2289</v>
      </c>
      <c r="D11" s="10"/>
    </row>
    <row r="12">
      <c r="A12" s="10">
        <v>483.0</v>
      </c>
      <c r="B12" s="10" t="s">
        <v>2295</v>
      </c>
      <c r="C12" s="33" t="s">
        <v>2289</v>
      </c>
      <c r="D12" s="10"/>
    </row>
    <row r="13">
      <c r="A13" s="3"/>
      <c r="B13" s="3"/>
      <c r="C13" s="3"/>
      <c r="D13"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38"/>
    <col customWidth="1" min="3" max="3" width="30.38"/>
    <col customWidth="1" min="4" max="4" width="16.13"/>
    <col customWidth="1" min="5" max="5" width="9.75"/>
    <col customWidth="1" min="6" max="7" width="7.5"/>
    <col customWidth="1" min="8" max="8" width="8.0"/>
    <col customWidth="1" min="9" max="9" width="10.13"/>
    <col customWidth="1" min="10" max="10" width="6.25"/>
    <col customWidth="1" min="11" max="11" width="15.75"/>
    <col customWidth="1" min="12" max="12" width="14.88"/>
  </cols>
  <sheetData>
    <row r="1">
      <c r="A1" s="1" t="s">
        <v>0</v>
      </c>
      <c r="B1" s="2" t="s">
        <v>1</v>
      </c>
      <c r="C1" s="2" t="s">
        <v>2</v>
      </c>
      <c r="D1" s="3"/>
      <c r="E1" s="3"/>
      <c r="F1" s="3"/>
      <c r="G1" s="3"/>
      <c r="H1" s="3"/>
      <c r="I1" s="3"/>
      <c r="J1" s="3"/>
      <c r="K1" s="3"/>
      <c r="L1" s="3"/>
      <c r="M1" s="3"/>
    </row>
    <row r="2">
      <c r="A2" s="1" t="s">
        <v>59</v>
      </c>
      <c r="B2" s="2" t="s">
        <v>1</v>
      </c>
      <c r="C2" s="3"/>
      <c r="D2" s="3"/>
      <c r="E2" s="3"/>
      <c r="F2" s="3"/>
      <c r="G2" s="3"/>
      <c r="H2" s="3"/>
      <c r="I2" s="3"/>
      <c r="J2" s="3"/>
      <c r="K2" s="3"/>
      <c r="L2" s="3"/>
      <c r="M2" s="3"/>
    </row>
    <row r="3">
      <c r="A3" s="1" t="s">
        <v>5</v>
      </c>
      <c r="B3" s="2" t="s">
        <v>6</v>
      </c>
      <c r="C3" s="3"/>
      <c r="D3" s="3"/>
      <c r="E3" s="3"/>
      <c r="F3" s="3"/>
      <c r="G3" s="3"/>
      <c r="H3" s="3"/>
      <c r="I3" s="3"/>
      <c r="J3" s="3"/>
      <c r="K3" s="3"/>
      <c r="L3" s="3"/>
      <c r="M3" s="3"/>
    </row>
    <row r="4">
      <c r="A4" s="1" t="s">
        <v>133</v>
      </c>
      <c r="B4" s="2" t="s">
        <v>6</v>
      </c>
      <c r="C4" s="2" t="s">
        <v>8</v>
      </c>
      <c r="D4" s="3"/>
      <c r="E4" s="3"/>
      <c r="F4" s="3"/>
      <c r="G4" s="3"/>
      <c r="H4" s="3"/>
      <c r="I4" s="3"/>
      <c r="J4" s="3"/>
      <c r="K4" s="3"/>
      <c r="L4" s="3"/>
      <c r="M4" s="3"/>
    </row>
    <row r="5">
      <c r="A5" s="1" t="s">
        <v>10</v>
      </c>
      <c r="B5" s="2" t="s">
        <v>1</v>
      </c>
      <c r="C5" s="2" t="s">
        <v>8</v>
      </c>
      <c r="D5" s="2"/>
      <c r="E5" s="3"/>
      <c r="F5" s="3"/>
      <c r="G5" s="3"/>
      <c r="H5" s="3"/>
      <c r="I5" s="3"/>
      <c r="J5" s="3"/>
      <c r="K5" s="3"/>
      <c r="L5" s="3"/>
      <c r="M5" s="3"/>
    </row>
    <row r="6">
      <c r="A6" s="26" t="s">
        <v>127</v>
      </c>
      <c r="B6" s="27" t="s">
        <v>1</v>
      </c>
      <c r="C6" s="27" t="s">
        <v>128</v>
      </c>
      <c r="D6" s="27" t="s">
        <v>129</v>
      </c>
      <c r="E6" s="3"/>
      <c r="F6" s="3"/>
      <c r="G6" s="3"/>
      <c r="H6" s="3"/>
      <c r="I6" s="3"/>
      <c r="J6" s="3"/>
      <c r="K6" s="3"/>
      <c r="L6" s="3"/>
      <c r="M6" s="3"/>
    </row>
    <row r="7">
      <c r="A7" s="5" t="s">
        <v>22</v>
      </c>
      <c r="B7" s="6" t="s">
        <v>15</v>
      </c>
      <c r="C7" s="27" t="s">
        <v>23</v>
      </c>
      <c r="D7" s="2"/>
      <c r="E7" s="3"/>
      <c r="F7" s="3"/>
      <c r="G7" s="3"/>
      <c r="H7" s="3"/>
      <c r="I7" s="3"/>
      <c r="J7" s="3"/>
      <c r="K7" s="3"/>
      <c r="L7" s="3"/>
      <c r="M7" s="3"/>
    </row>
    <row r="8">
      <c r="A8" s="5" t="s">
        <v>134</v>
      </c>
      <c r="B8" s="6" t="s">
        <v>15</v>
      </c>
      <c r="C8" s="6" t="s">
        <v>135</v>
      </c>
      <c r="D8" s="7"/>
      <c r="E8" s="7"/>
      <c r="F8" s="7"/>
      <c r="G8" s="7"/>
      <c r="H8" s="7"/>
      <c r="I8" s="7"/>
      <c r="J8" s="7"/>
      <c r="K8" s="7"/>
      <c r="L8" s="7"/>
      <c r="M8" s="7"/>
    </row>
    <row r="9">
      <c r="A9" s="26" t="s">
        <v>136</v>
      </c>
      <c r="B9" s="27" t="s">
        <v>1</v>
      </c>
      <c r="C9" s="27" t="s">
        <v>8</v>
      </c>
      <c r="D9" s="3"/>
      <c r="E9" s="3"/>
      <c r="F9" s="3"/>
      <c r="G9" s="3"/>
      <c r="H9" s="3"/>
      <c r="I9" s="3"/>
      <c r="J9" s="3"/>
      <c r="K9" s="3"/>
      <c r="L9" s="3"/>
      <c r="M9" s="3"/>
    </row>
    <row r="10">
      <c r="A10" s="31" t="s">
        <v>24</v>
      </c>
      <c r="B10" s="25" t="s">
        <v>20</v>
      </c>
      <c r="C10" s="25"/>
      <c r="D10" s="3"/>
      <c r="E10" s="3"/>
      <c r="F10" s="3"/>
      <c r="G10" s="3"/>
      <c r="H10" s="3"/>
      <c r="I10" s="3"/>
      <c r="J10" s="3"/>
      <c r="K10" s="3"/>
      <c r="L10" s="3"/>
      <c r="M10" s="3"/>
    </row>
    <row r="11">
      <c r="A11" s="31" t="s">
        <v>25</v>
      </c>
      <c r="B11" s="25" t="s">
        <v>20</v>
      </c>
      <c r="C11" s="25" t="s">
        <v>26</v>
      </c>
      <c r="D11" s="3"/>
      <c r="E11" s="3"/>
      <c r="F11" s="3"/>
      <c r="G11" s="3"/>
      <c r="H11" s="3"/>
      <c r="I11" s="3"/>
      <c r="J11" s="3"/>
      <c r="K11" s="3"/>
      <c r="L11" s="3"/>
      <c r="M11" s="3"/>
    </row>
    <row r="12">
      <c r="A12" s="3"/>
      <c r="B12" s="3"/>
      <c r="C12" s="3"/>
      <c r="D12" s="3"/>
      <c r="E12" s="3"/>
      <c r="F12" s="3"/>
      <c r="G12" s="3"/>
      <c r="H12" s="3"/>
      <c r="I12" s="3"/>
      <c r="J12" s="3"/>
      <c r="K12" s="3"/>
      <c r="L12" s="3"/>
      <c r="M12" s="3"/>
    </row>
    <row r="13">
      <c r="A13" s="3"/>
      <c r="B13" s="3"/>
      <c r="C13" s="3"/>
      <c r="D13" s="3"/>
      <c r="E13" s="3"/>
      <c r="F13" s="3"/>
      <c r="G13" s="3"/>
      <c r="H13" s="3"/>
      <c r="I13" s="3"/>
      <c r="J13" s="3"/>
      <c r="K13" s="3"/>
      <c r="L13" s="3"/>
      <c r="M13" s="3"/>
    </row>
    <row r="14">
      <c r="A14" s="9" t="s">
        <v>0</v>
      </c>
      <c r="B14" s="9" t="s">
        <v>59</v>
      </c>
      <c r="C14" s="10" t="s">
        <v>71</v>
      </c>
      <c r="D14" s="9" t="s">
        <v>5</v>
      </c>
      <c r="E14" s="9" t="s">
        <v>133</v>
      </c>
      <c r="F14" s="12" t="s">
        <v>10</v>
      </c>
      <c r="G14" s="12" t="s">
        <v>127</v>
      </c>
      <c r="H14" s="12" t="s">
        <v>22</v>
      </c>
      <c r="I14" s="12" t="s">
        <v>134</v>
      </c>
      <c r="J14" s="12" t="s">
        <v>137</v>
      </c>
      <c r="K14" s="12" t="s">
        <v>24</v>
      </c>
      <c r="L14" s="9" t="s">
        <v>25</v>
      </c>
      <c r="M14" s="13"/>
    </row>
    <row r="15">
      <c r="A15" s="10">
        <v>1.0</v>
      </c>
      <c r="B15" s="10">
        <v>1.0</v>
      </c>
      <c r="C15" s="15" t="str">
        <f>LOOKUP($B15, account!$A$19:$A20, account!$D$19:$D20)</f>
        <v>homer</v>
      </c>
      <c r="D15" s="10" t="s">
        <v>138</v>
      </c>
      <c r="E15" s="10" t="s">
        <v>139</v>
      </c>
      <c r="F15" s="10"/>
      <c r="G15" s="10">
        <v>1.0</v>
      </c>
      <c r="H15" s="17"/>
      <c r="I15" s="10" t="s">
        <v>30</v>
      </c>
      <c r="J15" s="10" t="s">
        <v>30</v>
      </c>
      <c r="K15" s="17"/>
      <c r="L15" s="17"/>
      <c r="M15" s="17"/>
    </row>
    <row r="16">
      <c r="A16" s="10">
        <v>2.0</v>
      </c>
      <c r="B16" s="10">
        <v>1.0</v>
      </c>
      <c r="C16" s="15" t="str">
        <f>LOOKUP($B16, account!$A$19:$A20, account!$D$19:$D20)</f>
        <v>homer</v>
      </c>
      <c r="D16" s="10" t="s">
        <v>140</v>
      </c>
      <c r="E16" s="10" t="s">
        <v>141</v>
      </c>
      <c r="F16" s="10"/>
      <c r="G16" s="10">
        <v>1.0</v>
      </c>
      <c r="H16" s="17"/>
      <c r="I16" s="10" t="s">
        <v>30</v>
      </c>
      <c r="J16" s="10" t="s">
        <v>30</v>
      </c>
      <c r="K16" s="17"/>
      <c r="L16" s="17"/>
      <c r="M16" s="17"/>
    </row>
    <row r="17">
      <c r="A17" s="10">
        <v>3.0</v>
      </c>
      <c r="B17" s="10">
        <v>1.0</v>
      </c>
      <c r="C17" s="15" t="str">
        <f>LOOKUP($B17, account!$A$19:$A20, account!$D$19:$D20)</f>
        <v>homer</v>
      </c>
      <c r="D17" s="10" t="s">
        <v>142</v>
      </c>
      <c r="E17" s="10" t="s">
        <v>143</v>
      </c>
      <c r="F17" s="10"/>
      <c r="G17" s="10">
        <v>1.0</v>
      </c>
      <c r="H17" s="10" t="s">
        <v>144</v>
      </c>
      <c r="I17" s="10" t="s">
        <v>69</v>
      </c>
      <c r="J17" s="10">
        <v>1.0</v>
      </c>
      <c r="K17" s="17"/>
      <c r="L17" s="17"/>
      <c r="M17" s="17"/>
    </row>
    <row r="18">
      <c r="A18" s="10">
        <v>4.0</v>
      </c>
      <c r="B18" s="10">
        <v>2.0</v>
      </c>
      <c r="C18" s="15" t="str">
        <f>LOOKUP($B18, account!$A$19:$A20, account!$D$19:$D20)</f>
        <v>bart</v>
      </c>
      <c r="D18" s="10" t="s">
        <v>145</v>
      </c>
      <c r="E18" s="10" t="s">
        <v>146</v>
      </c>
      <c r="F18" s="10"/>
      <c r="G18" s="10">
        <v>1.0</v>
      </c>
      <c r="H18" s="17"/>
      <c r="I18" s="10" t="s">
        <v>30</v>
      </c>
      <c r="J18" s="10" t="s">
        <v>30</v>
      </c>
      <c r="K18" s="17"/>
      <c r="L18" s="17"/>
      <c r="M18" s="17"/>
    </row>
    <row r="19">
      <c r="A19" s="10">
        <v>5.0</v>
      </c>
      <c r="B19" s="10">
        <v>15.0</v>
      </c>
      <c r="C19" s="15" t="str">
        <f>LOOKUP($B19, account!$A$19:$A20, account!$D$19:$D20)</f>
        <v>receiver</v>
      </c>
      <c r="D19" s="10" t="s">
        <v>147</v>
      </c>
      <c r="E19" s="10" t="s">
        <v>30</v>
      </c>
      <c r="F19" s="20"/>
      <c r="G19" s="10">
        <v>1.0</v>
      </c>
      <c r="H19" s="17"/>
      <c r="I19" s="10" t="s">
        <v>30</v>
      </c>
      <c r="J19" s="10" t="s">
        <v>30</v>
      </c>
      <c r="K19" s="17"/>
      <c r="L19" s="17"/>
      <c r="M19" s="17"/>
    </row>
    <row r="20">
      <c r="A20" s="3"/>
      <c r="B20" s="3"/>
      <c r="C20" s="3"/>
      <c r="D20" s="3"/>
      <c r="E20" s="3"/>
      <c r="F20" s="3"/>
      <c r="G20" s="3"/>
      <c r="H20" s="3"/>
      <c r="I20" s="3"/>
      <c r="J20" s="3"/>
      <c r="K20" s="3"/>
      <c r="L20" s="3"/>
      <c r="M20" s="3"/>
    </row>
  </sheetData>
  <drawing r:id="rId2"/>
  <legacyDrawing r:id="rId3"/>
  <tableParts count="1">
    <tablePart r:id="rId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25.38"/>
    <col customWidth="1" min="3" max="3" width="30.38"/>
    <col customWidth="1" min="4" max="4" width="18.75"/>
    <col customWidth="1" min="5" max="5" width="25.0"/>
    <col customWidth="1" min="6" max="6" width="17.38"/>
    <col customWidth="1" min="7" max="7" width="31.5"/>
    <col customWidth="1" min="8" max="8" width="19.88"/>
    <col customWidth="1" min="9" max="9" width="7.63"/>
    <col customWidth="1" min="10" max="10" width="5.88"/>
    <col customWidth="1" min="11" max="11" width="15.75"/>
    <col customWidth="1" min="12" max="12" width="14.88"/>
    <col customWidth="1" min="13" max="13" width="5.75"/>
  </cols>
  <sheetData>
    <row r="1">
      <c r="A1" s="1" t="s">
        <v>59</v>
      </c>
      <c r="B1" s="2" t="s">
        <v>1</v>
      </c>
      <c r="C1" s="2" t="s">
        <v>60</v>
      </c>
      <c r="D1" s="3"/>
      <c r="E1" s="3"/>
      <c r="F1" s="3"/>
      <c r="G1" s="3"/>
      <c r="H1" s="3"/>
      <c r="I1" s="3"/>
      <c r="J1" s="3"/>
      <c r="K1" s="3"/>
      <c r="L1" s="3"/>
      <c r="M1" s="3"/>
    </row>
    <row r="2">
      <c r="A2" s="39" t="s">
        <v>148</v>
      </c>
      <c r="B2" s="24" t="s">
        <v>1</v>
      </c>
      <c r="C2" s="2" t="s">
        <v>60</v>
      </c>
      <c r="D2" s="24"/>
      <c r="E2" s="25"/>
      <c r="F2" s="25"/>
      <c r="G2" s="25"/>
      <c r="H2" s="25"/>
      <c r="I2" s="25"/>
      <c r="J2" s="25"/>
      <c r="K2" s="25"/>
      <c r="L2" s="25"/>
      <c r="M2" s="25"/>
    </row>
    <row r="3">
      <c r="A3" s="26" t="s">
        <v>149</v>
      </c>
      <c r="B3" s="24" t="s">
        <v>1</v>
      </c>
      <c r="C3" s="28" t="s">
        <v>8</v>
      </c>
      <c r="D3" s="24"/>
      <c r="E3" s="25"/>
      <c r="F3" s="25"/>
      <c r="G3" s="25"/>
      <c r="H3" s="25"/>
      <c r="I3" s="25"/>
      <c r="J3" s="25"/>
      <c r="K3" s="25"/>
      <c r="L3" s="25"/>
      <c r="M3" s="25"/>
    </row>
    <row r="4">
      <c r="A4" s="26" t="s">
        <v>150</v>
      </c>
      <c r="B4" s="24" t="s">
        <v>15</v>
      </c>
      <c r="C4" s="27" t="s">
        <v>151</v>
      </c>
      <c r="D4" s="27" t="s">
        <v>152</v>
      </c>
      <c r="E4" s="25"/>
      <c r="F4" s="25"/>
      <c r="G4" s="25"/>
      <c r="H4" s="25"/>
      <c r="I4" s="25"/>
      <c r="J4" s="25"/>
      <c r="K4" s="25"/>
      <c r="L4" s="25"/>
      <c r="M4" s="25"/>
    </row>
    <row r="5">
      <c r="A5" s="26" t="s">
        <v>127</v>
      </c>
      <c r="B5" s="27" t="s">
        <v>1</v>
      </c>
      <c r="C5" s="27" t="s">
        <v>128</v>
      </c>
      <c r="D5" s="27" t="s">
        <v>129</v>
      </c>
      <c r="E5" s="3"/>
      <c r="F5" s="3"/>
      <c r="G5" s="3"/>
      <c r="H5" s="3"/>
      <c r="I5" s="3"/>
      <c r="J5" s="3"/>
      <c r="K5" s="3"/>
      <c r="L5" s="3"/>
      <c r="M5" s="3"/>
    </row>
    <row r="6">
      <c r="A6" s="1" t="s">
        <v>22</v>
      </c>
      <c r="B6" s="2" t="s">
        <v>15</v>
      </c>
      <c r="C6" s="2" t="s">
        <v>23</v>
      </c>
      <c r="D6" s="3"/>
      <c r="E6" s="3"/>
      <c r="F6" s="3"/>
      <c r="G6" s="3"/>
      <c r="H6" s="3"/>
      <c r="I6" s="3"/>
      <c r="J6" s="3"/>
      <c r="K6" s="3"/>
      <c r="L6" s="3"/>
      <c r="M6" s="3"/>
    </row>
    <row r="7">
      <c r="A7" s="1" t="s">
        <v>24</v>
      </c>
      <c r="B7" s="2" t="s">
        <v>20</v>
      </c>
      <c r="C7" s="3"/>
      <c r="D7" s="3"/>
      <c r="E7" s="3"/>
      <c r="F7" s="3"/>
      <c r="G7" s="3"/>
      <c r="H7" s="3"/>
      <c r="I7" s="3"/>
      <c r="J7" s="3"/>
      <c r="K7" s="3"/>
      <c r="L7" s="3"/>
      <c r="M7" s="3"/>
    </row>
    <row r="8">
      <c r="A8" s="1" t="s">
        <v>25</v>
      </c>
      <c r="B8" s="2" t="s">
        <v>20</v>
      </c>
      <c r="C8" s="2" t="s">
        <v>26</v>
      </c>
      <c r="D8" s="3"/>
      <c r="E8" s="3"/>
      <c r="F8" s="3"/>
      <c r="G8" s="3"/>
      <c r="H8" s="3"/>
      <c r="I8" s="3"/>
      <c r="J8" s="3"/>
      <c r="K8" s="3"/>
      <c r="L8" s="3"/>
      <c r="M8" s="3"/>
    </row>
    <row r="9">
      <c r="A9" s="3"/>
      <c r="B9" s="3"/>
      <c r="C9" s="3"/>
      <c r="D9" s="3"/>
      <c r="E9" s="3"/>
      <c r="F9" s="3"/>
      <c r="G9" s="3"/>
      <c r="H9" s="3"/>
      <c r="I9" s="3"/>
      <c r="J9" s="3"/>
      <c r="K9" s="3"/>
      <c r="L9" s="3"/>
      <c r="M9" s="3"/>
    </row>
    <row r="10">
      <c r="A10" s="3"/>
      <c r="B10" s="3"/>
      <c r="C10" s="3"/>
      <c r="D10" s="3"/>
      <c r="E10" s="3"/>
      <c r="F10" s="3"/>
      <c r="G10" s="3"/>
      <c r="H10" s="3"/>
      <c r="I10" s="3"/>
      <c r="J10" s="3"/>
      <c r="K10" s="3"/>
      <c r="L10" s="3"/>
      <c r="M10" s="3"/>
    </row>
    <row r="11">
      <c r="A11" s="9" t="s">
        <v>59</v>
      </c>
      <c r="B11" s="10" t="s">
        <v>71</v>
      </c>
      <c r="C11" s="43" t="s">
        <v>148</v>
      </c>
      <c r="D11" s="41" t="s">
        <v>153</v>
      </c>
      <c r="E11" s="42" t="s">
        <v>154</v>
      </c>
      <c r="F11" s="43" t="s">
        <v>149</v>
      </c>
      <c r="G11" s="41" t="s">
        <v>155</v>
      </c>
      <c r="H11" s="70" t="s">
        <v>150</v>
      </c>
      <c r="I11" s="11" t="s">
        <v>127</v>
      </c>
      <c r="J11" s="43" t="s">
        <v>22</v>
      </c>
      <c r="K11" s="43" t="s">
        <v>24</v>
      </c>
      <c r="L11" s="43" t="s">
        <v>25</v>
      </c>
      <c r="M11" s="8"/>
    </row>
    <row r="12">
      <c r="A12" s="14">
        <v>1.0</v>
      </c>
      <c r="B12" s="15" t="str">
        <f>LOOKUP($A12, account!$A$19:$A23, account!$D$19:$D23)</f>
        <v>homer</v>
      </c>
      <c r="C12" s="71">
        <v>1.0</v>
      </c>
      <c r="D12" s="16" t="str">
        <f>LOOKUP($C12, organisation!$A$13:$A23, organisation!$B$13:$B23)</f>
        <v>Simpsons Nuclear Plant</v>
      </c>
      <c r="E12" s="15" t="str">
        <f t="shared" ref="E12:E22" si="1">CONCATENATE($A12, ":", $C12)</f>
        <v>1:1</v>
      </c>
      <c r="F12" s="71">
        <v>299.0</v>
      </c>
      <c r="G12" s="16" t="str">
        <f>LOOKUP($F12, organisation_role!$A$8:$A23, organisation_role!$B$8:$B23)</f>
        <v>Nuclear Monitoring Technicians</v>
      </c>
      <c r="H12" s="22" t="s">
        <v>156</v>
      </c>
      <c r="I12" s="22">
        <v>1.0</v>
      </c>
      <c r="J12" s="16" t="s">
        <v>33</v>
      </c>
      <c r="K12" s="16"/>
      <c r="L12" s="16"/>
      <c r="M12" s="14"/>
    </row>
    <row r="13">
      <c r="A13" s="10">
        <v>7.0</v>
      </c>
      <c r="B13" s="15" t="str">
        <f>LOOKUP($A13, account!$A$19:$A23, account!$D$19:$D23)</f>
        <v>moe</v>
      </c>
      <c r="C13" s="71">
        <v>2.0</v>
      </c>
      <c r="D13" s="16" t="str">
        <f>LOOKUP($C13, organisation!$A$13:$A23, organisation!$B$13:$B23)</f>
        <v>Moe's Tavern</v>
      </c>
      <c r="E13" s="15" t="str">
        <f t="shared" si="1"/>
        <v>7:2</v>
      </c>
      <c r="F13" s="71">
        <v>610.0</v>
      </c>
      <c r="G13" s="16" t="str">
        <f>LOOKUP($F13, organisation_role!$A$8:$A23, organisation_role!$B$8:$B23)</f>
        <v>Bartenders</v>
      </c>
      <c r="H13" s="22" t="s">
        <v>157</v>
      </c>
      <c r="I13" s="22">
        <v>1.0</v>
      </c>
      <c r="J13" s="16" t="s">
        <v>33</v>
      </c>
      <c r="K13" s="16"/>
      <c r="L13" s="16"/>
      <c r="M13" s="14"/>
    </row>
    <row r="14">
      <c r="A14" s="10">
        <v>8.0</v>
      </c>
      <c r="B14" s="15" t="str">
        <f>LOOKUP($A14, account!$A$19:$A23, account!$D$19:$D23)</f>
        <v>hound</v>
      </c>
      <c r="C14" s="52">
        <v>1.0</v>
      </c>
      <c r="D14" s="16" t="str">
        <f>LOOKUP($C14, organisation!$A$13:$A23, organisation!$B$13:$B23)</f>
        <v>Simpsons Nuclear Plant</v>
      </c>
      <c r="E14" s="15" t="str">
        <f t="shared" si="1"/>
        <v>8:1</v>
      </c>
      <c r="F14" s="52">
        <v>2.0</v>
      </c>
      <c r="G14" s="16" t="str">
        <f>LOOKUP($F14, organisation_role!$A$8:$A23, organisation_role!$B$8:$B23)</f>
        <v>Chief Executives</v>
      </c>
      <c r="H14" s="19" t="s">
        <v>157</v>
      </c>
      <c r="I14" s="22">
        <v>1.0</v>
      </c>
      <c r="J14" s="18" t="s">
        <v>33</v>
      </c>
      <c r="K14" s="18"/>
      <c r="L14" s="18"/>
      <c r="M14" s="14"/>
    </row>
    <row r="15">
      <c r="A15" s="10">
        <v>9.0</v>
      </c>
      <c r="B15" s="15" t="str">
        <f>LOOKUP($A15, account!$A$19:$A23, account!$D$19:$D23)</f>
        <v>waylon</v>
      </c>
      <c r="C15" s="71">
        <v>1.0</v>
      </c>
      <c r="D15" s="16" t="str">
        <f>LOOKUP($C15, organisation!$A$13:$A23, organisation!$B$13:$B23)</f>
        <v>Simpsons Nuclear Plant</v>
      </c>
      <c r="E15" s="15" t="str">
        <f t="shared" si="1"/>
        <v>9:1</v>
      </c>
      <c r="F15" s="71">
        <v>4.0</v>
      </c>
      <c r="G15" s="16" t="str">
        <f>LOOKUP($F15, organisation_role!$A$8:$A23, organisation_role!$B$8:$B23)</f>
        <v>General and Operations Managers</v>
      </c>
      <c r="H15" s="22" t="s">
        <v>158</v>
      </c>
      <c r="I15" s="22">
        <v>1.0</v>
      </c>
      <c r="J15" s="16" t="s">
        <v>33</v>
      </c>
      <c r="K15" s="16"/>
      <c r="L15" s="16"/>
      <c r="M15" s="14"/>
    </row>
    <row r="16">
      <c r="A16" s="10">
        <v>10.0</v>
      </c>
      <c r="B16" s="15" t="str">
        <f>LOOKUP($A16, account!$A$19:$A23, account!$D$19:$D23)</f>
        <v>lenny</v>
      </c>
      <c r="C16" s="52">
        <v>1.0</v>
      </c>
      <c r="D16" s="16" t="str">
        <f>LOOKUP($C16, organisation!$A$13:$A23, organisation!$B$13:$B23)</f>
        <v>Simpsons Nuclear Plant</v>
      </c>
      <c r="E16" s="15" t="str">
        <f t="shared" si="1"/>
        <v>10:1</v>
      </c>
      <c r="F16" s="52">
        <v>53.0</v>
      </c>
      <c r="G16" s="16" t="str">
        <f>LOOKUP($F16, organisation_role!$A$8:$A23, organisation_role!$B$8:$B23)</f>
        <v>Social and Community Service Managers</v>
      </c>
      <c r="H16" s="19" t="s">
        <v>156</v>
      </c>
      <c r="I16" s="22">
        <v>1.0</v>
      </c>
      <c r="J16" s="18" t="s">
        <v>33</v>
      </c>
      <c r="K16" s="18"/>
      <c r="L16" s="18"/>
      <c r="M16" s="14"/>
    </row>
    <row r="17">
      <c r="A17" s="10">
        <v>11.0</v>
      </c>
      <c r="B17" s="15" t="str">
        <f>LOOKUP($A17, account!$A$19:$A23, account!$D$19:$D23)</f>
        <v>carl</v>
      </c>
      <c r="C17" s="71">
        <v>1.0</v>
      </c>
      <c r="D17" s="16" t="str">
        <f>LOOKUP($C17, organisation!$A$13:$A23, organisation!$B$13:$B23)</f>
        <v>Simpsons Nuclear Plant</v>
      </c>
      <c r="E17" s="15" t="str">
        <f t="shared" si="1"/>
        <v>11:1</v>
      </c>
      <c r="F17" s="71">
        <v>55.0</v>
      </c>
      <c r="G17" s="16" t="str">
        <f>LOOKUP($F17, organisation_role!$A$8:$A23, organisation_role!$B$8:$B23)</f>
        <v>Managers, All Other</v>
      </c>
      <c r="H17" s="22" t="s">
        <v>156</v>
      </c>
      <c r="I17" s="22">
        <v>1.0</v>
      </c>
      <c r="J17" s="16" t="s">
        <v>33</v>
      </c>
      <c r="K17" s="16"/>
      <c r="L17" s="16"/>
      <c r="M17" s="14"/>
    </row>
    <row r="18">
      <c r="A18" s="10">
        <v>12.0</v>
      </c>
      <c r="B18" s="15" t="str">
        <f>LOOKUP($A18, account!$A$19:$A23, account!$D$19:$D23)</f>
        <v>eugene</v>
      </c>
      <c r="C18" s="52">
        <v>1.0</v>
      </c>
      <c r="D18" s="16" t="str">
        <f>LOOKUP($C18, organisation!$A$13:$A23, organisation!$B$13:$B23)</f>
        <v>Simpsons Nuclear Plant</v>
      </c>
      <c r="E18" s="15" t="str">
        <f t="shared" si="1"/>
        <v>12:1</v>
      </c>
      <c r="F18" s="52">
        <v>57.0</v>
      </c>
      <c r="G18" s="16" t="str">
        <f>LOOKUP($F18, organisation_role!$A$8:$A23, organisation_role!$B$8:$B23)</f>
        <v>Compliance Managers</v>
      </c>
      <c r="H18" s="19" t="s">
        <v>159</v>
      </c>
      <c r="I18" s="22">
        <v>1.0</v>
      </c>
      <c r="J18" s="18" t="s">
        <v>33</v>
      </c>
      <c r="K18" s="18"/>
      <c r="L18" s="18"/>
      <c r="M18" s="14"/>
    </row>
    <row r="19">
      <c r="A19" s="10">
        <v>14.0</v>
      </c>
      <c r="B19" s="15" t="str">
        <f>LOOKUP($A19, account!$A$19:$A23, account!$D$19:$D23)</f>
        <v>giver</v>
      </c>
      <c r="C19" s="55">
        <v>3.0</v>
      </c>
      <c r="D19" s="16" t="str">
        <f>LOOKUP($C19, organisation!$A$13:$A23, organisation!$B$13:$B23)</f>
        <v>Wellness Clinic</v>
      </c>
      <c r="E19" s="15" t="str">
        <f t="shared" si="1"/>
        <v>14:3</v>
      </c>
      <c r="F19" s="55">
        <v>2.0</v>
      </c>
      <c r="G19" s="16" t="str">
        <f>LOOKUP($F19, organisation_role!$A$8:$A23, organisation_role!$B$8:$B23)</f>
        <v>Chief Executives</v>
      </c>
      <c r="H19" s="19" t="s">
        <v>157</v>
      </c>
      <c r="I19" s="22">
        <v>1.0</v>
      </c>
      <c r="J19" s="18" t="s">
        <v>33</v>
      </c>
      <c r="K19" s="72"/>
      <c r="L19" s="72"/>
      <c r="M19" s="17"/>
    </row>
    <row r="20">
      <c r="A20" s="10">
        <v>15.0</v>
      </c>
      <c r="B20" s="15" t="str">
        <f>LOOKUP($A20, account!$A$19:$A23, account!$D$19:$D23)</f>
        <v>receiver</v>
      </c>
      <c r="C20" s="55">
        <v>3.0</v>
      </c>
      <c r="D20" s="16" t="str">
        <f>LOOKUP($C20, organisation!$A$13:$A23, organisation!$B$13:$B23)</f>
        <v>Wellness Clinic</v>
      </c>
      <c r="E20" s="15" t="str">
        <f t="shared" si="1"/>
        <v>15:3</v>
      </c>
      <c r="F20" s="55">
        <v>1.0</v>
      </c>
      <c r="G20" s="16" t="str">
        <f>LOOKUP($F20, organisation_role!$A$8:$A23, organisation_role!$B$8:$B23)</f>
        <v>Other</v>
      </c>
      <c r="H20" s="19" t="s">
        <v>156</v>
      </c>
      <c r="I20" s="22">
        <v>1.0</v>
      </c>
      <c r="J20" s="18" t="s">
        <v>33</v>
      </c>
      <c r="K20" s="72"/>
      <c r="L20" s="72"/>
      <c r="M20" s="17"/>
    </row>
    <row r="21">
      <c r="A21" s="10">
        <v>17.0</v>
      </c>
      <c r="B21" s="15" t="str">
        <f>LOOKUP($A21, account!$A$19:$A23, account!$D$19:$D23)</f>
        <v>unlinked organisation account #1</v>
      </c>
      <c r="C21" s="55">
        <v>1.0</v>
      </c>
      <c r="D21" s="16" t="str">
        <f>LOOKUP($C21, organisation!$A$13:$A23, organisation!$B$13:$B23)</f>
        <v>Simpsons Nuclear Plant</v>
      </c>
      <c r="E21" s="15" t="str">
        <f t="shared" si="1"/>
        <v>17:1</v>
      </c>
      <c r="F21" s="55">
        <v>1.0</v>
      </c>
      <c r="G21" s="16" t="str">
        <f>LOOKUP($F21, organisation_role!$A$8:$A23, organisation_role!$B$8:$B23)</f>
        <v>Other</v>
      </c>
      <c r="H21" s="19" t="s">
        <v>156</v>
      </c>
      <c r="I21" s="22">
        <v>1.0</v>
      </c>
      <c r="J21" s="18" t="s">
        <v>33</v>
      </c>
      <c r="K21" s="72"/>
      <c r="L21" s="72"/>
      <c r="M21" s="17"/>
    </row>
    <row r="22">
      <c r="A22" s="10">
        <v>18.0</v>
      </c>
      <c r="B22" s="15" t="str">
        <f>LOOKUP($A22, account!$A$19:$A23, account!$D$19:$D23)</f>
        <v>organisation account #2</v>
      </c>
      <c r="C22" s="55">
        <v>1.0</v>
      </c>
      <c r="D22" s="16" t="str">
        <f>LOOKUP($C22, organisation!$A$13:$A23, organisation!$B$13:$B23)</f>
        <v>Simpsons Nuclear Plant</v>
      </c>
      <c r="E22" s="15" t="str">
        <f t="shared" si="1"/>
        <v>18:1</v>
      </c>
      <c r="F22" s="55">
        <v>299.0</v>
      </c>
      <c r="G22" s="16" t="str">
        <f>LOOKUP($F22, organisation_role!$A$8:$A23, organisation_role!$B$8:$B23)</f>
        <v>Nuclear Monitoring Technicians</v>
      </c>
      <c r="H22" s="22" t="s">
        <v>156</v>
      </c>
      <c r="I22" s="22">
        <v>1.0</v>
      </c>
      <c r="J22" s="19" t="s">
        <v>33</v>
      </c>
      <c r="K22" s="72"/>
      <c r="L22" s="72"/>
      <c r="M22" s="17"/>
    </row>
    <row r="23">
      <c r="A23" s="3"/>
      <c r="B23" s="3"/>
      <c r="C23" s="3"/>
      <c r="D23" s="3"/>
      <c r="E23" s="3"/>
      <c r="F23" s="3"/>
      <c r="G23" s="3"/>
      <c r="H23" s="3"/>
      <c r="I23" s="3"/>
      <c r="J23" s="3"/>
      <c r="K23" s="3"/>
      <c r="L23" s="3"/>
      <c r="M23" s="3"/>
    </row>
  </sheetData>
  <drawing r:id="rId2"/>
  <legacyDrawing r:id="rId3"/>
  <tableParts count="1">
    <tablePart r:id="rId5"/>
  </tableParts>
</worksheet>
</file>