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on\iCloudDrive\fighting-lion-club\"/>
    </mc:Choice>
  </mc:AlternateContent>
  <xr:revisionPtr revIDLastSave="0" documentId="13_ncr:1_{59891126-0942-46EC-93D0-12E0631A30FE}" xr6:coauthVersionLast="47" xr6:coauthVersionMax="47" xr10:uidLastSave="{00000000-0000-0000-0000-000000000000}"/>
  <bookViews>
    <workbookView xWindow="-16200" yWindow="705" windowWidth="15645" windowHeight="14490" activeTab="1" xr2:uid="{D2AF7772-B9F8-4918-951F-717FB2EC9AC0}"/>
  </bookViews>
  <sheets>
    <sheet name="Sheet1" sheetId="1" r:id="rId1"/>
    <sheet name="realo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E23" i="2" s="1"/>
  <c r="D37" i="2"/>
  <c r="C35" i="2"/>
  <c r="D35" i="2" s="1"/>
  <c r="C34" i="2"/>
  <c r="D34" i="2" s="1"/>
  <c r="B32" i="2"/>
  <c r="D32" i="2" s="1"/>
  <c r="D31" i="2"/>
  <c r="B33" i="2"/>
  <c r="D33" i="2" s="1"/>
  <c r="D30" i="2"/>
  <c r="B27" i="2"/>
  <c r="B26" i="2"/>
  <c r="B28" i="2" s="1"/>
  <c r="D28" i="2" s="1"/>
  <c r="B25" i="2"/>
  <c r="C25" i="2"/>
  <c r="C22" i="2"/>
  <c r="C27" i="2" s="1"/>
  <c r="C21" i="2"/>
  <c r="C26" i="2" s="1"/>
  <c r="B21" i="2"/>
  <c r="B22" i="2" s="1"/>
  <c r="D22" i="2" s="1"/>
  <c r="E22" i="2" s="1"/>
  <c r="B20" i="2"/>
  <c r="D20" i="2" s="1"/>
  <c r="F50" i="1"/>
  <c r="F51" i="1"/>
  <c r="F38" i="1"/>
  <c r="F39" i="1"/>
  <c r="F40" i="1"/>
  <c r="E50" i="1"/>
  <c r="D50" i="1"/>
  <c r="C50" i="1"/>
  <c r="D39" i="1"/>
  <c r="E39" i="1"/>
  <c r="C39" i="1"/>
  <c r="G55" i="1"/>
  <c r="G56" i="1"/>
  <c r="G57" i="1"/>
  <c r="G58" i="1"/>
  <c r="G59" i="1"/>
  <c r="G54" i="1"/>
  <c r="E51" i="1"/>
  <c r="E40" i="1"/>
  <c r="E11" i="1"/>
  <c r="E10" i="1"/>
  <c r="E9" i="1"/>
  <c r="E8" i="1"/>
  <c r="E7" i="1"/>
  <c r="E6" i="1"/>
  <c r="E5" i="1"/>
  <c r="E59" i="1"/>
  <c r="E32" i="1"/>
  <c r="F32" i="1" s="1"/>
  <c r="E37" i="1"/>
  <c r="F37" i="1" s="1"/>
  <c r="E36" i="1"/>
  <c r="F36" i="1" s="1"/>
  <c r="E58" i="1"/>
  <c r="E24" i="1"/>
  <c r="F24" i="1" s="1"/>
  <c r="E25" i="1"/>
  <c r="F25" i="1" s="1"/>
  <c r="E57" i="1"/>
  <c r="E55" i="1"/>
  <c r="E54" i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38" i="1"/>
  <c r="E35" i="1"/>
  <c r="F35" i="1" s="1"/>
  <c r="E34" i="1"/>
  <c r="F34" i="1" s="1"/>
  <c r="E33" i="1"/>
  <c r="F33" i="1" s="1"/>
  <c r="E31" i="1"/>
  <c r="F31" i="1" s="1"/>
  <c r="E30" i="1"/>
  <c r="F30" i="1" s="1"/>
  <c r="E29" i="1"/>
  <c r="F29" i="1" s="1"/>
  <c r="E28" i="1"/>
  <c r="F28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16" i="1"/>
  <c r="F16" i="1" s="1"/>
  <c r="D27" i="2" l="1"/>
  <c r="D25" i="2"/>
  <c r="E35" i="2" s="1"/>
  <c r="D21" i="2"/>
  <c r="E21" i="2" s="1"/>
  <c r="D26" i="2"/>
  <c r="B6" i="1"/>
  <c r="B7" i="1"/>
  <c r="B8" i="1"/>
  <c r="B9" i="1"/>
  <c r="B10" i="1"/>
  <c r="B11" i="1"/>
  <c r="E34" i="2" l="1"/>
  <c r="E26" i="2"/>
  <c r="E25" i="2"/>
  <c r="E37" i="2"/>
  <c r="E31" i="2"/>
  <c r="E33" i="2"/>
  <c r="E32" i="2"/>
  <c r="E30" i="2"/>
  <c r="E27" i="2"/>
  <c r="E28" i="2"/>
</calcChain>
</file>

<file path=xl/sharedStrings.xml><?xml version="1.0" encoding="utf-8"?>
<sst xmlns="http://schemas.openxmlformats.org/spreadsheetml/2006/main" count="133" uniqueCount="94">
  <si>
    <t>no reserves</t>
  </si>
  <si>
    <t>no scav</t>
  </si>
  <si>
    <t>1x</t>
  </si>
  <si>
    <t>2x</t>
  </si>
  <si>
    <t>special</t>
  </si>
  <si>
    <t>2x primary</t>
  </si>
  <si>
    <t>Base</t>
  </si>
  <si>
    <t>Empowering</t>
  </si>
  <si>
    <t>Well</t>
  </si>
  <si>
    <t>Post-death</t>
  </si>
  <si>
    <t>Weapons of Light</t>
  </si>
  <si>
    <t>Inertia Override</t>
  </si>
  <si>
    <t>Solar</t>
  </si>
  <si>
    <t>Daybreak</t>
  </si>
  <si>
    <t>well</t>
  </si>
  <si>
    <t>Well sword</t>
  </si>
  <si>
    <t>Arc</t>
  </si>
  <si>
    <t>Stormtrance</t>
  </si>
  <si>
    <t>Chaos Reach</t>
  </si>
  <si>
    <t>Void</t>
  </si>
  <si>
    <t>Nova Bomb</t>
  </si>
  <si>
    <t>Nova Warp</t>
  </si>
  <si>
    <t>Stasis</t>
  </si>
  <si>
    <t>Shadebinder</t>
  </si>
  <si>
    <t>Golden Gun</t>
  </si>
  <si>
    <t>Blade Barrage</t>
  </si>
  <si>
    <t>Arcstaff</t>
  </si>
  <si>
    <t>Arcstaff Reflection</t>
  </si>
  <si>
    <t>Spectral Blades</t>
  </si>
  <si>
    <t>Spectral Blades (invis)</t>
  </si>
  <si>
    <t>Behemoth</t>
  </si>
  <si>
    <t>Frozen Target</t>
  </si>
  <si>
    <t>Hammer of Sol</t>
  </si>
  <si>
    <t>Burning Maul</t>
  </si>
  <si>
    <t>Fist of Havoc</t>
  </si>
  <si>
    <t>Thundercrash</t>
  </si>
  <si>
    <t>Sentinel Shield</t>
  </si>
  <si>
    <t>Shade Whisper of Chains</t>
  </si>
  <si>
    <t>Normal Whisper of Chains</t>
  </si>
  <si>
    <t>Revanant</t>
  </si>
  <si>
    <t>Shadowshot (roaming)</t>
  </si>
  <si>
    <t>Shadowshot (single)</t>
  </si>
  <si>
    <t>Tether</t>
  </si>
  <si>
    <t>Lighting Reflexes</t>
  </si>
  <si>
    <t>Element</t>
  </si>
  <si>
    <t>Super</t>
  </si>
  <si>
    <t>Explosion</t>
  </si>
  <si>
    <t>Direct</t>
  </si>
  <si>
    <t>Total</t>
  </si>
  <si>
    <t>Titans</t>
  </si>
  <si>
    <t>Barricade</t>
  </si>
  <si>
    <t>Through Damage</t>
  </si>
  <si>
    <t>Bubble</t>
  </si>
  <si>
    <t>Glacier Frozen Target</t>
  </si>
  <si>
    <t>Glacier (no target)</t>
  </si>
  <si>
    <t># to break</t>
  </si>
  <si>
    <t>Bonus</t>
  </si>
  <si>
    <t>N/A</t>
  </si>
  <si>
    <t>Damage</t>
  </si>
  <si>
    <t>Charged with Light</t>
  </si>
  <si>
    <t>Target Health</t>
  </si>
  <si>
    <t>Revanant Whisper of Chains</t>
  </si>
  <si>
    <t>Behemoth Whisper of Chains</t>
  </si>
  <si>
    <t>Ability</t>
  </si>
  <si>
    <t>Damage Resist</t>
  </si>
  <si>
    <t>Titan with Armor of Light</t>
  </si>
  <si>
    <t>R value</t>
  </si>
  <si>
    <t>Masterwork</t>
  </si>
  <si>
    <t>Masterwork, 1x Loader</t>
  </si>
  <si>
    <t>Dragon's Shadow</t>
  </si>
  <si>
    <t>Dragon's Shadow, 1x Loader</t>
  </si>
  <si>
    <t>Ophidian aspect</t>
  </si>
  <si>
    <t>Ophidian aspect, 1x Loader</t>
  </si>
  <si>
    <t>Lunafaction Rift/Rally Barricade</t>
  </si>
  <si>
    <t>Lunafaction Rift/Rally Barricade, 1x loader</t>
  </si>
  <si>
    <t>Masterwork, 2x Loader</t>
  </si>
  <si>
    <t>2x Loaders</t>
  </si>
  <si>
    <t>1x Loader</t>
  </si>
  <si>
    <t>Ophidian Aspect</t>
  </si>
  <si>
    <t>Lunafaction Well</t>
  </si>
  <si>
    <t>Rally Barricade</t>
  </si>
  <si>
    <t>Pre-Nerf</t>
  </si>
  <si>
    <t>Post-Nerf</t>
  </si>
  <si>
    <t>Reload stat</t>
  </si>
  <si>
    <t>RDS</t>
  </si>
  <si>
    <t>Combined Reload Stat</t>
  </si>
  <si>
    <t>Best RDS</t>
  </si>
  <si>
    <t>Time</t>
  </si>
  <si>
    <t>Reduction</t>
  </si>
  <si>
    <t>Cap</t>
  </si>
  <si>
    <t>OG Base</t>
  </si>
  <si>
    <t>OG Masterwork</t>
  </si>
  <si>
    <t>OG Masterwork, 1x Loader</t>
  </si>
  <si>
    <t>OG Masterwork, 1x Loader, Ophidian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</si>
</sst>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0" xfId="0" applyBorder="1" applyAlignment="1"/>
    <xf numFmtId="0" fontId="0" fillId="2" borderId="0" xfId="0" applyFill="1"/>
    <xf numFmtId="0" fontId="0" fillId="0" borderId="0" xfId="0" applyFill="1" applyBorder="1" applyAlignment="1"/>
    <xf numFmtId="0" fontId="0" fillId="0" borderId="0" xfId="0" applyFill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1" xfId="0" applyBorder="1" applyAlignment="1">
      <alignment horizontal="right"/>
    </xf>
    <xf numFmtId="0" fontId="2" fillId="0" borderId="0" xfId="0" applyFont="1" applyBorder="1"/>
    <xf numFmtId="1" fontId="2" fillId="0" borderId="0" xfId="0" applyNumberFormat="1" applyFont="1" applyBorder="1"/>
    <xf numFmtId="164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A8DE-3BEA-410F-964A-00C51405BAC2}">
  <dimension ref="A4:I70"/>
  <sheetViews>
    <sheetView topLeftCell="A13" zoomScale="85" zoomScaleNormal="85" workbookViewId="0">
      <selection activeCell="K43" sqref="K43"/>
    </sheetView>
  </sheetViews>
  <sheetFormatPr defaultRowHeight="15" x14ac:dyDescent="0.25"/>
  <cols>
    <col min="1" max="1" width="18.28515625" bestFit="1" customWidth="1"/>
    <col min="2" max="2" width="28.5703125" bestFit="1" customWidth="1"/>
    <col min="3" max="3" width="12.42578125" bestFit="1" customWidth="1"/>
    <col min="4" max="4" width="6.5703125" bestFit="1" customWidth="1"/>
    <col min="5" max="5" width="8.7109375" customWidth="1"/>
    <col min="6" max="6" width="15.140625" bestFit="1" customWidth="1"/>
    <col min="7" max="7" width="16.42578125" bestFit="1" customWidth="1"/>
  </cols>
  <sheetData>
    <row r="4" spans="1:9" x14ac:dyDescent="0.25">
      <c r="A4" s="2" t="s">
        <v>58</v>
      </c>
      <c r="B4" s="12" t="s">
        <v>56</v>
      </c>
      <c r="C4" s="12" t="s">
        <v>46</v>
      </c>
      <c r="D4" s="12" t="s">
        <v>47</v>
      </c>
      <c r="E4" s="12" t="s">
        <v>48</v>
      </c>
    </row>
    <row r="5" spans="1:9" x14ac:dyDescent="0.25">
      <c r="A5" t="s">
        <v>6</v>
      </c>
      <c r="B5" s="9" t="s">
        <v>57</v>
      </c>
      <c r="C5" s="13">
        <v>144</v>
      </c>
      <c r="D5" s="13">
        <v>22</v>
      </c>
      <c r="E5" s="9">
        <f t="shared" ref="E5:E11" si="0">SUM(C5:D5)</f>
        <v>166</v>
      </c>
    </row>
    <row r="6" spans="1:9" x14ac:dyDescent="0.25">
      <c r="A6" s="9" t="s">
        <v>9</v>
      </c>
      <c r="B6" s="10">
        <f t="shared" ref="B6:B11" si="1">E6/$E$5-1</f>
        <v>0.2168674698795181</v>
      </c>
      <c r="C6" s="13">
        <v>175</v>
      </c>
      <c r="D6" s="13">
        <v>27</v>
      </c>
      <c r="E6" s="9">
        <f t="shared" si="0"/>
        <v>202</v>
      </c>
    </row>
    <row r="7" spans="1:9" x14ac:dyDescent="0.25">
      <c r="A7" s="9" t="s">
        <v>7</v>
      </c>
      <c r="B7" s="10">
        <f t="shared" si="1"/>
        <v>0.20481927710843384</v>
      </c>
      <c r="C7" s="14">
        <v>173</v>
      </c>
      <c r="D7" s="14">
        <v>27</v>
      </c>
      <c r="E7" s="9">
        <f t="shared" si="0"/>
        <v>200</v>
      </c>
    </row>
    <row r="8" spans="1:9" x14ac:dyDescent="0.25">
      <c r="A8" s="9" t="s">
        <v>59</v>
      </c>
      <c r="B8" s="10">
        <f t="shared" si="1"/>
        <v>0.20481927710843384</v>
      </c>
      <c r="C8" s="13">
        <v>173</v>
      </c>
      <c r="D8" s="13">
        <v>27</v>
      </c>
      <c r="E8" s="9">
        <f t="shared" si="0"/>
        <v>200</v>
      </c>
    </row>
    <row r="9" spans="1:9" x14ac:dyDescent="0.25">
      <c r="A9" s="9" t="s">
        <v>11</v>
      </c>
      <c r="B9" s="10">
        <f t="shared" si="1"/>
        <v>0.20481927710843384</v>
      </c>
      <c r="C9" s="13">
        <v>173</v>
      </c>
      <c r="D9" s="13">
        <v>27</v>
      </c>
      <c r="E9" s="9">
        <f t="shared" si="0"/>
        <v>200</v>
      </c>
    </row>
    <row r="10" spans="1:9" x14ac:dyDescent="0.25">
      <c r="A10" s="9" t="s">
        <v>8</v>
      </c>
      <c r="B10" s="10">
        <f t="shared" si="1"/>
        <v>0.24698795180722888</v>
      </c>
      <c r="C10" s="13">
        <v>180</v>
      </c>
      <c r="D10" s="13">
        <v>27</v>
      </c>
      <c r="E10" s="9">
        <f t="shared" si="0"/>
        <v>207</v>
      </c>
    </row>
    <row r="11" spans="1:9" x14ac:dyDescent="0.25">
      <c r="A11" s="11" t="s">
        <v>10</v>
      </c>
      <c r="B11" s="10">
        <f t="shared" si="1"/>
        <v>0.34337349397590367</v>
      </c>
      <c r="C11" s="13">
        <v>194</v>
      </c>
      <c r="D11" s="13">
        <v>29</v>
      </c>
      <c r="E11" s="9">
        <f t="shared" si="0"/>
        <v>223</v>
      </c>
    </row>
    <row r="15" spans="1:9" x14ac:dyDescent="0.25">
      <c r="A15" s="4" t="s">
        <v>44</v>
      </c>
      <c r="B15" s="4" t="s">
        <v>63</v>
      </c>
      <c r="C15" s="4" t="s">
        <v>46</v>
      </c>
      <c r="D15" s="4" t="s">
        <v>47</v>
      </c>
      <c r="E15" s="4" t="s">
        <v>48</v>
      </c>
      <c r="F15" s="4" t="s">
        <v>64</v>
      </c>
      <c r="G15" s="5"/>
      <c r="H15" s="5"/>
      <c r="I15" s="5"/>
    </row>
    <row r="16" spans="1:9" x14ac:dyDescent="0.25">
      <c r="A16" t="s">
        <v>12</v>
      </c>
      <c r="B16" t="s">
        <v>13</v>
      </c>
      <c r="C16">
        <v>71</v>
      </c>
      <c r="D16">
        <v>11</v>
      </c>
      <c r="E16">
        <f>C16+D16</f>
        <v>82</v>
      </c>
      <c r="F16" s="1">
        <f>1- E16/166</f>
        <v>0.50602409638554224</v>
      </c>
    </row>
    <row r="17" spans="1:6" x14ac:dyDescent="0.25">
      <c r="B17" t="s">
        <v>14</v>
      </c>
      <c r="C17">
        <v>144</v>
      </c>
      <c r="D17">
        <v>22</v>
      </c>
      <c r="E17">
        <f t="shared" ref="E17:E23" si="2">C17+D17</f>
        <v>166</v>
      </c>
      <c r="F17" s="1">
        <f t="shared" ref="F17:F25" si="3">1- E17/166</f>
        <v>0</v>
      </c>
    </row>
    <row r="18" spans="1:6" x14ac:dyDescent="0.25">
      <c r="B18" t="s">
        <v>15</v>
      </c>
      <c r="C18">
        <v>116</v>
      </c>
      <c r="D18">
        <v>18</v>
      </c>
      <c r="E18">
        <f t="shared" si="2"/>
        <v>134</v>
      </c>
      <c r="F18" s="1">
        <f t="shared" si="3"/>
        <v>0.19277108433734935</v>
      </c>
    </row>
    <row r="19" spans="1:6" x14ac:dyDescent="0.25">
      <c r="A19" t="s">
        <v>16</v>
      </c>
      <c r="B19" t="s">
        <v>17</v>
      </c>
      <c r="C19">
        <v>68</v>
      </c>
      <c r="D19">
        <v>11</v>
      </c>
      <c r="E19">
        <f t="shared" si="2"/>
        <v>79</v>
      </c>
      <c r="F19" s="1">
        <f t="shared" si="3"/>
        <v>0.52409638554216875</v>
      </c>
    </row>
    <row r="20" spans="1:6" x14ac:dyDescent="0.25">
      <c r="B20" t="s">
        <v>18</v>
      </c>
      <c r="C20">
        <v>87</v>
      </c>
      <c r="D20">
        <v>14</v>
      </c>
      <c r="E20">
        <f t="shared" si="2"/>
        <v>101</v>
      </c>
      <c r="F20" s="1">
        <f t="shared" si="3"/>
        <v>0.39156626506024095</v>
      </c>
    </row>
    <row r="21" spans="1:6" x14ac:dyDescent="0.25">
      <c r="A21" t="s">
        <v>19</v>
      </c>
      <c r="B21" t="s">
        <v>20</v>
      </c>
      <c r="C21">
        <v>144</v>
      </c>
      <c r="D21">
        <v>22</v>
      </c>
      <c r="E21">
        <f t="shared" si="2"/>
        <v>166</v>
      </c>
      <c r="F21" s="1">
        <f t="shared" si="3"/>
        <v>0</v>
      </c>
    </row>
    <row r="22" spans="1:6" x14ac:dyDescent="0.25">
      <c r="B22" t="s">
        <v>21</v>
      </c>
      <c r="C22">
        <v>71</v>
      </c>
      <c r="D22">
        <v>11</v>
      </c>
      <c r="E22">
        <f t="shared" si="2"/>
        <v>82</v>
      </c>
      <c r="F22" s="1">
        <f t="shared" si="3"/>
        <v>0.50602409638554224</v>
      </c>
    </row>
    <row r="23" spans="1:6" x14ac:dyDescent="0.25">
      <c r="A23" t="s">
        <v>22</v>
      </c>
      <c r="B23" t="s">
        <v>23</v>
      </c>
      <c r="C23">
        <v>71</v>
      </c>
      <c r="D23">
        <v>11</v>
      </c>
      <c r="E23">
        <f t="shared" si="2"/>
        <v>82</v>
      </c>
      <c r="F23" s="1">
        <f t="shared" si="3"/>
        <v>0.50602409638554224</v>
      </c>
    </row>
    <row r="24" spans="1:6" x14ac:dyDescent="0.25">
      <c r="B24" t="s">
        <v>37</v>
      </c>
      <c r="C24">
        <v>53</v>
      </c>
      <c r="D24">
        <v>9</v>
      </c>
      <c r="E24">
        <f t="shared" ref="E24:E25" si="4">C24+D24</f>
        <v>62</v>
      </c>
      <c r="F24" s="1">
        <f t="shared" si="3"/>
        <v>0.62650602409638556</v>
      </c>
    </row>
    <row r="25" spans="1:6" x14ac:dyDescent="0.25">
      <c r="B25" t="s">
        <v>38</v>
      </c>
      <c r="C25">
        <v>108</v>
      </c>
      <c r="D25">
        <v>17</v>
      </c>
      <c r="E25">
        <f t="shared" si="4"/>
        <v>125</v>
      </c>
      <c r="F25" s="1">
        <f t="shared" si="3"/>
        <v>0.24698795180722888</v>
      </c>
    </row>
    <row r="27" spans="1:6" x14ac:dyDescent="0.25">
      <c r="A27" s="4" t="s">
        <v>44</v>
      </c>
      <c r="B27" s="4" t="s">
        <v>63</v>
      </c>
      <c r="C27" s="4" t="s">
        <v>46</v>
      </c>
      <c r="D27" s="4" t="s">
        <v>47</v>
      </c>
      <c r="E27" s="4" t="s">
        <v>48</v>
      </c>
      <c r="F27" s="4" t="s">
        <v>64</v>
      </c>
    </row>
    <row r="28" spans="1:6" x14ac:dyDescent="0.25">
      <c r="A28" t="s">
        <v>12</v>
      </c>
      <c r="B28" t="s">
        <v>24</v>
      </c>
      <c r="C28">
        <v>144</v>
      </c>
      <c r="D28" s="7">
        <v>22</v>
      </c>
      <c r="E28">
        <f>C28+D28</f>
        <v>166</v>
      </c>
      <c r="F28" s="1">
        <f>1- E28/166</f>
        <v>0</v>
      </c>
    </row>
    <row r="29" spans="1:6" x14ac:dyDescent="0.25">
      <c r="B29" t="s">
        <v>25</v>
      </c>
      <c r="C29">
        <v>74</v>
      </c>
      <c r="D29">
        <v>12</v>
      </c>
      <c r="E29">
        <f t="shared" ref="E29:E38" si="5">C29+D29</f>
        <v>86</v>
      </c>
      <c r="F29" s="1">
        <f t="shared" ref="F29:F40" si="6">1- E29/166</f>
        <v>0.48192771084337349</v>
      </c>
    </row>
    <row r="30" spans="1:6" x14ac:dyDescent="0.25">
      <c r="A30" t="s">
        <v>16</v>
      </c>
      <c r="B30" t="s">
        <v>26</v>
      </c>
      <c r="C30">
        <v>68</v>
      </c>
      <c r="D30">
        <v>11</v>
      </c>
      <c r="E30">
        <f t="shared" si="5"/>
        <v>79</v>
      </c>
      <c r="F30" s="1">
        <f t="shared" si="6"/>
        <v>0.52409638554216875</v>
      </c>
    </row>
    <row r="31" spans="1:6" x14ac:dyDescent="0.25">
      <c r="B31" t="s">
        <v>27</v>
      </c>
      <c r="C31">
        <v>144</v>
      </c>
      <c r="D31">
        <v>22</v>
      </c>
      <c r="E31">
        <f t="shared" si="5"/>
        <v>166</v>
      </c>
      <c r="F31" s="1">
        <f t="shared" si="6"/>
        <v>0</v>
      </c>
    </row>
    <row r="32" spans="1:6" x14ac:dyDescent="0.25">
      <c r="B32" t="s">
        <v>43</v>
      </c>
      <c r="C32">
        <v>98</v>
      </c>
      <c r="D32">
        <v>15</v>
      </c>
      <c r="E32">
        <f t="shared" si="5"/>
        <v>113</v>
      </c>
      <c r="F32" s="1">
        <f t="shared" si="6"/>
        <v>0.31927710843373491</v>
      </c>
    </row>
    <row r="33" spans="1:6" x14ac:dyDescent="0.25">
      <c r="A33" t="s">
        <v>19</v>
      </c>
      <c r="B33" t="s">
        <v>28</v>
      </c>
      <c r="C33">
        <v>70</v>
      </c>
      <c r="D33">
        <v>11</v>
      </c>
      <c r="E33">
        <f t="shared" si="5"/>
        <v>81</v>
      </c>
      <c r="F33" s="1">
        <f t="shared" si="6"/>
        <v>0.51204819277108427</v>
      </c>
    </row>
    <row r="34" spans="1:6" x14ac:dyDescent="0.25">
      <c r="B34" t="s">
        <v>29</v>
      </c>
      <c r="C34">
        <v>66</v>
      </c>
      <c r="D34">
        <v>11</v>
      </c>
      <c r="E34">
        <f t="shared" si="5"/>
        <v>77</v>
      </c>
      <c r="F34" s="1">
        <f t="shared" si="6"/>
        <v>0.53614457831325302</v>
      </c>
    </row>
    <row r="35" spans="1:6" x14ac:dyDescent="0.25">
      <c r="B35" t="s">
        <v>40</v>
      </c>
      <c r="C35">
        <v>68</v>
      </c>
      <c r="D35">
        <v>11</v>
      </c>
      <c r="E35">
        <f t="shared" si="5"/>
        <v>79</v>
      </c>
      <c r="F35" s="1">
        <f t="shared" si="6"/>
        <v>0.52409638554216875</v>
      </c>
    </row>
    <row r="36" spans="1:6" x14ac:dyDescent="0.25">
      <c r="B36" t="s">
        <v>41</v>
      </c>
      <c r="C36">
        <v>68</v>
      </c>
      <c r="D36">
        <v>11</v>
      </c>
      <c r="E36">
        <f t="shared" si="5"/>
        <v>79</v>
      </c>
      <c r="F36" s="1">
        <f t="shared" si="6"/>
        <v>0.52409638554216875</v>
      </c>
    </row>
    <row r="37" spans="1:6" x14ac:dyDescent="0.25">
      <c r="B37" t="s">
        <v>42</v>
      </c>
      <c r="C37">
        <v>144</v>
      </c>
      <c r="D37">
        <v>22</v>
      </c>
      <c r="E37">
        <f t="shared" si="5"/>
        <v>166</v>
      </c>
      <c r="F37" s="1">
        <f t="shared" si="6"/>
        <v>0</v>
      </c>
    </row>
    <row r="38" spans="1:6" x14ac:dyDescent="0.25">
      <c r="A38" t="s">
        <v>22</v>
      </c>
      <c r="B38" t="s">
        <v>39</v>
      </c>
      <c r="C38">
        <v>68</v>
      </c>
      <c r="D38">
        <v>11</v>
      </c>
      <c r="E38">
        <f t="shared" si="5"/>
        <v>79</v>
      </c>
      <c r="F38" s="1">
        <f t="shared" si="6"/>
        <v>0.52409638554216875</v>
      </c>
    </row>
    <row r="39" spans="1:6" x14ac:dyDescent="0.25">
      <c r="B39" t="s">
        <v>61</v>
      </c>
      <c r="C39" s="16">
        <f>C38*0.75</f>
        <v>51</v>
      </c>
      <c r="D39" s="16">
        <f t="shared" ref="D39:E39" si="7">D38*0.75</f>
        <v>8.25</v>
      </c>
      <c r="E39" s="16">
        <f t="shared" si="7"/>
        <v>59.25</v>
      </c>
      <c r="F39" s="1">
        <f t="shared" si="6"/>
        <v>0.64307228915662651</v>
      </c>
    </row>
    <row r="40" spans="1:6" x14ac:dyDescent="0.25">
      <c r="B40" t="s">
        <v>38</v>
      </c>
      <c r="C40">
        <v>108</v>
      </c>
      <c r="D40">
        <v>17</v>
      </c>
      <c r="E40">
        <f t="shared" ref="E40" si="8">C40+D40</f>
        <v>125</v>
      </c>
      <c r="F40" s="1">
        <f t="shared" si="6"/>
        <v>0.24698795180722888</v>
      </c>
    </row>
    <row r="42" spans="1:6" x14ac:dyDescent="0.25">
      <c r="A42" s="4" t="s">
        <v>44</v>
      </c>
      <c r="B42" s="4" t="s">
        <v>63</v>
      </c>
      <c r="C42" s="4" t="s">
        <v>46</v>
      </c>
      <c r="D42" s="4" t="s">
        <v>47</v>
      </c>
      <c r="E42" s="4" t="s">
        <v>48</v>
      </c>
      <c r="F42" s="4" t="s">
        <v>64</v>
      </c>
    </row>
    <row r="43" spans="1:6" x14ac:dyDescent="0.25">
      <c r="A43" t="s">
        <v>12</v>
      </c>
      <c r="B43" t="s">
        <v>32</v>
      </c>
      <c r="C43">
        <v>71</v>
      </c>
      <c r="D43">
        <v>11</v>
      </c>
      <c r="E43">
        <f>C43+D43</f>
        <v>82</v>
      </c>
      <c r="F43" s="1">
        <f>1- E43/166</f>
        <v>0.50602409638554224</v>
      </c>
    </row>
    <row r="44" spans="1:6" x14ac:dyDescent="0.25">
      <c r="B44" t="s">
        <v>33</v>
      </c>
      <c r="C44">
        <v>68</v>
      </c>
      <c r="D44">
        <v>11</v>
      </c>
      <c r="E44">
        <f t="shared" ref="E44:E48" si="9">C44+D44</f>
        <v>79</v>
      </c>
      <c r="F44" s="1">
        <f t="shared" ref="F44:F51" si="10">1- E44/166</f>
        <v>0.52409638554216875</v>
      </c>
    </row>
    <row r="45" spans="1:6" x14ac:dyDescent="0.25">
      <c r="A45" t="s">
        <v>16</v>
      </c>
      <c r="B45" t="s">
        <v>34</v>
      </c>
      <c r="C45">
        <v>68</v>
      </c>
      <c r="D45">
        <v>11</v>
      </c>
      <c r="E45">
        <f t="shared" si="9"/>
        <v>79</v>
      </c>
      <c r="F45" s="1">
        <f t="shared" si="10"/>
        <v>0.52409638554216875</v>
      </c>
    </row>
    <row r="46" spans="1:6" x14ac:dyDescent="0.25">
      <c r="B46" t="s">
        <v>35</v>
      </c>
      <c r="C46">
        <v>48</v>
      </c>
      <c r="D46">
        <v>11</v>
      </c>
      <c r="E46">
        <f t="shared" si="9"/>
        <v>59</v>
      </c>
      <c r="F46" s="1">
        <f t="shared" si="10"/>
        <v>0.64457831325301207</v>
      </c>
    </row>
    <row r="47" spans="1:6" x14ac:dyDescent="0.25">
      <c r="A47" t="s">
        <v>19</v>
      </c>
      <c r="B47" t="s">
        <v>36</v>
      </c>
      <c r="C47">
        <v>68</v>
      </c>
      <c r="D47">
        <v>11</v>
      </c>
      <c r="E47">
        <f t="shared" si="9"/>
        <v>79</v>
      </c>
      <c r="F47" s="1">
        <f t="shared" si="10"/>
        <v>0.52409638554216875</v>
      </c>
    </row>
    <row r="48" spans="1:6" x14ac:dyDescent="0.25">
      <c r="B48" t="s">
        <v>65</v>
      </c>
      <c r="C48">
        <v>116</v>
      </c>
      <c r="D48">
        <v>22</v>
      </c>
      <c r="E48">
        <f t="shared" si="9"/>
        <v>138</v>
      </c>
      <c r="F48" s="1">
        <f t="shared" si="10"/>
        <v>0.16867469879518071</v>
      </c>
    </row>
    <row r="49" spans="1:7" x14ac:dyDescent="0.25">
      <c r="A49" t="s">
        <v>22</v>
      </c>
      <c r="B49" t="s">
        <v>30</v>
      </c>
      <c r="C49">
        <v>58</v>
      </c>
      <c r="D49">
        <v>9</v>
      </c>
      <c r="E49">
        <f>C49+D49</f>
        <v>67</v>
      </c>
      <c r="F49" s="1">
        <f t="shared" si="10"/>
        <v>0.59638554216867468</v>
      </c>
    </row>
    <row r="50" spans="1:7" x14ac:dyDescent="0.25">
      <c r="B50" t="s">
        <v>62</v>
      </c>
      <c r="C50" s="16">
        <f>C49*0.75</f>
        <v>43.5</v>
      </c>
      <c r="D50" s="16">
        <f t="shared" ref="D50" si="11">D49*0.75</f>
        <v>6.75</v>
      </c>
      <c r="E50" s="16">
        <f t="shared" ref="E50" si="12">E49*0.75</f>
        <v>50.25</v>
      </c>
      <c r="F50" s="1">
        <f t="shared" si="10"/>
        <v>0.69728915662650603</v>
      </c>
    </row>
    <row r="51" spans="1:7" x14ac:dyDescent="0.25">
      <c r="B51" t="s">
        <v>38</v>
      </c>
      <c r="C51">
        <v>108</v>
      </c>
      <c r="D51">
        <v>17</v>
      </c>
      <c r="E51">
        <f t="shared" ref="E51" si="13">C51+D51</f>
        <v>125</v>
      </c>
      <c r="F51" s="1">
        <f t="shared" si="10"/>
        <v>0.24698795180722888</v>
      </c>
    </row>
    <row r="53" spans="1:7" x14ac:dyDescent="0.25">
      <c r="A53" s="4" t="s">
        <v>44</v>
      </c>
      <c r="B53" s="4" t="s">
        <v>45</v>
      </c>
      <c r="C53" s="4" t="s">
        <v>46</v>
      </c>
      <c r="D53" s="4" t="s">
        <v>47</v>
      </c>
      <c r="E53" s="4" t="s">
        <v>48</v>
      </c>
      <c r="F53" s="7" t="s">
        <v>60</v>
      </c>
      <c r="G53" s="4" t="s">
        <v>55</v>
      </c>
    </row>
    <row r="54" spans="1:7" x14ac:dyDescent="0.25">
      <c r="A54" t="s">
        <v>22</v>
      </c>
      <c r="B54" t="s">
        <v>31</v>
      </c>
      <c r="C54" s="6">
        <v>216</v>
      </c>
      <c r="E54">
        <f>C54+D54</f>
        <v>216</v>
      </c>
      <c r="F54">
        <v>216</v>
      </c>
      <c r="G54" s="15">
        <f>F54/E54</f>
        <v>1</v>
      </c>
    </row>
    <row r="55" spans="1:7" x14ac:dyDescent="0.25">
      <c r="B55" t="s">
        <v>53</v>
      </c>
      <c r="C55" s="6">
        <v>216</v>
      </c>
      <c r="E55">
        <f>C55+D55</f>
        <v>216</v>
      </c>
      <c r="F55">
        <v>216</v>
      </c>
      <c r="G55" s="15">
        <f t="shared" ref="G55:G59" si="14">F55/E55</f>
        <v>1</v>
      </c>
    </row>
    <row r="56" spans="1:7" x14ac:dyDescent="0.25">
      <c r="B56" t="s">
        <v>54</v>
      </c>
      <c r="C56" s="8"/>
      <c r="G56" s="15" t="e">
        <f t="shared" si="14"/>
        <v>#DIV/0!</v>
      </c>
    </row>
    <row r="57" spans="1:7" x14ac:dyDescent="0.25">
      <c r="A57" t="s">
        <v>49</v>
      </c>
      <c r="B57" t="s">
        <v>50</v>
      </c>
      <c r="C57" s="6">
        <v>188</v>
      </c>
      <c r="D57" s="6">
        <v>29</v>
      </c>
      <c r="E57">
        <f>C57+D57</f>
        <v>217</v>
      </c>
      <c r="F57">
        <v>600</v>
      </c>
      <c r="G57" s="15">
        <f t="shared" si="14"/>
        <v>2.7649769585253456</v>
      </c>
    </row>
    <row r="58" spans="1:7" x14ac:dyDescent="0.25">
      <c r="B58" t="s">
        <v>51</v>
      </c>
      <c r="C58">
        <v>116</v>
      </c>
      <c r="E58">
        <f t="shared" ref="E58:E59" si="15">C58+D58</f>
        <v>116</v>
      </c>
      <c r="F58" t="s">
        <v>57</v>
      </c>
      <c r="G58" s="15" t="e">
        <f t="shared" si="14"/>
        <v>#VALUE!</v>
      </c>
    </row>
    <row r="59" spans="1:7" x14ac:dyDescent="0.25">
      <c r="B59" t="s">
        <v>52</v>
      </c>
      <c r="C59" s="8">
        <v>360</v>
      </c>
      <c r="D59">
        <v>55</v>
      </c>
      <c r="E59">
        <f t="shared" si="15"/>
        <v>415</v>
      </c>
      <c r="F59">
        <v>12000</v>
      </c>
      <c r="G59" s="15">
        <f t="shared" si="14"/>
        <v>28.91566265060241</v>
      </c>
    </row>
    <row r="66" spans="1:7" x14ac:dyDescent="0.25">
      <c r="A66" s="3"/>
      <c r="B66" s="19" t="s">
        <v>5</v>
      </c>
      <c r="C66" s="19"/>
      <c r="D66" s="19"/>
      <c r="E66" s="3"/>
      <c r="F66" s="3" t="s">
        <v>4</v>
      </c>
      <c r="G66" s="3"/>
    </row>
    <row r="67" spans="1:7" x14ac:dyDescent="0.25">
      <c r="A67" s="3"/>
      <c r="B67" s="3" t="s">
        <v>0</v>
      </c>
      <c r="C67" s="3" t="s">
        <v>2</v>
      </c>
      <c r="D67" s="3" t="s">
        <v>3</v>
      </c>
      <c r="E67" s="3" t="s">
        <v>0</v>
      </c>
      <c r="F67" s="3" t="s">
        <v>2</v>
      </c>
      <c r="G67" s="3" t="s">
        <v>3</v>
      </c>
    </row>
    <row r="68" spans="1:7" x14ac:dyDescent="0.25">
      <c r="A68" s="3" t="s">
        <v>1</v>
      </c>
      <c r="B68" s="3">
        <v>13</v>
      </c>
      <c r="C68" s="3"/>
      <c r="D68" s="3">
        <v>16</v>
      </c>
      <c r="E68" s="3">
        <v>26</v>
      </c>
      <c r="F68" s="3"/>
      <c r="G68" s="3">
        <v>30</v>
      </c>
    </row>
    <row r="69" spans="1:7" x14ac:dyDescent="0.25">
      <c r="A69" s="3" t="s">
        <v>2</v>
      </c>
      <c r="B69" s="3"/>
      <c r="C69" s="3"/>
      <c r="D69" s="3"/>
      <c r="E69" s="3"/>
      <c r="F69" s="3"/>
      <c r="G69" s="3"/>
    </row>
    <row r="70" spans="1:7" x14ac:dyDescent="0.25">
      <c r="A70" s="3" t="s">
        <v>3</v>
      </c>
      <c r="B70" s="3">
        <v>15</v>
      </c>
      <c r="C70" s="3"/>
      <c r="D70" s="3"/>
      <c r="E70" s="3">
        <v>26</v>
      </c>
      <c r="F70" s="3"/>
      <c r="G70" s="3">
        <v>30</v>
      </c>
    </row>
  </sheetData>
  <mergeCells count="1">
    <mergeCell ref="B66:D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16AC-0BDD-4988-B94D-B887E18374C1}">
  <dimension ref="A6:E37"/>
  <sheetViews>
    <sheetView tabSelected="1" topLeftCell="A4" workbookViewId="0">
      <selection activeCell="E12" sqref="E12"/>
    </sheetView>
  </sheetViews>
  <sheetFormatPr defaultRowHeight="15" x14ac:dyDescent="0.25"/>
  <cols>
    <col min="1" max="1" width="38.85546875" bestFit="1" customWidth="1"/>
    <col min="2" max="2" width="15.42578125" customWidth="1"/>
  </cols>
  <sheetData>
    <row r="6" spans="1:3" x14ac:dyDescent="0.25">
      <c r="B6" t="s">
        <v>83</v>
      </c>
      <c r="C6" t="s">
        <v>84</v>
      </c>
    </row>
    <row r="7" spans="1:3" x14ac:dyDescent="0.25">
      <c r="A7" t="s">
        <v>81</v>
      </c>
      <c r="B7">
        <v>55</v>
      </c>
      <c r="C7">
        <v>1</v>
      </c>
    </row>
    <row r="8" spans="1:3" x14ac:dyDescent="0.25">
      <c r="A8" t="s">
        <v>82</v>
      </c>
      <c r="B8">
        <v>10</v>
      </c>
      <c r="C8" s="16">
        <v>1</v>
      </c>
    </row>
    <row r="9" spans="1:3" x14ac:dyDescent="0.25">
      <c r="A9" t="s">
        <v>67</v>
      </c>
      <c r="B9">
        <v>27</v>
      </c>
      <c r="C9">
        <v>1</v>
      </c>
    </row>
    <row r="10" spans="1:3" x14ac:dyDescent="0.25">
      <c r="A10" t="s">
        <v>77</v>
      </c>
      <c r="B10">
        <v>10</v>
      </c>
      <c r="C10">
        <v>0.85</v>
      </c>
    </row>
    <row r="11" spans="1:3" x14ac:dyDescent="0.25">
      <c r="A11" t="s">
        <v>76</v>
      </c>
      <c r="B11">
        <v>15</v>
      </c>
      <c r="C11">
        <v>0.85</v>
      </c>
    </row>
    <row r="12" spans="1:3" x14ac:dyDescent="0.25">
      <c r="A12" t="s">
        <v>78</v>
      </c>
      <c r="B12">
        <v>32</v>
      </c>
      <c r="C12">
        <v>1</v>
      </c>
    </row>
    <row r="13" spans="1:3" x14ac:dyDescent="0.25">
      <c r="A13" t="s">
        <v>69</v>
      </c>
      <c r="B13">
        <v>100</v>
      </c>
      <c r="C13">
        <v>1</v>
      </c>
    </row>
    <row r="14" spans="1:3" x14ac:dyDescent="0.25">
      <c r="A14" t="s">
        <v>79</v>
      </c>
      <c r="B14">
        <v>100</v>
      </c>
      <c r="C14">
        <v>0.9</v>
      </c>
    </row>
    <row r="15" spans="1:3" x14ac:dyDescent="0.25">
      <c r="A15" t="s">
        <v>80</v>
      </c>
      <c r="B15">
        <v>100</v>
      </c>
      <c r="C15">
        <v>0.9</v>
      </c>
    </row>
    <row r="16" spans="1:3" x14ac:dyDescent="0.25">
      <c r="A16" t="s">
        <v>66</v>
      </c>
    </row>
    <row r="19" spans="1:5" x14ac:dyDescent="0.25">
      <c r="B19" t="s">
        <v>85</v>
      </c>
      <c r="C19" t="s">
        <v>86</v>
      </c>
      <c r="D19" t="s">
        <v>87</v>
      </c>
      <c r="E19" t="s">
        <v>88</v>
      </c>
    </row>
    <row r="20" spans="1:5" x14ac:dyDescent="0.25">
      <c r="A20" t="s">
        <v>90</v>
      </c>
      <c r="B20">
        <f>B7</f>
        <v>55</v>
      </c>
      <c r="C20">
        <v>1</v>
      </c>
      <c r="D20" s="17">
        <f>(0.00268222*(B20^2) - (0.775084*B20) + 104.714)*C20/30</f>
        <v>2.3399365166666666</v>
      </c>
      <c r="E20" s="18">
        <v>0</v>
      </c>
    </row>
    <row r="21" spans="1:5" x14ac:dyDescent="0.25">
      <c r="A21" t="s">
        <v>91</v>
      </c>
      <c r="B21">
        <f>B7+B9</f>
        <v>82</v>
      </c>
      <c r="C21">
        <f>C7</f>
        <v>1</v>
      </c>
      <c r="D21" s="17">
        <f>(0.00268222*(B21^2) - (0.775084*B21) + 104.714)*C21/30</f>
        <v>1.9730786426666667</v>
      </c>
      <c r="E21" s="1">
        <f>1-D21/$D$20</f>
        <v>0.15678112264455946</v>
      </c>
    </row>
    <row r="22" spans="1:5" x14ac:dyDescent="0.25">
      <c r="A22" t="s">
        <v>92</v>
      </c>
      <c r="B22">
        <f>B21+B10</f>
        <v>92</v>
      </c>
      <c r="C22">
        <f>C10</f>
        <v>0.85</v>
      </c>
      <c r="D22" s="17">
        <f>(0.00268222*(B22^2) - (0.775084*B22) + 104.714)*C22/30</f>
        <v>1.5897431589333335</v>
      </c>
      <c r="E22" s="1">
        <f>1-D22/$D$20</f>
        <v>0.32060414989463626</v>
      </c>
    </row>
    <row r="23" spans="1:5" x14ac:dyDescent="0.25">
      <c r="A23" t="s">
        <v>93</v>
      </c>
      <c r="B23">
        <v>100</v>
      </c>
      <c r="C23">
        <v>0.85</v>
      </c>
      <c r="D23" s="17">
        <f>(0.00268222*(B23^2) - (0.775084*B23) + 104.714)*C23/30</f>
        <v>1.5307876666666664</v>
      </c>
      <c r="E23" s="1">
        <f>1-D23/$D$20</f>
        <v>0.34579948824964923</v>
      </c>
    </row>
    <row r="25" spans="1:5" x14ac:dyDescent="0.25">
      <c r="A25" t="s">
        <v>6</v>
      </c>
      <c r="B25">
        <f>B8</f>
        <v>10</v>
      </c>
      <c r="C25">
        <f>C20</f>
        <v>1</v>
      </c>
      <c r="D25" s="17">
        <f>(0.00268222*(B25^2) - (0.775084*B25) + 104.714)*C25/30</f>
        <v>3.2410460666666667</v>
      </c>
      <c r="E25" s="1">
        <f>1-D25/$D$25</f>
        <v>0</v>
      </c>
    </row>
    <row r="26" spans="1:5" x14ac:dyDescent="0.25">
      <c r="A26" t="s">
        <v>67</v>
      </c>
      <c r="B26">
        <f>B8+B9</f>
        <v>37</v>
      </c>
      <c r="C26">
        <f>C21</f>
        <v>1</v>
      </c>
      <c r="D26" s="17">
        <f>(0.00268222*(B26^2) - (0.775084*B26) + 104.714)*C26/30</f>
        <v>2.656928372666667</v>
      </c>
      <c r="E26" s="1">
        <f t="shared" ref="E26:E28" si="0">1-D26/$D$25</f>
        <v>0.18022505141395595</v>
      </c>
    </row>
    <row r="27" spans="1:5" x14ac:dyDescent="0.25">
      <c r="A27" t="s">
        <v>68</v>
      </c>
      <c r="B27">
        <f>SUM(B8,B9,B10)</f>
        <v>47</v>
      </c>
      <c r="C27">
        <f>C22</f>
        <v>0.85</v>
      </c>
      <c r="D27" s="17">
        <f>(0.00268222*(B27^2) - (0.775084*B27) + 104.714)*C27/30</f>
        <v>2.1026188194333333</v>
      </c>
      <c r="E27" s="1">
        <f t="shared" si="0"/>
        <v>0.35125302874950393</v>
      </c>
    </row>
    <row r="28" spans="1:5" x14ac:dyDescent="0.25">
      <c r="A28" t="s">
        <v>75</v>
      </c>
      <c r="B28">
        <f>B26+B11</f>
        <v>52</v>
      </c>
      <c r="C28">
        <v>0.85</v>
      </c>
      <c r="D28" s="17">
        <f>(0.00268222*(B28^2) - (0.775084*B28) + 104.714)*C28/30</f>
        <v>2.0304333882666667</v>
      </c>
      <c r="E28" s="1">
        <f t="shared" si="0"/>
        <v>0.37352529198854745</v>
      </c>
    </row>
    <row r="30" spans="1:5" x14ac:dyDescent="0.25">
      <c r="A30" t="s">
        <v>69</v>
      </c>
      <c r="B30">
        <v>100</v>
      </c>
      <c r="C30">
        <v>1</v>
      </c>
      <c r="D30" s="17">
        <f>(0.00268222*(B30^2) - (0.775084*B30) + 104.714)*C30/30</f>
        <v>1.8009266666666666</v>
      </c>
      <c r="E30" s="1">
        <f>1-D30/$D$25</f>
        <v>0.44433783734555998</v>
      </c>
    </row>
    <row r="31" spans="1:5" x14ac:dyDescent="0.25">
      <c r="A31" t="s">
        <v>70</v>
      </c>
      <c r="B31">
        <v>100</v>
      </c>
      <c r="C31">
        <v>0.85</v>
      </c>
      <c r="D31" s="17">
        <f t="shared" ref="D31" si="1">(0.00268222*(B31^2) - (0.775084*B31) + 104.714)*C31/30</f>
        <v>1.5307876666666664</v>
      </c>
      <c r="E31" s="1">
        <f t="shared" ref="E31:E35" si="2">1-D31/$D$25</f>
        <v>0.52768716174372599</v>
      </c>
    </row>
    <row r="32" spans="1:5" x14ac:dyDescent="0.25">
      <c r="A32" t="s">
        <v>71</v>
      </c>
      <c r="B32">
        <f>SUM(B8,B9,B12)</f>
        <v>69</v>
      </c>
      <c r="C32">
        <v>1</v>
      </c>
      <c r="D32" s="17">
        <f>(0.00268222*(B32^2) - (0.775084*B32) + 104.714)*C32/30</f>
        <v>2.1334417806666663</v>
      </c>
      <c r="E32" s="1">
        <f t="shared" si="2"/>
        <v>0.34174283957004759</v>
      </c>
    </row>
    <row r="33" spans="1:5" x14ac:dyDescent="0.25">
      <c r="A33" t="s">
        <v>72</v>
      </c>
      <c r="B33">
        <f>SUM(B8,B9,B12,B10)</f>
        <v>79</v>
      </c>
      <c r="C33">
        <v>0.85</v>
      </c>
      <c r="D33" s="17">
        <f>(0.00268222*(B33^2) - (0.775084*B33) + 104.714)*C33/30</f>
        <v>1.7062928055666666</v>
      </c>
      <c r="E33" s="1">
        <f t="shared" si="2"/>
        <v>0.47353639211875032</v>
      </c>
    </row>
    <row r="34" spans="1:5" x14ac:dyDescent="0.25">
      <c r="A34" t="s">
        <v>73</v>
      </c>
      <c r="B34">
        <v>100</v>
      </c>
      <c r="C34">
        <f>C14</f>
        <v>0.9</v>
      </c>
      <c r="D34" s="17">
        <f t="shared" ref="D34:D35" si="3">(0.00268222*(B34^2) - (0.775084*B34) + 104.714)*C34/30</f>
        <v>1.6208339999999999</v>
      </c>
      <c r="E34" s="1">
        <f t="shared" si="2"/>
        <v>0.49990405361100398</v>
      </c>
    </row>
    <row r="35" spans="1:5" x14ac:dyDescent="0.25">
      <c r="A35" t="s">
        <v>74</v>
      </c>
      <c r="B35">
        <v>100</v>
      </c>
      <c r="C35">
        <f>C11</f>
        <v>0.85</v>
      </c>
      <c r="D35" s="17">
        <f t="shared" si="3"/>
        <v>1.5307876666666664</v>
      </c>
      <c r="E35" s="1">
        <f t="shared" si="2"/>
        <v>0.52768716174372599</v>
      </c>
    </row>
    <row r="36" spans="1:5" x14ac:dyDescent="0.25">
      <c r="D36" s="17"/>
      <c r="E36" s="1"/>
    </row>
    <row r="37" spans="1:5" x14ac:dyDescent="0.25">
      <c r="A37" t="s">
        <v>89</v>
      </c>
      <c r="B37">
        <v>100</v>
      </c>
      <c r="C37">
        <v>0.83</v>
      </c>
      <c r="D37" s="17">
        <f t="shared" ref="D37" si="4">(0.00268222*(B37^2) - (0.775084*B37) + 104.714)*C37/30</f>
        <v>1.4947691333333331</v>
      </c>
      <c r="E37" s="1">
        <f t="shared" ref="E37" si="5">1-D37/$D$25</f>
        <v>0.53880040499681481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2021-03-16T00:33:57Z</dcterms:created>
  <dcterms:modified xsi:type="dcterms:W3CDTF">2022-04-13T21:27:25Z</dcterms:modified>
</cp:coreProperties>
</file>