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OKWAJEBI\Desktop\STUDY\EXCEL TO MYSQL, ANALYTIC TECHNIQUES FOR BUSINESS - SPECIALIZATION\2. MASTERING DATA ANALYSIS WITH EXCEL\EXCEL PRACTICE- Beginner\"/>
    </mc:Choice>
  </mc:AlternateContent>
  <bookViews>
    <workbookView xWindow="0" yWindow="0" windowWidth="20490" windowHeight="7305" activeTab="5"/>
  </bookViews>
  <sheets>
    <sheet name="Shopping List" sheetId="1" r:id="rId1"/>
    <sheet name="Dog And Cat" sheetId="2" r:id="rId2"/>
    <sheet name="Vacation Costs" sheetId="3" r:id="rId3"/>
    <sheet name="Printers" sheetId="4" r:id="rId4"/>
    <sheet name="Phone Plans" sheetId="5" r:id="rId5"/>
    <sheet name="Picking a Ca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6" l="1"/>
  <c r="H3" i="6"/>
  <c r="N4" i="6"/>
  <c r="O4" i="6"/>
  <c r="J3" i="6" s="1"/>
  <c r="M4" i="6"/>
  <c r="J18" i="6"/>
  <c r="J20" i="6" s="1"/>
  <c r="I18" i="6"/>
  <c r="I20" i="6" s="1"/>
  <c r="I22" i="6" s="1"/>
  <c r="I24" i="6" s="1"/>
  <c r="H18" i="6"/>
  <c r="H20" i="6" s="1"/>
  <c r="H22" i="6" s="1"/>
  <c r="H24" i="6" s="1"/>
  <c r="J12" i="6"/>
  <c r="I12" i="6"/>
  <c r="H12" i="6"/>
  <c r="C18" i="6"/>
  <c r="D18" i="6"/>
  <c r="C12" i="6"/>
  <c r="C20" i="6" s="1"/>
  <c r="C22" i="6" s="1"/>
  <c r="C24" i="6" s="1"/>
  <c r="D12" i="6"/>
  <c r="D20" i="6" s="1"/>
  <c r="D22" i="6" s="1"/>
  <c r="D24" i="6" s="1"/>
  <c r="B24" i="6"/>
  <c r="B22" i="6"/>
  <c r="B20" i="6"/>
  <c r="B18" i="6"/>
  <c r="B12" i="6"/>
  <c r="I13" i="5"/>
  <c r="I16" i="5" s="1"/>
  <c r="G13" i="5"/>
  <c r="G16" i="5" s="1"/>
  <c r="H13" i="5"/>
  <c r="H16" i="5" s="1"/>
  <c r="M13" i="5"/>
  <c r="M16" i="5" s="1"/>
  <c r="N13" i="5"/>
  <c r="N16" i="5" s="1"/>
  <c r="L13" i="5"/>
  <c r="L16" i="5" s="1"/>
  <c r="N11" i="5"/>
  <c r="M11" i="5"/>
  <c r="L11" i="5"/>
  <c r="J8" i="4"/>
  <c r="J19" i="4" s="1"/>
  <c r="I8" i="4"/>
  <c r="I9" i="4" s="1"/>
  <c r="I12" i="4" s="1"/>
  <c r="I14" i="4" s="1"/>
  <c r="H8" i="4"/>
  <c r="H19" i="4" s="1"/>
  <c r="J6" i="4"/>
  <c r="J9" i="4" s="1"/>
  <c r="J12" i="4" s="1"/>
  <c r="J14" i="4" s="1"/>
  <c r="I6" i="4"/>
  <c r="H6" i="4"/>
  <c r="H9" i="4" s="1"/>
  <c r="H12" i="4" s="1"/>
  <c r="H14" i="4" s="1"/>
  <c r="C6" i="4"/>
  <c r="D6" i="4"/>
  <c r="B6" i="4"/>
  <c r="C19" i="4"/>
  <c r="D19" i="4"/>
  <c r="C9" i="4"/>
  <c r="C12" i="4" s="1"/>
  <c r="C14" i="4" s="1"/>
  <c r="D9" i="4"/>
  <c r="D12" i="4" s="1"/>
  <c r="D14" i="4" s="1"/>
  <c r="C8" i="4"/>
  <c r="D8" i="4"/>
  <c r="B19" i="4"/>
  <c r="B9" i="4"/>
  <c r="B12" i="4" s="1"/>
  <c r="B14" i="4" s="1"/>
  <c r="B8" i="4"/>
  <c r="J32" i="3"/>
  <c r="I32" i="3"/>
  <c r="H32" i="3"/>
  <c r="J27" i="3"/>
  <c r="I27" i="3"/>
  <c r="H27" i="3"/>
  <c r="J23" i="3"/>
  <c r="I23" i="3"/>
  <c r="H23" i="3"/>
  <c r="I17" i="3"/>
  <c r="I35" i="3" s="1"/>
  <c r="J15" i="3"/>
  <c r="J17" i="3" s="1"/>
  <c r="J35" i="3" s="1"/>
  <c r="I15" i="3"/>
  <c r="H15" i="3"/>
  <c r="H17" i="3" s="1"/>
  <c r="H35" i="3" s="1"/>
  <c r="C35" i="3"/>
  <c r="B35" i="3"/>
  <c r="C32" i="3"/>
  <c r="D32" i="3"/>
  <c r="B32" i="3"/>
  <c r="C27" i="3"/>
  <c r="D27" i="3"/>
  <c r="B27" i="3"/>
  <c r="C23" i="3"/>
  <c r="D23" i="3"/>
  <c r="B23" i="3"/>
  <c r="C17" i="3"/>
  <c r="D17" i="3"/>
  <c r="D35" i="3" s="1"/>
  <c r="B17" i="3"/>
  <c r="C15" i="3"/>
  <c r="D15" i="3"/>
  <c r="B15" i="3"/>
  <c r="J22" i="6" l="1"/>
  <c r="J24" i="6" s="1"/>
  <c r="I19" i="4"/>
  <c r="C16" i="2" l="1"/>
  <c r="B16" i="2"/>
  <c r="B15" i="2"/>
  <c r="C15" i="2"/>
  <c r="C18" i="2" s="1"/>
  <c r="B18" i="2"/>
  <c r="C9" i="2"/>
  <c r="B9" i="2"/>
  <c r="O14" i="1"/>
  <c r="O15" i="1"/>
  <c r="O16" i="1"/>
  <c r="O17" i="1"/>
  <c r="O18" i="1"/>
  <c r="I20" i="1"/>
  <c r="Q13" i="1"/>
  <c r="Q4" i="1" l="1"/>
  <c r="Q5" i="1"/>
  <c r="Q6" i="1"/>
  <c r="Q7" i="1"/>
  <c r="Q8" i="1"/>
  <c r="Q9" i="1"/>
  <c r="Q10" i="1"/>
  <c r="Q11" i="1"/>
  <c r="Q12" i="1"/>
  <c r="Q3" i="1"/>
  <c r="Q20" i="1" s="1"/>
  <c r="P13" i="1"/>
  <c r="P4" i="1"/>
  <c r="P5" i="1"/>
  <c r="P6" i="1"/>
  <c r="P7" i="1"/>
  <c r="P8" i="1"/>
  <c r="P9" i="1"/>
  <c r="P10" i="1"/>
  <c r="P11" i="1"/>
  <c r="P12" i="1"/>
  <c r="P3" i="1"/>
  <c r="P20" i="1" s="1"/>
  <c r="O13" i="1"/>
  <c r="O6" i="1"/>
  <c r="O4" i="1"/>
  <c r="O5" i="1"/>
  <c r="O7" i="1"/>
  <c r="O8" i="1"/>
  <c r="O9" i="1"/>
  <c r="O10" i="1"/>
  <c r="O11" i="1"/>
  <c r="O12" i="1"/>
  <c r="O3" i="1"/>
  <c r="O20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J3" i="1"/>
  <c r="J20" i="1" l="1"/>
  <c r="H20" i="1"/>
</calcChain>
</file>

<file path=xl/sharedStrings.xml><?xml version="1.0" encoding="utf-8"?>
<sst xmlns="http://schemas.openxmlformats.org/spreadsheetml/2006/main" count="255" uniqueCount="115">
  <si>
    <t>WaltMart</t>
  </si>
  <si>
    <t>Ball Point Pen</t>
  </si>
  <si>
    <t>TI-35 Calculator</t>
  </si>
  <si>
    <t>100 page notebook</t>
  </si>
  <si>
    <t>8 oz Glue</t>
  </si>
  <si>
    <t>Clear Tape</t>
  </si>
  <si>
    <t>Eraser</t>
  </si>
  <si>
    <t>10 No. 2 Pencils</t>
  </si>
  <si>
    <t>2 Inch binder</t>
  </si>
  <si>
    <t>USB Stick 5gb</t>
  </si>
  <si>
    <t>8 Color Markers</t>
  </si>
  <si>
    <t>Stapler</t>
  </si>
  <si>
    <t>Planner Book</t>
  </si>
  <si>
    <t>Protractor</t>
  </si>
  <si>
    <t>Compass</t>
  </si>
  <si>
    <t>Liquid Paper</t>
  </si>
  <si>
    <t>Dollar Trap</t>
  </si>
  <si>
    <t>Office Repo</t>
  </si>
  <si>
    <t>Susan</t>
  </si>
  <si>
    <t>Waltmart Spend</t>
  </si>
  <si>
    <t>Office Repo Spend</t>
  </si>
  <si>
    <t>Dollar Trap Spend</t>
  </si>
  <si>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=</t>
    </r>
  </si>
  <si>
    <t>Tim</t>
  </si>
  <si>
    <t>Total =</t>
  </si>
  <si>
    <t>Dog</t>
  </si>
  <si>
    <t>Cat</t>
  </si>
  <si>
    <t>Initial</t>
  </si>
  <si>
    <t>Purchase</t>
  </si>
  <si>
    <t>Collar</t>
  </si>
  <si>
    <t>Tag</t>
  </si>
  <si>
    <t>Bowl</t>
  </si>
  <si>
    <t>Leash</t>
  </si>
  <si>
    <t>Monthly</t>
  </si>
  <si>
    <t>Food</t>
  </si>
  <si>
    <t>Litter</t>
  </si>
  <si>
    <t>Treats</t>
  </si>
  <si>
    <t>Subtotal</t>
  </si>
  <si>
    <t>Monthly Total</t>
  </si>
  <si>
    <t>One Year Costs</t>
  </si>
  <si>
    <t>Intial Total</t>
  </si>
  <si>
    <t>Chicago Museum</t>
  </si>
  <si>
    <t>Orlando Theme Park</t>
  </si>
  <si>
    <t>Miami Cruise</t>
  </si>
  <si>
    <t>Per Person Expenses</t>
  </si>
  <si>
    <t>Air Fare</t>
  </si>
  <si>
    <t>Natural History</t>
  </si>
  <si>
    <t>Chicago Museum of Art</t>
  </si>
  <si>
    <t>Science Museum</t>
  </si>
  <si>
    <t>Museum of Broadcast History</t>
  </si>
  <si>
    <t>Disneyland</t>
  </si>
  <si>
    <t>Universal Studios</t>
  </si>
  <si>
    <t>Sea World</t>
  </si>
  <si>
    <t>Busch Gardens</t>
  </si>
  <si>
    <t>Cruise</t>
  </si>
  <si>
    <t>Subtotal of Tickets (per person)</t>
  </si>
  <si>
    <t>Number of People in group</t>
  </si>
  <si>
    <t>Total costs of tickets</t>
  </si>
  <si>
    <t>Hotel Expenses</t>
  </si>
  <si>
    <t>Hotel Cost per Night</t>
  </si>
  <si>
    <t>Number of Nights</t>
  </si>
  <si>
    <t>Hotel Total</t>
  </si>
  <si>
    <t>Total</t>
  </si>
  <si>
    <t>Car Rental</t>
  </si>
  <si>
    <t>Number of Days</t>
  </si>
  <si>
    <t>Number of People</t>
  </si>
  <si>
    <t>Days</t>
  </si>
  <si>
    <t>Car Rental Total</t>
  </si>
  <si>
    <t>Total for Food</t>
  </si>
  <si>
    <t>Epsilon</t>
  </si>
  <si>
    <t>Zero</t>
  </si>
  <si>
    <t>Purchase Price</t>
  </si>
  <si>
    <t>Cost of Set of Cartridges</t>
  </si>
  <si>
    <t>Pages cartridge can print</t>
  </si>
  <si>
    <t>Cost Per page</t>
  </si>
  <si>
    <t>Pages per year</t>
  </si>
  <si>
    <t>Printing Costs per year</t>
  </si>
  <si>
    <t>Years</t>
  </si>
  <si>
    <t>Total Printing Cost</t>
  </si>
  <si>
    <t>Total Cost</t>
  </si>
  <si>
    <t>Expected Pages Per day</t>
  </si>
  <si>
    <t>Days in Week</t>
  </si>
  <si>
    <t>Weeks in Year</t>
  </si>
  <si>
    <t>Total Pages</t>
  </si>
  <si>
    <t>HP</t>
  </si>
  <si>
    <t>X-Mobile</t>
  </si>
  <si>
    <t>Veritium</t>
  </si>
  <si>
    <t>ABC</t>
  </si>
  <si>
    <t>Initial Costs</t>
  </si>
  <si>
    <t>Phone</t>
  </si>
  <si>
    <t>Monthly Costs</t>
  </si>
  <si>
    <t>Plan Fee</t>
  </si>
  <si>
    <t>Phone Rent</t>
  </si>
  <si>
    <t>Taxes</t>
  </si>
  <si>
    <t>2 GB of Extra Data</t>
  </si>
  <si>
    <t>Total Monthly</t>
  </si>
  <si>
    <t>2 years Total</t>
  </si>
  <si>
    <t>Spark</t>
  </si>
  <si>
    <t>Mustang</t>
  </si>
  <si>
    <t>Escalade</t>
  </si>
  <si>
    <t>Initial Cost</t>
  </si>
  <si>
    <t>Price</t>
  </si>
  <si>
    <t>Yearly Cost</t>
  </si>
  <si>
    <t>Insurance</t>
  </si>
  <si>
    <t>Gas Cost</t>
  </si>
  <si>
    <t>Miles</t>
  </si>
  <si>
    <t>MPG</t>
  </si>
  <si>
    <t>Price per gal</t>
  </si>
  <si>
    <t>Car Life Span</t>
  </si>
  <si>
    <t>Total Annual Costs</t>
  </si>
  <si>
    <t>Total Lifetime</t>
  </si>
  <si>
    <t>Avg Cost / Year</t>
  </si>
  <si>
    <t>License</t>
  </si>
  <si>
    <t>Price, Loan Inclusive</t>
  </si>
  <si>
    <t>40%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</si>
</sst>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??_-;_-@_-"/>
    <numFmt numFmtId="165" formatCode="_-&quot;$&quot;* #,##0.00_-;\-&quot;$&quot;* #,##0.00_-;_-&quot;$&quot;* &quot;-&quot;??_-;_-@_-"/>
    <numFmt numFmtId="166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5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5">
    <xf numFmtId="0" fontId="0" fillId="0" borderId="0" xfId="0"/>
    <xf numFmtId="44" fontId="0" fillId="0" borderId="0" xfId="2" applyFont="1"/>
    <xf numFmtId="0" fontId="0" fillId="0" borderId="0" xfId="2" applyNumberFormat="1" applyFont="1"/>
    <xf numFmtId="44" fontId="0" fillId="0" borderId="0" xfId="0" applyNumberFormat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44" fontId="0" fillId="3" borderId="0" xfId="2" applyFont="1" applyFill="1"/>
    <xf numFmtId="0" fontId="0" fillId="0" borderId="0" xfId="0" applyNumberFormat="1"/>
    <xf numFmtId="0" fontId="4" fillId="3" borderId="0" xfId="0" applyFont="1" applyFill="1"/>
    <xf numFmtId="0" fontId="0" fillId="3" borderId="0" xfId="0" applyNumberFormat="1" applyFill="1"/>
    <xf numFmtId="0" fontId="0" fillId="3" borderId="0" xfId="2" applyNumberFormat="1" applyFont="1" applyFill="1"/>
    <xf numFmtId="0" fontId="4" fillId="4" borderId="0" xfId="0" applyFont="1" applyFill="1"/>
    <xf numFmtId="0" fontId="0" fillId="4" borderId="0" xfId="2" applyNumberFormat="1" applyFont="1" applyFill="1"/>
    <xf numFmtId="0" fontId="0" fillId="4" borderId="0" xfId="0" applyFill="1"/>
    <xf numFmtId="44" fontId="0" fillId="4" borderId="0" xfId="2" applyFont="1" applyFill="1"/>
    <xf numFmtId="44" fontId="0" fillId="3" borderId="0" xfId="2" applyNumberFormat="1" applyFont="1" applyFill="1"/>
    <xf numFmtId="44" fontId="0" fillId="0" borderId="0" xfId="2" applyNumberFormat="1" applyFont="1"/>
    <xf numFmtId="44" fontId="0" fillId="4" borderId="0" xfId="2" applyNumberFormat="1" applyFont="1" applyFill="1"/>
    <xf numFmtId="43" fontId="0" fillId="0" borderId="0" xfId="1" applyFont="1"/>
    <xf numFmtId="166" fontId="0" fillId="0" borderId="0" xfId="0" applyNumberFormat="1"/>
    <xf numFmtId="165" fontId="0" fillId="0" borderId="0" xfId="0" applyNumberFormat="1"/>
    <xf numFmtId="0" fontId="0" fillId="5" borderId="0" xfId="0" applyFill="1"/>
    <xf numFmtId="165" fontId="0" fillId="5" borderId="0" xfId="0" applyNumberFormat="1" applyFill="1"/>
    <xf numFmtId="0" fontId="0" fillId="6" borderId="0" xfId="0" applyFill="1"/>
    <xf numFmtId="44" fontId="0" fillId="6" borderId="0" xfId="2" applyFont="1" applyFill="1"/>
    <xf numFmtId="0" fontId="0" fillId="7" borderId="0" xfId="0" applyFill="1"/>
    <xf numFmtId="44" fontId="0" fillId="7" borderId="0" xfId="2" applyFont="1" applyFill="1"/>
    <xf numFmtId="0" fontId="0" fillId="8" borderId="0" xfId="0" applyFill="1"/>
    <xf numFmtId="44" fontId="0" fillId="8" borderId="0" xfId="2" applyFont="1" applyFill="1"/>
    <xf numFmtId="44" fontId="0" fillId="5" borderId="0" xfId="2" applyFont="1" applyFill="1"/>
    <xf numFmtId="3" fontId="0" fillId="0" borderId="0" xfId="0" applyNumberFormat="1"/>
    <xf numFmtId="0" fontId="0" fillId="9" borderId="0" xfId="0" applyFill="1"/>
    <xf numFmtId="44" fontId="0" fillId="9" borderId="0" xfId="2" applyFont="1" applyFill="1"/>
    <xf numFmtId="0" fontId="0" fillId="10" borderId="0" xfId="0" applyFill="1"/>
    <xf numFmtId="0" fontId="0" fillId="11" borderId="0" xfId="0" applyFill="1"/>
    <xf numFmtId="0" fontId="0" fillId="11" borderId="0" xfId="2" applyNumberFormat="1" applyFont="1" applyFill="1"/>
    <xf numFmtId="44" fontId="0" fillId="11" borderId="0" xfId="0" applyNumberFormat="1" applyFill="1"/>
    <xf numFmtId="0" fontId="0" fillId="12" borderId="0" xfId="0" applyFill="1"/>
    <xf numFmtId="0" fontId="0" fillId="0" borderId="0" xfId="0" applyFill="1"/>
    <xf numFmtId="44" fontId="0" fillId="0" borderId="0" xfId="0" applyNumberForma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164" fontId="0" fillId="16" borderId="0" xfId="1" applyNumberFormat="1" applyFont="1" applyFill="1"/>
    <xf numFmtId="44" fontId="0" fillId="16" borderId="0" xfId="2" applyFont="1" applyFill="1"/>
    <xf numFmtId="44" fontId="0" fillId="16" borderId="0" xfId="0" applyNumberFormat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44" fontId="0" fillId="10" borderId="0" xfId="2" applyFont="1" applyFill="1"/>
    <xf numFmtId="165" fontId="0" fillId="10" borderId="0" xfId="0" applyNumberFormat="1" applyFill="1"/>
    <xf numFmtId="44" fontId="0" fillId="18" borderId="0" xfId="2" applyFont="1" applyFill="1"/>
    <xf numFmtId="0" fontId="0" fillId="20" borderId="0" xfId="0" applyFill="1"/>
    <xf numFmtId="0" fontId="0" fillId="21" borderId="0" xfId="0" applyFill="1"/>
    <xf numFmtId="3" fontId="0" fillId="5" borderId="0" xfId="0" applyNumberFormat="1" applyFill="1"/>
    <xf numFmtId="0" fontId="0" fillId="22" borderId="0" xfId="0" applyFill="1"/>
    <xf numFmtId="3" fontId="0" fillId="12" borderId="0" xfId="0" applyNumberFormat="1" applyFill="1"/>
    <xf numFmtId="44" fontId="0" fillId="12" borderId="0" xfId="2" applyFont="1" applyFill="1"/>
    <xf numFmtId="0" fontId="0" fillId="23" borderId="0" xfId="0" applyFill="1"/>
    <xf numFmtId="165" fontId="0" fillId="16" borderId="0" xfId="0" applyNumberFormat="1" applyFill="1"/>
    <xf numFmtId="165" fontId="0" fillId="13" borderId="0" xfId="0" applyNumberFormat="1" applyFill="1"/>
    <xf numFmtId="165" fontId="0" fillId="22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Susan's Shopping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'Shopping List'!$H$19:$J$19</c:f>
              <c:strCache>
                <c:ptCount val="3"/>
                <c:pt idx="0">
                  <c:v>Waltmart Spend</c:v>
                </c:pt>
                <c:pt idx="1">
                  <c:v>Dollar Trap Spend</c:v>
                </c:pt>
                <c:pt idx="2">
                  <c:v>Office Repo Spend</c:v>
                </c:pt>
              </c:strCache>
            </c:strRef>
          </c:cat>
          <c:val>
            <c:numRef>
              <c:f>'Shopping List'!$H$20:$J$20</c:f>
              <c:numCache>
                <c:formatCode>_("$"* #,##0.00_);_("$"* \(#,##0.00\);_("$"* "-"??_);_(@_)</c:formatCode>
                <c:ptCount val="3"/>
                <c:pt idx="0">
                  <c:v>139.19999999999999</c:v>
                </c:pt>
                <c:pt idx="1">
                  <c:v>216.35</c:v>
                </c:pt>
                <c:pt idx="2">
                  <c:v>208.3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F6-4A08-ABFD-D94CE7DE633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20063864"/>
        <c:axId val="420060912"/>
      </c:barChart>
      <c:catAx>
        <c:axId val="420063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060912"/>
        <c:crosses val="autoZero"/>
        <c:auto val="1"/>
        <c:lblAlgn val="ctr"/>
        <c:lblOffset val="100"/>
        <c:noMultiLvlLbl val="0"/>
      </c:catAx>
      <c:valAx>
        <c:axId val="42006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063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Tim's</a:t>
            </a:r>
            <a:r>
              <a:rPr lang="en-US" baseline="0"/>
              <a:t> Shopping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'Shopping List'!$O$19:$Q$19</c:f>
              <c:strCache>
                <c:ptCount val="3"/>
                <c:pt idx="0">
                  <c:v>Waltmart Spend</c:v>
                </c:pt>
                <c:pt idx="1">
                  <c:v>Dollar Trap Spend</c:v>
                </c:pt>
                <c:pt idx="2">
                  <c:v>Office Repo Spend</c:v>
                </c:pt>
              </c:strCache>
            </c:strRef>
          </c:cat>
          <c:val>
            <c:numRef>
              <c:f>'Shopping List'!$O$20:$Q$20</c:f>
              <c:numCache>
                <c:formatCode>_("$"* #,##0.00_);_("$"* \(#,##0.00\);_("$"* "-"??_);_(@_)</c:formatCode>
                <c:ptCount val="3"/>
                <c:pt idx="0">
                  <c:v>66.989999999999995</c:v>
                </c:pt>
                <c:pt idx="1">
                  <c:v>66.19</c:v>
                </c:pt>
                <c:pt idx="2">
                  <c:v>85.139999999999986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B-46A0-BF18-8B470344C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86754952"/>
        <c:axId val="486757248"/>
      </c:barChart>
      <c:catAx>
        <c:axId val="486754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757248"/>
        <c:crosses val="autoZero"/>
        <c:auto val="1"/>
        <c:lblAlgn val="ctr"/>
        <c:lblOffset val="100"/>
        <c:noMultiLvlLbl val="0"/>
      </c:catAx>
      <c:valAx>
        <c:axId val="48675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754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'Dog And Cat'!$A$18</c:f>
              <c:strCache>
                <c:ptCount val="1"/>
                <c:pt idx="0">
                  <c:v>One Year Costs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'Dog And Cat'!$B$17:$C$17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'Dog And Cat'!$B$18:$C$18</c:f>
              <c:numCache>
                <c:formatCode>_-"$"* #,##0.00_-;\-"$"* #,##0.00_-;_-"$"* "-"??_-;_-@_-</c:formatCode>
                <c:ptCount val="2"/>
                <c:pt idx="0">
                  <c:v>644</c:v>
                </c:pt>
                <c:pt idx="1">
                  <c:v>559.5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C7-488E-B144-6C6C177C441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9878632"/>
        <c:axId val="419879616"/>
      </c:barChart>
      <c:catAx>
        <c:axId val="419878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79616"/>
        <c:crosses val="autoZero"/>
        <c:auto val="1"/>
        <c:lblAlgn val="ctr"/>
        <c:lblOffset val="100"/>
        <c:noMultiLvlLbl val="0"/>
      </c:catAx>
      <c:valAx>
        <c:axId val="41987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78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Susan Vacation Costs</a:t>
            </a:r>
          </a:p>
        </c:rich>
      </c:tx>
      <c:layout>
        <c:manualLayout>
          <c:xMode val="edge"/>
          <c:yMode val="edge"/>
          <c:x val="0.3356874453193350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'Vacation Costs'!$B$34:$D$34</c:f>
              <c:strCache>
                <c:ptCount val="3"/>
                <c:pt idx="0">
                  <c:v>Chicago Museum</c:v>
                </c:pt>
                <c:pt idx="1">
                  <c:v>Orlando Theme Park</c:v>
                </c:pt>
                <c:pt idx="2">
                  <c:v>Miami Cruise</c:v>
                </c:pt>
              </c:strCache>
            </c:strRef>
          </c:cat>
          <c:val>
            <c:numRef>
              <c:f>'Vacation Costs'!$B$35:$D$35</c:f>
              <c:numCache>
                <c:formatCode>_("$"* #,##0.00_);_("$"* \(#,##0.00\);_("$"* "-"??_);_(@_)</c:formatCode>
                <c:ptCount val="3"/>
                <c:pt idx="0">
                  <c:v>1854</c:v>
                </c:pt>
                <c:pt idx="1">
                  <c:v>1853</c:v>
                </c:pt>
                <c:pt idx="2">
                  <c:v>1810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D8-443F-95DE-1BA75DF5AF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21473792"/>
        <c:axId val="421461656"/>
      </c:barChart>
      <c:catAx>
        <c:axId val="42147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61656"/>
        <c:crosses val="autoZero"/>
        <c:auto val="1"/>
        <c:lblAlgn val="ctr"/>
        <c:lblOffset val="100"/>
        <c:noMultiLvlLbl val="0"/>
      </c:catAx>
      <c:valAx>
        <c:axId val="421461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7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 Vacation Costs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'Vacation Costs'!$H$34:$J$34</c:f>
              <c:strCache>
                <c:ptCount val="3"/>
                <c:pt idx="0">
                  <c:v>Chicago Museum</c:v>
                </c:pt>
                <c:pt idx="1">
                  <c:v>Orlando Theme Park</c:v>
                </c:pt>
                <c:pt idx="2">
                  <c:v>Miami Cruise</c:v>
                </c:pt>
              </c:strCache>
            </c:strRef>
          </c:cat>
          <c:val>
            <c:numRef>
              <c:f>'Vacation Costs'!$H$35:$J$35</c:f>
              <c:numCache>
                <c:formatCode>_("$"* #,##0.00_);_("$"* \(#,##0.00\);_("$"* "-"??_);_(@_)</c:formatCode>
                <c:ptCount val="3"/>
                <c:pt idx="0">
                  <c:v>2948</c:v>
                </c:pt>
                <c:pt idx="1">
                  <c:v>3181</c:v>
                </c:pt>
                <c:pt idx="2">
                  <c:v>3620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2D-4B75-813B-E9860C51CB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27033136"/>
        <c:axId val="427033792"/>
      </c:barChart>
      <c:catAx>
        <c:axId val="42703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33792"/>
        <c:crosses val="autoZero"/>
        <c:auto val="1"/>
        <c:lblAlgn val="ctr"/>
        <c:lblOffset val="100"/>
        <c:noMultiLvlLbl val="0"/>
      </c:catAx>
      <c:valAx>
        <c:axId val="42703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3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Susan</a:t>
            </a:r>
            <a:r>
              <a:rPr lang="en-US" baseline="0"/>
              <a:t>'s Printer Cost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Printers!$B$13:$D$13</c:f>
              <c:strCache>
                <c:ptCount val="3"/>
                <c:pt idx="0">
                  <c:v>Epsilon</c:v>
                </c:pt>
                <c:pt idx="1">
                  <c:v>HP</c:v>
                </c:pt>
                <c:pt idx="2">
                  <c:v>Zero</c:v>
                </c:pt>
              </c:strCache>
            </c:strRef>
          </c:cat>
          <c:val>
            <c:numRef>
              <c:f>Printers!$B$14:$D$14</c:f>
              <c:numCache>
                <c:formatCode>_-"$"* #,##0.00_-;\-"$"* #,##0.00_-;_-"$"* "-"??_-;_-@_-</c:formatCode>
                <c:ptCount val="3"/>
                <c:pt idx="0">
                  <c:v>1529</c:v>
                </c:pt>
                <c:pt idx="1">
                  <c:v>824</c:v>
                </c:pt>
                <c:pt idx="2">
                  <c:v>801.27272727272725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EE-4902-ACA7-3AA63E189A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89064984"/>
        <c:axId val="489065640"/>
      </c:barChart>
      <c:catAx>
        <c:axId val="489064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65640"/>
        <c:crosses val="autoZero"/>
        <c:auto val="1"/>
        <c:lblAlgn val="ctr"/>
        <c:lblOffset val="100"/>
        <c:noMultiLvlLbl val="0"/>
      </c:catAx>
      <c:valAx>
        <c:axId val="489065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64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Tim's</a:t>
            </a:r>
            <a:r>
              <a:rPr lang="en-US" baseline="0"/>
              <a:t> Printer Cost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Printers!$H$13:$J$13</c:f>
              <c:strCache>
                <c:ptCount val="3"/>
                <c:pt idx="0">
                  <c:v>Epsilon</c:v>
                </c:pt>
                <c:pt idx="1">
                  <c:v>HP</c:v>
                </c:pt>
                <c:pt idx="2">
                  <c:v>Zero</c:v>
                </c:pt>
              </c:strCache>
            </c:strRef>
          </c:cat>
          <c:val>
            <c:numRef>
              <c:f>Printers!$H$14:$J$14</c:f>
              <c:numCache>
                <c:formatCode>_-"$"* #,##0.00_-;\-"$"* #,##0.00_-;_-"$"* "-"??_-;_-@_-</c:formatCode>
                <c:ptCount val="3"/>
                <c:pt idx="0">
                  <c:v>50029</c:v>
                </c:pt>
                <c:pt idx="1">
                  <c:v>22649</c:v>
                </c:pt>
                <c:pt idx="2">
                  <c:v>8958.0909090909099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C-4064-818C-2D18A39DF0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91275112"/>
        <c:axId val="491264944"/>
      </c:barChart>
      <c:catAx>
        <c:axId val="491275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4944"/>
        <c:crosses val="autoZero"/>
        <c:auto val="1"/>
        <c:lblAlgn val="ctr"/>
        <c:lblOffset val="100"/>
        <c:noMultiLvlLbl val="0"/>
      </c:catAx>
      <c:valAx>
        <c:axId val="49126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75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Tim's Phone Plan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04061083273681"/>
          <c:y val="0.14762189054726371"/>
          <c:w val="0.83914120734908137"/>
          <c:h val="0.76004669565558036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'Phone Plans'!$L$15:$N$15</c:f>
              <c:strCache>
                <c:ptCount val="3"/>
                <c:pt idx="0">
                  <c:v>X-Mobile</c:v>
                </c:pt>
                <c:pt idx="1">
                  <c:v>Veritium</c:v>
                </c:pt>
                <c:pt idx="2">
                  <c:v>ABC</c:v>
                </c:pt>
              </c:strCache>
            </c:strRef>
          </c:cat>
          <c:val>
            <c:numRef>
              <c:f>'Phone Plans'!$L$16:$N$16</c:f>
              <c:numCache>
                <c:formatCode>_("$"* #,##0.00_);_("$"* \(#,##0.00\);_("$"* "-"??_);_(@_)</c:formatCode>
                <c:ptCount val="3"/>
                <c:pt idx="0">
                  <c:v>2364</c:v>
                </c:pt>
                <c:pt idx="1">
                  <c:v>2060</c:v>
                </c:pt>
                <c:pt idx="2">
                  <c:v>1560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8-483E-9F92-050CD0D09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1460344"/>
        <c:axId val="421468216"/>
      </c:barChart>
      <c:catAx>
        <c:axId val="421460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68216"/>
        <c:crosses val="autoZero"/>
        <c:auto val="1"/>
        <c:lblAlgn val="ctr"/>
        <c:lblOffset val="100"/>
        <c:noMultiLvlLbl val="0"/>
      </c:catAx>
      <c:valAx>
        <c:axId val="42146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460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Susan's Phone Plan</a:t>
            </a:r>
          </a:p>
        </c:rich>
      </c:tx>
      <c:layout>
        <c:manualLayout>
          <c:xMode val="edge"/>
          <c:yMode val="edge"/>
          <c:x val="0.4203261691932636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'Phone Plans'!$G$15:$I$15</c:f>
              <c:strCache>
                <c:ptCount val="3"/>
                <c:pt idx="0">
                  <c:v>X-Mobile</c:v>
                </c:pt>
                <c:pt idx="1">
                  <c:v>Veritium</c:v>
                </c:pt>
                <c:pt idx="2">
                  <c:v>ABC</c:v>
                </c:pt>
              </c:strCache>
            </c:strRef>
          </c:cat>
          <c:val>
            <c:numRef>
              <c:f>'Phone Plans'!$G$16:$I$16</c:f>
              <c:numCache>
                <c:formatCode>_("$"* #,##0.00_);_("$"* \(#,##0.00\);_("$"* "-"??_);_(@_)</c:formatCode>
                <c:ptCount val="3"/>
                <c:pt idx="0">
                  <c:v>1404</c:v>
                </c:pt>
                <c:pt idx="1">
                  <c:v>1340</c:v>
                </c:pt>
                <c:pt idx="2">
                  <c:v>1320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E8-46A1-A9DB-DA8917A2E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89081056"/>
        <c:axId val="489088600"/>
      </c:barChart>
      <c:catAx>
        <c:axId val="48908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88600"/>
        <c:crosses val="autoZero"/>
        <c:auto val="1"/>
        <c:lblAlgn val="ctr"/>
        <c:lblOffset val="100"/>
        <c:noMultiLvlLbl val="0"/>
      </c:catAx>
      <c:valAx>
        <c:axId val="48908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8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Susan's Car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'Picking a Car'!$B$23:$D$23</c:f>
              <c:strCache>
                <c:ptCount val="3"/>
                <c:pt idx="0">
                  <c:v>Spark</c:v>
                </c:pt>
                <c:pt idx="1">
                  <c:v>Mustang</c:v>
                </c:pt>
                <c:pt idx="2">
                  <c:v>Escalade</c:v>
                </c:pt>
              </c:strCache>
            </c:strRef>
          </c:cat>
          <c:val>
            <c:numRef>
              <c:f>'Picking a Car'!$B$24:$D$24</c:f>
              <c:numCache>
                <c:formatCode>_-"$"* #,##0.00_-;\-"$"* #,##0.00_-;_-"$"* "-"??_-;_-@_-</c:formatCode>
                <c:ptCount val="3"/>
                <c:pt idx="0">
                  <c:v>6945.4285714285706</c:v>
                </c:pt>
                <c:pt idx="1">
                  <c:v>13176.210526315788</c:v>
                </c:pt>
                <c:pt idx="2">
                  <c:v>20077.529411764706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C-4BB5-8E8D-217E81AB1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81862968"/>
        <c:axId val="481855424"/>
      </c:barChart>
      <c:catAx>
        <c:axId val="481862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55424"/>
        <c:crosses val="autoZero"/>
        <c:auto val="1"/>
        <c:lblAlgn val="ctr"/>
        <c:lblOffset val="100"/>
        <c:noMultiLvlLbl val="0"/>
      </c:catAx>
      <c:valAx>
        <c:axId val="48185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62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Tim's Car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'Picking a Car'!$H$23:$J$23</c:f>
              <c:strCache>
                <c:ptCount val="3"/>
                <c:pt idx="0">
                  <c:v>Spark</c:v>
                </c:pt>
                <c:pt idx="1">
                  <c:v>Mustang</c:v>
                </c:pt>
                <c:pt idx="2">
                  <c:v>Escalade</c:v>
                </c:pt>
              </c:strCache>
            </c:strRef>
          </c:cat>
          <c:val>
            <c:numRef>
              <c:f>'Picking a Car'!$H$24:$J$24</c:f>
              <c:numCache>
                <c:formatCode>_-"$"* #,##0.00_-;\-"$"* #,##0.00_-;_-"$"* "-"??_-;_-@_-</c:formatCode>
                <c:ptCount val="3"/>
                <c:pt idx="0">
                  <c:v>7641.4285714285706</c:v>
                </c:pt>
                <c:pt idx="1">
                  <c:v>14664.210526315788</c:v>
                </c:pt>
                <c:pt idx="2">
                  <c:v>23533.529411764703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3F-4882-94C0-3CF41076E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81862640"/>
        <c:axId val="481855096"/>
      </c:barChart>
      <c:catAx>
        <c:axId val="48186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55096"/>
        <c:crosses val="autoZero"/>
        <c:auto val="1"/>
        <c:lblAlgn val="ctr"/>
        <c:lblOffset val="100"/>
        <c:noMultiLvlLbl val="0"/>
      </c:catAx>
      <c:valAx>
        <c:axId val="48185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6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22</xdr:row>
      <xdr:rowOff>90487</xdr:rowOff>
    </xdr:from>
    <xdr:to>
      <xdr:col>8</xdr:col>
      <xdr:colOff>342900</xdr:colOff>
      <xdr:row>36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238124</xdr:colOff>
      <xdr:row>22</xdr:row>
      <xdr:rowOff>4761</xdr:rowOff>
    </xdr:from>
    <xdr:to>
      <xdr:col>16</xdr:col>
      <xdr:colOff>428624</xdr:colOff>
      <xdr:row>36</xdr:row>
      <xdr:rowOff>142874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</xdr:row>
      <xdr:rowOff>176211</xdr:rowOff>
    </xdr:from>
    <xdr:to>
      <xdr:col>14</xdr:col>
      <xdr:colOff>95250</xdr:colOff>
      <xdr:row>16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37</xdr:row>
      <xdr:rowOff>119062</xdr:rowOff>
    </xdr:from>
    <xdr:to>
      <xdr:col>3</xdr:col>
      <xdr:colOff>466725</xdr:colOff>
      <xdr:row>52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85725</xdr:colOff>
      <xdr:row>37</xdr:row>
      <xdr:rowOff>104775</xdr:rowOff>
    </xdr:from>
    <xdr:to>
      <xdr:col>8</xdr:col>
      <xdr:colOff>1066800</xdr:colOff>
      <xdr:row>52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22</xdr:row>
      <xdr:rowOff>180975</xdr:rowOff>
    </xdr:from>
    <xdr:to>
      <xdr:col>5</xdr:col>
      <xdr:colOff>523875</xdr:colOff>
      <xdr:row>37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561975</xdr:colOff>
      <xdr:row>23</xdr:row>
      <xdr:rowOff>14287</xdr:rowOff>
    </xdr:from>
    <xdr:to>
      <xdr:col>14</xdr:col>
      <xdr:colOff>381000</xdr:colOff>
      <xdr:row>37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409575</xdr:colOff>
      <xdr:row>18</xdr:row>
      <xdr:rowOff>0</xdr:rowOff>
    </xdr:from>
    <xdr:to>
      <xdr:col>17</xdr:col>
      <xdr:colOff>600075</xdr:colOff>
      <xdr:row>34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238125</xdr:colOff>
      <xdr:row>18</xdr:row>
      <xdr:rowOff>9524</xdr:rowOff>
    </xdr:from>
    <xdr:to>
      <xdr:col>9</xdr:col>
      <xdr:colOff>104775</xdr:colOff>
      <xdr:row>34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26</xdr:row>
      <xdr:rowOff>90487</xdr:rowOff>
    </xdr:from>
    <xdr:to>
      <xdr:col>6</xdr:col>
      <xdr:colOff>57150</xdr:colOff>
      <xdr:row>40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342900</xdr:colOff>
      <xdr:row>26</xdr:row>
      <xdr:rowOff>119062</xdr:rowOff>
    </xdr:from>
    <xdr:to>
      <xdr:col>14</xdr:col>
      <xdr:colOff>285750</xdr:colOff>
      <xdr:row>41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0"/>
  <sheetViews>
    <sheetView topLeftCell="F18" workbookViewId="0">
      <selection activeCell="Q16" sqref="Q16"/>
    </sheetView>
  </sheetViews>
  <sheetFormatPr defaultRowHeight="15" x14ac:dyDescent="0.25"/>
  <cols>
    <col min="1" max="1" width="18" bestFit="1" customWidth="1"/>
    <col min="3" max="3" width="10.5703125" bestFit="1" customWidth="1"/>
    <col min="4" max="4" width="11.42578125" bestFit="1" customWidth="1"/>
    <col min="7" max="7" width="6.85546875" bestFit="1" customWidth="1"/>
    <col min="8" max="8" width="16.85546875" bestFit="1" customWidth="1"/>
    <col min="9" max="9" width="16.7109375" bestFit="1" customWidth="1"/>
    <col min="10" max="10" width="17.7109375" bestFit="1" customWidth="1"/>
    <col min="11" max="11" width="17.7109375" customWidth="1"/>
    <col min="13" max="13" width="18" bestFit="1" customWidth="1"/>
    <col min="14" max="14" width="6.85546875" bestFit="1" customWidth="1"/>
    <col min="15" max="15" width="16.85546875" bestFit="1" customWidth="1"/>
    <col min="16" max="16" width="16.7109375" bestFit="1" customWidth="1"/>
    <col min="17" max="17" width="17.7109375" bestFit="1" customWidth="1"/>
    <col min="18" max="18" width="11.42578125" customWidth="1"/>
    <col min="20" max="20" width="15.42578125" bestFit="1" customWidth="1"/>
    <col min="21" max="21" width="16.7109375" bestFit="1" customWidth="1"/>
    <col min="22" max="22" width="17.7109375" bestFit="1" customWidth="1"/>
  </cols>
  <sheetData>
    <row r="2" spans="1:22" x14ac:dyDescent="0.25">
      <c r="A2" s="33"/>
      <c r="B2" s="33" t="s">
        <v>0</v>
      </c>
      <c r="C2" s="33" t="s">
        <v>16</v>
      </c>
      <c r="D2" s="33" t="s">
        <v>17</v>
      </c>
      <c r="F2" s="49" t="s">
        <v>18</v>
      </c>
      <c r="G2" s="36"/>
      <c r="H2" s="36" t="s">
        <v>19</v>
      </c>
      <c r="I2" s="36" t="s">
        <v>21</v>
      </c>
      <c r="J2" s="36" t="s">
        <v>20</v>
      </c>
      <c r="K2" s="40"/>
      <c r="L2" s="44" t="s">
        <v>23</v>
      </c>
      <c r="M2" s="45"/>
      <c r="N2" s="45"/>
      <c r="O2" s="45" t="s">
        <v>0</v>
      </c>
      <c r="P2" s="45" t="s">
        <v>16</v>
      </c>
      <c r="Q2" s="45" t="s">
        <v>17</v>
      </c>
      <c r="R2" s="45"/>
    </row>
    <row r="3" spans="1:22" x14ac:dyDescent="0.25">
      <c r="A3" s="33" t="s">
        <v>1</v>
      </c>
      <c r="B3" s="34">
        <v>0.5</v>
      </c>
      <c r="C3" s="34">
        <v>0.4</v>
      </c>
      <c r="D3" s="34">
        <v>1.4</v>
      </c>
      <c r="F3" s="37">
        <v>3</v>
      </c>
      <c r="G3" s="36"/>
      <c r="H3" s="38">
        <f>B3*F3</f>
        <v>1.5</v>
      </c>
      <c r="I3" s="38">
        <f>C3*F3</f>
        <v>1.2000000000000002</v>
      </c>
      <c r="J3" s="38">
        <f>D3*F3</f>
        <v>4.1999999999999993</v>
      </c>
      <c r="K3" s="41"/>
      <c r="L3" s="46">
        <v>5</v>
      </c>
      <c r="M3" s="45" t="s">
        <v>1</v>
      </c>
      <c r="N3" s="45"/>
      <c r="O3" s="47">
        <f t="shared" ref="O3:O12" si="0">L3*B3</f>
        <v>2.5</v>
      </c>
      <c r="P3" s="47">
        <f t="shared" ref="P3:P12" si="1">L3*C3</f>
        <v>2</v>
      </c>
      <c r="Q3" s="47">
        <f>L3*D3</f>
        <v>7</v>
      </c>
      <c r="R3" s="45"/>
      <c r="T3" s="3"/>
      <c r="U3" s="3"/>
      <c r="V3" s="3"/>
    </row>
    <row r="4" spans="1:22" x14ac:dyDescent="0.25">
      <c r="A4" s="33" t="s">
        <v>2</v>
      </c>
      <c r="B4" s="34">
        <v>28</v>
      </c>
      <c r="C4" s="34">
        <v>33</v>
      </c>
      <c r="D4" s="34">
        <v>31</v>
      </c>
      <c r="F4" s="37">
        <v>1</v>
      </c>
      <c r="G4" s="36"/>
      <c r="H4" s="38">
        <f t="shared" ref="H4:H17" si="2">B4*F4</f>
        <v>28</v>
      </c>
      <c r="I4" s="38">
        <f t="shared" ref="I4:I17" si="3">C4*F4</f>
        <v>33</v>
      </c>
      <c r="J4" s="38">
        <f t="shared" ref="J4:J17" si="4">D4*F4</f>
        <v>31</v>
      </c>
      <c r="K4" s="41"/>
      <c r="L4" s="46">
        <v>1</v>
      </c>
      <c r="M4" s="45" t="s">
        <v>2</v>
      </c>
      <c r="N4" s="45"/>
      <c r="O4" s="47">
        <f t="shared" si="0"/>
        <v>28</v>
      </c>
      <c r="P4" s="47">
        <f t="shared" si="1"/>
        <v>33</v>
      </c>
      <c r="Q4" s="47">
        <f t="shared" ref="Q4:Q12" si="5">L4*D4</f>
        <v>31</v>
      </c>
      <c r="R4" s="45"/>
      <c r="T4" s="3"/>
      <c r="U4" s="3"/>
      <c r="V4" s="3"/>
    </row>
    <row r="5" spans="1:22" x14ac:dyDescent="0.25">
      <c r="A5" s="33" t="s">
        <v>3</v>
      </c>
      <c r="B5" s="34">
        <v>1.8</v>
      </c>
      <c r="C5" s="34">
        <v>1</v>
      </c>
      <c r="D5" s="34">
        <v>2</v>
      </c>
      <c r="F5" s="37">
        <v>7</v>
      </c>
      <c r="G5" s="36"/>
      <c r="H5" s="38">
        <f t="shared" si="2"/>
        <v>12.6</v>
      </c>
      <c r="I5" s="38">
        <f t="shared" si="3"/>
        <v>7</v>
      </c>
      <c r="J5" s="38">
        <f t="shared" si="4"/>
        <v>14</v>
      </c>
      <c r="K5" s="41"/>
      <c r="L5" s="46">
        <v>4</v>
      </c>
      <c r="M5" s="45" t="s">
        <v>3</v>
      </c>
      <c r="N5" s="45"/>
      <c r="O5" s="47">
        <f t="shared" si="0"/>
        <v>7.2</v>
      </c>
      <c r="P5" s="47">
        <f t="shared" si="1"/>
        <v>4</v>
      </c>
      <c r="Q5" s="47">
        <f t="shared" si="5"/>
        <v>8</v>
      </c>
      <c r="R5" s="45"/>
      <c r="T5" s="3"/>
      <c r="U5" s="3"/>
      <c r="V5" s="3"/>
    </row>
    <row r="6" spans="1:22" x14ac:dyDescent="0.25">
      <c r="A6" s="33" t="s">
        <v>4</v>
      </c>
      <c r="B6" s="34">
        <v>1.2</v>
      </c>
      <c r="C6" s="34">
        <v>0.8</v>
      </c>
      <c r="D6" s="34">
        <v>1.5</v>
      </c>
      <c r="F6" s="37">
        <v>1</v>
      </c>
      <c r="G6" s="36"/>
      <c r="H6" s="38">
        <f t="shared" si="2"/>
        <v>1.2</v>
      </c>
      <c r="I6" s="38">
        <f t="shared" si="3"/>
        <v>0.8</v>
      </c>
      <c r="J6" s="38">
        <f t="shared" si="4"/>
        <v>1.5</v>
      </c>
      <c r="K6" s="41"/>
      <c r="L6" s="46">
        <v>2</v>
      </c>
      <c r="M6" s="45" t="s">
        <v>4</v>
      </c>
      <c r="N6" s="45"/>
      <c r="O6" s="47">
        <f t="shared" si="0"/>
        <v>2.4</v>
      </c>
      <c r="P6" s="47">
        <f t="shared" si="1"/>
        <v>1.6</v>
      </c>
      <c r="Q6" s="47">
        <f t="shared" si="5"/>
        <v>3</v>
      </c>
      <c r="R6" s="45"/>
      <c r="T6" s="3"/>
      <c r="U6" s="3"/>
      <c r="V6" s="3"/>
    </row>
    <row r="7" spans="1:22" x14ac:dyDescent="0.25">
      <c r="A7" s="33" t="s">
        <v>5</v>
      </c>
      <c r="B7" s="34">
        <v>2.4</v>
      </c>
      <c r="C7" s="34">
        <v>1.4</v>
      </c>
      <c r="D7" s="34">
        <v>2.4</v>
      </c>
      <c r="F7" s="37">
        <v>2</v>
      </c>
      <c r="G7" s="36"/>
      <c r="H7" s="38">
        <f t="shared" si="2"/>
        <v>4.8</v>
      </c>
      <c r="I7" s="38">
        <f t="shared" si="3"/>
        <v>2.8</v>
      </c>
      <c r="J7" s="38">
        <f t="shared" si="4"/>
        <v>4.8</v>
      </c>
      <c r="K7" s="41"/>
      <c r="L7" s="46">
        <v>2</v>
      </c>
      <c r="M7" s="45" t="s">
        <v>5</v>
      </c>
      <c r="N7" s="45"/>
      <c r="O7" s="47">
        <f t="shared" si="0"/>
        <v>4.8</v>
      </c>
      <c r="P7" s="47">
        <f t="shared" si="1"/>
        <v>2.8</v>
      </c>
      <c r="Q7" s="47">
        <f t="shared" si="5"/>
        <v>4.8</v>
      </c>
      <c r="R7" s="45"/>
      <c r="T7" s="3"/>
      <c r="U7" s="3"/>
      <c r="V7" s="3"/>
    </row>
    <row r="8" spans="1:22" x14ac:dyDescent="0.25">
      <c r="A8" s="33" t="s">
        <v>6</v>
      </c>
      <c r="B8" s="34">
        <v>0.9</v>
      </c>
      <c r="C8" s="34">
        <v>0.2</v>
      </c>
      <c r="D8" s="34">
        <v>0.8</v>
      </c>
      <c r="F8" s="37">
        <v>2</v>
      </c>
      <c r="G8" s="36"/>
      <c r="H8" s="38">
        <f t="shared" si="2"/>
        <v>1.8</v>
      </c>
      <c r="I8" s="38">
        <f t="shared" si="3"/>
        <v>0.4</v>
      </c>
      <c r="J8" s="38">
        <f t="shared" si="4"/>
        <v>1.6</v>
      </c>
      <c r="K8" s="41"/>
      <c r="L8" s="46">
        <v>2</v>
      </c>
      <c r="M8" s="45" t="s">
        <v>6</v>
      </c>
      <c r="N8" s="45"/>
      <c r="O8" s="47">
        <f t="shared" si="0"/>
        <v>1.8</v>
      </c>
      <c r="P8" s="47">
        <f t="shared" si="1"/>
        <v>0.4</v>
      </c>
      <c r="Q8" s="47">
        <f t="shared" si="5"/>
        <v>1.6</v>
      </c>
      <c r="R8" s="45"/>
      <c r="T8" s="3"/>
      <c r="U8" s="3"/>
      <c r="V8" s="3"/>
    </row>
    <row r="9" spans="1:22" x14ac:dyDescent="0.25">
      <c r="A9" s="33" t="s">
        <v>7</v>
      </c>
      <c r="B9" s="34">
        <v>0.99</v>
      </c>
      <c r="C9" s="34">
        <v>0.59</v>
      </c>
      <c r="D9" s="34">
        <v>2.59</v>
      </c>
      <c r="F9" s="37">
        <v>10</v>
      </c>
      <c r="G9" s="36"/>
      <c r="H9" s="38">
        <f t="shared" si="2"/>
        <v>9.9</v>
      </c>
      <c r="I9" s="38">
        <f t="shared" si="3"/>
        <v>5.8999999999999995</v>
      </c>
      <c r="J9" s="38">
        <f t="shared" si="4"/>
        <v>25.9</v>
      </c>
      <c r="K9" s="41"/>
      <c r="L9" s="46">
        <v>1</v>
      </c>
      <c r="M9" s="45" t="s">
        <v>7</v>
      </c>
      <c r="N9" s="45"/>
      <c r="O9" s="47">
        <f t="shared" si="0"/>
        <v>0.99</v>
      </c>
      <c r="P9" s="47">
        <f t="shared" si="1"/>
        <v>0.59</v>
      </c>
      <c r="Q9" s="47">
        <f t="shared" si="5"/>
        <v>2.59</v>
      </c>
      <c r="R9" s="45"/>
      <c r="T9" s="3"/>
      <c r="U9" s="3"/>
      <c r="V9" s="3"/>
    </row>
    <row r="10" spans="1:22" x14ac:dyDescent="0.25">
      <c r="A10" s="33" t="s">
        <v>8</v>
      </c>
      <c r="B10" s="34">
        <v>1.25</v>
      </c>
      <c r="C10" s="34">
        <v>3.25</v>
      </c>
      <c r="D10" s="34">
        <v>2.15</v>
      </c>
      <c r="F10" s="37">
        <v>42</v>
      </c>
      <c r="G10" s="36"/>
      <c r="H10" s="38">
        <f t="shared" si="2"/>
        <v>52.5</v>
      </c>
      <c r="I10" s="38">
        <f t="shared" si="3"/>
        <v>136.5</v>
      </c>
      <c r="J10" s="38">
        <f t="shared" si="4"/>
        <v>90.3</v>
      </c>
      <c r="K10" s="41"/>
      <c r="L10" s="46">
        <v>1</v>
      </c>
      <c r="M10" s="45" t="s">
        <v>8</v>
      </c>
      <c r="N10" s="45"/>
      <c r="O10" s="47">
        <f t="shared" si="0"/>
        <v>1.25</v>
      </c>
      <c r="P10" s="47">
        <f t="shared" si="1"/>
        <v>3.25</v>
      </c>
      <c r="Q10" s="47">
        <f t="shared" si="5"/>
        <v>2.15</v>
      </c>
      <c r="R10" s="45"/>
      <c r="T10" s="3"/>
      <c r="U10" s="3"/>
      <c r="V10" s="3"/>
    </row>
    <row r="11" spans="1:22" x14ac:dyDescent="0.25">
      <c r="A11" s="33" t="s">
        <v>9</v>
      </c>
      <c r="B11" s="34">
        <v>9.5</v>
      </c>
      <c r="C11" s="34">
        <v>14</v>
      </c>
      <c r="D11" s="34">
        <v>13</v>
      </c>
      <c r="F11" s="37">
        <v>1</v>
      </c>
      <c r="G11" s="36"/>
      <c r="H11" s="38">
        <f t="shared" si="2"/>
        <v>9.5</v>
      </c>
      <c r="I11" s="38">
        <f t="shared" si="3"/>
        <v>14</v>
      </c>
      <c r="J11" s="38">
        <f t="shared" si="4"/>
        <v>13</v>
      </c>
      <c r="K11" s="41"/>
      <c r="L11" s="46">
        <v>1</v>
      </c>
      <c r="M11" s="45" t="s">
        <v>9</v>
      </c>
      <c r="N11" s="45"/>
      <c r="O11" s="47">
        <f t="shared" si="0"/>
        <v>9.5</v>
      </c>
      <c r="P11" s="47">
        <f t="shared" si="1"/>
        <v>14</v>
      </c>
      <c r="Q11" s="47">
        <f t="shared" si="5"/>
        <v>13</v>
      </c>
      <c r="R11" s="45"/>
      <c r="T11" s="3"/>
      <c r="U11" s="3"/>
      <c r="V11" s="3"/>
    </row>
    <row r="12" spans="1:22" x14ac:dyDescent="0.25">
      <c r="A12" s="33" t="s">
        <v>10</v>
      </c>
      <c r="B12" s="34">
        <v>4.55</v>
      </c>
      <c r="C12" s="34">
        <v>2.5499999999999998</v>
      </c>
      <c r="D12" s="34">
        <v>6</v>
      </c>
      <c r="F12" s="37">
        <v>1</v>
      </c>
      <c r="G12" s="36"/>
      <c r="H12" s="38">
        <f t="shared" si="2"/>
        <v>4.55</v>
      </c>
      <c r="I12" s="38">
        <f t="shared" si="3"/>
        <v>2.5499999999999998</v>
      </c>
      <c r="J12" s="38">
        <f t="shared" si="4"/>
        <v>6</v>
      </c>
      <c r="K12" s="41"/>
      <c r="L12" s="46">
        <v>1</v>
      </c>
      <c r="M12" s="45" t="s">
        <v>10</v>
      </c>
      <c r="N12" s="45"/>
      <c r="O12" s="47">
        <f t="shared" si="0"/>
        <v>4.55</v>
      </c>
      <c r="P12" s="47">
        <f t="shared" si="1"/>
        <v>2.5499999999999998</v>
      </c>
      <c r="Q12" s="47">
        <f t="shared" si="5"/>
        <v>6</v>
      </c>
      <c r="R12" s="45"/>
      <c r="T12" s="3"/>
      <c r="U12" s="3"/>
      <c r="V12" s="3"/>
    </row>
    <row r="13" spans="1:22" x14ac:dyDescent="0.25">
      <c r="A13" s="33" t="s">
        <v>11</v>
      </c>
      <c r="B13" s="34">
        <v>4.2</v>
      </c>
      <c r="C13" s="34">
        <v>2.2000000000000002</v>
      </c>
      <c r="D13" s="34">
        <v>3</v>
      </c>
      <c r="F13" s="37">
        <v>1</v>
      </c>
      <c r="G13" s="36"/>
      <c r="H13" s="38">
        <f t="shared" si="2"/>
        <v>4.2</v>
      </c>
      <c r="I13" s="38">
        <f t="shared" si="3"/>
        <v>2.2000000000000002</v>
      </c>
      <c r="J13" s="38">
        <f t="shared" si="4"/>
        <v>3</v>
      </c>
      <c r="K13" s="41"/>
      <c r="L13" s="46">
        <v>2</v>
      </c>
      <c r="M13" s="45" t="s">
        <v>15</v>
      </c>
      <c r="N13" s="45"/>
      <c r="O13" s="47">
        <f>L13*B17</f>
        <v>4</v>
      </c>
      <c r="P13" s="47">
        <f>L13*C17</f>
        <v>2</v>
      </c>
      <c r="Q13" s="47">
        <f>L13*D17</f>
        <v>6</v>
      </c>
      <c r="R13" s="45"/>
      <c r="T13" s="3"/>
      <c r="U13" s="3"/>
      <c r="V13" s="3"/>
    </row>
    <row r="14" spans="1:22" x14ac:dyDescent="0.25">
      <c r="A14" s="33" t="s">
        <v>12</v>
      </c>
      <c r="B14" s="34">
        <v>3.9</v>
      </c>
      <c r="C14" s="34">
        <v>5</v>
      </c>
      <c r="D14" s="34">
        <v>8</v>
      </c>
      <c r="F14" s="37">
        <v>1</v>
      </c>
      <c r="G14" s="36"/>
      <c r="H14" s="38">
        <f t="shared" si="2"/>
        <v>3.9</v>
      </c>
      <c r="I14" s="38">
        <f t="shared" si="3"/>
        <v>5</v>
      </c>
      <c r="J14" s="38">
        <f t="shared" si="4"/>
        <v>8</v>
      </c>
      <c r="K14" s="41"/>
      <c r="L14" s="45"/>
      <c r="M14" s="45"/>
      <c r="N14" s="45"/>
      <c r="O14" s="47">
        <f t="shared" ref="O14:O18" si="6">L14*B18</f>
        <v>0</v>
      </c>
      <c r="P14" s="45"/>
      <c r="Q14" s="45"/>
      <c r="R14" s="45"/>
    </row>
    <row r="15" spans="1:22" x14ac:dyDescent="0.25">
      <c r="A15" s="33" t="s">
        <v>13</v>
      </c>
      <c r="B15" s="34">
        <v>1</v>
      </c>
      <c r="C15" s="34">
        <v>2</v>
      </c>
      <c r="D15" s="34">
        <v>1</v>
      </c>
      <c r="F15" s="37">
        <v>1</v>
      </c>
      <c r="G15" s="36"/>
      <c r="H15" s="38">
        <f t="shared" si="2"/>
        <v>1</v>
      </c>
      <c r="I15" s="38">
        <f t="shared" si="3"/>
        <v>2</v>
      </c>
      <c r="J15" s="38">
        <f t="shared" si="4"/>
        <v>1</v>
      </c>
      <c r="K15" s="41"/>
      <c r="L15" s="45"/>
      <c r="M15" s="45"/>
      <c r="N15" s="45"/>
      <c r="O15" s="47">
        <f t="shared" si="6"/>
        <v>0</v>
      </c>
      <c r="P15" s="45"/>
      <c r="Q15" s="45"/>
      <c r="R15" s="45"/>
    </row>
    <row r="16" spans="1:22" x14ac:dyDescent="0.25">
      <c r="A16" s="33" t="s">
        <v>14</v>
      </c>
      <c r="B16" s="34">
        <v>1.75</v>
      </c>
      <c r="C16" s="34">
        <v>2</v>
      </c>
      <c r="D16" s="34">
        <v>1</v>
      </c>
      <c r="F16" s="37">
        <v>1</v>
      </c>
      <c r="G16" s="36"/>
      <c r="H16" s="38">
        <f t="shared" si="2"/>
        <v>1.75</v>
      </c>
      <c r="I16" s="38">
        <f t="shared" si="3"/>
        <v>2</v>
      </c>
      <c r="J16" s="38">
        <f t="shared" si="4"/>
        <v>1</v>
      </c>
      <c r="K16" s="41"/>
      <c r="L16" s="45"/>
      <c r="M16" s="45"/>
      <c r="N16" s="45"/>
      <c r="O16" s="47">
        <f t="shared" si="6"/>
        <v>0</v>
      </c>
      <c r="P16" s="45"/>
      <c r="Q16" s="45"/>
      <c r="R16" s="45"/>
    </row>
    <row r="17" spans="1:22" x14ac:dyDescent="0.25">
      <c r="A17" s="33" t="s">
        <v>15</v>
      </c>
      <c r="B17" s="34">
        <v>2</v>
      </c>
      <c r="C17" s="34">
        <v>1</v>
      </c>
      <c r="D17" s="34">
        <v>3</v>
      </c>
      <c r="F17" s="37">
        <v>1</v>
      </c>
      <c r="G17" s="36"/>
      <c r="H17" s="38">
        <f t="shared" si="2"/>
        <v>2</v>
      </c>
      <c r="I17" s="38">
        <f t="shared" si="3"/>
        <v>1</v>
      </c>
      <c r="J17" s="38">
        <f t="shared" si="4"/>
        <v>3</v>
      </c>
      <c r="K17" s="41"/>
      <c r="L17" s="45"/>
      <c r="M17" s="45"/>
      <c r="N17" s="45"/>
      <c r="O17" s="47">
        <f t="shared" si="6"/>
        <v>0</v>
      </c>
      <c r="P17" s="45"/>
      <c r="Q17" s="45"/>
      <c r="R17" s="45"/>
    </row>
    <row r="18" spans="1:22" x14ac:dyDescent="0.25">
      <c r="B18" s="1"/>
      <c r="C18" s="1"/>
      <c r="D18" s="1"/>
      <c r="F18" s="37"/>
      <c r="G18" s="36"/>
      <c r="H18" s="38"/>
      <c r="I18" s="38"/>
      <c r="J18" s="38"/>
      <c r="K18" s="41"/>
      <c r="L18" s="45"/>
      <c r="M18" s="45"/>
      <c r="N18" s="45"/>
      <c r="O18" s="47">
        <f t="shared" si="6"/>
        <v>0</v>
      </c>
      <c r="P18" s="45"/>
      <c r="Q18" s="45"/>
      <c r="R18" s="45"/>
    </row>
    <row r="19" spans="1:22" x14ac:dyDescent="0.25">
      <c r="F19" s="36"/>
      <c r="G19" s="36"/>
      <c r="H19" s="38" t="s">
        <v>19</v>
      </c>
      <c r="I19" s="36" t="s">
        <v>21</v>
      </c>
      <c r="J19" s="36" t="s">
        <v>20</v>
      </c>
      <c r="K19" s="40"/>
      <c r="L19" s="45"/>
      <c r="M19" s="45"/>
      <c r="N19" s="45"/>
      <c r="O19" s="48" t="s">
        <v>19</v>
      </c>
      <c r="P19" s="45" t="s">
        <v>21</v>
      </c>
      <c r="Q19" s="45" t="s">
        <v>20</v>
      </c>
      <c r="R19" s="45"/>
      <c r="T19" s="3"/>
    </row>
    <row r="20" spans="1:22" x14ac:dyDescent="0.25">
      <c r="F20" s="36"/>
      <c r="G20" s="36" t="s">
        <v>22</v>
      </c>
      <c r="H20" s="38">
        <f>SUM(H3:H17)</f>
        <v>139.19999999999999</v>
      </c>
      <c r="I20" s="38">
        <f>SUM(I3:I17)</f>
        <v>216.35</v>
      </c>
      <c r="J20" s="38">
        <f>SUM(J3:J17)</f>
        <v>208.3</v>
      </c>
      <c r="K20" s="41"/>
      <c r="L20" s="45"/>
      <c r="M20" s="45"/>
      <c r="N20" s="45" t="s">
        <v>24</v>
      </c>
      <c r="O20" s="48">
        <f>SUM(O3:O13)</f>
        <v>66.989999999999995</v>
      </c>
      <c r="P20" s="48">
        <f t="shared" ref="P20:Q20" si="7">SUM(P3:P13)</f>
        <v>66.19</v>
      </c>
      <c r="Q20" s="48">
        <f t="shared" si="7"/>
        <v>85.139999999999986</v>
      </c>
      <c r="R20" s="45"/>
      <c r="T20" s="3"/>
      <c r="U20" s="3"/>
      <c r="V20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E17" sqref="E17"/>
    </sheetView>
  </sheetViews>
  <sheetFormatPr defaultRowHeight="15" x14ac:dyDescent="0.25"/>
  <cols>
    <col min="1" max="1" width="14.28515625" bestFit="1" customWidth="1"/>
    <col min="2" max="2" width="9" bestFit="1" customWidth="1"/>
    <col min="3" max="3" width="11" customWidth="1"/>
  </cols>
  <sheetData>
    <row r="2" spans="1:3" x14ac:dyDescent="0.25">
      <c r="B2" t="s">
        <v>25</v>
      </c>
      <c r="C2" t="s">
        <v>26</v>
      </c>
    </row>
    <row r="3" spans="1:3" ht="15.75" x14ac:dyDescent="0.25">
      <c r="A3" s="4" t="s">
        <v>27</v>
      </c>
      <c r="B3" s="35"/>
      <c r="C3" s="23"/>
    </row>
    <row r="4" spans="1:3" x14ac:dyDescent="0.25">
      <c r="A4" s="5" t="s">
        <v>28</v>
      </c>
      <c r="B4" s="52">
        <v>50</v>
      </c>
      <c r="C4" s="31">
        <v>90</v>
      </c>
    </row>
    <row r="5" spans="1:3" x14ac:dyDescent="0.25">
      <c r="A5" s="5" t="s">
        <v>29</v>
      </c>
      <c r="B5" s="52">
        <v>2.5</v>
      </c>
      <c r="C5" s="31">
        <v>2</v>
      </c>
    </row>
    <row r="6" spans="1:3" x14ac:dyDescent="0.25">
      <c r="A6" s="5" t="s">
        <v>30</v>
      </c>
      <c r="B6" s="52">
        <v>5.5</v>
      </c>
      <c r="C6" s="31">
        <v>4.5</v>
      </c>
    </row>
    <row r="7" spans="1:3" x14ac:dyDescent="0.25">
      <c r="A7" s="5" t="s">
        <v>31</v>
      </c>
      <c r="B7" s="52">
        <v>7</v>
      </c>
      <c r="C7" s="31">
        <v>7</v>
      </c>
    </row>
    <row r="8" spans="1:3" x14ac:dyDescent="0.25">
      <c r="A8" s="5" t="s">
        <v>32</v>
      </c>
      <c r="B8" s="52">
        <v>3</v>
      </c>
      <c r="C8" s="31">
        <v>0</v>
      </c>
    </row>
    <row r="9" spans="1:3" x14ac:dyDescent="0.25">
      <c r="A9" s="5" t="s">
        <v>40</v>
      </c>
      <c r="B9" s="53">
        <f>SUM(B4:B8)</f>
        <v>68</v>
      </c>
      <c r="C9" s="24">
        <f>SUM(C4:C8)</f>
        <v>103.5</v>
      </c>
    </row>
    <row r="10" spans="1:3" x14ac:dyDescent="0.25">
      <c r="B10" s="35"/>
      <c r="C10" s="23"/>
    </row>
    <row r="11" spans="1:3" ht="15.75" x14ac:dyDescent="0.25">
      <c r="A11" s="6" t="s">
        <v>33</v>
      </c>
      <c r="B11" s="35"/>
      <c r="C11" s="23"/>
    </row>
    <row r="12" spans="1:3" x14ac:dyDescent="0.25">
      <c r="A12" s="7" t="s">
        <v>34</v>
      </c>
      <c r="B12" s="52">
        <v>21</v>
      </c>
      <c r="C12" s="31">
        <v>11</v>
      </c>
    </row>
    <row r="13" spans="1:3" x14ac:dyDescent="0.25">
      <c r="A13" s="7" t="s">
        <v>35</v>
      </c>
      <c r="B13" s="52"/>
      <c r="C13" s="31">
        <v>8</v>
      </c>
    </row>
    <row r="14" spans="1:3" x14ac:dyDescent="0.25">
      <c r="A14" s="7" t="s">
        <v>36</v>
      </c>
      <c r="B14" s="52">
        <v>3</v>
      </c>
      <c r="C14" s="31"/>
    </row>
    <row r="15" spans="1:3" x14ac:dyDescent="0.25">
      <c r="A15" s="7" t="s">
        <v>37</v>
      </c>
      <c r="B15" s="52">
        <f>SUM(B12:B14)</f>
        <v>24</v>
      </c>
      <c r="C15" s="31">
        <f>SUM(C12:C14)</f>
        <v>19</v>
      </c>
    </row>
    <row r="16" spans="1:3" x14ac:dyDescent="0.25">
      <c r="A16" s="7" t="s">
        <v>38</v>
      </c>
      <c r="B16" s="52">
        <f>B15*2</f>
        <v>48</v>
      </c>
      <c r="C16" s="31">
        <f>C15*2</f>
        <v>38</v>
      </c>
    </row>
    <row r="17" spans="1:3" x14ac:dyDescent="0.25">
      <c r="B17" s="51" t="s">
        <v>25</v>
      </c>
      <c r="C17" s="43" t="s">
        <v>26</v>
      </c>
    </row>
    <row r="18" spans="1:3" x14ac:dyDescent="0.25">
      <c r="A18" s="7" t="s">
        <v>39</v>
      </c>
      <c r="B18" s="53">
        <f>B9+B16*12</f>
        <v>644</v>
      </c>
      <c r="C18" s="24">
        <f>C9+C16*12</f>
        <v>559.5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25" workbookViewId="0">
      <selection activeCell="G1" sqref="G1"/>
    </sheetView>
  </sheetViews>
  <sheetFormatPr defaultRowHeight="15" x14ac:dyDescent="0.25"/>
  <cols>
    <col min="1" max="1" width="29.28515625" bestFit="1" customWidth="1"/>
    <col min="2" max="2" width="16.140625" bestFit="1" customWidth="1"/>
    <col min="3" max="3" width="19.28515625" bestFit="1" customWidth="1"/>
    <col min="4" max="4" width="12.5703125" bestFit="1" customWidth="1"/>
    <col min="7" max="7" width="29.28515625" bestFit="1" customWidth="1"/>
    <col min="8" max="8" width="16.140625" bestFit="1" customWidth="1"/>
    <col min="9" max="9" width="19.28515625" bestFit="1" customWidth="1"/>
    <col min="10" max="10" width="12.5703125" bestFit="1" customWidth="1"/>
  </cols>
  <sheetData>
    <row r="1" spans="1:10" x14ac:dyDescent="0.25">
      <c r="A1" s="55" t="s">
        <v>18</v>
      </c>
      <c r="B1" s="9" t="s">
        <v>41</v>
      </c>
      <c r="C1" s="9" t="s">
        <v>42</v>
      </c>
      <c r="D1" s="9" t="s">
        <v>43</v>
      </c>
      <c r="G1" s="56" t="s">
        <v>23</v>
      </c>
      <c r="H1" s="9" t="s">
        <v>41</v>
      </c>
      <c r="I1" s="9" t="s">
        <v>42</v>
      </c>
      <c r="J1" s="9" t="s">
        <v>43</v>
      </c>
    </row>
    <row r="2" spans="1:10" ht="15.75" x14ac:dyDescent="0.25">
      <c r="A2" s="10" t="s">
        <v>44</v>
      </c>
      <c r="B2" s="11"/>
      <c r="C2" s="11"/>
      <c r="D2" s="11"/>
      <c r="G2" s="10" t="s">
        <v>44</v>
      </c>
      <c r="H2" s="11"/>
      <c r="I2" s="11"/>
      <c r="J2" s="11"/>
    </row>
    <row r="3" spans="1:10" x14ac:dyDescent="0.25">
      <c r="A3" s="7" t="s">
        <v>45</v>
      </c>
      <c r="B3" s="8">
        <v>280</v>
      </c>
      <c r="C3" s="8">
        <v>100</v>
      </c>
      <c r="D3" s="8">
        <v>350</v>
      </c>
      <c r="G3" s="7" t="s">
        <v>45</v>
      </c>
      <c r="H3" s="8">
        <v>280</v>
      </c>
      <c r="I3" s="8">
        <v>100</v>
      </c>
      <c r="J3" s="8">
        <v>350</v>
      </c>
    </row>
    <row r="4" spans="1:10" x14ac:dyDescent="0.25">
      <c r="A4" s="7" t="s">
        <v>46</v>
      </c>
      <c r="B4" s="8">
        <v>18</v>
      </c>
      <c r="C4" s="8">
        <v>0</v>
      </c>
      <c r="D4" s="8">
        <v>0</v>
      </c>
      <c r="G4" s="7" t="s">
        <v>46</v>
      </c>
      <c r="H4" s="8">
        <v>18</v>
      </c>
      <c r="I4" s="8">
        <v>0</v>
      </c>
      <c r="J4" s="8">
        <v>0</v>
      </c>
    </row>
    <row r="5" spans="1:10" x14ac:dyDescent="0.25">
      <c r="A5" s="7" t="s">
        <v>47</v>
      </c>
      <c r="B5" s="8">
        <v>25</v>
      </c>
      <c r="C5" s="8">
        <v>0</v>
      </c>
      <c r="D5" s="8">
        <v>0</v>
      </c>
      <c r="G5" s="7" t="s">
        <v>47</v>
      </c>
      <c r="H5" s="8">
        <v>25</v>
      </c>
      <c r="I5" s="8">
        <v>0</v>
      </c>
      <c r="J5" s="8">
        <v>0</v>
      </c>
    </row>
    <row r="6" spans="1:10" x14ac:dyDescent="0.25">
      <c r="A6" s="7" t="s">
        <v>48</v>
      </c>
      <c r="B6" s="8">
        <v>15</v>
      </c>
      <c r="C6" s="8">
        <v>0</v>
      </c>
      <c r="D6" s="8">
        <v>0</v>
      </c>
      <c r="G6" s="7" t="s">
        <v>48</v>
      </c>
      <c r="H6" s="8">
        <v>15</v>
      </c>
      <c r="I6" s="8">
        <v>0</v>
      </c>
      <c r="J6" s="8">
        <v>0</v>
      </c>
    </row>
    <row r="7" spans="1:10" x14ac:dyDescent="0.25">
      <c r="A7" s="7" t="s">
        <v>49</v>
      </c>
      <c r="B7" s="8">
        <v>9</v>
      </c>
      <c r="C7" s="8">
        <v>0</v>
      </c>
      <c r="D7" s="8">
        <v>0</v>
      </c>
      <c r="G7" s="7" t="s">
        <v>49</v>
      </c>
      <c r="H7" s="8">
        <v>9</v>
      </c>
      <c r="I7" s="8">
        <v>0</v>
      </c>
      <c r="J7" s="8">
        <v>0</v>
      </c>
    </row>
    <row r="8" spans="1:10" x14ac:dyDescent="0.25">
      <c r="A8" s="7" t="s">
        <v>50</v>
      </c>
      <c r="B8" s="8">
        <v>0</v>
      </c>
      <c r="C8" s="8">
        <v>99</v>
      </c>
      <c r="D8" s="8">
        <v>0</v>
      </c>
      <c r="G8" s="7" t="s">
        <v>50</v>
      </c>
      <c r="H8" s="8">
        <v>0</v>
      </c>
      <c r="I8" s="8">
        <v>99</v>
      </c>
      <c r="J8" s="8">
        <v>0</v>
      </c>
    </row>
    <row r="9" spans="1:10" x14ac:dyDescent="0.25">
      <c r="A9" s="7" t="s">
        <v>51</v>
      </c>
      <c r="B9" s="8">
        <v>0</v>
      </c>
      <c r="C9" s="8">
        <v>95</v>
      </c>
      <c r="D9" s="8">
        <v>0</v>
      </c>
      <c r="G9" s="7" t="s">
        <v>51</v>
      </c>
      <c r="H9" s="8">
        <v>0</v>
      </c>
      <c r="I9" s="8">
        <v>95</v>
      </c>
      <c r="J9" s="8">
        <v>0</v>
      </c>
    </row>
    <row r="10" spans="1:10" x14ac:dyDescent="0.25">
      <c r="A10" s="7" t="s">
        <v>52</v>
      </c>
      <c r="B10" s="8">
        <v>0</v>
      </c>
      <c r="C10" s="8">
        <v>85</v>
      </c>
      <c r="D10" s="8">
        <v>0</v>
      </c>
      <c r="G10" s="7" t="s">
        <v>52</v>
      </c>
      <c r="H10" s="8">
        <v>0</v>
      </c>
      <c r="I10" s="8">
        <v>85</v>
      </c>
      <c r="J10" s="8">
        <v>0</v>
      </c>
    </row>
    <row r="11" spans="1:10" x14ac:dyDescent="0.25">
      <c r="A11" s="7" t="s">
        <v>53</v>
      </c>
      <c r="B11" s="8">
        <v>0</v>
      </c>
      <c r="C11" s="8">
        <v>85</v>
      </c>
      <c r="D11" s="8">
        <v>0</v>
      </c>
      <c r="G11" s="7" t="s">
        <v>53</v>
      </c>
      <c r="H11" s="8">
        <v>0</v>
      </c>
      <c r="I11" s="8">
        <v>85</v>
      </c>
      <c r="J11" s="8">
        <v>0</v>
      </c>
    </row>
    <row r="12" spans="1:10" x14ac:dyDescent="0.25">
      <c r="A12" s="7" t="s">
        <v>54</v>
      </c>
      <c r="B12" s="8">
        <v>0</v>
      </c>
      <c r="C12" s="8">
        <v>0</v>
      </c>
      <c r="D12" s="8">
        <v>555</v>
      </c>
      <c r="G12" s="7" t="s">
        <v>54</v>
      </c>
      <c r="H12" s="8">
        <v>0</v>
      </c>
      <c r="I12" s="8">
        <v>0</v>
      </c>
      <c r="J12" s="8">
        <v>555</v>
      </c>
    </row>
    <row r="13" spans="1:10" x14ac:dyDescent="0.25">
      <c r="A13" s="7"/>
      <c r="B13" s="2"/>
      <c r="C13" s="2"/>
      <c r="D13" s="2"/>
      <c r="G13" s="7"/>
      <c r="H13" s="2"/>
      <c r="I13" s="2"/>
      <c r="J13" s="2"/>
    </row>
    <row r="14" spans="1:10" x14ac:dyDescent="0.25">
      <c r="A14" s="7"/>
      <c r="B14" s="2"/>
      <c r="C14" s="2"/>
      <c r="D14" s="2"/>
      <c r="G14" s="7"/>
      <c r="H14" s="2"/>
      <c r="I14" s="2"/>
      <c r="J14" s="2"/>
    </row>
    <row r="15" spans="1:10" x14ac:dyDescent="0.25">
      <c r="A15" s="7" t="s">
        <v>55</v>
      </c>
      <c r="B15" s="17">
        <f>SUM(B3:B12)</f>
        <v>347</v>
      </c>
      <c r="C15" s="17">
        <f t="shared" ref="C15:D15" si="0">SUM(C3:C12)</f>
        <v>464</v>
      </c>
      <c r="D15" s="17">
        <f t="shared" si="0"/>
        <v>905</v>
      </c>
      <c r="G15" s="7" t="s">
        <v>55</v>
      </c>
      <c r="H15" s="17">
        <f>SUM(H3:H12)</f>
        <v>347</v>
      </c>
      <c r="I15" s="17">
        <f t="shared" ref="I15:J15" si="1">SUM(I3:I12)</f>
        <v>464</v>
      </c>
      <c r="J15" s="17">
        <f t="shared" si="1"/>
        <v>905</v>
      </c>
    </row>
    <row r="16" spans="1:10" x14ac:dyDescent="0.25">
      <c r="A16" s="7" t="s">
        <v>56</v>
      </c>
      <c r="B16" s="12">
        <v>2</v>
      </c>
      <c r="C16" s="12">
        <v>2</v>
      </c>
      <c r="D16" s="12">
        <v>2</v>
      </c>
      <c r="G16" s="7" t="s">
        <v>56</v>
      </c>
      <c r="H16" s="12">
        <v>4</v>
      </c>
      <c r="I16" s="12">
        <v>4</v>
      </c>
      <c r="J16" s="12">
        <v>4</v>
      </c>
    </row>
    <row r="17" spans="1:10" x14ac:dyDescent="0.25">
      <c r="A17" s="7" t="s">
        <v>57</v>
      </c>
      <c r="B17" s="17">
        <f>B15*B16</f>
        <v>694</v>
      </c>
      <c r="C17" s="17">
        <f>C15*C16</f>
        <v>928</v>
      </c>
      <c r="D17" s="17">
        <f t="shared" ref="D17" si="2">D15*D16</f>
        <v>1810</v>
      </c>
      <c r="G17" s="7" t="s">
        <v>57</v>
      </c>
      <c r="H17" s="17">
        <f>H15*H16</f>
        <v>1388</v>
      </c>
      <c r="I17" s="17">
        <f>I15*I16</f>
        <v>1856</v>
      </c>
      <c r="J17" s="17">
        <f t="shared" ref="J17" si="3">J15*J16</f>
        <v>3620</v>
      </c>
    </row>
    <row r="18" spans="1:10" x14ac:dyDescent="0.25">
      <c r="A18" s="7"/>
      <c r="B18" s="12"/>
      <c r="C18" s="12"/>
      <c r="D18" s="12"/>
      <c r="G18" s="7"/>
      <c r="H18" s="12"/>
      <c r="I18" s="12"/>
      <c r="J18" s="12"/>
    </row>
    <row r="19" spans="1:10" x14ac:dyDescent="0.25">
      <c r="A19" s="7"/>
      <c r="B19" s="12"/>
      <c r="C19" s="12"/>
      <c r="D19" s="12"/>
      <c r="G19" s="7"/>
      <c r="H19" s="12"/>
      <c r="I19" s="12"/>
      <c r="J19" s="12"/>
    </row>
    <row r="20" spans="1:10" x14ac:dyDescent="0.25">
      <c r="A20" s="7" t="s">
        <v>34</v>
      </c>
      <c r="B20" s="8">
        <v>50</v>
      </c>
      <c r="C20" s="8">
        <v>50</v>
      </c>
      <c r="D20" s="8">
        <v>0</v>
      </c>
      <c r="G20" s="7" t="s">
        <v>34</v>
      </c>
      <c r="H20" s="8">
        <v>50</v>
      </c>
      <c r="I20" s="8">
        <v>50</v>
      </c>
      <c r="J20" s="8">
        <v>0</v>
      </c>
    </row>
    <row r="21" spans="1:10" x14ac:dyDescent="0.25">
      <c r="A21" s="7" t="s">
        <v>64</v>
      </c>
      <c r="B21" s="12">
        <v>4</v>
      </c>
      <c r="C21" s="12">
        <v>4</v>
      </c>
      <c r="D21" s="12">
        <v>4</v>
      </c>
      <c r="G21" s="7" t="s">
        <v>64</v>
      </c>
      <c r="H21" s="12">
        <v>4</v>
      </c>
      <c r="I21" s="12">
        <v>4</v>
      </c>
      <c r="J21" s="12">
        <v>4</v>
      </c>
    </row>
    <row r="22" spans="1:10" x14ac:dyDescent="0.25">
      <c r="A22" s="7" t="s">
        <v>65</v>
      </c>
      <c r="B22" s="12">
        <v>2</v>
      </c>
      <c r="C22" s="12">
        <v>2</v>
      </c>
      <c r="D22" s="12">
        <v>2</v>
      </c>
      <c r="G22" s="7" t="s">
        <v>65</v>
      </c>
      <c r="H22" s="12">
        <v>4</v>
      </c>
      <c r="I22" s="12">
        <v>4</v>
      </c>
      <c r="J22" s="12">
        <v>4</v>
      </c>
    </row>
    <row r="23" spans="1:10" x14ac:dyDescent="0.25">
      <c r="A23" s="7" t="s">
        <v>68</v>
      </c>
      <c r="B23" s="17">
        <f>B20*B21*B22</f>
        <v>400</v>
      </c>
      <c r="C23" s="17">
        <f t="shared" ref="C23:D23" si="4">C20*C21*C22</f>
        <v>400</v>
      </c>
      <c r="D23" s="17">
        <f t="shared" si="4"/>
        <v>0</v>
      </c>
      <c r="G23" s="7" t="s">
        <v>68</v>
      </c>
      <c r="H23" s="17">
        <f>H20*H21*H22</f>
        <v>800</v>
      </c>
      <c r="I23" s="17">
        <f t="shared" ref="I23" si="5">I20*I21*I22</f>
        <v>800</v>
      </c>
      <c r="J23" s="17">
        <f t="shared" ref="J23" si="6">J20*J21*J22</f>
        <v>0</v>
      </c>
    </row>
    <row r="24" spans="1:10" x14ac:dyDescent="0.25">
      <c r="A24" s="7"/>
      <c r="B24" s="12"/>
      <c r="C24" s="12"/>
      <c r="D24" s="12"/>
      <c r="G24" s="7"/>
      <c r="H24" s="12"/>
      <c r="I24" s="12"/>
      <c r="J24" s="12"/>
    </row>
    <row r="25" spans="1:10" x14ac:dyDescent="0.25">
      <c r="A25" s="7" t="s">
        <v>63</v>
      </c>
      <c r="B25" s="8">
        <v>40</v>
      </c>
      <c r="C25" s="8">
        <v>0</v>
      </c>
      <c r="D25" s="8">
        <v>0</v>
      </c>
      <c r="G25" s="7" t="s">
        <v>63</v>
      </c>
      <c r="H25" s="8">
        <v>40</v>
      </c>
      <c r="I25" s="8">
        <v>0</v>
      </c>
      <c r="J25" s="8">
        <v>0</v>
      </c>
    </row>
    <row r="26" spans="1:10" x14ac:dyDescent="0.25">
      <c r="A26" s="7" t="s">
        <v>66</v>
      </c>
      <c r="B26" s="2">
        <v>4</v>
      </c>
      <c r="C26" s="2">
        <v>4</v>
      </c>
      <c r="D26" s="2">
        <v>4</v>
      </c>
      <c r="G26" s="7" t="s">
        <v>66</v>
      </c>
      <c r="H26" s="2">
        <v>4</v>
      </c>
      <c r="I26" s="2">
        <v>4</v>
      </c>
      <c r="J26" s="2">
        <v>4</v>
      </c>
    </row>
    <row r="27" spans="1:10" x14ac:dyDescent="0.25">
      <c r="A27" s="7" t="s">
        <v>67</v>
      </c>
      <c r="B27" s="18">
        <f>B25*B26</f>
        <v>160</v>
      </c>
      <c r="C27" s="18">
        <f t="shared" ref="C27:D27" si="7">C25*C26</f>
        <v>0</v>
      </c>
      <c r="D27" s="18">
        <f t="shared" si="7"/>
        <v>0</v>
      </c>
      <c r="G27" s="7" t="s">
        <v>67</v>
      </c>
      <c r="H27" s="18">
        <f>H25*H26</f>
        <v>160</v>
      </c>
      <c r="I27" s="18">
        <f t="shared" ref="I27" si="8">I25*I26</f>
        <v>0</v>
      </c>
      <c r="J27" s="18">
        <f t="shared" ref="J27" si="9">J25*J26</f>
        <v>0</v>
      </c>
    </row>
    <row r="28" spans="1:10" x14ac:dyDescent="0.25">
      <c r="A28" s="7"/>
      <c r="B28" s="2"/>
      <c r="C28" s="2"/>
      <c r="D28" s="2"/>
      <c r="G28" s="7"/>
      <c r="H28" s="2"/>
      <c r="I28" s="2"/>
      <c r="J28" s="2"/>
    </row>
    <row r="29" spans="1:10" ht="15.75" x14ac:dyDescent="0.25">
      <c r="A29" s="13" t="s">
        <v>58</v>
      </c>
      <c r="B29" s="14"/>
      <c r="C29" s="14"/>
      <c r="D29" s="14"/>
      <c r="G29" s="13" t="s">
        <v>58</v>
      </c>
      <c r="H29" s="14"/>
      <c r="I29" s="14"/>
      <c r="J29" s="14"/>
    </row>
    <row r="30" spans="1:10" x14ac:dyDescent="0.25">
      <c r="A30" s="15" t="s">
        <v>59</v>
      </c>
      <c r="B30" s="16">
        <v>120</v>
      </c>
      <c r="C30" s="16">
        <v>105</v>
      </c>
      <c r="D30" s="16">
        <v>0</v>
      </c>
      <c r="G30" s="15" t="s">
        <v>59</v>
      </c>
      <c r="H30" s="16">
        <v>120</v>
      </c>
      <c r="I30" s="16">
        <v>105</v>
      </c>
      <c r="J30" s="16">
        <v>0</v>
      </c>
    </row>
    <row r="31" spans="1:10" x14ac:dyDescent="0.25">
      <c r="A31" s="15" t="s">
        <v>60</v>
      </c>
      <c r="B31" s="14">
        <v>5</v>
      </c>
      <c r="C31" s="14">
        <v>5</v>
      </c>
      <c r="D31" s="14">
        <v>5</v>
      </c>
      <c r="G31" s="15" t="s">
        <v>60</v>
      </c>
      <c r="H31" s="14">
        <v>5</v>
      </c>
      <c r="I31" s="14">
        <v>5</v>
      </c>
      <c r="J31" s="14">
        <v>5</v>
      </c>
    </row>
    <row r="32" spans="1:10" x14ac:dyDescent="0.25">
      <c r="A32" s="15" t="s">
        <v>61</v>
      </c>
      <c r="B32" s="19">
        <f>B30*B31</f>
        <v>600</v>
      </c>
      <c r="C32" s="19">
        <f t="shared" ref="C32:D32" si="10">C30*C31</f>
        <v>525</v>
      </c>
      <c r="D32" s="19">
        <f t="shared" si="10"/>
        <v>0</v>
      </c>
      <c r="G32" s="15" t="s">
        <v>61</v>
      </c>
      <c r="H32" s="19">
        <f>H30*H31</f>
        <v>600</v>
      </c>
      <c r="I32" s="19">
        <f t="shared" ref="I32" si="11">I30*I31</f>
        <v>525</v>
      </c>
      <c r="J32" s="19">
        <f t="shared" ref="J32" si="12">J30*J31</f>
        <v>0</v>
      </c>
    </row>
    <row r="33" spans="1:10" x14ac:dyDescent="0.25">
      <c r="B33" s="2"/>
      <c r="C33" s="2"/>
      <c r="D33" s="2"/>
      <c r="H33" s="2"/>
      <c r="I33" s="2"/>
      <c r="J33" s="2"/>
    </row>
    <row r="34" spans="1:10" x14ac:dyDescent="0.25">
      <c r="B34" s="9" t="s">
        <v>41</v>
      </c>
      <c r="C34" s="9" t="s">
        <v>42</v>
      </c>
      <c r="D34" s="9" t="s">
        <v>43</v>
      </c>
      <c r="H34" s="9" t="s">
        <v>41</v>
      </c>
      <c r="I34" s="9" t="s">
        <v>42</v>
      </c>
      <c r="J34" s="9" t="s">
        <v>43</v>
      </c>
    </row>
    <row r="35" spans="1:10" x14ac:dyDescent="0.25">
      <c r="A35" t="s">
        <v>62</v>
      </c>
      <c r="B35" s="18">
        <f>SUM(B17,B23,B27,B32)</f>
        <v>1854</v>
      </c>
      <c r="C35" s="18">
        <f t="shared" ref="C35:D35" si="13">SUM(C17,C23,C27,C32)</f>
        <v>1853</v>
      </c>
      <c r="D35" s="18">
        <f t="shared" si="13"/>
        <v>1810</v>
      </c>
      <c r="G35" t="s">
        <v>62</v>
      </c>
      <c r="H35" s="18">
        <f>SUM(H17,H23,H27,H32)</f>
        <v>2948</v>
      </c>
      <c r="I35" s="18">
        <f t="shared" ref="I35:J35" si="14">SUM(I17,I23,I27,I32)</f>
        <v>3181</v>
      </c>
      <c r="J35" s="18">
        <f t="shared" si="14"/>
        <v>3620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" sqref="G1"/>
    </sheetView>
  </sheetViews>
  <sheetFormatPr defaultRowHeight="15" x14ac:dyDescent="0.25"/>
  <cols>
    <col min="1" max="1" width="23" bestFit="1" customWidth="1"/>
    <col min="2" max="3" width="11.5703125" bestFit="1" customWidth="1"/>
    <col min="4" max="4" width="12.5703125" bestFit="1" customWidth="1"/>
    <col min="7" max="7" width="23" bestFit="1" customWidth="1"/>
    <col min="8" max="10" width="11.5703125" bestFit="1" customWidth="1"/>
  </cols>
  <sheetData>
    <row r="1" spans="1:10" x14ac:dyDescent="0.25">
      <c r="A1" s="49" t="s">
        <v>18</v>
      </c>
      <c r="B1" t="s">
        <v>69</v>
      </c>
      <c r="C1" t="s">
        <v>84</v>
      </c>
      <c r="D1" t="s">
        <v>70</v>
      </c>
      <c r="G1" s="51" t="s">
        <v>23</v>
      </c>
      <c r="H1" t="s">
        <v>69</v>
      </c>
      <c r="I1" t="s">
        <v>84</v>
      </c>
      <c r="J1" t="s">
        <v>70</v>
      </c>
    </row>
    <row r="2" spans="1:10" x14ac:dyDescent="0.25">
      <c r="A2" t="s">
        <v>71</v>
      </c>
      <c r="B2" s="1">
        <v>29</v>
      </c>
      <c r="C2" s="1">
        <v>149</v>
      </c>
      <c r="D2" s="1">
        <v>549</v>
      </c>
      <c r="G2" t="s">
        <v>71</v>
      </c>
      <c r="H2" s="1">
        <v>29</v>
      </c>
      <c r="I2" s="1">
        <v>149</v>
      </c>
      <c r="J2" s="1">
        <v>549</v>
      </c>
    </row>
    <row r="3" spans="1:10" x14ac:dyDescent="0.25">
      <c r="B3" s="1"/>
      <c r="C3" s="1"/>
      <c r="D3" s="1"/>
      <c r="H3" s="1"/>
      <c r="I3" s="1"/>
      <c r="J3" s="1"/>
    </row>
    <row r="4" spans="1:10" x14ac:dyDescent="0.25">
      <c r="A4" t="s">
        <v>72</v>
      </c>
      <c r="B4" s="1">
        <v>40</v>
      </c>
      <c r="C4" s="1">
        <v>90</v>
      </c>
      <c r="D4" s="1">
        <v>370</v>
      </c>
      <c r="G4" t="s">
        <v>72</v>
      </c>
      <c r="H4" s="1">
        <v>40</v>
      </c>
      <c r="I4" s="1">
        <v>90</v>
      </c>
      <c r="J4" s="1">
        <v>370</v>
      </c>
    </row>
    <row r="5" spans="1:10" x14ac:dyDescent="0.25">
      <c r="A5" t="s">
        <v>73</v>
      </c>
      <c r="B5" s="20">
        <v>200</v>
      </c>
      <c r="C5" s="20">
        <v>1000</v>
      </c>
      <c r="D5" s="20">
        <v>11000</v>
      </c>
      <c r="G5" t="s">
        <v>73</v>
      </c>
      <c r="H5" s="20">
        <v>200</v>
      </c>
      <c r="I5" s="20">
        <v>1000</v>
      </c>
      <c r="J5" s="20">
        <v>11000</v>
      </c>
    </row>
    <row r="6" spans="1:10" x14ac:dyDescent="0.25">
      <c r="A6" t="s">
        <v>74</v>
      </c>
      <c r="B6" s="1">
        <f>B4/B5</f>
        <v>0.2</v>
      </c>
      <c r="C6" s="1">
        <f t="shared" ref="C6:D6" si="0">C4/C5</f>
        <v>0.09</v>
      </c>
      <c r="D6" s="1">
        <f t="shared" si="0"/>
        <v>3.3636363636363638E-2</v>
      </c>
      <c r="G6" t="s">
        <v>74</v>
      </c>
      <c r="H6" s="1">
        <f>H4/H5</f>
        <v>0.2</v>
      </c>
      <c r="I6" s="1">
        <f t="shared" ref="I6" si="1">I4/I5</f>
        <v>0.09</v>
      </c>
      <c r="J6" s="1">
        <f t="shared" ref="J6" si="2">J4/J5</f>
        <v>3.3636363636363638E-2</v>
      </c>
    </row>
    <row r="7" spans="1:10" x14ac:dyDescent="0.25">
      <c r="B7" s="1"/>
      <c r="C7" s="1"/>
      <c r="D7" s="1"/>
      <c r="H7" s="1"/>
      <c r="I7" s="1"/>
      <c r="J7" s="1"/>
    </row>
    <row r="8" spans="1:10" x14ac:dyDescent="0.25">
      <c r="A8" t="s">
        <v>75</v>
      </c>
      <c r="B8" s="21">
        <f>B16*B17*B18</f>
        <v>3750</v>
      </c>
      <c r="C8" s="21">
        <f t="shared" ref="C8:D8" si="3">C16*C17*C18</f>
        <v>3750</v>
      </c>
      <c r="D8" s="21">
        <f t="shared" si="3"/>
        <v>3750</v>
      </c>
      <c r="G8" t="s">
        <v>75</v>
      </c>
      <c r="H8" s="21">
        <f>H16*H17*H18</f>
        <v>125000</v>
      </c>
      <c r="I8" s="21">
        <f t="shared" ref="I8:J8" si="4">I16*I17*I18</f>
        <v>125000</v>
      </c>
      <c r="J8" s="21">
        <f t="shared" si="4"/>
        <v>125000</v>
      </c>
    </row>
    <row r="9" spans="1:10" x14ac:dyDescent="0.25">
      <c r="A9" t="s">
        <v>76</v>
      </c>
      <c r="B9" s="1">
        <f>B8*B6</f>
        <v>750</v>
      </c>
      <c r="C9" s="1">
        <f t="shared" ref="C9:D9" si="5">C8*C6</f>
        <v>337.5</v>
      </c>
      <c r="D9" s="1">
        <f t="shared" si="5"/>
        <v>126.13636363636364</v>
      </c>
      <c r="G9" t="s">
        <v>76</v>
      </c>
      <c r="H9" s="1">
        <f>H8*H6</f>
        <v>25000</v>
      </c>
      <c r="I9" s="1">
        <f t="shared" ref="I9" si="6">I8*I6</f>
        <v>11250</v>
      </c>
      <c r="J9" s="1">
        <f t="shared" ref="J9" si="7">J8*J6</f>
        <v>4204.545454545455</v>
      </c>
    </row>
    <row r="10" spans="1:10" x14ac:dyDescent="0.25">
      <c r="A10" t="s">
        <v>77</v>
      </c>
      <c r="B10">
        <v>2</v>
      </c>
      <c r="C10">
        <v>2</v>
      </c>
      <c r="D10">
        <v>2</v>
      </c>
      <c r="G10" t="s">
        <v>77</v>
      </c>
      <c r="H10">
        <v>2</v>
      </c>
      <c r="I10">
        <v>2</v>
      </c>
      <c r="J10">
        <v>2</v>
      </c>
    </row>
    <row r="11" spans="1:10" x14ac:dyDescent="0.25">
      <c r="C11" s="20"/>
      <c r="D11" s="20"/>
      <c r="I11" s="20"/>
      <c r="J11" s="20"/>
    </row>
    <row r="12" spans="1:10" x14ac:dyDescent="0.25">
      <c r="A12" t="s">
        <v>78</v>
      </c>
      <c r="B12" s="22">
        <f>B9*B10</f>
        <v>1500</v>
      </c>
      <c r="C12" s="22">
        <f t="shared" ref="C12:D12" si="8">C9*C10</f>
        <v>675</v>
      </c>
      <c r="D12" s="22">
        <f t="shared" si="8"/>
        <v>252.27272727272728</v>
      </c>
      <c r="G12" t="s">
        <v>78</v>
      </c>
      <c r="H12" s="22">
        <f>H9*H10</f>
        <v>50000</v>
      </c>
      <c r="I12" s="22">
        <f t="shared" ref="I12:J12" si="9">I9*I10</f>
        <v>22500</v>
      </c>
      <c r="J12" s="22">
        <f t="shared" si="9"/>
        <v>8409.0909090909099</v>
      </c>
    </row>
    <row r="13" spans="1:10" x14ac:dyDescent="0.25">
      <c r="B13" s="23" t="s">
        <v>69</v>
      </c>
      <c r="C13" s="23" t="s">
        <v>84</v>
      </c>
      <c r="D13" s="23" t="s">
        <v>70</v>
      </c>
      <c r="H13" s="23" t="s">
        <v>69</v>
      </c>
      <c r="I13" s="23" t="s">
        <v>84</v>
      </c>
      <c r="J13" s="23" t="s">
        <v>70</v>
      </c>
    </row>
    <row r="14" spans="1:10" x14ac:dyDescent="0.25">
      <c r="A14" s="23" t="s">
        <v>79</v>
      </c>
      <c r="B14" s="24">
        <f>SUM(B2,B12)</f>
        <v>1529</v>
      </c>
      <c r="C14" s="24">
        <f t="shared" ref="C14:D14" si="10">SUM(C2,C12)</f>
        <v>824</v>
      </c>
      <c r="D14" s="24">
        <f t="shared" si="10"/>
        <v>801.27272727272725</v>
      </c>
      <c r="G14" s="23" t="s">
        <v>79</v>
      </c>
      <c r="H14" s="24">
        <f>SUM(H2,H12)</f>
        <v>50029</v>
      </c>
      <c r="I14" s="24">
        <f t="shared" ref="I14:J14" si="11">SUM(I2,I12)</f>
        <v>22649</v>
      </c>
      <c r="J14" s="24">
        <f t="shared" si="11"/>
        <v>8958.0909090909099</v>
      </c>
    </row>
    <row r="16" spans="1:10" x14ac:dyDescent="0.25">
      <c r="A16" t="s">
        <v>80</v>
      </c>
      <c r="B16" s="20">
        <v>15</v>
      </c>
      <c r="C16" s="20">
        <v>15</v>
      </c>
      <c r="D16" s="20">
        <v>15</v>
      </c>
      <c r="G16" t="s">
        <v>80</v>
      </c>
      <c r="H16" s="20">
        <v>500</v>
      </c>
      <c r="I16" s="20">
        <v>500</v>
      </c>
      <c r="J16" s="20">
        <v>500</v>
      </c>
    </row>
    <row r="17" spans="1:10" x14ac:dyDescent="0.25">
      <c r="A17" t="s">
        <v>81</v>
      </c>
      <c r="B17" s="20">
        <v>5</v>
      </c>
      <c r="C17" s="20">
        <v>5</v>
      </c>
      <c r="D17" s="20">
        <v>5</v>
      </c>
      <c r="G17" t="s">
        <v>81</v>
      </c>
      <c r="H17" s="20">
        <v>5</v>
      </c>
      <c r="I17" s="20">
        <v>5</v>
      </c>
      <c r="J17" s="20">
        <v>5</v>
      </c>
    </row>
    <row r="18" spans="1:10" x14ac:dyDescent="0.25">
      <c r="A18" t="s">
        <v>82</v>
      </c>
      <c r="B18" s="20">
        <v>50</v>
      </c>
      <c r="C18" s="20">
        <v>50</v>
      </c>
      <c r="D18" s="20">
        <v>50</v>
      </c>
      <c r="G18" t="s">
        <v>82</v>
      </c>
      <c r="H18" s="20">
        <v>50</v>
      </c>
      <c r="I18" s="20">
        <v>50</v>
      </c>
      <c r="J18" s="20">
        <v>50</v>
      </c>
    </row>
    <row r="19" spans="1:10" x14ac:dyDescent="0.25">
      <c r="A19" t="s">
        <v>83</v>
      </c>
      <c r="B19" s="20">
        <f>B8*B10</f>
        <v>7500</v>
      </c>
      <c r="C19" s="20">
        <f t="shared" ref="C19:D19" si="12">C8*C10</f>
        <v>7500</v>
      </c>
      <c r="D19" s="20">
        <f t="shared" si="12"/>
        <v>7500</v>
      </c>
      <c r="G19" t="s">
        <v>83</v>
      </c>
      <c r="H19" s="20">
        <f>H8*H10</f>
        <v>250000</v>
      </c>
      <c r="I19" s="20">
        <f t="shared" ref="I19:J19" si="13">I8*I10</f>
        <v>250000</v>
      </c>
      <c r="J19" s="20">
        <f t="shared" si="13"/>
        <v>250000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6" workbookViewId="0">
      <selection activeCell="U30" sqref="U30"/>
    </sheetView>
  </sheetViews>
  <sheetFormatPr defaultRowHeight="15" x14ac:dyDescent="0.25"/>
  <cols>
    <col min="1" max="1" width="16.5703125" bestFit="1" customWidth="1"/>
    <col min="2" max="4" width="10.5703125" bestFit="1" customWidth="1"/>
    <col min="6" max="6" width="16.5703125" bestFit="1" customWidth="1"/>
    <col min="7" max="9" width="10.5703125" bestFit="1" customWidth="1"/>
    <col min="11" max="11" width="16.5703125" bestFit="1" customWidth="1"/>
    <col min="12" max="14" width="10.5703125" bestFit="1" customWidth="1"/>
  </cols>
  <sheetData>
    <row r="1" spans="1:14" x14ac:dyDescent="0.25">
      <c r="A1" t="s">
        <v>18</v>
      </c>
      <c r="F1" t="s">
        <v>18</v>
      </c>
      <c r="G1" t="s">
        <v>85</v>
      </c>
      <c r="H1" t="s">
        <v>86</v>
      </c>
      <c r="I1" t="s">
        <v>87</v>
      </c>
      <c r="K1" t="s">
        <v>23</v>
      </c>
      <c r="L1" t="s">
        <v>85</v>
      </c>
      <c r="M1" t="s">
        <v>86</v>
      </c>
      <c r="N1" t="s">
        <v>87</v>
      </c>
    </row>
    <row r="2" spans="1:14" x14ac:dyDescent="0.25">
      <c r="A2" t="s">
        <v>88</v>
      </c>
      <c r="F2" t="s">
        <v>88</v>
      </c>
      <c r="K2" t="s">
        <v>88</v>
      </c>
    </row>
    <row r="3" spans="1:14" x14ac:dyDescent="0.25">
      <c r="A3" s="25" t="s">
        <v>89</v>
      </c>
      <c r="F3" s="25" t="s">
        <v>89</v>
      </c>
      <c r="G3" s="26">
        <v>0</v>
      </c>
      <c r="H3" s="26">
        <v>500</v>
      </c>
      <c r="I3" s="26">
        <v>0</v>
      </c>
      <c r="K3" s="25" t="s">
        <v>89</v>
      </c>
      <c r="L3" s="26">
        <v>0</v>
      </c>
      <c r="M3" s="26">
        <v>500</v>
      </c>
      <c r="N3" s="26">
        <v>0</v>
      </c>
    </row>
    <row r="7" spans="1:14" x14ac:dyDescent="0.25">
      <c r="A7" t="s">
        <v>90</v>
      </c>
      <c r="F7" t="s">
        <v>90</v>
      </c>
      <c r="K7" t="s">
        <v>90</v>
      </c>
    </row>
    <row r="8" spans="1:14" x14ac:dyDescent="0.25">
      <c r="A8" s="27" t="s">
        <v>91</v>
      </c>
      <c r="F8" s="27" t="s">
        <v>91</v>
      </c>
      <c r="G8" s="28">
        <v>19</v>
      </c>
      <c r="H8" s="28">
        <v>35</v>
      </c>
      <c r="I8" s="28">
        <v>55</v>
      </c>
      <c r="K8" s="27" t="s">
        <v>91</v>
      </c>
      <c r="L8" s="28">
        <v>19</v>
      </c>
      <c r="M8" s="28">
        <v>35</v>
      </c>
      <c r="N8" s="28">
        <v>55</v>
      </c>
    </row>
    <row r="9" spans="1:14" x14ac:dyDescent="0.25">
      <c r="A9" s="27" t="s">
        <v>92</v>
      </c>
      <c r="F9" s="27" t="s">
        <v>92</v>
      </c>
      <c r="G9" s="28">
        <v>30</v>
      </c>
      <c r="H9" s="28">
        <v>0</v>
      </c>
      <c r="I9" s="28">
        <v>0</v>
      </c>
      <c r="K9" s="27" t="s">
        <v>92</v>
      </c>
      <c r="L9" s="28">
        <v>30</v>
      </c>
      <c r="M9" s="28">
        <v>0</v>
      </c>
      <c r="N9" s="28">
        <v>0</v>
      </c>
    </row>
    <row r="10" spans="1:14" x14ac:dyDescent="0.25">
      <c r="A10" s="27" t="s">
        <v>93</v>
      </c>
      <c r="F10" s="27" t="s">
        <v>93</v>
      </c>
      <c r="G10" s="28">
        <v>9.5</v>
      </c>
      <c r="H10" s="28">
        <v>0</v>
      </c>
      <c r="I10" s="28">
        <v>0</v>
      </c>
      <c r="K10" s="27" t="s">
        <v>93</v>
      </c>
      <c r="L10" s="28">
        <v>9.5</v>
      </c>
      <c r="M10" s="28">
        <v>0</v>
      </c>
      <c r="N10" s="28">
        <v>0</v>
      </c>
    </row>
    <row r="11" spans="1:14" x14ac:dyDescent="0.25">
      <c r="A11" s="27" t="s">
        <v>94</v>
      </c>
      <c r="F11" s="27" t="s">
        <v>94</v>
      </c>
      <c r="G11" s="28">
        <v>0</v>
      </c>
      <c r="H11" s="28">
        <v>0</v>
      </c>
      <c r="I11" s="28">
        <v>0</v>
      </c>
      <c r="K11" s="27" t="s">
        <v>94</v>
      </c>
      <c r="L11" s="28">
        <f>20*2</f>
        <v>40</v>
      </c>
      <c r="M11" s="28">
        <f>15*2</f>
        <v>30</v>
      </c>
      <c r="N11" s="28">
        <f>5*2</f>
        <v>10</v>
      </c>
    </row>
    <row r="13" spans="1:14" x14ac:dyDescent="0.25">
      <c r="A13" s="29" t="s">
        <v>95</v>
      </c>
      <c r="F13" s="29" t="s">
        <v>95</v>
      </c>
      <c r="G13" s="30">
        <f>SUM(G8:G11)</f>
        <v>58.5</v>
      </c>
      <c r="H13" s="30">
        <f t="shared" ref="H13:I13" si="0">SUM(H8:H11)</f>
        <v>35</v>
      </c>
      <c r="I13" s="30">
        <f t="shared" si="0"/>
        <v>55</v>
      </c>
      <c r="K13" s="29" t="s">
        <v>95</v>
      </c>
      <c r="L13" s="30">
        <f>SUM(L8:L11)</f>
        <v>98.5</v>
      </c>
      <c r="M13" s="30">
        <f t="shared" ref="M13:N13" si="1">SUM(M8:M11)</f>
        <v>65</v>
      </c>
      <c r="N13" s="30">
        <f t="shared" si="1"/>
        <v>65</v>
      </c>
    </row>
    <row r="14" spans="1:14" x14ac:dyDescent="0.25">
      <c r="A14" s="29"/>
      <c r="F14" s="29"/>
      <c r="G14" s="30"/>
      <c r="H14" s="30"/>
      <c r="I14" s="30"/>
      <c r="K14" s="29"/>
      <c r="L14" s="30"/>
      <c r="M14" s="30"/>
      <c r="N14" s="30"/>
    </row>
    <row r="15" spans="1:14" x14ac:dyDescent="0.25">
      <c r="G15" t="s">
        <v>85</v>
      </c>
      <c r="H15" t="s">
        <v>86</v>
      </c>
      <c r="I15" t="s">
        <v>87</v>
      </c>
      <c r="L15" t="s">
        <v>85</v>
      </c>
      <c r="M15" t="s">
        <v>86</v>
      </c>
      <c r="N15" t="s">
        <v>87</v>
      </c>
    </row>
    <row r="16" spans="1:14" x14ac:dyDescent="0.25">
      <c r="A16" s="23" t="s">
        <v>96</v>
      </c>
      <c r="F16" s="23" t="s">
        <v>96</v>
      </c>
      <c r="G16" s="31">
        <f>(G13*24)+G3</f>
        <v>1404</v>
      </c>
      <c r="H16" s="31">
        <f t="shared" ref="H16:I16" si="2">(H13*24)+H3</f>
        <v>1340</v>
      </c>
      <c r="I16" s="31">
        <f t="shared" si="2"/>
        <v>1320</v>
      </c>
      <c r="K16" s="23" t="s">
        <v>96</v>
      </c>
      <c r="L16" s="31">
        <f>(L13*24)+L3</f>
        <v>2364</v>
      </c>
      <c r="M16" s="31">
        <f t="shared" ref="M16:N16" si="3">(M13*24)+M3</f>
        <v>2060</v>
      </c>
      <c r="N16" s="31">
        <f t="shared" si="3"/>
        <v>1560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F11" sqref="F11"/>
    </sheetView>
  </sheetViews>
  <sheetFormatPr defaultRowHeight="15" x14ac:dyDescent="0.25"/>
  <cols>
    <col min="1" max="1" width="17.5703125" bestFit="1" customWidth="1"/>
    <col min="2" max="2" width="12" bestFit="1" customWidth="1"/>
    <col min="3" max="4" width="12.5703125" bestFit="1" customWidth="1"/>
    <col min="7" max="7" width="19.140625" bestFit="1" customWidth="1"/>
    <col min="8" max="8" width="12" bestFit="1" customWidth="1"/>
    <col min="9" max="10" width="12.5703125" bestFit="1" customWidth="1"/>
    <col min="11" max="11" width="12.5703125" customWidth="1"/>
    <col min="13" max="15" width="11.5703125" bestFit="1" customWidth="1"/>
  </cols>
  <sheetData>
    <row r="1" spans="1:15" x14ac:dyDescent="0.25">
      <c r="A1" t="s">
        <v>18</v>
      </c>
      <c r="B1" t="s">
        <v>97</v>
      </c>
      <c r="C1" t="s">
        <v>98</v>
      </c>
      <c r="D1" t="s">
        <v>99</v>
      </c>
      <c r="G1" t="s">
        <v>23</v>
      </c>
      <c r="H1" t="s">
        <v>97</v>
      </c>
      <c r="I1" t="s">
        <v>98</v>
      </c>
      <c r="J1" t="s">
        <v>99</v>
      </c>
    </row>
    <row r="2" spans="1:15" x14ac:dyDescent="0.25">
      <c r="A2" s="50" t="s">
        <v>100</v>
      </c>
      <c r="B2" s="59"/>
      <c r="C2" s="39"/>
      <c r="D2" s="39"/>
      <c r="E2" s="40"/>
      <c r="F2" s="40"/>
      <c r="G2" s="50" t="s">
        <v>100</v>
      </c>
      <c r="H2" s="59"/>
      <c r="I2" s="39"/>
      <c r="J2" s="39"/>
    </row>
    <row r="3" spans="1:15" x14ac:dyDescent="0.25">
      <c r="A3" s="50" t="s">
        <v>101</v>
      </c>
      <c r="B3" s="54">
        <v>14500</v>
      </c>
      <c r="C3" s="54">
        <v>31000</v>
      </c>
      <c r="D3" s="54">
        <v>72000</v>
      </c>
      <c r="E3" s="40"/>
      <c r="F3" s="40"/>
      <c r="G3" s="50" t="s">
        <v>113</v>
      </c>
      <c r="H3" s="54">
        <f>M3+M4</f>
        <v>20300</v>
      </c>
      <c r="I3" s="54">
        <f>N3+N4</f>
        <v>43400</v>
      </c>
      <c r="J3" s="54">
        <f>O3+O4</f>
        <v>100800</v>
      </c>
      <c r="K3" s="1"/>
      <c r="L3" t="s">
        <v>101</v>
      </c>
      <c r="M3" s="1">
        <v>14500</v>
      </c>
      <c r="N3" s="1">
        <v>31000</v>
      </c>
      <c r="O3" s="1">
        <v>72000</v>
      </c>
    </row>
    <row r="4" spans="1:15" x14ac:dyDescent="0.25">
      <c r="A4" s="50" t="s">
        <v>93</v>
      </c>
      <c r="B4" s="54">
        <v>1450</v>
      </c>
      <c r="C4" s="54">
        <v>3100</v>
      </c>
      <c r="D4" s="54">
        <v>7200</v>
      </c>
      <c r="E4" s="40"/>
      <c r="F4" s="40"/>
      <c r="G4" s="50" t="s">
        <v>93</v>
      </c>
      <c r="H4" s="54">
        <v>1450</v>
      </c>
      <c r="I4" s="54">
        <v>3100</v>
      </c>
      <c r="J4" s="54">
        <v>7200</v>
      </c>
      <c r="K4" s="1"/>
      <c r="L4" t="s">
        <v>114</v>
      </c>
      <c r="M4" s="3">
        <f>0.4*M3</f>
        <v>5800</v>
      </c>
      <c r="N4" s="3">
        <f>0.4*N3</f>
        <v>12400</v>
      </c>
      <c r="O4" s="3">
        <f t="shared" ref="O4" si="0">0.4*O3</f>
        <v>28800</v>
      </c>
    </row>
    <row r="5" spans="1:15" x14ac:dyDescent="0.25">
      <c r="B5" s="60"/>
      <c r="C5" s="60"/>
      <c r="D5" s="60"/>
      <c r="E5" s="40"/>
      <c r="F5" s="40"/>
      <c r="G5" s="39"/>
      <c r="H5" s="60"/>
      <c r="I5" s="60"/>
      <c r="J5" s="60"/>
      <c r="K5" s="1"/>
    </row>
    <row r="6" spans="1:15" x14ac:dyDescent="0.25">
      <c r="A6" s="35" t="s">
        <v>102</v>
      </c>
      <c r="B6" s="60"/>
      <c r="C6" s="60"/>
      <c r="D6" s="60"/>
      <c r="E6" s="40"/>
      <c r="F6" s="40"/>
      <c r="G6" s="35" t="s">
        <v>102</v>
      </c>
      <c r="H6" s="60"/>
      <c r="I6" s="60"/>
      <c r="J6" s="60"/>
      <c r="K6" s="1"/>
    </row>
    <row r="7" spans="1:15" x14ac:dyDescent="0.25">
      <c r="A7" s="35" t="s">
        <v>103</v>
      </c>
      <c r="B7" s="52">
        <v>1500</v>
      </c>
      <c r="C7" s="52">
        <v>2500</v>
      </c>
      <c r="D7" s="52">
        <v>3100</v>
      </c>
      <c r="E7" s="40"/>
      <c r="F7" s="40"/>
      <c r="G7" s="35" t="s">
        <v>103</v>
      </c>
      <c r="H7" s="52">
        <v>1500</v>
      </c>
      <c r="I7" s="52">
        <v>2500</v>
      </c>
      <c r="J7" s="52">
        <v>3100</v>
      </c>
      <c r="K7" s="1"/>
    </row>
    <row r="8" spans="1:15" x14ac:dyDescent="0.25">
      <c r="A8" s="35" t="s">
        <v>112</v>
      </c>
      <c r="B8" s="52">
        <v>120</v>
      </c>
      <c r="C8" s="52">
        <v>300</v>
      </c>
      <c r="D8" s="52">
        <v>450</v>
      </c>
      <c r="E8" s="40"/>
      <c r="F8" s="40"/>
      <c r="G8" s="35" t="s">
        <v>112</v>
      </c>
      <c r="H8" s="52">
        <v>120</v>
      </c>
      <c r="I8" s="52">
        <v>300</v>
      </c>
      <c r="J8" s="52">
        <v>450</v>
      </c>
      <c r="K8" s="1"/>
    </row>
    <row r="9" spans="1:15" x14ac:dyDescent="0.25">
      <c r="E9" s="40"/>
      <c r="F9" s="40"/>
    </row>
    <row r="10" spans="1:15" x14ac:dyDescent="0.25">
      <c r="E10" s="40"/>
      <c r="F10" s="40"/>
    </row>
    <row r="11" spans="1:15" x14ac:dyDescent="0.25">
      <c r="E11" s="40"/>
      <c r="F11" s="40"/>
    </row>
    <row r="12" spans="1:15" x14ac:dyDescent="0.25">
      <c r="A12" s="23" t="s">
        <v>104</v>
      </c>
      <c r="B12" s="31">
        <f>B13/B14*B15</f>
        <v>3411.4285714285711</v>
      </c>
      <c r="C12" s="31">
        <f t="shared" ref="C12:D12" si="1">C13/C14*C15</f>
        <v>6284.21052631579</v>
      </c>
      <c r="D12" s="31">
        <f t="shared" si="1"/>
        <v>7023.5294117647063</v>
      </c>
      <c r="E12" s="40"/>
      <c r="F12" s="40"/>
      <c r="G12" s="23" t="s">
        <v>104</v>
      </c>
      <c r="H12" s="31">
        <f>H13/H14*H15</f>
        <v>3411.4285714285711</v>
      </c>
      <c r="I12" s="31">
        <f t="shared" ref="I12" si="2">I13/I14*I15</f>
        <v>6284.21052631579</v>
      </c>
      <c r="J12" s="31">
        <f t="shared" ref="J12" si="3">J13/J14*J15</f>
        <v>7023.5294117647063</v>
      </c>
      <c r="K12" s="1"/>
    </row>
    <row r="13" spans="1:15" x14ac:dyDescent="0.25">
      <c r="A13" s="23" t="s">
        <v>105</v>
      </c>
      <c r="B13" s="57">
        <v>30000</v>
      </c>
      <c r="C13" s="57">
        <v>30000</v>
      </c>
      <c r="D13" s="57">
        <v>30000</v>
      </c>
      <c r="E13" s="40"/>
      <c r="F13" s="40"/>
      <c r="G13" s="23" t="s">
        <v>105</v>
      </c>
      <c r="H13" s="57">
        <v>30000</v>
      </c>
      <c r="I13" s="57">
        <v>30000</v>
      </c>
      <c r="J13" s="57">
        <v>30000</v>
      </c>
      <c r="K13" s="32"/>
    </row>
    <row r="14" spans="1:15" x14ac:dyDescent="0.25">
      <c r="A14" s="23" t="s">
        <v>106</v>
      </c>
      <c r="B14" s="23">
        <v>35</v>
      </c>
      <c r="C14" s="23">
        <v>19</v>
      </c>
      <c r="D14" s="23">
        <v>17</v>
      </c>
      <c r="E14" s="40"/>
      <c r="F14" s="40"/>
      <c r="G14" s="23" t="s">
        <v>106</v>
      </c>
      <c r="H14" s="23">
        <v>35</v>
      </c>
      <c r="I14" s="23">
        <v>19</v>
      </c>
      <c r="J14" s="23">
        <v>17</v>
      </c>
    </row>
    <row r="15" spans="1:15" x14ac:dyDescent="0.25">
      <c r="A15" s="23" t="s">
        <v>107</v>
      </c>
      <c r="B15" s="23">
        <v>3.98</v>
      </c>
      <c r="C15" s="23">
        <v>3.98</v>
      </c>
      <c r="D15" s="23">
        <v>3.98</v>
      </c>
      <c r="E15" s="40"/>
      <c r="F15" s="40"/>
      <c r="G15" s="23" t="s">
        <v>107</v>
      </c>
      <c r="H15" s="23">
        <v>3.98</v>
      </c>
      <c r="I15" s="23">
        <v>3.98</v>
      </c>
      <c r="J15" s="23">
        <v>3.98</v>
      </c>
    </row>
    <row r="16" spans="1:15" x14ac:dyDescent="0.25">
      <c r="E16" s="40"/>
      <c r="F16" s="40"/>
    </row>
    <row r="17" spans="1:11" x14ac:dyDescent="0.25">
      <c r="E17" s="40"/>
      <c r="F17" s="40"/>
    </row>
    <row r="18" spans="1:11" x14ac:dyDescent="0.25">
      <c r="A18" s="61" t="s">
        <v>108</v>
      </c>
      <c r="B18" s="61">
        <f>250000/30000</f>
        <v>8.3333333333333339</v>
      </c>
      <c r="C18" s="61">
        <f t="shared" ref="C18:D18" si="4">250000/30000</f>
        <v>8.3333333333333339</v>
      </c>
      <c r="D18" s="61">
        <f t="shared" si="4"/>
        <v>8.3333333333333339</v>
      </c>
      <c r="E18" s="40"/>
      <c r="F18" s="40"/>
      <c r="G18" s="61" t="s">
        <v>108</v>
      </c>
      <c r="H18" s="61">
        <f>250000/30000</f>
        <v>8.3333333333333339</v>
      </c>
      <c r="I18" s="61">
        <f t="shared" ref="I18:J18" si="5">250000/30000</f>
        <v>8.3333333333333339</v>
      </c>
      <c r="J18" s="61">
        <f t="shared" si="5"/>
        <v>8.3333333333333339</v>
      </c>
    </row>
    <row r="19" spans="1:11" x14ac:dyDescent="0.25">
      <c r="E19" s="40"/>
      <c r="F19" s="40"/>
    </row>
    <row r="20" spans="1:11" x14ac:dyDescent="0.25">
      <c r="A20" s="45" t="s">
        <v>109</v>
      </c>
      <c r="B20" s="62">
        <f>B18*(B12+B7+B8)</f>
        <v>41928.571428571428</v>
      </c>
      <c r="C20" s="62">
        <f t="shared" ref="C20:D20" si="6">C18*(C12+C7+C8)</f>
        <v>75701.754385964916</v>
      </c>
      <c r="D20" s="62">
        <f t="shared" si="6"/>
        <v>88112.745098039231</v>
      </c>
      <c r="E20" s="40"/>
      <c r="F20" s="40"/>
      <c r="G20" s="45" t="s">
        <v>109</v>
      </c>
      <c r="H20" s="62">
        <f>H18*(H12+H7+H8)</f>
        <v>41928.571428571428</v>
      </c>
      <c r="I20" s="62">
        <f t="shared" ref="I20:J20" si="7">I18*(I12+I7+I8)</f>
        <v>75701.754385964916</v>
      </c>
      <c r="J20" s="62">
        <f t="shared" si="7"/>
        <v>88112.745098039231</v>
      </c>
      <c r="K20" s="22"/>
    </row>
    <row r="21" spans="1:11" x14ac:dyDescent="0.25">
      <c r="E21" s="40"/>
      <c r="F21" s="40"/>
    </row>
    <row r="22" spans="1:11" x14ac:dyDescent="0.25">
      <c r="A22" s="42" t="s">
        <v>110</v>
      </c>
      <c r="B22" s="63">
        <f>SUM(B20,B3,B4)</f>
        <v>57878.571428571428</v>
      </c>
      <c r="C22" s="63">
        <f t="shared" ref="C22:D22" si="8">SUM(C20,C3,C4)</f>
        <v>109801.75438596492</v>
      </c>
      <c r="D22" s="63">
        <f t="shared" si="8"/>
        <v>167312.74509803922</v>
      </c>
      <c r="E22" s="40"/>
      <c r="F22" s="40"/>
      <c r="G22" s="42" t="s">
        <v>110</v>
      </c>
      <c r="H22" s="63">
        <f>SUM(H20,H3,H4)</f>
        <v>63678.571428571428</v>
      </c>
      <c r="I22" s="63">
        <f t="shared" ref="I22:J22" si="9">SUM(I20,I3,I4)</f>
        <v>122201.75438596492</v>
      </c>
      <c r="J22" s="63">
        <f t="shared" si="9"/>
        <v>196112.74509803922</v>
      </c>
      <c r="K22" s="22"/>
    </row>
    <row r="23" spans="1:11" x14ac:dyDescent="0.25">
      <c r="B23" t="s">
        <v>97</v>
      </c>
      <c r="C23" t="s">
        <v>98</v>
      </c>
      <c r="D23" t="s">
        <v>99</v>
      </c>
      <c r="E23" s="40"/>
      <c r="F23" s="40"/>
      <c r="H23" t="s">
        <v>97</v>
      </c>
      <c r="I23" t="s">
        <v>98</v>
      </c>
      <c r="J23" t="s">
        <v>99</v>
      </c>
    </row>
    <row r="24" spans="1:11" x14ac:dyDescent="0.25">
      <c r="A24" s="58" t="s">
        <v>111</v>
      </c>
      <c r="B24" s="64">
        <f>B22/B18</f>
        <v>6945.4285714285706</v>
      </c>
      <c r="C24" s="64">
        <f t="shared" ref="C24:D24" si="10">C22/C18</f>
        <v>13176.210526315788</v>
      </c>
      <c r="D24" s="64">
        <f t="shared" si="10"/>
        <v>20077.529411764706</v>
      </c>
      <c r="E24" s="40"/>
      <c r="F24" s="40"/>
      <c r="G24" s="58" t="s">
        <v>111</v>
      </c>
      <c r="H24" s="64">
        <f>H22/H18</f>
        <v>7641.4285714285706</v>
      </c>
      <c r="I24" s="64">
        <f t="shared" ref="I24:J24" si="11">I22/I18</f>
        <v>14664.210526315788</v>
      </c>
      <c r="J24" s="64">
        <f t="shared" si="11"/>
        <v>23533.529411764703</v>
      </c>
      <c r="K24" s="2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Shopping List</vt:lpstr>
      <vt:lpstr>Dog And Cat</vt:lpstr>
      <vt:lpstr>Vacation Costs</vt:lpstr>
      <vt:lpstr>Printers</vt:lpstr>
      <vt:lpstr>Phone Plans</vt:lpstr>
      <vt:lpstr>Picking a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LAWRENCE</dc:creator>
  <cp:lastModifiedBy>JOHN LAWRENCE</cp:lastModifiedBy>
  <dcterms:created xsi:type="dcterms:W3CDTF">2021-02-26T12:59:26Z</dcterms:created>
  <dcterms:modified xsi:type="dcterms:W3CDTF">2021-04-21T22:24:30Z</dcterms:modified>
</cp:coreProperties>
</file>