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xcelAvancado\DIO EXCEL\"/>
    </mc:Choice>
  </mc:AlternateContent>
  <xr:revisionPtr revIDLastSave="0" documentId="8_{FFBF0D2B-0298-4985-95FA-93B02CD70B8C}" xr6:coauthVersionLast="47" xr6:coauthVersionMax="47" xr10:uidLastSave="{00000000-0000-0000-0000-000000000000}"/>
  <bookViews>
    <workbookView xWindow="-108" yWindow="-108" windowWidth="23256" windowHeight="12456" xr2:uid="{0FD5A42B-90A5-49E7-ADAB-AE80ADEF99F6}"/>
  </bookViews>
  <sheets>
    <sheet name="INVESTIMENTO" sheetId="1" r:id="rId1"/>
    <sheet name="Tabela " sheetId="2" r:id="rId2"/>
  </sheets>
  <definedNames>
    <definedName name="aporte">INVESTIMENTO!$D$14</definedName>
    <definedName name="patrimonio">INVESTIMENTO!$D$17</definedName>
    <definedName name="qtd_anos">INVESTIMENTO!$D$15</definedName>
    <definedName name="Rendimendo_carteira">INVESTIMENTO!$D$10</definedName>
    <definedName name="salario">INVESTIMENTO!$D$9</definedName>
    <definedName name="sugestao">INVESTIMENTO!$D$11</definedName>
    <definedName name="taxa_mensal">INVESTIMENTO!$D$16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H5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29" i="1"/>
  <c r="C23" i="1"/>
  <c r="D23" i="1" s="1"/>
  <c r="C21" i="1"/>
  <c r="D21" i="1" s="1"/>
  <c r="C22" i="1"/>
  <c r="D22" i="1" s="1"/>
  <c r="D17" i="1"/>
  <c r="D18" i="1" s="1"/>
  <c r="D11" i="1"/>
  <c r="C25" i="1"/>
  <c r="D25" i="1" s="1"/>
  <c r="C24" i="1"/>
  <c r="D24" i="1" s="1"/>
  <c r="D33" i="1" l="1"/>
  <c r="D32" i="1"/>
  <c r="D37" i="1"/>
  <c r="D36" i="1"/>
  <c r="D35" i="1"/>
  <c r="D34" i="1"/>
  <c r="D38" i="1" l="1"/>
</calcChain>
</file>

<file path=xl/sharedStrings.xml><?xml version="1.0" encoding="utf-8"?>
<sst xmlns="http://schemas.openxmlformats.org/spreadsheetml/2006/main" count="72" uniqueCount="36">
  <si>
    <t>Quanto Investir por mês ?</t>
  </si>
  <si>
    <t>Por quantos anos?</t>
  </si>
  <si>
    <t xml:space="preserve">Patrimônio acumulado </t>
  </si>
  <si>
    <t>Dividendos Mensais?</t>
  </si>
  <si>
    <t>INVESTIMENTO MENSAL</t>
  </si>
  <si>
    <t>Taixa de rendimento mensal?</t>
  </si>
  <si>
    <t xml:space="preserve">Cenários </t>
  </si>
  <si>
    <t>Quanto em 2 Anos?</t>
  </si>
  <si>
    <t>Quanto em 5 Anos?</t>
  </si>
  <si>
    <t>Quanto em 10 Anos?</t>
  </si>
  <si>
    <t>Quanto em 20 Anos?</t>
  </si>
  <si>
    <t>Quanto em 30 Anos?</t>
  </si>
  <si>
    <t xml:space="preserve">Dividendo </t>
  </si>
  <si>
    <t xml:space="preserve">Saláro </t>
  </si>
  <si>
    <t xml:space="preserve">Rendimento Carteira </t>
  </si>
  <si>
    <t xml:space="preserve">Sugestão de investimento </t>
  </si>
  <si>
    <t xml:space="preserve">CONFIGURAÇÕES </t>
  </si>
  <si>
    <t>INVESTIMENTOS  CDI</t>
  </si>
  <si>
    <t>CONSERVADOR</t>
  </si>
  <si>
    <t>AGRESSIVO</t>
  </si>
  <si>
    <t>MODERADO</t>
  </si>
  <si>
    <t xml:space="preserve">VALOR A SER INVESTIDO POR MÊS </t>
  </si>
  <si>
    <t>PERFIL</t>
  </si>
  <si>
    <t>TIPO DE FII</t>
  </si>
  <si>
    <t xml:space="preserve">PERCENTUAL SUGERIDO </t>
  </si>
  <si>
    <t xml:space="preserve">VALORES </t>
  </si>
  <si>
    <t xml:space="preserve">PAPEL </t>
  </si>
  <si>
    <t xml:space="preserve">TIJOLO </t>
  </si>
  <si>
    <t>HIBRIDOS</t>
  </si>
  <si>
    <t>FOFS</t>
  </si>
  <si>
    <t>DESENVOLVIMENTO</t>
  </si>
  <si>
    <t xml:space="preserve">HOTELARIAS </t>
  </si>
  <si>
    <t xml:space="preserve">PERFIL </t>
  </si>
  <si>
    <t>%</t>
  </si>
  <si>
    <t xml:space="preserve">CHAVE COMPOSTA </t>
  </si>
  <si>
    <t xml:space="preserve">MODERADO_TIJOLO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</si>
</sst>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DLaM Display"/>
    </font>
    <font>
      <sz val="11"/>
      <color theme="0" tint="-0.499984740745262"/>
      <name val="Aptos Narrow"/>
      <family val="2"/>
      <scheme val="minor"/>
    </font>
    <font>
      <sz val="14"/>
      <color theme="0"/>
      <name val="ADLaM Display"/>
    </font>
    <font>
      <sz val="16"/>
      <color theme="0"/>
      <name val="ADLaM Display"/>
    </font>
    <font>
      <sz val="12"/>
      <color theme="0" tint="-0.499984740745262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ck">
        <color theme="6" tint="0.39994506668294322"/>
      </left>
      <right/>
      <top style="thick">
        <color theme="6" tint="0.39994506668294322"/>
      </top>
      <bottom/>
      <diagonal/>
    </border>
    <border>
      <left/>
      <right/>
      <top style="thick">
        <color theme="6" tint="0.39994506668294322"/>
      </top>
      <bottom/>
      <diagonal/>
    </border>
    <border>
      <left style="thick">
        <color theme="6" tint="0.39994506668294322"/>
      </left>
      <right/>
      <top/>
      <bottom/>
      <diagonal/>
    </border>
    <border>
      <left style="thick">
        <color theme="6" tint="0.39994506668294322"/>
      </left>
      <right/>
      <top/>
      <bottom style="thick">
        <color theme="6" tint="0.39994506668294322"/>
      </bottom>
      <diagonal/>
    </border>
    <border>
      <left/>
      <right/>
      <top/>
      <bottom style="thick">
        <color theme="6" tint="0.3999450666829432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7" tint="0.59996337778862885"/>
      </left>
      <right/>
      <top style="thick">
        <color theme="7" tint="0.59996337778862885"/>
      </top>
      <bottom/>
      <diagonal/>
    </border>
    <border>
      <left/>
      <right/>
      <top style="thick">
        <color theme="7" tint="0.59996337778862885"/>
      </top>
      <bottom/>
      <diagonal/>
    </border>
    <border>
      <left/>
      <right style="thick">
        <color theme="7" tint="0.59996337778862885"/>
      </right>
      <top style="thick">
        <color theme="7" tint="0.59996337778862885"/>
      </top>
      <bottom/>
      <diagonal/>
    </border>
    <border>
      <left style="thick">
        <color theme="7" tint="0.59996337778862885"/>
      </left>
      <right/>
      <top/>
      <bottom style="thick">
        <color theme="7" tint="0.59996337778862885"/>
      </bottom>
      <diagonal/>
    </border>
    <border>
      <left/>
      <right/>
      <top/>
      <bottom style="thick">
        <color theme="7" tint="0.59996337778862885"/>
      </bottom>
      <diagonal/>
    </border>
    <border>
      <left/>
      <right style="thick">
        <color theme="7" tint="0.59996337778862885"/>
      </right>
      <top/>
      <bottom style="thick">
        <color theme="7" tint="0.59996337778862885"/>
      </bottom>
      <diagonal/>
    </border>
    <border>
      <left style="thick">
        <color theme="6" tint="0.39994506668294322"/>
      </left>
      <right/>
      <top style="thick">
        <color theme="6" tint="0.39994506668294322"/>
      </top>
      <bottom style="thick">
        <color theme="6" tint="0.39994506668294322"/>
      </bottom>
      <diagonal/>
    </border>
    <border>
      <left/>
      <right/>
      <top style="thick">
        <color theme="6" tint="0.39994506668294322"/>
      </top>
      <bottom style="thick">
        <color theme="6" tint="0.39994506668294322"/>
      </bottom>
      <diagonal/>
    </border>
    <border>
      <left/>
      <right style="thick">
        <color theme="6" tint="0.39994506668294322"/>
      </right>
      <top style="thick">
        <color theme="6" tint="0.39994506668294322"/>
      </top>
      <bottom style="thick">
        <color theme="6" tint="0.39994506668294322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8" fontId="0" fillId="4" borderId="0" xfId="0" applyNumberFormat="1" applyFill="1"/>
    <xf numFmtId="8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3"/>
    </xf>
    <xf numFmtId="0" fontId="8" fillId="0" borderId="13" xfId="0" applyFont="1" applyBorder="1" applyAlignment="1">
      <alignment horizontal="left" vertical="center" indent="3"/>
    </xf>
    <xf numFmtId="0" fontId="8" fillId="0" borderId="14" xfId="0" applyFont="1" applyBorder="1" applyAlignment="1">
      <alignment horizontal="left" vertical="center" indent="3"/>
    </xf>
    <xf numFmtId="0" fontId="8" fillId="0" borderId="15" xfId="0" applyFont="1" applyBorder="1" applyAlignment="1">
      <alignment horizontal="left" vertical="center" indent="3"/>
    </xf>
    <xf numFmtId="0" fontId="8" fillId="0" borderId="9" xfId="0" applyFont="1" applyBorder="1" applyAlignment="1">
      <alignment horizontal="left" vertical="center" indent="3"/>
    </xf>
    <xf numFmtId="0" fontId="8" fillId="0" borderId="10" xfId="0" applyFont="1" applyBorder="1" applyAlignment="1">
      <alignment horizontal="left" vertical="center" indent="3"/>
    </xf>
    <xf numFmtId="0" fontId="8" fillId="0" borderId="7" xfId="0" applyFont="1" applyBorder="1" applyAlignment="1">
      <alignment horizontal="left" vertical="center" indent="3"/>
    </xf>
    <xf numFmtId="0" fontId="8" fillId="0" borderId="8" xfId="0" applyFont="1" applyBorder="1" applyAlignment="1">
      <alignment horizontal="left" vertical="center" indent="3"/>
    </xf>
    <xf numFmtId="0" fontId="0" fillId="4" borderId="0" xfId="0" applyFill="1" applyAlignment="1">
      <alignment horizontal="left" indent="3"/>
    </xf>
    <xf numFmtId="167" fontId="9" fillId="0" borderId="11" xfId="1" applyNumberFormat="1" applyFont="1" applyBorder="1" applyAlignment="1">
      <alignment horizontal="center" vertical="center"/>
    </xf>
    <xf numFmtId="9" fontId="9" fillId="0" borderId="6" xfId="2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0" fontId="9" fillId="0" borderId="6" xfId="2" applyNumberFormat="1" applyFont="1" applyBorder="1" applyAlignment="1">
      <alignment horizontal="center" vertical="center"/>
    </xf>
    <xf numFmtId="0" fontId="10" fillId="6" borderId="14" xfId="0" applyFont="1" applyFill="1" applyBorder="1" applyAlignment="1">
      <alignment horizontal="left" vertical="center" indent="3"/>
    </xf>
    <xf numFmtId="0" fontId="10" fillId="6" borderId="15" xfId="0" applyFont="1" applyFill="1" applyBorder="1" applyAlignment="1">
      <alignment horizontal="left" vertical="center" indent="3"/>
    </xf>
    <xf numFmtId="8" fontId="10" fillId="6" borderId="6" xfId="0" applyNumberFormat="1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left" vertical="center" indent="3"/>
    </xf>
    <xf numFmtId="0" fontId="11" fillId="6" borderId="8" xfId="0" applyFont="1" applyFill="1" applyBorder="1" applyAlignment="1">
      <alignment horizontal="left" vertical="center" indent="3"/>
    </xf>
    <xf numFmtId="0" fontId="12" fillId="7" borderId="0" xfId="0" applyFont="1" applyFill="1" applyAlignment="1">
      <alignment horizontal="left" indent="3"/>
    </xf>
    <xf numFmtId="0" fontId="12" fillId="7" borderId="0" xfId="0" applyFont="1" applyFill="1" applyAlignment="1">
      <alignment horizontal="center"/>
    </xf>
    <xf numFmtId="0" fontId="5" fillId="8" borderId="0" xfId="0" applyFont="1" applyFill="1"/>
    <xf numFmtId="167" fontId="0" fillId="8" borderId="0" xfId="1" applyNumberFormat="1" applyFont="1" applyFill="1"/>
    <xf numFmtId="9" fontId="0" fillId="0" borderId="0" xfId="0" applyNumberFormat="1" applyAlignment="1">
      <alignment horizontal="center"/>
    </xf>
    <xf numFmtId="167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167" fontId="0" fillId="6" borderId="0" xfId="0" applyNumberFormat="1" applyFill="1"/>
    <xf numFmtId="9" fontId="0" fillId="0" borderId="0" xfId="2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2" applyFont="1" applyBorder="1" applyAlignment="1">
      <alignment horizontal="center"/>
    </xf>
    <xf numFmtId="0" fontId="2" fillId="2" borderId="0" xfId="3"/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INVESTIMENTO!$C$31</c:f>
              <c:strCache>
                <c:ptCount val="1"/>
                <c:pt idx="0">
                  <c:v>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E3-4148-A4C0-4CCE18117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INVESTIMENTO!$B$32:$B$37</c:f>
              <c:strCache>
                <c:ptCount val="6"/>
                <c:pt idx="0">
                  <c:v>PAPEL </c:v>
                </c:pt>
                <c:pt idx="1">
                  <c:v>TIJOLO 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 </c:v>
                </c:pt>
              </c:strCache>
            </c:strRef>
          </c:cat>
          <c:val>
            <c:numRef>
              <c:f>INVESTIMENTO!$C$32:$C$37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3-4148-A4C0-4CCE181177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205741</xdr:colOff>
      <xdr:row>1</xdr:row>
      <xdr:rowOff>0</xdr:rowOff>
    </xdr:from>
    <xdr:to>
      <xdr:col>1</xdr:col>
      <xdr:colOff>998220</xdr:colOff>
      <xdr:row>4</xdr:row>
      <xdr:rowOff>163261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5DD84D4-9304-BB64-9565-B724968533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2" t="7255" r="2451" b="8628"/>
        <a:stretch>
          <a:fillRect/>
        </a:stretch>
      </xdr:blipFill>
      <xdr:spPr>
        <a:xfrm>
          <a:off x="205741" y="0"/>
          <a:ext cx="792479" cy="719521"/>
        </a:xfrm>
        <a:prstGeom prst="rect">
          <a:avLst/>
        </a:prstGeom>
      </xdr:spPr>
    </xdr:pic>
    <xdr:clientData/>
  </xdr:twoCellAnchor>
  <xdr:twoCellAnchor>
    <xdr:from>
      <xdr:col>1</xdr:col>
      <xdr:colOff>342900</xdr:colOff>
      <xdr:row>38</xdr:row>
      <xdr:rowOff>38100</xdr:rowOff>
    </xdr:from>
    <xdr:to>
      <xdr:col>3</xdr:col>
      <xdr:colOff>1135380</xdr:colOff>
      <xdr:row>53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ECF64DB-4317-8B09-D65C-1CDF0068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FFB8-E442-4DB4-801F-805C9AAF3659}">
  <dimension ref="A1:O40"/>
  <sheetViews>
    <sheetView showGridLines="0" tabSelected="1" workbookViewId="0">
      <selection activeCell="E3" sqref="E3"/>
    </sheetView>
  </sheetViews>
  <sheetFormatPr defaultColWidth="0" defaultRowHeight="14.4" x14ac:dyDescent="0.3"/>
  <cols>
    <col min="1" max="1" width="2.88671875" style="1" customWidth="1"/>
    <col min="2" max="2" width="24.109375" customWidth="1"/>
    <col min="3" max="3" width="31" customWidth="1"/>
    <col min="4" max="4" width="20.77734375" customWidth="1"/>
    <col min="5" max="5" width="14.5546875" bestFit="1" customWidth="1"/>
    <col min="6" max="6" width="24.5546875" hidden="1" customWidth="1"/>
    <col min="7" max="8" width="8.88671875" hidden="1"/>
    <col min="9" max="15" width="12" hidden="1"/>
    <col min="16" max="16384" width="8.88671875" hidden="1"/>
  </cols>
  <sheetData>
    <row r="1" spans="1:6" ht="7.8" customHeight="1" thickBot="1" x14ac:dyDescent="0.35"/>
    <row r="2" spans="1:6" ht="15" customHeight="1" thickTop="1" x14ac:dyDescent="0.3">
      <c r="B2" s="9"/>
      <c r="C2" s="7" t="s">
        <v>17</v>
      </c>
      <c r="D2" s="7"/>
      <c r="E2" s="12"/>
      <c r="F2" s="12"/>
    </row>
    <row r="3" spans="1:6" ht="14.4" customHeight="1" x14ac:dyDescent="0.3">
      <c r="B3" s="10"/>
      <c r="C3" s="6"/>
      <c r="D3" s="6"/>
      <c r="E3" s="12"/>
      <c r="F3" s="12"/>
    </row>
    <row r="4" spans="1:6" ht="14.4" customHeight="1" x14ac:dyDescent="0.3">
      <c r="B4" s="10"/>
      <c r="C4" s="6"/>
      <c r="D4" s="6"/>
      <c r="E4" s="12"/>
      <c r="F4" s="12"/>
    </row>
    <row r="5" spans="1:6" ht="15" customHeight="1" thickBot="1" x14ac:dyDescent="0.35">
      <c r="B5" s="11"/>
      <c r="C5" s="8"/>
      <c r="D5" s="8"/>
      <c r="E5" s="12"/>
      <c r="F5" s="12"/>
    </row>
    <row r="6" spans="1:6" ht="15.6" thickTop="1" thickBot="1" x14ac:dyDescent="0.35"/>
    <row r="7" spans="1:6" ht="15" customHeight="1" thickTop="1" x14ac:dyDescent="0.3">
      <c r="B7" s="20" t="s">
        <v>16</v>
      </c>
      <c r="C7" s="21"/>
      <c r="D7" s="22"/>
    </row>
    <row r="8" spans="1:6" ht="14.4" customHeight="1" thickBot="1" x14ac:dyDescent="0.35">
      <c r="B8" s="23"/>
      <c r="C8" s="24"/>
      <c r="D8" s="25"/>
    </row>
    <row r="9" spans="1:6" ht="19.2" customHeight="1" thickTop="1" thickBot="1" x14ac:dyDescent="0.35">
      <c r="B9" s="26" t="s">
        <v>13</v>
      </c>
      <c r="C9" s="27"/>
      <c r="D9" s="35">
        <v>3700</v>
      </c>
    </row>
    <row r="10" spans="1:6" ht="19.2" customHeight="1" thickTop="1" thickBot="1" x14ac:dyDescent="0.35">
      <c r="B10" s="28" t="s">
        <v>14</v>
      </c>
      <c r="C10" s="29"/>
      <c r="D10" s="36">
        <v>0.1</v>
      </c>
    </row>
    <row r="11" spans="1:6" ht="19.2" customHeight="1" thickTop="1" thickBot="1" x14ac:dyDescent="0.35">
      <c r="B11" s="39" t="s">
        <v>15</v>
      </c>
      <c r="C11" s="40"/>
      <c r="D11" s="41">
        <f>D9*D10</f>
        <v>370</v>
      </c>
    </row>
    <row r="12" spans="1:6" ht="15.6" thickTop="1" thickBot="1" x14ac:dyDescent="0.35"/>
    <row r="13" spans="1:6" ht="16.8" thickTop="1" thickBot="1" x14ac:dyDescent="0.35">
      <c r="B13" s="13" t="s">
        <v>4</v>
      </c>
      <c r="C13" s="14"/>
      <c r="D13" s="15"/>
    </row>
    <row r="14" spans="1:6" ht="16.8" thickTop="1" thickBot="1" x14ac:dyDescent="0.35">
      <c r="B14" s="30" t="s">
        <v>0</v>
      </c>
      <c r="C14" s="31"/>
      <c r="D14" s="35">
        <v>370</v>
      </c>
    </row>
    <row r="15" spans="1:6" ht="24" customHeight="1" thickBot="1" x14ac:dyDescent="0.35">
      <c r="B15" s="32" t="s">
        <v>1</v>
      </c>
      <c r="C15" s="33"/>
      <c r="D15" s="37">
        <v>10</v>
      </c>
    </row>
    <row r="16" spans="1:6" s="5" customFormat="1" ht="19.2" customHeight="1" thickBot="1" x14ac:dyDescent="0.35">
      <c r="A16" s="19"/>
      <c r="B16" s="32" t="s">
        <v>5</v>
      </c>
      <c r="C16" s="33"/>
      <c r="D16" s="38">
        <v>1.14E-2</v>
      </c>
    </row>
    <row r="17" spans="1:4" s="5" customFormat="1" ht="19.2" customHeight="1" thickBot="1" x14ac:dyDescent="0.35">
      <c r="A17" s="19"/>
      <c r="B17" s="42" t="s">
        <v>2</v>
      </c>
      <c r="C17" s="43"/>
      <c r="D17" s="41">
        <f>FV(taxa_mensal,qtd_anos*12,aporte*-1)</f>
        <v>94032.285646176912</v>
      </c>
    </row>
    <row r="18" spans="1:4" s="5" customFormat="1" ht="19.2" customHeight="1" thickBot="1" x14ac:dyDescent="0.35">
      <c r="A18" s="19"/>
      <c r="B18" s="42" t="s">
        <v>3</v>
      </c>
      <c r="C18" s="43"/>
      <c r="D18" s="41">
        <f>D17*$D$10</f>
        <v>9403.2285646176915</v>
      </c>
    </row>
    <row r="19" spans="1:4" s="5" customFormat="1" ht="19.2" customHeight="1" thickBot="1" x14ac:dyDescent="0.35">
      <c r="A19" s="19"/>
    </row>
    <row r="20" spans="1:4" s="5" customFormat="1" ht="19.2" customHeight="1" thickTop="1" thickBot="1" x14ac:dyDescent="0.35">
      <c r="A20" s="1">
        <v>2</v>
      </c>
      <c r="B20" s="16" t="s">
        <v>6</v>
      </c>
      <c r="C20" s="17"/>
      <c r="D20" s="18" t="s">
        <v>12</v>
      </c>
    </row>
    <row r="21" spans="1:4" ht="19.2" customHeight="1" thickTop="1" x14ac:dyDescent="0.3">
      <c r="A21" s="1">
        <v>5</v>
      </c>
      <c r="B21" s="34" t="s">
        <v>7</v>
      </c>
      <c r="C21" s="2">
        <f>FV($D$16,$A20*12,$D$14*-1)</f>
        <v>10147.592803502395</v>
      </c>
      <c r="D21" s="3">
        <f>C21*Rendimendo_carteira</f>
        <v>1014.7592803502396</v>
      </c>
    </row>
    <row r="22" spans="1:4" ht="19.2" customHeight="1" x14ac:dyDescent="0.3">
      <c r="A22" s="1">
        <v>10</v>
      </c>
      <c r="B22" s="34" t="s">
        <v>8</v>
      </c>
      <c r="C22" s="2">
        <f>FV($D$16,$A21*12,$D$14*-1)</f>
        <v>31616.67843308088</v>
      </c>
      <c r="D22" s="3">
        <f>C22*Rendimendo_carteira</f>
        <v>3161.6678433080883</v>
      </c>
    </row>
    <row r="23" spans="1:4" ht="19.2" customHeight="1" x14ac:dyDescent="0.3">
      <c r="A23" s="1">
        <v>20</v>
      </c>
      <c r="B23" s="34" t="s">
        <v>9</v>
      </c>
      <c r="C23" s="2">
        <f>FV($D$16,$A22*12,$D$14*-1)</f>
        <v>94032.285646176912</v>
      </c>
      <c r="D23" s="3">
        <f>C23*Rendimendo_carteira</f>
        <v>9403.2285646176915</v>
      </c>
    </row>
    <row r="24" spans="1:4" ht="19.2" customHeight="1" x14ac:dyDescent="0.3">
      <c r="A24" s="1">
        <v>30</v>
      </c>
      <c r="B24" s="34" t="s">
        <v>10</v>
      </c>
      <c r="C24" s="2">
        <f>FV($D$16,$A23*12,$D$14*-1)</f>
        <v>460495.94015674293</v>
      </c>
      <c r="D24" s="3">
        <f>C24*Rendimendo_carteira</f>
        <v>46049.594015674294</v>
      </c>
    </row>
    <row r="25" spans="1:4" ht="19.2" customHeight="1" x14ac:dyDescent="0.3">
      <c r="B25" s="34" t="s">
        <v>11</v>
      </c>
      <c r="C25" s="2">
        <f>FV($D$16,$A24*12,$D$14*-1)</f>
        <v>1888682.1121122425</v>
      </c>
      <c r="D25" s="3">
        <f>C25*Rendimendo_carteira</f>
        <v>188868.21121122426</v>
      </c>
    </row>
    <row r="28" spans="1:4" x14ac:dyDescent="0.3">
      <c r="B28" s="44" t="s">
        <v>22</v>
      </c>
      <c r="C28" s="45" t="s">
        <v>19</v>
      </c>
      <c r="D28" s="45"/>
    </row>
    <row r="29" spans="1:4" x14ac:dyDescent="0.3">
      <c r="B29" s="46" t="s">
        <v>21</v>
      </c>
      <c r="C29" s="47">
        <f>aporte</f>
        <v>370</v>
      </c>
      <c r="D29" s="47"/>
    </row>
    <row r="31" spans="1:4" x14ac:dyDescent="0.3">
      <c r="B31" s="50" t="s">
        <v>23</v>
      </c>
      <c r="C31" s="51" t="s">
        <v>24</v>
      </c>
      <c r="D31" s="51" t="s">
        <v>25</v>
      </c>
    </row>
    <row r="32" spans="1:4" x14ac:dyDescent="0.3">
      <c r="B32" s="4" t="s">
        <v>26</v>
      </c>
      <c r="C32" s="48">
        <f>VLOOKUP($C$28&amp;"_"&amp;B32,'Tabela '!$A:$D,4,FALSE)</f>
        <v>0.5</v>
      </c>
      <c r="D32" s="49">
        <f>C32*$C$29</f>
        <v>185</v>
      </c>
    </row>
    <row r="33" spans="2:4" x14ac:dyDescent="0.3">
      <c r="B33" s="4" t="s">
        <v>27</v>
      </c>
      <c r="C33" s="48">
        <f>VLOOKUP($C$28&amp;"_"&amp;B33,'Tabela '!$A:$D,4,FALSE)</f>
        <v>0.1</v>
      </c>
      <c r="D33" s="49">
        <f t="shared" ref="D33:D37" si="0">C33*$C$29</f>
        <v>37</v>
      </c>
    </row>
    <row r="34" spans="2:4" x14ac:dyDescent="0.3">
      <c r="B34" s="4" t="s">
        <v>28</v>
      </c>
      <c r="C34" s="48">
        <f>VLOOKUP($C$28&amp;"_"&amp;B34,'Tabela '!$A:$D,4,FALSE)</f>
        <v>0.05</v>
      </c>
      <c r="D34" s="49">
        <f t="shared" si="0"/>
        <v>18.5</v>
      </c>
    </row>
    <row r="35" spans="2:4" x14ac:dyDescent="0.3">
      <c r="B35" s="4" t="s">
        <v>29</v>
      </c>
      <c r="C35" s="48">
        <f>VLOOKUP($C$28&amp;"_"&amp;B35,'Tabela '!$A:$D,4,FALSE)</f>
        <v>0.05</v>
      </c>
      <c r="D35" s="49">
        <f t="shared" si="0"/>
        <v>18.5</v>
      </c>
    </row>
    <row r="36" spans="2:4" x14ac:dyDescent="0.3">
      <c r="B36" s="4" t="s">
        <v>30</v>
      </c>
      <c r="C36" s="48">
        <f>VLOOKUP($C$28&amp;"_"&amp;B36,'Tabela '!$A:$D,4,FALSE)</f>
        <v>0.2</v>
      </c>
      <c r="D36" s="49">
        <f t="shared" si="0"/>
        <v>74</v>
      </c>
    </row>
    <row r="37" spans="2:4" x14ac:dyDescent="0.3">
      <c r="B37" s="4" t="s">
        <v>31</v>
      </c>
      <c r="C37" s="48">
        <f>VLOOKUP($C$28&amp;"_"&amp;B37,'Tabela '!$A:$D,4,FALSE)</f>
        <v>0.1</v>
      </c>
      <c r="D37" s="49">
        <f t="shared" si="0"/>
        <v>37</v>
      </c>
    </row>
    <row r="38" spans="2:4" x14ac:dyDescent="0.3">
      <c r="B38" s="50"/>
      <c r="C38" s="50"/>
      <c r="D38" s="52">
        <f>SUM(D32:D37)</f>
        <v>370</v>
      </c>
    </row>
    <row r="39" spans="2:4" x14ac:dyDescent="0.3">
      <c r="B39" s="4"/>
      <c r="C39" s="4"/>
    </row>
    <row r="40" spans="2:4" x14ac:dyDescent="0.3">
      <c r="B40" s="4"/>
    </row>
  </sheetData>
  <mergeCells count="11">
    <mergeCell ref="B16:C16"/>
    <mergeCell ref="B17:C17"/>
    <mergeCell ref="B18:C18"/>
    <mergeCell ref="B7:D8"/>
    <mergeCell ref="B9:C9"/>
    <mergeCell ref="B10:C10"/>
    <mergeCell ref="B11:C11"/>
    <mergeCell ref="C2:D5"/>
    <mergeCell ref="B13:D13"/>
    <mergeCell ref="B14:C14"/>
    <mergeCell ref="B15:C15"/>
  </mergeCells>
  <dataValidations count="1">
    <dataValidation type="list" allowBlank="1" showInputMessage="1" showErrorMessage="1" sqref="C28" xr:uid="{CE76D375-8722-4BD9-9F0E-325EA72C4548}">
      <formula1>"CONSERVADOR, AGRESSIVO,MODERADO"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6F9A-F2E1-4CDB-ADC3-8D66A8DFBCBB}">
  <dimension ref="A3:H21"/>
  <sheetViews>
    <sheetView showGridLines="0" topLeftCell="A4" workbookViewId="0">
      <selection activeCell="B16" sqref="B16"/>
    </sheetView>
  </sheetViews>
  <sheetFormatPr defaultRowHeight="14.4" x14ac:dyDescent="0.3"/>
  <cols>
    <col min="1" max="1" width="31.6640625" bestFit="1" customWidth="1"/>
    <col min="2" max="2" width="14" bestFit="1" customWidth="1"/>
    <col min="3" max="3" width="17.6640625" bestFit="1" customWidth="1"/>
    <col min="7" max="7" width="17.109375" customWidth="1"/>
    <col min="8" max="8" width="10.77734375" customWidth="1"/>
  </cols>
  <sheetData>
    <row r="3" spans="1:8" x14ac:dyDescent="0.3">
      <c r="A3" s="51" t="s">
        <v>34</v>
      </c>
      <c r="B3" s="50" t="s">
        <v>32</v>
      </c>
      <c r="C3" s="50" t="s">
        <v>23</v>
      </c>
      <c r="D3" s="50" t="s">
        <v>33</v>
      </c>
    </row>
    <row r="4" spans="1:8" x14ac:dyDescent="0.3">
      <c r="A4" t="str">
        <f>B4&amp;"_"&amp;C4</f>
        <v xml:space="preserve">CONSERVADOR_PAPEL </v>
      </c>
      <c r="B4" t="s">
        <v>18</v>
      </c>
      <c r="C4" s="4" t="s">
        <v>26</v>
      </c>
      <c r="D4" s="53">
        <v>0.3</v>
      </c>
      <c r="H4" t="s">
        <v>33</v>
      </c>
    </row>
    <row r="5" spans="1:8" x14ac:dyDescent="0.3">
      <c r="A5" t="str">
        <f t="shared" ref="A5:A21" si="0">B5&amp;"_"&amp;C5</f>
        <v xml:space="preserve">CONSERVADOR_TIJOLO </v>
      </c>
      <c r="B5" t="s">
        <v>18</v>
      </c>
      <c r="C5" s="4" t="s">
        <v>27</v>
      </c>
      <c r="D5" s="53">
        <v>0.5</v>
      </c>
      <c r="G5" s="57" t="s">
        <v>35</v>
      </c>
      <c r="H5" s="58">
        <f>VLOOKUP(G5,$A$3:$D$21,4,0)</f>
        <v>0.35</v>
      </c>
    </row>
    <row r="6" spans="1:8" x14ac:dyDescent="0.3">
      <c r="A6" t="str">
        <f t="shared" si="0"/>
        <v>CONSERVADOR_HIBRIDOS</v>
      </c>
      <c r="B6" t="s">
        <v>18</v>
      </c>
      <c r="C6" s="4" t="s">
        <v>28</v>
      </c>
      <c r="D6" s="53">
        <v>0.1</v>
      </c>
    </row>
    <row r="7" spans="1:8" x14ac:dyDescent="0.3">
      <c r="A7" t="str">
        <f t="shared" si="0"/>
        <v>CONSERVADOR_FOFS</v>
      </c>
      <c r="B7" t="s">
        <v>18</v>
      </c>
      <c r="C7" s="4" t="s">
        <v>29</v>
      </c>
      <c r="D7" s="53">
        <v>0.1</v>
      </c>
    </row>
    <row r="8" spans="1:8" x14ac:dyDescent="0.3">
      <c r="A8" t="str">
        <f t="shared" si="0"/>
        <v>CONSERVADOR_DESENVOLVIMENTO</v>
      </c>
      <c r="B8" t="s">
        <v>18</v>
      </c>
      <c r="C8" s="4" t="s">
        <v>30</v>
      </c>
      <c r="D8" s="53">
        <v>0</v>
      </c>
    </row>
    <row r="9" spans="1:8" ht="15" thickBot="1" x14ac:dyDescent="0.35">
      <c r="A9" s="54" t="str">
        <f t="shared" si="0"/>
        <v xml:space="preserve">CONSERVADOR_HOTELARIAS </v>
      </c>
      <c r="B9" s="54" t="s">
        <v>18</v>
      </c>
      <c r="C9" s="55" t="s">
        <v>31</v>
      </c>
      <c r="D9" s="56">
        <v>0</v>
      </c>
    </row>
    <row r="10" spans="1:8" ht="15" thickTop="1" x14ac:dyDescent="0.3">
      <c r="A10" t="str">
        <f t="shared" si="0"/>
        <v xml:space="preserve">MODERADO_PAPEL </v>
      </c>
      <c r="B10" t="s">
        <v>20</v>
      </c>
      <c r="C10" s="4" t="s">
        <v>26</v>
      </c>
      <c r="D10" s="53">
        <v>0.32</v>
      </c>
    </row>
    <row r="11" spans="1:8" x14ac:dyDescent="0.3">
      <c r="A11" t="str">
        <f t="shared" si="0"/>
        <v xml:space="preserve">MODERADO_TIJOLO </v>
      </c>
      <c r="B11" t="s">
        <v>20</v>
      </c>
      <c r="C11" s="4" t="s">
        <v>27</v>
      </c>
      <c r="D11" s="53">
        <v>0.35</v>
      </c>
    </row>
    <row r="12" spans="1:8" x14ac:dyDescent="0.3">
      <c r="A12" t="str">
        <f t="shared" si="0"/>
        <v>MODERADO_HIBRIDOS</v>
      </c>
      <c r="B12" t="s">
        <v>20</v>
      </c>
      <c r="C12" s="4" t="s">
        <v>28</v>
      </c>
      <c r="D12" s="53">
        <v>0.08</v>
      </c>
    </row>
    <row r="13" spans="1:8" x14ac:dyDescent="0.3">
      <c r="A13" t="str">
        <f t="shared" si="0"/>
        <v>MODERADO_FOFS</v>
      </c>
      <c r="B13" t="s">
        <v>20</v>
      </c>
      <c r="C13" s="4" t="s">
        <v>29</v>
      </c>
      <c r="D13" s="53">
        <v>0.05</v>
      </c>
    </row>
    <row r="14" spans="1:8" x14ac:dyDescent="0.3">
      <c r="A14" t="str">
        <f t="shared" si="0"/>
        <v>MODERADO_DESENVOLVIMENTO</v>
      </c>
      <c r="B14" t="s">
        <v>20</v>
      </c>
      <c r="C14" s="4" t="s">
        <v>30</v>
      </c>
      <c r="D14" s="53">
        <v>0.1</v>
      </c>
    </row>
    <row r="15" spans="1:8" ht="15" thickBot="1" x14ac:dyDescent="0.35">
      <c r="A15" s="54" t="str">
        <f t="shared" si="0"/>
        <v xml:space="preserve">MODERADO_HOTELARIAS </v>
      </c>
      <c r="B15" s="54" t="s">
        <v>20</v>
      </c>
      <c r="C15" s="55" t="s">
        <v>31</v>
      </c>
      <c r="D15" s="56">
        <v>0.1</v>
      </c>
    </row>
    <row r="16" spans="1:8" ht="15" thickTop="1" x14ac:dyDescent="0.3">
      <c r="A16" t="str">
        <f t="shared" si="0"/>
        <v xml:space="preserve">AGRESSIVO_PAPEL </v>
      </c>
      <c r="B16" t="s">
        <v>19</v>
      </c>
      <c r="C16" s="4" t="s">
        <v>26</v>
      </c>
      <c r="D16" s="53">
        <v>0.5</v>
      </c>
    </row>
    <row r="17" spans="1:4" x14ac:dyDescent="0.3">
      <c r="A17" t="str">
        <f t="shared" si="0"/>
        <v xml:space="preserve">AGRESSIVO_TIJOLO </v>
      </c>
      <c r="B17" t="s">
        <v>19</v>
      </c>
      <c r="C17" s="4" t="s">
        <v>27</v>
      </c>
      <c r="D17" s="53">
        <v>0.1</v>
      </c>
    </row>
    <row r="18" spans="1:4" x14ac:dyDescent="0.3">
      <c r="A18" t="str">
        <f t="shared" si="0"/>
        <v>AGRESSIVO_HIBRIDOS</v>
      </c>
      <c r="B18" t="s">
        <v>19</v>
      </c>
      <c r="C18" s="4" t="s">
        <v>28</v>
      </c>
      <c r="D18" s="53">
        <v>0.05</v>
      </c>
    </row>
    <row r="19" spans="1:4" x14ac:dyDescent="0.3">
      <c r="A19" t="str">
        <f t="shared" si="0"/>
        <v>AGRESSIVO_FOFS</v>
      </c>
      <c r="B19" t="s">
        <v>19</v>
      </c>
      <c r="C19" s="4" t="s">
        <v>29</v>
      </c>
      <c r="D19" s="53">
        <v>0.05</v>
      </c>
    </row>
    <row r="20" spans="1:4" x14ac:dyDescent="0.3">
      <c r="A20" t="str">
        <f t="shared" si="0"/>
        <v>AGRESSIVO_DESENVOLVIMENTO</v>
      </c>
      <c r="B20" t="s">
        <v>19</v>
      </c>
      <c r="C20" s="4" t="s">
        <v>30</v>
      </c>
      <c r="D20" s="53">
        <v>0.2</v>
      </c>
    </row>
    <row r="21" spans="1:4" x14ac:dyDescent="0.3">
      <c r="A21" t="str">
        <f t="shared" si="0"/>
        <v xml:space="preserve">AGRESSIVO_HOTELARIAS </v>
      </c>
      <c r="B21" t="s">
        <v>19</v>
      </c>
      <c r="C21" s="4" t="s">
        <v>31</v>
      </c>
      <c r="D21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Tabela </vt:lpstr>
      <vt:lpstr>aporte</vt:lpstr>
      <vt:lpstr>patrimonio</vt:lpstr>
      <vt:lpstr>qtd_anos</vt:lpstr>
      <vt:lpstr>Rendimendo_carteira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João Paulo</cp:lastModifiedBy>
  <dcterms:created xsi:type="dcterms:W3CDTF">2025-06-20T03:43:04Z</dcterms:created>
  <dcterms:modified xsi:type="dcterms:W3CDTF">2025-06-21T02:37:01Z</dcterms:modified>
</cp:coreProperties>
</file>