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5DDB369D-930E-423C-BCA9-A621295D737A}" xr6:coauthVersionLast="47" xr6:coauthVersionMax="47" xr10:uidLastSave="{00000000-0000-0000-0000-000000000000}"/>
  <workbookProtection workbookAlgorithmName="SHA-512" workbookHashValue="sGOHgkZ8w68DYVuFU/VhPfb6c/UddiSbeXXrKg3pYjPdeidmUNvqpQhhOS1pYqklaangFoLpPzyDHx92GQHOFw==" workbookSaltValue="OtSHpa6W0Mb9sg4AaWB8Wg==" workbookSpinCount="100000" lockStructure="1"/>
  <bookViews>
    <workbookView xWindow="-120" yWindow="-120" windowWidth="29040" windowHeight="15840" xr2:uid="{5416A198-7D79-4B5D-83F9-E9625D2A6648}"/>
  </bookViews>
  <sheets>
    <sheet name="Design" sheetId="2" r:id="rId1"/>
    <sheet name="Calculations" sheetId="1" state="hidden" r:id="rId2"/>
    <sheet name="Drop Down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E24" i="1"/>
  <c r="C35" i="1" l="1"/>
  <c r="D21" i="4" s="1"/>
  <c r="D37" i="1"/>
  <c r="D36" i="1"/>
  <c r="D34" i="1"/>
  <c r="D33" i="1"/>
  <c r="D8" i="1"/>
  <c r="D7" i="1"/>
  <c r="N270" i="1" l="1"/>
  <c r="N28" i="1"/>
  <c r="N32" i="1"/>
  <c r="N440" i="1"/>
  <c r="N195" i="1"/>
  <c r="N196" i="1"/>
  <c r="N402" i="1"/>
  <c r="N438" i="1"/>
  <c r="N401" i="1"/>
  <c r="N403" i="1"/>
  <c r="N400" i="1"/>
  <c r="N356" i="1"/>
  <c r="N466" i="1"/>
  <c r="N27" i="1"/>
  <c r="N301" i="1"/>
  <c r="N3" i="1"/>
  <c r="N355" i="1"/>
  <c r="N352" i="1"/>
  <c r="N347" i="1"/>
  <c r="N465" i="1"/>
  <c r="N442" i="1"/>
  <c r="N202" i="1"/>
  <c r="N23" i="1"/>
  <c r="N479" i="1"/>
  <c r="N478" i="1"/>
  <c r="N467" i="1"/>
  <c r="N298" i="1"/>
  <c r="N272" i="1"/>
  <c r="N441" i="1"/>
  <c r="N199" i="1"/>
  <c r="N426" i="1"/>
  <c r="N399" i="1"/>
  <c r="N464" i="1"/>
  <c r="N140" i="1"/>
  <c r="N339" i="1"/>
  <c r="N346" i="1"/>
  <c r="N267" i="1"/>
  <c r="N425" i="1"/>
  <c r="N265" i="1"/>
  <c r="N424" i="1"/>
  <c r="N252" i="1"/>
  <c r="N106" i="1"/>
  <c r="N502" i="1"/>
  <c r="N428" i="1"/>
  <c r="N461" i="1"/>
  <c r="N384" i="1"/>
  <c r="N132" i="1"/>
  <c r="N381" i="1"/>
  <c r="N131" i="1"/>
  <c r="N380" i="1"/>
  <c r="N447" i="1"/>
  <c r="N100" i="1"/>
  <c r="N488" i="1"/>
  <c r="N420" i="1"/>
  <c r="N314" i="1"/>
  <c r="N486" i="1"/>
  <c r="N313" i="1"/>
  <c r="N448" i="1"/>
  <c r="N446" i="1"/>
  <c r="N49" i="1"/>
  <c r="N269" i="1"/>
  <c r="N500" i="1"/>
  <c r="N397" i="1"/>
  <c r="N463" i="1"/>
  <c r="N137" i="1"/>
  <c r="N498" i="1"/>
  <c r="N462" i="1"/>
  <c r="N458" i="1"/>
  <c r="N247" i="1"/>
  <c r="N484" i="1"/>
  <c r="N418" i="1"/>
  <c r="N310" i="1"/>
  <c r="N406" i="1"/>
  <c r="N208" i="1"/>
  <c r="N39" i="1"/>
  <c r="N145" i="1"/>
  <c r="N345" i="1"/>
  <c r="N499" i="1"/>
  <c r="N396" i="1"/>
  <c r="N340" i="1"/>
  <c r="N385" i="1"/>
  <c r="N135" i="1"/>
  <c r="N497" i="1"/>
  <c r="N422" i="1"/>
  <c r="N336" i="1"/>
  <c r="N250" i="1"/>
  <c r="N460" i="1"/>
  <c r="N249" i="1"/>
  <c r="N419" i="1"/>
  <c r="N112" i="1"/>
  <c r="N378" i="1"/>
  <c r="N212" i="1"/>
  <c r="N483" i="1"/>
  <c r="N417" i="1"/>
  <c r="N377" i="1"/>
  <c r="N307" i="1"/>
  <c r="N211" i="1"/>
  <c r="N482" i="1"/>
  <c r="N416" i="1"/>
  <c r="N376" i="1"/>
  <c r="N305" i="1"/>
  <c r="N209" i="1"/>
  <c r="N481" i="1"/>
  <c r="N445" i="1"/>
  <c r="N374" i="1"/>
  <c r="N304" i="1"/>
  <c r="N480" i="1"/>
  <c r="N444" i="1"/>
  <c r="N404" i="1"/>
  <c r="N371" i="1"/>
  <c r="N302" i="1"/>
  <c r="N203" i="1"/>
  <c r="N36" i="1"/>
  <c r="N26" i="1"/>
  <c r="N243" i="1"/>
  <c r="N186" i="1"/>
  <c r="N96" i="1"/>
  <c r="N477" i="1"/>
  <c r="N297" i="1"/>
  <c r="N495" i="1"/>
  <c r="N476" i="1"/>
  <c r="N456" i="1"/>
  <c r="N435" i="1"/>
  <c r="N415" i="1"/>
  <c r="N393" i="1"/>
  <c r="N368" i="1"/>
  <c r="N333" i="1"/>
  <c r="N284" i="1"/>
  <c r="N240" i="1"/>
  <c r="N185" i="1"/>
  <c r="N94" i="1"/>
  <c r="N454" i="1"/>
  <c r="N434" i="1"/>
  <c r="N413" i="1"/>
  <c r="N392" i="1"/>
  <c r="N366" i="1"/>
  <c r="N331" i="1"/>
  <c r="N283" i="1"/>
  <c r="N238" i="1"/>
  <c r="N163" i="1"/>
  <c r="N90" i="1"/>
  <c r="N436" i="1"/>
  <c r="N474" i="1"/>
  <c r="N493" i="1"/>
  <c r="N473" i="1"/>
  <c r="N452" i="1"/>
  <c r="N433" i="1"/>
  <c r="N412" i="1"/>
  <c r="N390" i="1"/>
  <c r="N365" i="1"/>
  <c r="N329" i="1"/>
  <c r="N282" i="1"/>
  <c r="N236" i="1"/>
  <c r="N161" i="1"/>
  <c r="N84" i="1"/>
  <c r="N334" i="1"/>
  <c r="N492" i="1"/>
  <c r="N472" i="1"/>
  <c r="N451" i="1"/>
  <c r="N432" i="1"/>
  <c r="N410" i="1"/>
  <c r="N388" i="1"/>
  <c r="N362" i="1"/>
  <c r="N327" i="1"/>
  <c r="N281" i="1"/>
  <c r="N235" i="1"/>
  <c r="N160" i="1"/>
  <c r="N83" i="1"/>
  <c r="N496" i="1"/>
  <c r="N394" i="1"/>
  <c r="N494" i="1"/>
  <c r="N490" i="1"/>
  <c r="N470" i="1"/>
  <c r="N450" i="1"/>
  <c r="N431" i="1"/>
  <c r="N409" i="1"/>
  <c r="N387" i="1"/>
  <c r="N361" i="1"/>
  <c r="N324" i="1"/>
  <c r="N276" i="1"/>
  <c r="N234" i="1"/>
  <c r="N158" i="1"/>
  <c r="N81" i="1"/>
  <c r="N457" i="1"/>
  <c r="N369" i="1"/>
  <c r="N489" i="1"/>
  <c r="N468" i="1"/>
  <c r="N449" i="1"/>
  <c r="N429" i="1"/>
  <c r="N408" i="1"/>
  <c r="N386" i="1"/>
  <c r="N358" i="1"/>
  <c r="N315" i="1"/>
  <c r="N275" i="1"/>
  <c r="N228" i="1"/>
  <c r="N156" i="1"/>
  <c r="N80" i="1"/>
  <c r="N10" i="1"/>
  <c r="N78" i="1"/>
  <c r="N326" i="1"/>
  <c r="N294" i="1"/>
  <c r="N263" i="1"/>
  <c r="N227" i="1"/>
  <c r="N177" i="1"/>
  <c r="N126" i="1"/>
  <c r="N74" i="1"/>
  <c r="N292" i="1"/>
  <c r="N260" i="1"/>
  <c r="N224" i="1"/>
  <c r="N176" i="1"/>
  <c r="N124" i="1"/>
  <c r="N71" i="1"/>
  <c r="N323" i="1"/>
  <c r="N291" i="1"/>
  <c r="N259" i="1"/>
  <c r="N222" i="1"/>
  <c r="N172" i="1"/>
  <c r="N122" i="1"/>
  <c r="N58" i="1"/>
  <c r="N349" i="1"/>
  <c r="N318" i="1"/>
  <c r="N288" i="1"/>
  <c r="N257" i="1"/>
  <c r="N220" i="1"/>
  <c r="N171" i="1"/>
  <c r="N121" i="1"/>
  <c r="N55" i="1"/>
  <c r="N348" i="1"/>
  <c r="N317" i="1"/>
  <c r="N285" i="1"/>
  <c r="N253" i="1"/>
  <c r="N215" i="1"/>
  <c r="N167" i="1"/>
  <c r="N115" i="1"/>
  <c r="N51" i="1"/>
  <c r="N20" i="1"/>
  <c r="N192" i="1"/>
  <c r="N153" i="1"/>
  <c r="N110" i="1"/>
  <c r="N67" i="1"/>
  <c r="N16" i="1"/>
  <c r="N188" i="1"/>
  <c r="N151" i="1"/>
  <c r="N108" i="1"/>
  <c r="N65" i="1"/>
  <c r="N14" i="1"/>
  <c r="N187" i="1"/>
  <c r="N147" i="1"/>
  <c r="N107" i="1"/>
  <c r="N60" i="1"/>
  <c r="N11" i="1"/>
  <c r="N218" i="1"/>
  <c r="N183" i="1"/>
  <c r="N138" i="1"/>
  <c r="N99" i="1"/>
  <c r="N52" i="1"/>
  <c r="N30" i="1"/>
  <c r="N44" i="1"/>
  <c r="N43" i="1"/>
  <c r="N383" i="1"/>
  <c r="N364" i="1"/>
  <c r="N343" i="1"/>
  <c r="N321" i="1"/>
  <c r="N300" i="1"/>
  <c r="N279" i="1"/>
  <c r="N256" i="1"/>
  <c r="N233" i="1"/>
  <c r="N206" i="1"/>
  <c r="N180" i="1"/>
  <c r="N155" i="1"/>
  <c r="N129" i="1"/>
  <c r="N105" i="1"/>
  <c r="N76" i="1"/>
  <c r="N48" i="1"/>
  <c r="N19" i="1"/>
  <c r="N430" i="1"/>
  <c r="N414" i="1"/>
  <c r="N398" i="1"/>
  <c r="N382" i="1"/>
  <c r="N363" i="1"/>
  <c r="N342" i="1"/>
  <c r="N320" i="1"/>
  <c r="N299" i="1"/>
  <c r="N278" i="1"/>
  <c r="N254" i="1"/>
  <c r="N231" i="1"/>
  <c r="N204" i="1"/>
  <c r="N179" i="1"/>
  <c r="N154" i="1"/>
  <c r="N128" i="1"/>
  <c r="N103" i="1"/>
  <c r="N75" i="1"/>
  <c r="N46" i="1"/>
  <c r="N17" i="1"/>
  <c r="N491" i="1"/>
  <c r="N475" i="1"/>
  <c r="N459" i="1"/>
  <c r="N443" i="1"/>
  <c r="N427" i="1"/>
  <c r="N411" i="1"/>
  <c r="N395" i="1"/>
  <c r="N379" i="1"/>
  <c r="N359" i="1"/>
  <c r="N337" i="1"/>
  <c r="N316" i="1"/>
  <c r="N295" i="1"/>
  <c r="N273" i="1"/>
  <c r="N251" i="1"/>
  <c r="N225" i="1"/>
  <c r="N201" i="1"/>
  <c r="N174" i="1"/>
  <c r="N148" i="1"/>
  <c r="N123" i="1"/>
  <c r="N97" i="1"/>
  <c r="N68" i="1"/>
  <c r="N42" i="1"/>
  <c r="N12" i="1"/>
  <c r="N170" i="1"/>
  <c r="N144" i="1"/>
  <c r="N119" i="1"/>
  <c r="N92" i="1"/>
  <c r="N64" i="1"/>
  <c r="N35" i="1"/>
  <c r="N7" i="1"/>
  <c r="N503" i="1"/>
  <c r="N487" i="1"/>
  <c r="N471" i="1"/>
  <c r="N455" i="1"/>
  <c r="N439" i="1"/>
  <c r="N423" i="1"/>
  <c r="N407" i="1"/>
  <c r="N391" i="1"/>
  <c r="N375" i="1"/>
  <c r="N353" i="1"/>
  <c r="N332" i="1"/>
  <c r="N311" i="1"/>
  <c r="N289" i="1"/>
  <c r="N268" i="1"/>
  <c r="N244" i="1"/>
  <c r="N219" i="1"/>
  <c r="N193" i="1"/>
  <c r="N169" i="1"/>
  <c r="N142" i="1"/>
  <c r="N116" i="1"/>
  <c r="N91" i="1"/>
  <c r="N62" i="1"/>
  <c r="N33" i="1"/>
  <c r="N4" i="1"/>
  <c r="N501" i="1"/>
  <c r="N485" i="1"/>
  <c r="N469" i="1"/>
  <c r="N453" i="1"/>
  <c r="N437" i="1"/>
  <c r="N421" i="1"/>
  <c r="N405" i="1"/>
  <c r="N389" i="1"/>
  <c r="N372" i="1"/>
  <c r="N350" i="1"/>
  <c r="N330" i="1"/>
  <c r="N308" i="1"/>
  <c r="N286" i="1"/>
  <c r="N266" i="1"/>
  <c r="N241" i="1"/>
  <c r="N217" i="1"/>
  <c r="N190" i="1"/>
  <c r="N164" i="1"/>
  <c r="N139" i="1"/>
  <c r="N113" i="1"/>
  <c r="N87" i="1"/>
  <c r="N59" i="1"/>
  <c r="N237" i="1"/>
  <c r="N221" i="1"/>
  <c r="N205" i="1"/>
  <c r="N189" i="1"/>
  <c r="N173" i="1"/>
  <c r="N157" i="1"/>
  <c r="N141" i="1"/>
  <c r="N125" i="1"/>
  <c r="N109" i="1"/>
  <c r="N93" i="1"/>
  <c r="N77" i="1"/>
  <c r="N61" i="1"/>
  <c r="N45" i="1"/>
  <c r="N29" i="1"/>
  <c r="N13" i="1"/>
  <c r="N89" i="1"/>
  <c r="N73" i="1"/>
  <c r="N57" i="1"/>
  <c r="N41" i="1"/>
  <c r="N25" i="1"/>
  <c r="N9" i="1"/>
  <c r="N360" i="1"/>
  <c r="N344" i="1"/>
  <c r="N328" i="1"/>
  <c r="N312" i="1"/>
  <c r="N296" i="1"/>
  <c r="N280" i="1"/>
  <c r="N264" i="1"/>
  <c r="N248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N262" i="1"/>
  <c r="N246" i="1"/>
  <c r="N230" i="1"/>
  <c r="N214" i="1"/>
  <c r="N198" i="1"/>
  <c r="N182" i="1"/>
  <c r="N166" i="1"/>
  <c r="N150" i="1"/>
  <c r="N134" i="1"/>
  <c r="N118" i="1"/>
  <c r="N102" i="1"/>
  <c r="N86" i="1"/>
  <c r="N70" i="1"/>
  <c r="N54" i="1"/>
  <c r="N38" i="1"/>
  <c r="N22" i="1"/>
  <c r="N6" i="1"/>
  <c r="N373" i="1"/>
  <c r="N357" i="1"/>
  <c r="N341" i="1"/>
  <c r="N325" i="1"/>
  <c r="N309" i="1"/>
  <c r="N293" i="1"/>
  <c r="N277" i="1"/>
  <c r="N261" i="1"/>
  <c r="N245" i="1"/>
  <c r="N229" i="1"/>
  <c r="N213" i="1"/>
  <c r="N197" i="1"/>
  <c r="N181" i="1"/>
  <c r="N165" i="1"/>
  <c r="N149" i="1"/>
  <c r="N133" i="1"/>
  <c r="N117" i="1"/>
  <c r="N101" i="1"/>
  <c r="N85" i="1"/>
  <c r="N69" i="1"/>
  <c r="N53" i="1"/>
  <c r="N37" i="1"/>
  <c r="N21" i="1"/>
  <c r="N5" i="1"/>
  <c r="N370" i="1"/>
  <c r="N354" i="1"/>
  <c r="N338" i="1"/>
  <c r="N322" i="1"/>
  <c r="N306" i="1"/>
  <c r="N290" i="1"/>
  <c r="N274" i="1"/>
  <c r="N258" i="1"/>
  <c r="N242" i="1"/>
  <c r="N226" i="1"/>
  <c r="N210" i="1"/>
  <c r="N194" i="1"/>
  <c r="N178" i="1"/>
  <c r="N162" i="1"/>
  <c r="N146" i="1"/>
  <c r="N130" i="1"/>
  <c r="N114" i="1"/>
  <c r="N98" i="1"/>
  <c r="N82" i="1"/>
  <c r="N66" i="1"/>
  <c r="N50" i="1"/>
  <c r="N34" i="1"/>
  <c r="N18" i="1"/>
  <c r="N367" i="1"/>
  <c r="N351" i="1"/>
  <c r="N335" i="1"/>
  <c r="N319" i="1"/>
  <c r="N303" i="1"/>
  <c r="N287" i="1"/>
  <c r="N271" i="1"/>
  <c r="N255" i="1"/>
  <c r="N239" i="1"/>
  <c r="N223" i="1"/>
  <c r="N207" i="1"/>
  <c r="N191" i="1"/>
  <c r="N175" i="1"/>
  <c r="N159" i="1"/>
  <c r="N143" i="1"/>
  <c r="N127" i="1"/>
  <c r="N111" i="1"/>
  <c r="N95" i="1"/>
  <c r="N79" i="1"/>
  <c r="N63" i="1"/>
  <c r="N47" i="1"/>
  <c r="N31" i="1"/>
  <c r="N15" i="1"/>
  <c r="D79" i="1" l="1" a="1"/>
  <c r="D79" i="1" s="1"/>
  <c r="D30" i="1"/>
  <c r="D31" i="1"/>
  <c r="D89" i="1" s="1"/>
  <c r="D29" i="1" l="1"/>
  <c r="D39" i="1"/>
  <c r="D90" i="1" l="1"/>
  <c r="D40" i="1"/>
  <c r="D32" i="1"/>
  <c r="D26" i="1"/>
  <c r="D27" i="1"/>
  <c r="D28" i="1"/>
  <c r="D54" i="1" s="1"/>
  <c r="D55" i="1" s="1"/>
  <c r="D23" i="1"/>
  <c r="D22" i="1"/>
  <c r="D53" i="1" s="1"/>
  <c r="D21" i="1"/>
  <c r="D20" i="1"/>
  <c r="D19" i="1"/>
  <c r="C18" i="1"/>
  <c r="B21" i="4" s="1"/>
  <c r="C16" i="1"/>
  <c r="C21" i="4" s="1"/>
  <c r="D12" i="1"/>
  <c r="D11" i="1"/>
  <c r="D13" i="1"/>
  <c r="D88" i="1" s="1"/>
  <c r="D14" i="1"/>
  <c r="D15" i="1"/>
  <c r="F21" i="4" s="1"/>
  <c r="D52" i="1" l="1"/>
  <c r="AQ3" i="1" s="1"/>
  <c r="AR3" i="1" s="1"/>
  <c r="AQ458" i="1"/>
  <c r="AR458" i="1" s="1"/>
  <c r="AQ329" i="1"/>
  <c r="AR329" i="1" s="1"/>
  <c r="AQ280" i="1"/>
  <c r="AR280" i="1" s="1"/>
  <c r="AQ319" i="1"/>
  <c r="AR319" i="1" s="1"/>
  <c r="AQ234" i="1"/>
  <c r="AR234" i="1" s="1"/>
  <c r="AQ343" i="1"/>
  <c r="AR343" i="1" s="1"/>
  <c r="AQ407" i="1"/>
  <c r="AR407" i="1" s="1"/>
  <c r="B25" i="4"/>
  <c r="D92" i="1" s="1"/>
  <c r="J9" i="2" s="1"/>
  <c r="AG242" i="1"/>
  <c r="AG292" i="1"/>
  <c r="AG367" i="1"/>
  <c r="AG395" i="1"/>
  <c r="AG461" i="1"/>
  <c r="AG411" i="1"/>
  <c r="AG428" i="1"/>
  <c r="AG51" i="1"/>
  <c r="AG67" i="1"/>
  <c r="AG62" i="1"/>
  <c r="AG112" i="1"/>
  <c r="AG229" i="1"/>
  <c r="AG369" i="1"/>
  <c r="AG322" i="1"/>
  <c r="AG147" i="1"/>
  <c r="AG117" i="1"/>
  <c r="AG142" i="1"/>
  <c r="AG460" i="1"/>
  <c r="AG21" i="1"/>
  <c r="AG10" i="1"/>
  <c r="AG353" i="1"/>
  <c r="AG414" i="1"/>
  <c r="AG442" i="1"/>
  <c r="AG221" i="1"/>
  <c r="AG186" i="1"/>
  <c r="AG325" i="1"/>
  <c r="AG324" i="1"/>
  <c r="AG175" i="1"/>
  <c r="AG44" i="1"/>
  <c r="AG28" i="1"/>
  <c r="AG289" i="1"/>
  <c r="AG385" i="1"/>
  <c r="AG226" i="1"/>
  <c r="AG103" i="1"/>
  <c r="AG421" i="1"/>
  <c r="AG43" i="1"/>
  <c r="AG151" i="1"/>
  <c r="AG216" i="1"/>
  <c r="AG247" i="1"/>
  <c r="AG125" i="1"/>
  <c r="AG173" i="1"/>
  <c r="AG194" i="1"/>
  <c r="AG454" i="1"/>
  <c r="AG211" i="1"/>
  <c r="AG119" i="1"/>
  <c r="AG386" i="1"/>
  <c r="AG8" i="1"/>
  <c r="AG254" i="1"/>
  <c r="AG441" i="1"/>
  <c r="AG278" i="1"/>
  <c r="AG272" i="1"/>
  <c r="AG58" i="1"/>
  <c r="AG307" i="1"/>
  <c r="AG423" i="1"/>
  <c r="AG208" i="1"/>
  <c r="AG102" i="1"/>
  <c r="AG496" i="1"/>
  <c r="AG223" i="1"/>
  <c r="AG215" i="1"/>
  <c r="AG220" i="1"/>
  <c r="AG471" i="1"/>
  <c r="AG418" i="1"/>
  <c r="AG277" i="1"/>
  <c r="AG158" i="1"/>
  <c r="AG499" i="1"/>
  <c r="AG364" i="1"/>
  <c r="AG195" i="1"/>
  <c r="AG389" i="1"/>
  <c r="AG376" i="1"/>
  <c r="AG198" i="1"/>
  <c r="AG362" i="1"/>
  <c r="AG63" i="1"/>
  <c r="AG188" i="1"/>
  <c r="AG246" i="1"/>
  <c r="AG92" i="1"/>
  <c r="AG137" i="1"/>
  <c r="AG131" i="1"/>
  <c r="AG94" i="1"/>
  <c r="AG464" i="1"/>
  <c r="AG76" i="1"/>
  <c r="AG75" i="1"/>
  <c r="AG74" i="1"/>
  <c r="AG79" i="1"/>
  <c r="AG434" i="1"/>
  <c r="AG315" i="1"/>
  <c r="AG357" i="1"/>
  <c r="AG500" i="1"/>
  <c r="AG29" i="1"/>
  <c r="AG14" i="1"/>
  <c r="AG13" i="1"/>
  <c r="AG400" i="1"/>
  <c r="AG363" i="1"/>
  <c r="AG168" i="1"/>
  <c r="AG228" i="1"/>
  <c r="AG493" i="1"/>
  <c r="AG431" i="1"/>
  <c r="AG288" i="1"/>
  <c r="AG180" i="1"/>
  <c r="AG466" i="1"/>
  <c r="AG206" i="1"/>
  <c r="AG356" i="1"/>
  <c r="AG227" i="1"/>
  <c r="AG258" i="1"/>
  <c r="AG97" i="1"/>
  <c r="AG448" i="1"/>
  <c r="AG88" i="1"/>
  <c r="AG236" i="1"/>
  <c r="AG114" i="1"/>
  <c r="AG222" i="1"/>
  <c r="AG381" i="1"/>
  <c r="AG174" i="1"/>
  <c r="AG314" i="1"/>
  <c r="AG150" i="1"/>
  <c r="AG235" i="1"/>
  <c r="AG15" i="1"/>
  <c r="AG65" i="1"/>
  <c r="AG232" i="1"/>
  <c r="AG219" i="1"/>
  <c r="AG422" i="1"/>
  <c r="AG184" i="1"/>
  <c r="AG433" i="1"/>
  <c r="AG319" i="1"/>
  <c r="AG121" i="1"/>
  <c r="AG52" i="1"/>
  <c r="AG316" i="1"/>
  <c r="AG176" i="1"/>
  <c r="AG432" i="1"/>
  <c r="AG275" i="1"/>
  <c r="AG355" i="1"/>
  <c r="AG405" i="1"/>
  <c r="AG361" i="1"/>
  <c r="AG214" i="1"/>
  <c r="AG348" i="1"/>
  <c r="AG59" i="1"/>
  <c r="AG19" i="1"/>
  <c r="AG387" i="1"/>
  <c r="AG135" i="1"/>
  <c r="AG193" i="1"/>
  <c r="AG303" i="1"/>
  <c r="AG110" i="1"/>
  <c r="AG124" i="1"/>
  <c r="AG262" i="1"/>
  <c r="AG451" i="1"/>
  <c r="AG199" i="1"/>
  <c r="AG183" i="1"/>
  <c r="AG27" i="1"/>
  <c r="AG218" i="1"/>
  <c r="AG149" i="1"/>
  <c r="AG468" i="1"/>
  <c r="AG264" i="1"/>
  <c r="AG443" i="1"/>
  <c r="AG106" i="1"/>
  <c r="AG344" i="1"/>
  <c r="AG331" i="1"/>
  <c r="AG370" i="1"/>
  <c r="AG326" i="1"/>
  <c r="AG274" i="1"/>
  <c r="AG491" i="1"/>
  <c r="AG265" i="1"/>
  <c r="AG136" i="1"/>
  <c r="AG365" i="1"/>
  <c r="AG271" i="1"/>
  <c r="AG317" i="1"/>
  <c r="AG260" i="1"/>
  <c r="AG7" i="1"/>
  <c r="AG458" i="1"/>
  <c r="AG73" i="1"/>
  <c r="AG210" i="1"/>
  <c r="AG154" i="1"/>
  <c r="AG346" i="1"/>
  <c r="AG341" i="1"/>
  <c r="AG270" i="1"/>
  <c r="AG16" i="1"/>
  <c r="AG287" i="1"/>
  <c r="AG347" i="1"/>
  <c r="AG32" i="1"/>
  <c r="AG309" i="1"/>
  <c r="AG503" i="1"/>
  <c r="AG380" i="1"/>
  <c r="AG391" i="1"/>
  <c r="AG412" i="1"/>
  <c r="AG248" i="1"/>
  <c r="AG474" i="1"/>
  <c r="AG143" i="1"/>
  <c r="AG192" i="1"/>
  <c r="AG159" i="1"/>
  <c r="AG20" i="1"/>
  <c r="AG379" i="1"/>
  <c r="AG494" i="1"/>
  <c r="AG138" i="1"/>
  <c r="AG320" i="1"/>
  <c r="AG467" i="1"/>
  <c r="AG141" i="1"/>
  <c r="AG476" i="1"/>
  <c r="AG245" i="1"/>
  <c r="AG457" i="1"/>
  <c r="AG231" i="1"/>
  <c r="AG382" i="1"/>
  <c r="AG23" i="1"/>
  <c r="AG25" i="1"/>
  <c r="AG413" i="1"/>
  <c r="AG162" i="1"/>
  <c r="AG323" i="1"/>
  <c r="AG3" i="1"/>
  <c r="AG251" i="1"/>
  <c r="AG100" i="1"/>
  <c r="AG237" i="1"/>
  <c r="AG243" i="1"/>
  <c r="AG85" i="1"/>
  <c r="AG127" i="1"/>
  <c r="AG416" i="1"/>
  <c r="AG30" i="1"/>
  <c r="AG388" i="1"/>
  <c r="AG399" i="1"/>
  <c r="AG26" i="1"/>
  <c r="AG71" i="1"/>
  <c r="AG230" i="1"/>
  <c r="AG47" i="1"/>
  <c r="AG311" i="1"/>
  <c r="AG233" i="1"/>
  <c r="AG128" i="1"/>
  <c r="AG45" i="1"/>
  <c r="AG333" i="1"/>
  <c r="AG34" i="1"/>
  <c r="AG318" i="1"/>
  <c r="AG50" i="1"/>
  <c r="AG349" i="1"/>
  <c r="AG408" i="1"/>
  <c r="AG84" i="1"/>
  <c r="AG472" i="1"/>
  <c r="AG256" i="1"/>
  <c r="AG403" i="1"/>
  <c r="AG286" i="1"/>
  <c r="AG374" i="1"/>
  <c r="AG118" i="1"/>
  <c r="AG83" i="1"/>
  <c r="AG371" i="1"/>
  <c r="AG321" i="1"/>
  <c r="AG402" i="1"/>
  <c r="AG189" i="1"/>
  <c r="AG477" i="1"/>
  <c r="AG37" i="1"/>
  <c r="AG80" i="1"/>
  <c r="AG139" i="1"/>
  <c r="AG302" i="1"/>
  <c r="AG290" i="1"/>
  <c r="AG126" i="1"/>
  <c r="AG306" i="1"/>
  <c r="AG177" i="1"/>
  <c r="AG66" i="1"/>
  <c r="AG238" i="1"/>
  <c r="AG312" i="1"/>
  <c r="AG60" i="1"/>
  <c r="AG113" i="1"/>
  <c r="AG91" i="1"/>
  <c r="AG419" i="1"/>
  <c r="AG104" i="1"/>
  <c r="AG282" i="1"/>
  <c r="AG197" i="1"/>
  <c r="AG187" i="1"/>
  <c r="AG95" i="1"/>
  <c r="AG350" i="1"/>
  <c r="AG209" i="1"/>
  <c r="AG293" i="1"/>
  <c r="AG234" i="1"/>
  <c r="AG170" i="1"/>
  <c r="AG430" i="1"/>
  <c r="AG465" i="1"/>
  <c r="AG244" i="1"/>
  <c r="AG497" i="1"/>
  <c r="AG485" i="1"/>
  <c r="AG343" i="1"/>
  <c r="AG473" i="1"/>
  <c r="AG358" i="1"/>
  <c r="AG375" i="1"/>
  <c r="AG285" i="1"/>
  <c r="AG48" i="1"/>
  <c r="AG469" i="1"/>
  <c r="AG377" i="1"/>
  <c r="AG165" i="1"/>
  <c r="AG429" i="1"/>
  <c r="AG181" i="1"/>
  <c r="AG449" i="1"/>
  <c r="AG109" i="1"/>
  <c r="AG435" i="1"/>
  <c r="AG191" i="1"/>
  <c r="AG115" i="1"/>
  <c r="AG203" i="1"/>
  <c r="AG439" i="1"/>
  <c r="AG406" i="1"/>
  <c r="AG360" i="1"/>
  <c r="AG366" i="1"/>
  <c r="AG239" i="1"/>
  <c r="AG253" i="1"/>
  <c r="AG179" i="1"/>
  <c r="AG169" i="1"/>
  <c r="AG250" i="1"/>
  <c r="AG166" i="1"/>
  <c r="AG281" i="1"/>
  <c r="AG384" i="1"/>
  <c r="AG383" i="1"/>
  <c r="AG440" i="1"/>
  <c r="AG35" i="1"/>
  <c r="AG462" i="1"/>
  <c r="AG200" i="1"/>
  <c r="AG452" i="1"/>
  <c r="AG335" i="1"/>
  <c r="AG171" i="1"/>
  <c r="AG96" i="1"/>
  <c r="AG498" i="1"/>
  <c r="AG392" i="1"/>
  <c r="AG98" i="1"/>
  <c r="AG297" i="1"/>
  <c r="AG18" i="1"/>
  <c r="AG69" i="1"/>
  <c r="AG332" i="1"/>
  <c r="AG396" i="1"/>
  <c r="AG38" i="1"/>
  <c r="AG470" i="1"/>
  <c r="AG54" i="1"/>
  <c r="AG490" i="1"/>
  <c r="AG241" i="1"/>
  <c r="AG480" i="1"/>
  <c r="AG82" i="1"/>
  <c r="AG122" i="1"/>
  <c r="AG133" i="1"/>
  <c r="AG123" i="1"/>
  <c r="AG313" i="1"/>
  <c r="AG157" i="1"/>
  <c r="AG495" i="1"/>
  <c r="AG130" i="1"/>
  <c r="AG259" i="1"/>
  <c r="AG284" i="1"/>
  <c r="AG487" i="1"/>
  <c r="AG484" i="1"/>
  <c r="AG152" i="1"/>
  <c r="AG390" i="1"/>
  <c r="AG31" i="1"/>
  <c r="AG108" i="1"/>
  <c r="AG337" i="1"/>
  <c r="AG273" i="1"/>
  <c r="AG447" i="1"/>
  <c r="AG89" i="1"/>
  <c r="AG185" i="1"/>
  <c r="AG224" i="1"/>
  <c r="AG339" i="1"/>
  <c r="AG101" i="1"/>
  <c r="AG178" i="1"/>
  <c r="AG410" i="1"/>
  <c r="AG336" i="1"/>
  <c r="AG327" i="1"/>
  <c r="AG240" i="1"/>
  <c r="AG345" i="1"/>
  <c r="AG225" i="1"/>
  <c r="AG144" i="1"/>
  <c r="AG397" i="1"/>
  <c r="AG24" i="1"/>
  <c r="AG492" i="1"/>
  <c r="AG40" i="1"/>
  <c r="AG334" i="1"/>
  <c r="AG33" i="1"/>
  <c r="AG378" i="1"/>
  <c r="AG338" i="1"/>
  <c r="AG263" i="1"/>
  <c r="AG61" i="1"/>
  <c r="AG459" i="1"/>
  <c r="AG252" i="1"/>
  <c r="AG308" i="1"/>
  <c r="AG445" i="1"/>
  <c r="AG5" i="1"/>
  <c r="AG78" i="1"/>
  <c r="AG6" i="1"/>
  <c r="AG201" i="1"/>
  <c r="AG420" i="1"/>
  <c r="AG41" i="1"/>
  <c r="AG145" i="1"/>
  <c r="AG140" i="1"/>
  <c r="AG359" i="1"/>
  <c r="AG132" i="1"/>
  <c r="AG280" i="1"/>
  <c r="AG90" i="1"/>
  <c r="AG296" i="1"/>
  <c r="AG163" i="1"/>
  <c r="AG407" i="1"/>
  <c r="AG39" i="1"/>
  <c r="AG213" i="1"/>
  <c r="AG489" i="1"/>
  <c r="AG155" i="1"/>
  <c r="AG342" i="1"/>
  <c r="AG478" i="1"/>
  <c r="AG116" i="1"/>
  <c r="AG249" i="1"/>
  <c r="AG261" i="1"/>
  <c r="AG81" i="1"/>
  <c r="AG164" i="1"/>
  <c r="AG17" i="1"/>
  <c r="AG425" i="1"/>
  <c r="AG205" i="1"/>
  <c r="AG482" i="1"/>
  <c r="AG196" i="1"/>
  <c r="AG204" i="1"/>
  <c r="AG426" i="1"/>
  <c r="AG77" i="1"/>
  <c r="AG393" i="1"/>
  <c r="AG93" i="1"/>
  <c r="AG415" i="1"/>
  <c r="AG68" i="1"/>
  <c r="AG446" i="1"/>
  <c r="AG86" i="1"/>
  <c r="AG394" i="1"/>
  <c r="AG450" i="1"/>
  <c r="AG279" i="1"/>
  <c r="AG401" i="1"/>
  <c r="AG455" i="1"/>
  <c r="AG310" i="1"/>
  <c r="AG134" i="1"/>
  <c r="AG160" i="1"/>
  <c r="AG153" i="1"/>
  <c r="AG398" i="1"/>
  <c r="AG202" i="1"/>
  <c r="AG372" i="1"/>
  <c r="AG305" i="1"/>
  <c r="AG53" i="1"/>
  <c r="AG156" i="1"/>
  <c r="AG268" i="1"/>
  <c r="AG64" i="1"/>
  <c r="AG70" i="1"/>
  <c r="AG295" i="1"/>
  <c r="AG456" i="1"/>
  <c r="AG22" i="1"/>
  <c r="AG255" i="1"/>
  <c r="AG87" i="1"/>
  <c r="AG368" i="1"/>
  <c r="AG129" i="1"/>
  <c r="AG301" i="1"/>
  <c r="AG190" i="1"/>
  <c r="AG404" i="1"/>
  <c r="AG217" i="1"/>
  <c r="AG444" i="1"/>
  <c r="AG427" i="1"/>
  <c r="AG502" i="1"/>
  <c r="AG72" i="1"/>
  <c r="AG161" i="1"/>
  <c r="AG56" i="1"/>
  <c r="AG107" i="1"/>
  <c r="AG453" i="1"/>
  <c r="AG148" i="1"/>
  <c r="AG486" i="1"/>
  <c r="AG120" i="1"/>
  <c r="AG329" i="1"/>
  <c r="AG436" i="1"/>
  <c r="AG276" i="1"/>
  <c r="AG55" i="1"/>
  <c r="AG105" i="1"/>
  <c r="AG488" i="1"/>
  <c r="AG99" i="1"/>
  <c r="AG351" i="1"/>
  <c r="AG501" i="1"/>
  <c r="AG483" i="1"/>
  <c r="AG4" i="1"/>
  <c r="AG212" i="1"/>
  <c r="AG299" i="1"/>
  <c r="AG298" i="1"/>
  <c r="AG328" i="1"/>
  <c r="AG283" i="1"/>
  <c r="AG207" i="1"/>
  <c r="AG167" i="1"/>
  <c r="AG409" i="1"/>
  <c r="AG475" i="1"/>
  <c r="AG424" i="1"/>
  <c r="AG9" i="1"/>
  <c r="AG182" i="1"/>
  <c r="AG172" i="1"/>
  <c r="AG479" i="1"/>
  <c r="AG463" i="1"/>
  <c r="AG267" i="1"/>
  <c r="AG352" i="1"/>
  <c r="AG36" i="1"/>
  <c r="AG257" i="1"/>
  <c r="AG340" i="1"/>
  <c r="AG12" i="1"/>
  <c r="AG269" i="1"/>
  <c r="AG42" i="1"/>
  <c r="AG49" i="1"/>
  <c r="AG11" i="1"/>
  <c r="AG373" i="1"/>
  <c r="AG266" i="1"/>
  <c r="AG304" i="1"/>
  <c r="AG354" i="1"/>
  <c r="AG294" i="1"/>
  <c r="AG417" i="1"/>
  <c r="AG300" i="1"/>
  <c r="AG438" i="1"/>
  <c r="AG330" i="1"/>
  <c r="AG481" i="1"/>
  <c r="AG146" i="1"/>
  <c r="AG291" i="1"/>
  <c r="AG111" i="1"/>
  <c r="AG46" i="1"/>
  <c r="AG57" i="1"/>
  <c r="AG437" i="1"/>
  <c r="D59" i="1"/>
  <c r="AJ12" i="1"/>
  <c r="AJ20" i="1"/>
  <c r="AJ36" i="1"/>
  <c r="AJ44" i="1"/>
  <c r="AJ52" i="1"/>
  <c r="AJ68" i="1"/>
  <c r="AJ92" i="1"/>
  <c r="AJ108" i="1"/>
  <c r="AJ116" i="1"/>
  <c r="AJ132" i="1"/>
  <c r="AJ172" i="1"/>
  <c r="AJ180" i="1"/>
  <c r="AJ196" i="1"/>
  <c r="AJ204" i="1"/>
  <c r="AJ220" i="1"/>
  <c r="AJ236" i="1"/>
  <c r="AJ260" i="1"/>
  <c r="AJ292" i="1"/>
  <c r="AJ300" i="1"/>
  <c r="AJ316" i="1"/>
  <c r="AJ356" i="1"/>
  <c r="AJ372" i="1"/>
  <c r="AJ380" i="1"/>
  <c r="AJ396" i="1"/>
  <c r="AJ412" i="1"/>
  <c r="AJ436" i="1"/>
  <c r="AJ460" i="1"/>
  <c r="AJ484" i="1"/>
  <c r="AJ500" i="1"/>
  <c r="AJ381" i="1"/>
  <c r="AJ28" i="1"/>
  <c r="AJ84" i="1"/>
  <c r="AJ124" i="1"/>
  <c r="AJ156" i="1"/>
  <c r="AJ188" i="1"/>
  <c r="AJ244" i="1"/>
  <c r="AJ284" i="1"/>
  <c r="AJ332" i="1"/>
  <c r="AJ364" i="1"/>
  <c r="AJ388" i="1"/>
  <c r="AJ476" i="1"/>
  <c r="AJ492" i="1"/>
  <c r="AJ405" i="1"/>
  <c r="AJ437" i="1"/>
  <c r="AJ453" i="1"/>
  <c r="AJ141" i="1"/>
  <c r="AJ285" i="1"/>
  <c r="AJ317" i="1"/>
  <c r="AJ333" i="1"/>
  <c r="AJ349" i="1"/>
  <c r="AJ413" i="1"/>
  <c r="AJ469" i="1"/>
  <c r="AJ478" i="1"/>
  <c r="AJ5" i="1"/>
  <c r="AJ13" i="1"/>
  <c r="AJ29" i="1"/>
  <c r="AJ45" i="1"/>
  <c r="AJ61" i="1"/>
  <c r="AJ69" i="1"/>
  <c r="AJ77" i="1"/>
  <c r="AJ109" i="1"/>
  <c r="AJ117" i="1"/>
  <c r="AJ125" i="1"/>
  <c r="AJ133" i="1"/>
  <c r="AJ149" i="1"/>
  <c r="AJ165" i="1"/>
  <c r="AJ181" i="1"/>
  <c r="AJ197" i="1"/>
  <c r="AJ205" i="1"/>
  <c r="AJ213" i="1"/>
  <c r="AJ245" i="1"/>
  <c r="AJ261" i="1"/>
  <c r="AJ269" i="1"/>
  <c r="AJ277" i="1"/>
  <c r="AJ293" i="1"/>
  <c r="AJ325" i="1"/>
  <c r="AJ357" i="1"/>
  <c r="AJ429" i="1"/>
  <c r="AJ461" i="1"/>
  <c r="AJ486" i="1"/>
  <c r="AJ254" i="1"/>
  <c r="AJ270" i="1"/>
  <c r="AJ286" i="1"/>
  <c r="AJ302" i="1"/>
  <c r="AJ310" i="1"/>
  <c r="AJ342" i="1"/>
  <c r="AJ366" i="1"/>
  <c r="AJ382" i="1"/>
  <c r="AJ390" i="1"/>
  <c r="AJ406" i="1"/>
  <c r="AJ446" i="1"/>
  <c r="AJ6" i="1"/>
  <c r="AJ14" i="1"/>
  <c r="AJ22" i="1"/>
  <c r="AJ30" i="1"/>
  <c r="AJ38" i="1"/>
  <c r="AJ46" i="1"/>
  <c r="AJ54" i="1"/>
  <c r="AJ62" i="1"/>
  <c r="AJ70" i="1"/>
  <c r="AJ78" i="1"/>
  <c r="AJ86" i="1"/>
  <c r="AJ94" i="1"/>
  <c r="AJ102" i="1"/>
  <c r="AJ110" i="1"/>
  <c r="AJ126" i="1"/>
  <c r="AJ134" i="1"/>
  <c r="AJ142" i="1"/>
  <c r="AJ150" i="1"/>
  <c r="AJ158" i="1"/>
  <c r="AJ166" i="1"/>
  <c r="AJ174" i="1"/>
  <c r="AJ182" i="1"/>
  <c r="AJ190" i="1"/>
  <c r="AJ198" i="1"/>
  <c r="AJ206" i="1"/>
  <c r="AJ222" i="1"/>
  <c r="AJ230" i="1"/>
  <c r="AJ246" i="1"/>
  <c r="AJ262" i="1"/>
  <c r="AJ278" i="1"/>
  <c r="AJ294" i="1"/>
  <c r="AJ318" i="1"/>
  <c r="AJ334" i="1"/>
  <c r="AJ350" i="1"/>
  <c r="AJ374" i="1"/>
  <c r="AJ398" i="1"/>
  <c r="AJ430" i="1"/>
  <c r="AJ487" i="1"/>
  <c r="AJ200" i="1"/>
  <c r="AJ280" i="1"/>
  <c r="AJ320" i="1"/>
  <c r="AJ352" i="1"/>
  <c r="AJ384" i="1"/>
  <c r="AJ424" i="1"/>
  <c r="AJ448" i="1"/>
  <c r="AJ480" i="1"/>
  <c r="AJ475" i="1"/>
  <c r="AJ414" i="1"/>
  <c r="AJ7" i="1"/>
  <c r="AJ15" i="1"/>
  <c r="AJ23" i="1"/>
  <c r="AJ31" i="1"/>
  <c r="AJ39" i="1"/>
  <c r="AJ47" i="1"/>
  <c r="AJ55" i="1"/>
  <c r="AJ63" i="1"/>
  <c r="AJ71" i="1"/>
  <c r="AJ79" i="1"/>
  <c r="AJ87" i="1"/>
  <c r="AJ95" i="1"/>
  <c r="AJ103" i="1"/>
  <c r="AJ111" i="1"/>
  <c r="AJ119" i="1"/>
  <c r="AJ127" i="1"/>
  <c r="AJ135" i="1"/>
  <c r="AJ143" i="1"/>
  <c r="AJ151" i="1"/>
  <c r="AJ159" i="1"/>
  <c r="AJ167" i="1"/>
  <c r="AJ175" i="1"/>
  <c r="AJ183" i="1"/>
  <c r="AJ191" i="1"/>
  <c r="AJ199" i="1"/>
  <c r="AJ207" i="1"/>
  <c r="AJ215" i="1"/>
  <c r="AJ223" i="1"/>
  <c r="AJ231" i="1"/>
  <c r="AJ239" i="1"/>
  <c r="AJ247" i="1"/>
  <c r="AJ255" i="1"/>
  <c r="AJ263" i="1"/>
  <c r="AJ271" i="1"/>
  <c r="AJ279" i="1"/>
  <c r="AJ287" i="1"/>
  <c r="AJ295" i="1"/>
  <c r="AJ303" i="1"/>
  <c r="AJ311" i="1"/>
  <c r="AJ319" i="1"/>
  <c r="AJ327" i="1"/>
  <c r="AJ335" i="1"/>
  <c r="AJ343" i="1"/>
  <c r="AJ351" i="1"/>
  <c r="AJ359" i="1"/>
  <c r="AJ367" i="1"/>
  <c r="AJ375" i="1"/>
  <c r="AJ383" i="1"/>
  <c r="AJ391" i="1"/>
  <c r="AJ399" i="1"/>
  <c r="AJ407" i="1"/>
  <c r="AJ415" i="1"/>
  <c r="AJ423" i="1"/>
  <c r="AJ431" i="1"/>
  <c r="AJ439" i="1"/>
  <c r="AJ447" i="1"/>
  <c r="AJ455" i="1"/>
  <c r="AJ463" i="1"/>
  <c r="AJ471" i="1"/>
  <c r="AJ479" i="1"/>
  <c r="AJ495" i="1"/>
  <c r="AJ503" i="1"/>
  <c r="AJ152" i="1"/>
  <c r="AJ224" i="1"/>
  <c r="AJ248" i="1"/>
  <c r="AJ272" i="1"/>
  <c r="AJ296" i="1"/>
  <c r="AJ304" i="1"/>
  <c r="AJ336" i="1"/>
  <c r="AJ360" i="1"/>
  <c r="AJ392" i="1"/>
  <c r="AJ416" i="1"/>
  <c r="AJ432" i="1"/>
  <c r="AJ464" i="1"/>
  <c r="AJ488" i="1"/>
  <c r="AJ467" i="1"/>
  <c r="AJ501" i="1"/>
  <c r="AJ462" i="1"/>
  <c r="AJ120" i="1"/>
  <c r="AJ256" i="1"/>
  <c r="AJ328" i="1"/>
  <c r="AJ368" i="1"/>
  <c r="AJ408" i="1"/>
  <c r="AJ456" i="1"/>
  <c r="AJ485" i="1"/>
  <c r="AJ502" i="1"/>
  <c r="AJ8" i="1"/>
  <c r="AJ16" i="1"/>
  <c r="AJ24" i="1"/>
  <c r="AJ32" i="1"/>
  <c r="AJ40" i="1"/>
  <c r="AJ48" i="1"/>
  <c r="AJ56" i="1"/>
  <c r="AJ64" i="1"/>
  <c r="AJ72" i="1"/>
  <c r="AJ80" i="1"/>
  <c r="AJ88" i="1"/>
  <c r="AJ96" i="1"/>
  <c r="AJ104" i="1"/>
  <c r="AJ112" i="1"/>
  <c r="AJ128" i="1"/>
  <c r="AJ136" i="1"/>
  <c r="AJ144" i="1"/>
  <c r="AJ160" i="1"/>
  <c r="AJ168" i="1"/>
  <c r="AJ176" i="1"/>
  <c r="AJ184" i="1"/>
  <c r="AJ192" i="1"/>
  <c r="AJ208" i="1"/>
  <c r="AJ216" i="1"/>
  <c r="AJ232" i="1"/>
  <c r="AJ240" i="1"/>
  <c r="AJ264" i="1"/>
  <c r="AJ288" i="1"/>
  <c r="AJ312" i="1"/>
  <c r="AJ344" i="1"/>
  <c r="AJ376" i="1"/>
  <c r="AJ400" i="1"/>
  <c r="AJ440" i="1"/>
  <c r="AJ472" i="1"/>
  <c r="AJ496" i="1"/>
  <c r="AJ483" i="1"/>
  <c r="AJ422" i="1"/>
  <c r="AJ9" i="1"/>
  <c r="AJ25" i="1"/>
  <c r="AJ33" i="1"/>
  <c r="AJ41" i="1"/>
  <c r="AJ57" i="1"/>
  <c r="AJ65" i="1"/>
  <c r="AJ73" i="1"/>
  <c r="AJ89" i="1"/>
  <c r="AJ97" i="1"/>
  <c r="AJ113" i="1"/>
  <c r="AJ121" i="1"/>
  <c r="AJ137" i="1"/>
  <c r="AJ145" i="1"/>
  <c r="AJ161" i="1"/>
  <c r="AJ177" i="1"/>
  <c r="AJ185" i="1"/>
  <c r="AJ201" i="1"/>
  <c r="AJ217" i="1"/>
  <c r="AJ225" i="1"/>
  <c r="AJ241" i="1"/>
  <c r="AJ257" i="1"/>
  <c r="AJ273" i="1"/>
  <c r="AJ281" i="1"/>
  <c r="AJ297" i="1"/>
  <c r="AJ313" i="1"/>
  <c r="AJ329" i="1"/>
  <c r="AJ345" i="1"/>
  <c r="AJ353" i="1"/>
  <c r="AJ369" i="1"/>
  <c r="AJ377" i="1"/>
  <c r="AJ393" i="1"/>
  <c r="AJ409" i="1"/>
  <c r="AJ425" i="1"/>
  <c r="AJ441" i="1"/>
  <c r="AJ457" i="1"/>
  <c r="AJ473" i="1"/>
  <c r="AJ481" i="1"/>
  <c r="AJ497" i="1"/>
  <c r="AJ427" i="1"/>
  <c r="AJ17" i="1"/>
  <c r="AJ49" i="1"/>
  <c r="AJ81" i="1"/>
  <c r="AJ105" i="1"/>
  <c r="AJ129" i="1"/>
  <c r="AJ153" i="1"/>
  <c r="AJ169" i="1"/>
  <c r="AJ193" i="1"/>
  <c r="AJ209" i="1"/>
  <c r="AJ233" i="1"/>
  <c r="AJ249" i="1"/>
  <c r="AJ265" i="1"/>
  <c r="AJ289" i="1"/>
  <c r="AJ305" i="1"/>
  <c r="AJ321" i="1"/>
  <c r="AJ337" i="1"/>
  <c r="AJ361" i="1"/>
  <c r="AJ385" i="1"/>
  <c r="AJ401" i="1"/>
  <c r="AJ417" i="1"/>
  <c r="AJ433" i="1"/>
  <c r="AJ449" i="1"/>
  <c r="AJ465" i="1"/>
  <c r="AJ489" i="1"/>
  <c r="AJ443" i="1"/>
  <c r="AJ499" i="1"/>
  <c r="AJ494" i="1"/>
  <c r="AJ10" i="1"/>
  <c r="AJ26" i="1"/>
  <c r="AJ34" i="1"/>
  <c r="AJ42" i="1"/>
  <c r="AJ50" i="1"/>
  <c r="AJ58" i="1"/>
  <c r="AJ66" i="1"/>
  <c r="AJ74" i="1"/>
  <c r="AJ90" i="1"/>
  <c r="AJ98" i="1"/>
  <c r="AJ106" i="1"/>
  <c r="AJ114" i="1"/>
  <c r="AJ122" i="1"/>
  <c r="AJ130" i="1"/>
  <c r="AJ146" i="1"/>
  <c r="AJ154" i="1"/>
  <c r="AJ162" i="1"/>
  <c r="AJ178" i="1"/>
  <c r="AJ186" i="1"/>
  <c r="AJ194" i="1"/>
  <c r="AJ210" i="1"/>
  <c r="AJ218" i="1"/>
  <c r="AJ234" i="1"/>
  <c r="AJ242" i="1"/>
  <c r="AJ258" i="1"/>
  <c r="AJ266" i="1"/>
  <c r="AJ282" i="1"/>
  <c r="AJ290" i="1"/>
  <c r="AJ306" i="1"/>
  <c r="AJ314" i="1"/>
  <c r="AJ330" i="1"/>
  <c r="AJ338" i="1"/>
  <c r="AJ354" i="1"/>
  <c r="AJ370" i="1"/>
  <c r="AJ378" i="1"/>
  <c r="AJ394" i="1"/>
  <c r="AJ402" i="1"/>
  <c r="AJ418" i="1"/>
  <c r="AJ434" i="1"/>
  <c r="AJ450" i="1"/>
  <c r="AJ458" i="1"/>
  <c r="AJ474" i="1"/>
  <c r="AJ482" i="1"/>
  <c r="AJ498" i="1"/>
  <c r="AJ387" i="1"/>
  <c r="AJ435" i="1"/>
  <c r="AJ491" i="1"/>
  <c r="AJ470" i="1"/>
  <c r="AJ18" i="1"/>
  <c r="AJ82" i="1"/>
  <c r="AJ138" i="1"/>
  <c r="AJ170" i="1"/>
  <c r="AJ202" i="1"/>
  <c r="AJ226" i="1"/>
  <c r="AJ250" i="1"/>
  <c r="AJ274" i="1"/>
  <c r="AJ298" i="1"/>
  <c r="AJ322" i="1"/>
  <c r="AJ346" i="1"/>
  <c r="AJ362" i="1"/>
  <c r="AJ386" i="1"/>
  <c r="AJ410" i="1"/>
  <c r="AJ426" i="1"/>
  <c r="AJ442" i="1"/>
  <c r="AJ466" i="1"/>
  <c r="AJ490" i="1"/>
  <c r="AJ403" i="1"/>
  <c r="AJ459" i="1"/>
  <c r="AJ454" i="1"/>
  <c r="AJ11" i="1"/>
  <c r="AJ19" i="1"/>
  <c r="AJ27" i="1"/>
  <c r="AJ35" i="1"/>
  <c r="AJ43" i="1"/>
  <c r="AJ51" i="1"/>
  <c r="AJ59" i="1"/>
  <c r="AJ67" i="1"/>
  <c r="AJ75" i="1"/>
  <c r="AJ83" i="1"/>
  <c r="AJ91" i="1"/>
  <c r="AJ99" i="1"/>
  <c r="AJ107" i="1"/>
  <c r="AJ115" i="1"/>
  <c r="AJ123" i="1"/>
  <c r="AJ131" i="1"/>
  <c r="AJ139" i="1"/>
  <c r="AJ147" i="1"/>
  <c r="AJ155" i="1"/>
  <c r="AJ163" i="1"/>
  <c r="AJ171" i="1"/>
  <c r="AJ179" i="1"/>
  <c r="AJ187" i="1"/>
  <c r="AJ195" i="1"/>
  <c r="AJ203" i="1"/>
  <c r="AJ211" i="1"/>
  <c r="AJ219" i="1"/>
  <c r="AJ227" i="1"/>
  <c r="AJ235" i="1"/>
  <c r="AJ243" i="1"/>
  <c r="AJ251" i="1"/>
  <c r="AJ259" i="1"/>
  <c r="AJ267" i="1"/>
  <c r="AJ275" i="1"/>
  <c r="AJ283" i="1"/>
  <c r="AJ291" i="1"/>
  <c r="AJ299" i="1"/>
  <c r="AJ307" i="1"/>
  <c r="AJ315" i="1"/>
  <c r="AJ323" i="1"/>
  <c r="AJ331" i="1"/>
  <c r="AJ339" i="1"/>
  <c r="AJ347" i="1"/>
  <c r="AJ355" i="1"/>
  <c r="AJ363" i="1"/>
  <c r="AJ371" i="1"/>
  <c r="AJ379" i="1"/>
  <c r="AJ395" i="1"/>
  <c r="AJ411" i="1"/>
  <c r="AJ419" i="1"/>
  <c r="AJ451" i="1"/>
  <c r="AJ438" i="1"/>
  <c r="D44" i="1"/>
  <c r="D76" i="1" s="1"/>
  <c r="AK5" i="1"/>
  <c r="AK18" i="1"/>
  <c r="AK20" i="1"/>
  <c r="AK33" i="1"/>
  <c r="AK35" i="1"/>
  <c r="AK53" i="1"/>
  <c r="AK95" i="1"/>
  <c r="AK107" i="1"/>
  <c r="AK114" i="1"/>
  <c r="AK128" i="1"/>
  <c r="AK148" i="1"/>
  <c r="AK150" i="1"/>
  <c r="AK155" i="1"/>
  <c r="AK158" i="1"/>
  <c r="AK7" i="1"/>
  <c r="AK22" i="1"/>
  <c r="AK62" i="1"/>
  <c r="AK26" i="1"/>
  <c r="AK28" i="1"/>
  <c r="AK46" i="1"/>
  <c r="AK57" i="1"/>
  <c r="AK64" i="1"/>
  <c r="AK125" i="1"/>
  <c r="AK132" i="1"/>
  <c r="AK143" i="1"/>
  <c r="AK145" i="1"/>
  <c r="AK157" i="1"/>
  <c r="AK160" i="1"/>
  <c r="AK15" i="1"/>
  <c r="AK32" i="1"/>
  <c r="AK66" i="1"/>
  <c r="AK75" i="1"/>
  <c r="AK99" i="1"/>
  <c r="AK106" i="1"/>
  <c r="AK113" i="1"/>
  <c r="AK120" i="1"/>
  <c r="AK127" i="1"/>
  <c r="AK134" i="1"/>
  <c r="AK154" i="1"/>
  <c r="AK50" i="1"/>
  <c r="AK52" i="1"/>
  <c r="AK61" i="1"/>
  <c r="AK68" i="1"/>
  <c r="AK101" i="1"/>
  <c r="AK136" i="1"/>
  <c r="AK147" i="1"/>
  <c r="AK4" i="1"/>
  <c r="AK6" i="1"/>
  <c r="AK17" i="1"/>
  <c r="AK19" i="1"/>
  <c r="AK21" i="1"/>
  <c r="AK34" i="1"/>
  <c r="AK41" i="1"/>
  <c r="AK77" i="1"/>
  <c r="AK82" i="1"/>
  <c r="AK87" i="1"/>
  <c r="AK122" i="1"/>
  <c r="AK149" i="1"/>
  <c r="AK162" i="1"/>
  <c r="AK23" i="1"/>
  <c r="AK36" i="1"/>
  <c r="AK70" i="1"/>
  <c r="AK8" i="1"/>
  <c r="AK43" i="1"/>
  <c r="AK54" i="1"/>
  <c r="AK56" i="1"/>
  <c r="AK63" i="1"/>
  <c r="AK84" i="1"/>
  <c r="AK117" i="1"/>
  <c r="AK10" i="1"/>
  <c r="AK45" i="1"/>
  <c r="AK72" i="1"/>
  <c r="AK91" i="1"/>
  <c r="AK93" i="1"/>
  <c r="AK98" i="1"/>
  <c r="AK124" i="1"/>
  <c r="AK31" i="1"/>
  <c r="AK38" i="1"/>
  <c r="AK58" i="1"/>
  <c r="AK39" i="1"/>
  <c r="AK71" i="1"/>
  <c r="AK151" i="1"/>
  <c r="AK176" i="1"/>
  <c r="AK194" i="1"/>
  <c r="AK199" i="1"/>
  <c r="AK201" i="1"/>
  <c r="AK208" i="1"/>
  <c r="AK222" i="1"/>
  <c r="AK236" i="1"/>
  <c r="AK249" i="1"/>
  <c r="AK14" i="1"/>
  <c r="AK74" i="1"/>
  <c r="AK187" i="1"/>
  <c r="AK229" i="1"/>
  <c r="AK241" i="1"/>
  <c r="AK246" i="1"/>
  <c r="AK25" i="1"/>
  <c r="AK29" i="1"/>
  <c r="AK40" i="1"/>
  <c r="AK85" i="1"/>
  <c r="AK180" i="1"/>
  <c r="AK189" i="1"/>
  <c r="AK196" i="1"/>
  <c r="AK210" i="1"/>
  <c r="AK217" i="1"/>
  <c r="AK238" i="1"/>
  <c r="AK251" i="1"/>
  <c r="AK256" i="1"/>
  <c r="AK11" i="1"/>
  <c r="AK47" i="1"/>
  <c r="AK65" i="1"/>
  <c r="AK164" i="1"/>
  <c r="AK171" i="1"/>
  <c r="AK182" i="1"/>
  <c r="AK219" i="1"/>
  <c r="AK69" i="1"/>
  <c r="AK88" i="1"/>
  <c r="AK96" i="1"/>
  <c r="AK109" i="1"/>
  <c r="AK139" i="1"/>
  <c r="AK156" i="1"/>
  <c r="AK166" i="1"/>
  <c r="AK173" i="1"/>
  <c r="AK51" i="1"/>
  <c r="AK80" i="1"/>
  <c r="AK112" i="1"/>
  <c r="AK175" i="1"/>
  <c r="AK184" i="1"/>
  <c r="AK198" i="1"/>
  <c r="AK205" i="1"/>
  <c r="AK245" i="1"/>
  <c r="AK248" i="1"/>
  <c r="AK37" i="1"/>
  <c r="AK83" i="1"/>
  <c r="AK104" i="1"/>
  <c r="AK131" i="1"/>
  <c r="AK142" i="1"/>
  <c r="AK168" i="1"/>
  <c r="AK191" i="1"/>
  <c r="AK193" i="1"/>
  <c r="AK12" i="1"/>
  <c r="AK44" i="1"/>
  <c r="AK55" i="1"/>
  <c r="AK86" i="1"/>
  <c r="AK115" i="1"/>
  <c r="AK152" i="1"/>
  <c r="AK30" i="1"/>
  <c r="AK78" i="1"/>
  <c r="AK94" i="1"/>
  <c r="AK123" i="1"/>
  <c r="AK126" i="1"/>
  <c r="AK137" i="1"/>
  <c r="AK188" i="1"/>
  <c r="AK195" i="1"/>
  <c r="AK202" i="1"/>
  <c r="AK16" i="1"/>
  <c r="AK9" i="1"/>
  <c r="AK27" i="1"/>
  <c r="AK73" i="1"/>
  <c r="AK92" i="1"/>
  <c r="AK100" i="1"/>
  <c r="AK42" i="1"/>
  <c r="AK48" i="1"/>
  <c r="AK89" i="1"/>
  <c r="AK24" i="1"/>
  <c r="AK59" i="1"/>
  <c r="AK111" i="1"/>
  <c r="AK129" i="1"/>
  <c r="AK153" i="1"/>
  <c r="AK161" i="1"/>
  <c r="AK177" i="1"/>
  <c r="AK197" i="1"/>
  <c r="AK200" i="1"/>
  <c r="AK244" i="1"/>
  <c r="AK250" i="1"/>
  <c r="AK252" i="1"/>
  <c r="AK266" i="1"/>
  <c r="AK285" i="1"/>
  <c r="AK290" i="1"/>
  <c r="AK293" i="1"/>
  <c r="AK312" i="1"/>
  <c r="AK330" i="1"/>
  <c r="AK103" i="1"/>
  <c r="AK141" i="1"/>
  <c r="AK218" i="1"/>
  <c r="AK280" i="1"/>
  <c r="AK325" i="1"/>
  <c r="AK76" i="1"/>
  <c r="AK116" i="1"/>
  <c r="AK121" i="1"/>
  <c r="AK133" i="1"/>
  <c r="AK174" i="1"/>
  <c r="AK183" i="1"/>
  <c r="AK186" i="1"/>
  <c r="AK203" i="1"/>
  <c r="AK213" i="1"/>
  <c r="AK254" i="1"/>
  <c r="AK261" i="1"/>
  <c r="AK263" i="1"/>
  <c r="AK295" i="1"/>
  <c r="AK300" i="1"/>
  <c r="AK49" i="1"/>
  <c r="AK108" i="1"/>
  <c r="AK206" i="1"/>
  <c r="AK227" i="1"/>
  <c r="AK258" i="1"/>
  <c r="AK268" i="1"/>
  <c r="AK275" i="1"/>
  <c r="AK287" i="1"/>
  <c r="AK318" i="1"/>
  <c r="AK60" i="1"/>
  <c r="AK81" i="1"/>
  <c r="AK90" i="1"/>
  <c r="AK209" i="1"/>
  <c r="AK272" i="1"/>
  <c r="AK289" i="1"/>
  <c r="AK304" i="1"/>
  <c r="AK309" i="1"/>
  <c r="AK314" i="1"/>
  <c r="AK320" i="1"/>
  <c r="AK322" i="1"/>
  <c r="AK67" i="1"/>
  <c r="AK181" i="1"/>
  <c r="AK192" i="1"/>
  <c r="AK230" i="1"/>
  <c r="AK265" i="1"/>
  <c r="AK292" i="1"/>
  <c r="AK297" i="1"/>
  <c r="AK13" i="1"/>
  <c r="AK105" i="1"/>
  <c r="AK118" i="1"/>
  <c r="AK130" i="1"/>
  <c r="AK135" i="1"/>
  <c r="AK159" i="1"/>
  <c r="AK163" i="1"/>
  <c r="AK172" i="1"/>
  <c r="AK178" i="1"/>
  <c r="AK204" i="1"/>
  <c r="AK207" i="1"/>
  <c r="AK228" i="1"/>
  <c r="AK243" i="1"/>
  <c r="AK247" i="1"/>
  <c r="AK260" i="1"/>
  <c r="AK279" i="1"/>
  <c r="AK190" i="1"/>
  <c r="AK237" i="1"/>
  <c r="AK255" i="1"/>
  <c r="AK110" i="1"/>
  <c r="AK140" i="1"/>
  <c r="AK169" i="1"/>
  <c r="AK138" i="1"/>
  <c r="AK226" i="1"/>
  <c r="AK273" i="1"/>
  <c r="AK278" i="1"/>
  <c r="AK335" i="1"/>
  <c r="AK370" i="1"/>
  <c r="AK372" i="1"/>
  <c r="AK377" i="1"/>
  <c r="AK212" i="1"/>
  <c r="AK215" i="1"/>
  <c r="AK239" i="1"/>
  <c r="AK242" i="1"/>
  <c r="AK144" i="1"/>
  <c r="AK167" i="1"/>
  <c r="AK223" i="1"/>
  <c r="AK233" i="1"/>
  <c r="AK291" i="1"/>
  <c r="AK303" i="1"/>
  <c r="AK354" i="1"/>
  <c r="AK356" i="1"/>
  <c r="AK216" i="1"/>
  <c r="AK253" i="1"/>
  <c r="AK306" i="1"/>
  <c r="AK332" i="1"/>
  <c r="AK367" i="1"/>
  <c r="AK383" i="1"/>
  <c r="AK385" i="1"/>
  <c r="AK394" i="1"/>
  <c r="AK220" i="1"/>
  <c r="AK224" i="1"/>
  <c r="AK296" i="1"/>
  <c r="AK317" i="1"/>
  <c r="AK334" i="1"/>
  <c r="AK351" i="1"/>
  <c r="AK360" i="1"/>
  <c r="AK362" i="1"/>
  <c r="AK376" i="1"/>
  <c r="AK387" i="1"/>
  <c r="AK396" i="1"/>
  <c r="AK406" i="1"/>
  <c r="AK408" i="1"/>
  <c r="AK240" i="1"/>
  <c r="AK282" i="1"/>
  <c r="AK294" i="1"/>
  <c r="AK299" i="1"/>
  <c r="AK313" i="1"/>
  <c r="AK315" i="1"/>
  <c r="AK324" i="1"/>
  <c r="AK339" i="1"/>
  <c r="AK346" i="1"/>
  <c r="AK369" i="1"/>
  <c r="AK416" i="1"/>
  <c r="AK146" i="1"/>
  <c r="AK234" i="1"/>
  <c r="AK264" i="1"/>
  <c r="AK269" i="1"/>
  <c r="AK102" i="1"/>
  <c r="AK179" i="1"/>
  <c r="AK221" i="1"/>
  <c r="AK277" i="1"/>
  <c r="AK326" i="1"/>
  <c r="AK336" i="1"/>
  <c r="AK348" i="1"/>
  <c r="AK231" i="1"/>
  <c r="AK331" i="1"/>
  <c r="AK343" i="1"/>
  <c r="AK353" i="1"/>
  <c r="AK355" i="1"/>
  <c r="AK357" i="1"/>
  <c r="AK366" i="1"/>
  <c r="AK373" i="1"/>
  <c r="AK214" i="1"/>
  <c r="AK235" i="1"/>
  <c r="AK259" i="1"/>
  <c r="AK262" i="1"/>
  <c r="AK267" i="1"/>
  <c r="AK225" i="1"/>
  <c r="AK257" i="1"/>
  <c r="AK302" i="1"/>
  <c r="AK329" i="1"/>
  <c r="AK97" i="1"/>
  <c r="AK119" i="1"/>
  <c r="AK341" i="1"/>
  <c r="AK381" i="1"/>
  <c r="AK405" i="1"/>
  <c r="AK428" i="1"/>
  <c r="AK457" i="1"/>
  <c r="AK471" i="1"/>
  <c r="AK474" i="1"/>
  <c r="AK492" i="1"/>
  <c r="U5" i="1"/>
  <c r="U21" i="1"/>
  <c r="U37" i="1"/>
  <c r="AK284" i="1"/>
  <c r="AK288" i="1"/>
  <c r="AK344" i="1"/>
  <c r="AK358" i="1"/>
  <c r="AK364" i="1"/>
  <c r="AK379" i="1"/>
  <c r="AK389" i="1"/>
  <c r="AK400" i="1"/>
  <c r="AK420" i="1"/>
  <c r="AK442" i="1"/>
  <c r="AK445" i="1"/>
  <c r="AK452" i="1"/>
  <c r="U8" i="1"/>
  <c r="AK170" i="1"/>
  <c r="AK270" i="1"/>
  <c r="AK308" i="1"/>
  <c r="AK352" i="1"/>
  <c r="AK402" i="1"/>
  <c r="AK497" i="1"/>
  <c r="AK502" i="1"/>
  <c r="U9" i="1"/>
  <c r="U25" i="1"/>
  <c r="U41" i="1"/>
  <c r="U57" i="1"/>
  <c r="AK323" i="1"/>
  <c r="AK342" i="1"/>
  <c r="AK382" i="1"/>
  <c r="AK427" i="1"/>
  <c r="AK462" i="1"/>
  <c r="AK481" i="1"/>
  <c r="AK486" i="1"/>
  <c r="U11" i="1"/>
  <c r="U27" i="1"/>
  <c r="U43" i="1"/>
  <c r="U59" i="1"/>
  <c r="AK301" i="1"/>
  <c r="AK305" i="1"/>
  <c r="AK319" i="1"/>
  <c r="AK327" i="1"/>
  <c r="AK347" i="1"/>
  <c r="AK350" i="1"/>
  <c r="AK375" i="1"/>
  <c r="AK412" i="1"/>
  <c r="AK414" i="1"/>
  <c r="AK424" i="1"/>
  <c r="AK432" i="1"/>
  <c r="AK434" i="1"/>
  <c r="AK437" i="1"/>
  <c r="AK449" i="1"/>
  <c r="AK454" i="1"/>
  <c r="AK465" i="1"/>
  <c r="AK337" i="1"/>
  <c r="AK392" i="1"/>
  <c r="AK404" i="1"/>
  <c r="AK419" i="1"/>
  <c r="AK439" i="1"/>
  <c r="AK444" i="1"/>
  <c r="AK451" i="1"/>
  <c r="AK480" i="1"/>
  <c r="AK483" i="1"/>
  <c r="AK79" i="1"/>
  <c r="AK211" i="1"/>
  <c r="AK276" i="1"/>
  <c r="AK286" i="1"/>
  <c r="AK340" i="1"/>
  <c r="AK365" i="1"/>
  <c r="AK429" i="1"/>
  <c r="AK441" i="1"/>
  <c r="AK390" i="1"/>
  <c r="AK421" i="1"/>
  <c r="AK328" i="1"/>
  <c r="AK368" i="1"/>
  <c r="AK378" i="1"/>
  <c r="AK388" i="1"/>
  <c r="AK359" i="1"/>
  <c r="AK403" i="1"/>
  <c r="AK413" i="1"/>
  <c r="AK435" i="1"/>
  <c r="AK458" i="1"/>
  <c r="AK473" i="1"/>
  <c r="AK495" i="1"/>
  <c r="U20" i="1"/>
  <c r="U40" i="1"/>
  <c r="U60" i="1"/>
  <c r="U76" i="1"/>
  <c r="U92" i="1"/>
  <c r="U108" i="1"/>
  <c r="U124" i="1"/>
  <c r="U140" i="1"/>
  <c r="U156" i="1"/>
  <c r="U172" i="1"/>
  <c r="U188" i="1"/>
  <c r="U204" i="1"/>
  <c r="U220" i="1"/>
  <c r="U236" i="1"/>
  <c r="U252" i="1"/>
  <c r="U268" i="1"/>
  <c r="U284" i="1"/>
  <c r="U300" i="1"/>
  <c r="U316" i="1"/>
  <c r="U332" i="1"/>
  <c r="U348" i="1"/>
  <c r="U364" i="1"/>
  <c r="U380" i="1"/>
  <c r="U396" i="1"/>
  <c r="U412" i="1"/>
  <c r="U428" i="1"/>
  <c r="U444" i="1"/>
  <c r="U460" i="1"/>
  <c r="U476" i="1"/>
  <c r="U492" i="1"/>
  <c r="AK185" i="1"/>
  <c r="AK493" i="1"/>
  <c r="AK501" i="1"/>
  <c r="AK503" i="1"/>
  <c r="U22" i="1"/>
  <c r="U42" i="1"/>
  <c r="U61" i="1"/>
  <c r="U77" i="1"/>
  <c r="U93" i="1"/>
  <c r="U109" i="1"/>
  <c r="U125" i="1"/>
  <c r="U141" i="1"/>
  <c r="U157" i="1"/>
  <c r="U173" i="1"/>
  <c r="U189" i="1"/>
  <c r="U205" i="1"/>
  <c r="U221" i="1"/>
  <c r="U237" i="1"/>
  <c r="U253" i="1"/>
  <c r="U269" i="1"/>
  <c r="U285" i="1"/>
  <c r="U301" i="1"/>
  <c r="U317" i="1"/>
  <c r="U333" i="1"/>
  <c r="U349" i="1"/>
  <c r="U365" i="1"/>
  <c r="U381" i="1"/>
  <c r="U397" i="1"/>
  <c r="U413" i="1"/>
  <c r="U429" i="1"/>
  <c r="U445" i="1"/>
  <c r="U461" i="1"/>
  <c r="U477" i="1"/>
  <c r="U493" i="1"/>
  <c r="AK310" i="1"/>
  <c r="AK321" i="1"/>
  <c r="AK407" i="1"/>
  <c r="AK410" i="1"/>
  <c r="AK469" i="1"/>
  <c r="AK482" i="1"/>
  <c r="AK491" i="1"/>
  <c r="AK499" i="1"/>
  <c r="U23" i="1"/>
  <c r="U44" i="1"/>
  <c r="U62" i="1"/>
  <c r="U78" i="1"/>
  <c r="U94" i="1"/>
  <c r="U110" i="1"/>
  <c r="U126" i="1"/>
  <c r="U142" i="1"/>
  <c r="U158" i="1"/>
  <c r="U174" i="1"/>
  <c r="U190" i="1"/>
  <c r="U206" i="1"/>
  <c r="U222" i="1"/>
  <c r="U238" i="1"/>
  <c r="U254" i="1"/>
  <c r="U270" i="1"/>
  <c r="U286" i="1"/>
  <c r="U302" i="1"/>
  <c r="U318" i="1"/>
  <c r="U334" i="1"/>
  <c r="U350" i="1"/>
  <c r="U366" i="1"/>
  <c r="U382" i="1"/>
  <c r="U398" i="1"/>
  <c r="U414" i="1"/>
  <c r="U430" i="1"/>
  <c r="U446" i="1"/>
  <c r="U462" i="1"/>
  <c r="U478" i="1"/>
  <c r="U494" i="1"/>
  <c r="AK393" i="1"/>
  <c r="AK438" i="1"/>
  <c r="AK450" i="1"/>
  <c r="AK453" i="1"/>
  <c r="AK487" i="1"/>
  <c r="U24" i="1"/>
  <c r="U45" i="1"/>
  <c r="U63" i="1"/>
  <c r="U79" i="1"/>
  <c r="U95" i="1"/>
  <c r="U111" i="1"/>
  <c r="U127" i="1"/>
  <c r="U143" i="1"/>
  <c r="U159" i="1"/>
  <c r="U175" i="1"/>
  <c r="U191" i="1"/>
  <c r="U207" i="1"/>
  <c r="U223" i="1"/>
  <c r="U239" i="1"/>
  <c r="U255" i="1"/>
  <c r="U271" i="1"/>
  <c r="U287" i="1"/>
  <c r="U303" i="1"/>
  <c r="U319" i="1"/>
  <c r="U335" i="1"/>
  <c r="U351" i="1"/>
  <c r="U367" i="1"/>
  <c r="U383" i="1"/>
  <c r="U399" i="1"/>
  <c r="U415" i="1"/>
  <c r="U431" i="1"/>
  <c r="U447" i="1"/>
  <c r="U463" i="1"/>
  <c r="U479" i="1"/>
  <c r="U495" i="1"/>
  <c r="AK298" i="1"/>
  <c r="AK397" i="1"/>
  <c r="AK433" i="1"/>
  <c r="AK467" i="1"/>
  <c r="AK489" i="1"/>
  <c r="U4" i="1"/>
  <c r="U26" i="1"/>
  <c r="U46" i="1"/>
  <c r="U64" i="1"/>
  <c r="U80" i="1"/>
  <c r="U96" i="1"/>
  <c r="U112" i="1"/>
  <c r="U128" i="1"/>
  <c r="U144" i="1"/>
  <c r="U160" i="1"/>
  <c r="U176" i="1"/>
  <c r="U192" i="1"/>
  <c r="U208" i="1"/>
  <c r="U224" i="1"/>
  <c r="U240" i="1"/>
  <c r="U256" i="1"/>
  <c r="U272" i="1"/>
  <c r="U288" i="1"/>
  <c r="U304" i="1"/>
  <c r="U320" i="1"/>
  <c r="U336" i="1"/>
  <c r="U352" i="1"/>
  <c r="U368" i="1"/>
  <c r="AK274" i="1"/>
  <c r="AK316" i="1"/>
  <c r="AK333" i="1"/>
  <c r="AK338" i="1"/>
  <c r="AK386" i="1"/>
  <c r="AK422" i="1"/>
  <c r="AK436" i="1"/>
  <c r="AK447" i="1"/>
  <c r="AK456" i="1"/>
  <c r="AK478" i="1"/>
  <c r="U6" i="1"/>
  <c r="U28" i="1"/>
  <c r="U47" i="1"/>
  <c r="U65" i="1"/>
  <c r="U81" i="1"/>
  <c r="U97" i="1"/>
  <c r="U113" i="1"/>
  <c r="U129" i="1"/>
  <c r="U145" i="1"/>
  <c r="U161" i="1"/>
  <c r="U177" i="1"/>
  <c r="U193" i="1"/>
  <c r="U209" i="1"/>
  <c r="U225" i="1"/>
  <c r="U241" i="1"/>
  <c r="U257" i="1"/>
  <c r="U273" i="1"/>
  <c r="U289" i="1"/>
  <c r="U305" i="1"/>
  <c r="U321" i="1"/>
  <c r="U337" i="1"/>
  <c r="U353" i="1"/>
  <c r="U369" i="1"/>
  <c r="U385" i="1"/>
  <c r="U401" i="1"/>
  <c r="U417" i="1"/>
  <c r="U433" i="1"/>
  <c r="U449" i="1"/>
  <c r="U465" i="1"/>
  <c r="U481" i="1"/>
  <c r="U497" i="1"/>
  <c r="AK281" i="1"/>
  <c r="AK311" i="1"/>
  <c r="AK361" i="1"/>
  <c r="AK411" i="1"/>
  <c r="AK430" i="1"/>
  <c r="AK472" i="1"/>
  <c r="AK476" i="1"/>
  <c r="AK485" i="1"/>
  <c r="U7" i="1"/>
  <c r="U29" i="1"/>
  <c r="U48" i="1"/>
  <c r="U66" i="1"/>
  <c r="U82" i="1"/>
  <c r="U98" i="1"/>
  <c r="U114" i="1"/>
  <c r="U130" i="1"/>
  <c r="U146" i="1"/>
  <c r="U162" i="1"/>
  <c r="U178" i="1"/>
  <c r="U194" i="1"/>
  <c r="U210" i="1"/>
  <c r="U226" i="1"/>
  <c r="U242" i="1"/>
  <c r="U258" i="1"/>
  <c r="U274" i="1"/>
  <c r="U290" i="1"/>
  <c r="U306" i="1"/>
  <c r="U322" i="1"/>
  <c r="U338" i="1"/>
  <c r="U354" i="1"/>
  <c r="U370" i="1"/>
  <c r="U386" i="1"/>
  <c r="U402" i="1"/>
  <c r="U418" i="1"/>
  <c r="U434" i="1"/>
  <c r="U450" i="1"/>
  <c r="U466" i="1"/>
  <c r="U482" i="1"/>
  <c r="U498" i="1"/>
  <c r="AK165" i="1"/>
  <c r="AK401" i="1"/>
  <c r="AK417" i="1"/>
  <c r="AK425" i="1"/>
  <c r="AK461" i="1"/>
  <c r="AK496" i="1"/>
  <c r="U10" i="1"/>
  <c r="U30" i="1"/>
  <c r="U49" i="1"/>
  <c r="U67" i="1"/>
  <c r="U83" i="1"/>
  <c r="U99" i="1"/>
  <c r="U115" i="1"/>
  <c r="U131" i="1"/>
  <c r="U147" i="1"/>
  <c r="U163" i="1"/>
  <c r="U179" i="1"/>
  <c r="U195" i="1"/>
  <c r="U211" i="1"/>
  <c r="U227" i="1"/>
  <c r="AK459" i="1"/>
  <c r="AK463" i="1"/>
  <c r="AK470" i="1"/>
  <c r="AK374" i="1"/>
  <c r="AK423" i="1"/>
  <c r="AK494" i="1"/>
  <c r="U13" i="1"/>
  <c r="U32" i="1"/>
  <c r="U51" i="1"/>
  <c r="U69" i="1"/>
  <c r="U85" i="1"/>
  <c r="U101" i="1"/>
  <c r="U117" i="1"/>
  <c r="U133" i="1"/>
  <c r="U149" i="1"/>
  <c r="U165" i="1"/>
  <c r="U181" i="1"/>
  <c r="U197" i="1"/>
  <c r="U213" i="1"/>
  <c r="U229" i="1"/>
  <c r="AK307" i="1"/>
  <c r="AK398" i="1"/>
  <c r="AK431" i="1"/>
  <c r="AK448" i="1"/>
  <c r="AK488" i="1"/>
  <c r="AK500" i="1"/>
  <c r="U14" i="1"/>
  <c r="U33" i="1"/>
  <c r="U52" i="1"/>
  <c r="U70" i="1"/>
  <c r="U86" i="1"/>
  <c r="U102" i="1"/>
  <c r="U118" i="1"/>
  <c r="U134" i="1"/>
  <c r="U150" i="1"/>
  <c r="U166" i="1"/>
  <c r="AK283" i="1"/>
  <c r="AK371" i="1"/>
  <c r="AK391" i="1"/>
  <c r="AK395" i="1"/>
  <c r="AK426" i="1"/>
  <c r="AK409" i="1"/>
  <c r="AK271" i="1"/>
  <c r="AK345" i="1"/>
  <c r="U39" i="1"/>
  <c r="U89" i="1"/>
  <c r="U135" i="1"/>
  <c r="U171" i="1"/>
  <c r="U214" i="1"/>
  <c r="U246" i="1"/>
  <c r="U276" i="1"/>
  <c r="U299" i="1"/>
  <c r="U329" i="1"/>
  <c r="U359" i="1"/>
  <c r="U388" i="1"/>
  <c r="U410" i="1"/>
  <c r="U438" i="1"/>
  <c r="U464" i="1"/>
  <c r="U488" i="1"/>
  <c r="AK380" i="1"/>
  <c r="AK446" i="1"/>
  <c r="U50" i="1"/>
  <c r="U90" i="1"/>
  <c r="U136" i="1"/>
  <c r="U180" i="1"/>
  <c r="U215" i="1"/>
  <c r="U247" i="1"/>
  <c r="U277" i="1"/>
  <c r="U307" i="1"/>
  <c r="U330" i="1"/>
  <c r="U360" i="1"/>
  <c r="U389" i="1"/>
  <c r="U411" i="1"/>
  <c r="U439" i="1"/>
  <c r="U53" i="1"/>
  <c r="U91" i="1"/>
  <c r="U137" i="1"/>
  <c r="U182" i="1"/>
  <c r="U216" i="1"/>
  <c r="U248" i="1"/>
  <c r="U278" i="1"/>
  <c r="U308" i="1"/>
  <c r="U331" i="1"/>
  <c r="U361" i="1"/>
  <c r="U390" i="1"/>
  <c r="U416" i="1"/>
  <c r="U440" i="1"/>
  <c r="U468" i="1"/>
  <c r="U490" i="1"/>
  <c r="AK468" i="1"/>
  <c r="AK484" i="1"/>
  <c r="U54" i="1"/>
  <c r="U100" i="1"/>
  <c r="U138" i="1"/>
  <c r="U183" i="1"/>
  <c r="U217" i="1"/>
  <c r="U249" i="1"/>
  <c r="U279" i="1"/>
  <c r="U309" i="1"/>
  <c r="U339" i="1"/>
  <c r="U362" i="1"/>
  <c r="U391" i="1"/>
  <c r="U419" i="1"/>
  <c r="U441" i="1"/>
  <c r="U469" i="1"/>
  <c r="U491" i="1"/>
  <c r="AK477" i="1"/>
  <c r="U55" i="1"/>
  <c r="U103" i="1"/>
  <c r="U139" i="1"/>
  <c r="U184" i="1"/>
  <c r="U218" i="1"/>
  <c r="U250" i="1"/>
  <c r="U280" i="1"/>
  <c r="U310" i="1"/>
  <c r="U340" i="1"/>
  <c r="U363" i="1"/>
  <c r="U392" i="1"/>
  <c r="U420" i="1"/>
  <c r="U442" i="1"/>
  <c r="U470" i="1"/>
  <c r="U496" i="1"/>
  <c r="AK415" i="1"/>
  <c r="AK464" i="1"/>
  <c r="U12" i="1"/>
  <c r="U56" i="1"/>
  <c r="U104" i="1"/>
  <c r="U148" i="1"/>
  <c r="U185" i="1"/>
  <c r="U219" i="1"/>
  <c r="U251" i="1"/>
  <c r="U281" i="1"/>
  <c r="U311" i="1"/>
  <c r="U341" i="1"/>
  <c r="U371" i="1"/>
  <c r="U393" i="1"/>
  <c r="U421" i="1"/>
  <c r="U443" i="1"/>
  <c r="U471" i="1"/>
  <c r="U499" i="1"/>
  <c r="U15" i="1"/>
  <c r="U58" i="1"/>
  <c r="U105" i="1"/>
  <c r="U151" i="1"/>
  <c r="U186" i="1"/>
  <c r="U228" i="1"/>
  <c r="U259" i="1"/>
  <c r="U282" i="1"/>
  <c r="U312" i="1"/>
  <c r="U342" i="1"/>
  <c r="U372" i="1"/>
  <c r="U394" i="1"/>
  <c r="U422" i="1"/>
  <c r="U448" i="1"/>
  <c r="U472" i="1"/>
  <c r="U500" i="1"/>
  <c r="U16" i="1"/>
  <c r="U68" i="1"/>
  <c r="U106" i="1"/>
  <c r="U152" i="1"/>
  <c r="U187" i="1"/>
  <c r="U230" i="1"/>
  <c r="U260" i="1"/>
  <c r="U283" i="1"/>
  <c r="U313" i="1"/>
  <c r="U343" i="1"/>
  <c r="U373" i="1"/>
  <c r="U395" i="1"/>
  <c r="U423" i="1"/>
  <c r="U451" i="1"/>
  <c r="U473" i="1"/>
  <c r="U501" i="1"/>
  <c r="AK363" i="1"/>
  <c r="AK443" i="1"/>
  <c r="U17" i="1"/>
  <c r="U71" i="1"/>
  <c r="U107" i="1"/>
  <c r="U153" i="1"/>
  <c r="U196" i="1"/>
  <c r="U231" i="1"/>
  <c r="U261" i="1"/>
  <c r="U291" i="1"/>
  <c r="U314" i="1"/>
  <c r="U344" i="1"/>
  <c r="U374" i="1"/>
  <c r="U400" i="1"/>
  <c r="U424" i="1"/>
  <c r="AK460" i="1"/>
  <c r="U18" i="1"/>
  <c r="U72" i="1"/>
  <c r="U116" i="1"/>
  <c r="U154" i="1"/>
  <c r="U198" i="1"/>
  <c r="U232" i="1"/>
  <c r="U262" i="1"/>
  <c r="U292" i="1"/>
  <c r="U315" i="1"/>
  <c r="U345" i="1"/>
  <c r="U375" i="1"/>
  <c r="U403" i="1"/>
  <c r="U425" i="1"/>
  <c r="U453" i="1"/>
  <c r="U475" i="1"/>
  <c r="U503" i="1"/>
  <c r="AK349" i="1"/>
  <c r="AK384" i="1"/>
  <c r="AK455" i="1"/>
  <c r="AK490" i="1"/>
  <c r="U19" i="1"/>
  <c r="U73" i="1"/>
  <c r="U119" i="1"/>
  <c r="U155" i="1"/>
  <c r="U199" i="1"/>
  <c r="U233" i="1"/>
  <c r="U263" i="1"/>
  <c r="U293" i="1"/>
  <c r="U323" i="1"/>
  <c r="U346" i="1"/>
  <c r="U376" i="1"/>
  <c r="U404" i="1"/>
  <c r="U426" i="1"/>
  <c r="U454" i="1"/>
  <c r="U480" i="1"/>
  <c r="U31" i="1"/>
  <c r="U74" i="1"/>
  <c r="U120" i="1"/>
  <c r="U164" i="1"/>
  <c r="U200" i="1"/>
  <c r="U234" i="1"/>
  <c r="U264" i="1"/>
  <c r="U294" i="1"/>
  <c r="U324" i="1"/>
  <c r="U347" i="1"/>
  <c r="U377" i="1"/>
  <c r="U405" i="1"/>
  <c r="U427" i="1"/>
  <c r="U455" i="1"/>
  <c r="AK418" i="1"/>
  <c r="AK475" i="1"/>
  <c r="AK498" i="1"/>
  <c r="U35" i="1"/>
  <c r="U84" i="1"/>
  <c r="U122" i="1"/>
  <c r="U168" i="1"/>
  <c r="U202" i="1"/>
  <c r="U243" i="1"/>
  <c r="U266" i="1"/>
  <c r="U296" i="1"/>
  <c r="U326" i="1"/>
  <c r="U356" i="1"/>
  <c r="U379" i="1"/>
  <c r="U407" i="1"/>
  <c r="U435" i="1"/>
  <c r="U457" i="1"/>
  <c r="U485" i="1"/>
  <c r="AK479" i="1"/>
  <c r="U88" i="1"/>
  <c r="U295" i="1"/>
  <c r="U436" i="1"/>
  <c r="Q5" i="1"/>
  <c r="Q21" i="1"/>
  <c r="Q37" i="1"/>
  <c r="Q53" i="1"/>
  <c r="Q69" i="1"/>
  <c r="Q85" i="1"/>
  <c r="Q101" i="1"/>
  <c r="Q117" i="1"/>
  <c r="Q133" i="1"/>
  <c r="Q149" i="1"/>
  <c r="Q165" i="1"/>
  <c r="Q181" i="1"/>
  <c r="Q197" i="1"/>
  <c r="Q213" i="1"/>
  <c r="Q229" i="1"/>
  <c r="Q245" i="1"/>
  <c r="Q261" i="1"/>
  <c r="Q277" i="1"/>
  <c r="Q293" i="1"/>
  <c r="Q309" i="1"/>
  <c r="Q325" i="1"/>
  <c r="Q341" i="1"/>
  <c r="U121" i="1"/>
  <c r="U297" i="1"/>
  <c r="U437" i="1"/>
  <c r="Q6" i="1"/>
  <c r="Q22" i="1"/>
  <c r="Q38" i="1"/>
  <c r="Q54" i="1"/>
  <c r="Q70" i="1"/>
  <c r="Q86" i="1"/>
  <c r="Q102" i="1"/>
  <c r="Q118" i="1"/>
  <c r="Q134" i="1"/>
  <c r="Q150" i="1"/>
  <c r="Q166" i="1"/>
  <c r="Q182" i="1"/>
  <c r="Q198" i="1"/>
  <c r="Q214" i="1"/>
  <c r="Q230" i="1"/>
  <c r="Q246" i="1"/>
  <c r="Q262" i="1"/>
  <c r="Q278" i="1"/>
  <c r="Q294" i="1"/>
  <c r="Q310" i="1"/>
  <c r="Q326" i="1"/>
  <c r="Q342" i="1"/>
  <c r="AK466" i="1"/>
  <c r="U123" i="1"/>
  <c r="U298" i="1"/>
  <c r="U452" i="1"/>
  <c r="Q7" i="1"/>
  <c r="Q23" i="1"/>
  <c r="Q39" i="1"/>
  <c r="Q55" i="1"/>
  <c r="Q71" i="1"/>
  <c r="Q87" i="1"/>
  <c r="Q103" i="1"/>
  <c r="Q119" i="1"/>
  <c r="Q135" i="1"/>
  <c r="Q151" i="1"/>
  <c r="Q167" i="1"/>
  <c r="Q183" i="1"/>
  <c r="Q199" i="1"/>
  <c r="Q215" i="1"/>
  <c r="Q231" i="1"/>
  <c r="Q247" i="1"/>
  <c r="Q263" i="1"/>
  <c r="Q279" i="1"/>
  <c r="Q295" i="1"/>
  <c r="Q311" i="1"/>
  <c r="Q327" i="1"/>
  <c r="Q343" i="1"/>
  <c r="U132" i="1"/>
  <c r="U325" i="1"/>
  <c r="U456" i="1"/>
  <c r="Q8" i="1"/>
  <c r="Q24" i="1"/>
  <c r="Q40" i="1"/>
  <c r="Q56" i="1"/>
  <c r="Q72" i="1"/>
  <c r="Q88" i="1"/>
  <c r="Q104" i="1"/>
  <c r="Q120" i="1"/>
  <c r="Q136" i="1"/>
  <c r="Q152" i="1"/>
  <c r="Q168" i="1"/>
  <c r="Q184" i="1"/>
  <c r="Q200" i="1"/>
  <c r="Q216" i="1"/>
  <c r="Q232" i="1"/>
  <c r="Q248" i="1"/>
  <c r="Q264" i="1"/>
  <c r="Q280" i="1"/>
  <c r="Q296" i="1"/>
  <c r="Q312" i="1"/>
  <c r="Q328" i="1"/>
  <c r="Q344" i="1"/>
  <c r="U167" i="1"/>
  <c r="U327" i="1"/>
  <c r="U458" i="1"/>
  <c r="Q9" i="1"/>
  <c r="Q25" i="1"/>
  <c r="Q41" i="1"/>
  <c r="Q57" i="1"/>
  <c r="Q73" i="1"/>
  <c r="Q89" i="1"/>
  <c r="Q105" i="1"/>
  <c r="Q121" i="1"/>
  <c r="Q137" i="1"/>
  <c r="Q153" i="1"/>
  <c r="Q169" i="1"/>
  <c r="Q185" i="1"/>
  <c r="Q201" i="1"/>
  <c r="Q217" i="1"/>
  <c r="Q233" i="1"/>
  <c r="Q249" i="1"/>
  <c r="Q265" i="1"/>
  <c r="Q281" i="1"/>
  <c r="Q297" i="1"/>
  <c r="U169" i="1"/>
  <c r="U328" i="1"/>
  <c r="U459" i="1"/>
  <c r="Q10" i="1"/>
  <c r="Q26" i="1"/>
  <c r="Q42" i="1"/>
  <c r="Q58" i="1"/>
  <c r="Q74" i="1"/>
  <c r="Q90" i="1"/>
  <c r="Q106" i="1"/>
  <c r="Q122" i="1"/>
  <c r="Q138" i="1"/>
  <c r="Q154" i="1"/>
  <c r="Q170" i="1"/>
  <c r="Q186" i="1"/>
  <c r="Q202" i="1"/>
  <c r="Q218" i="1"/>
  <c r="Q234" i="1"/>
  <c r="Q250" i="1"/>
  <c r="Q266" i="1"/>
  <c r="U170" i="1"/>
  <c r="U355" i="1"/>
  <c r="U467" i="1"/>
  <c r="Q11" i="1"/>
  <c r="Q27" i="1"/>
  <c r="Q43" i="1"/>
  <c r="Q59" i="1"/>
  <c r="Q75" i="1"/>
  <c r="Q91" i="1"/>
  <c r="Q107" i="1"/>
  <c r="Q123" i="1"/>
  <c r="Q139" i="1"/>
  <c r="Q155" i="1"/>
  <c r="Q171" i="1"/>
  <c r="Q187" i="1"/>
  <c r="Q203" i="1"/>
  <c r="Q219" i="1"/>
  <c r="Q235" i="1"/>
  <c r="Q251" i="1"/>
  <c r="Q267" i="1"/>
  <c r="Q283" i="1"/>
  <c r="Q299" i="1"/>
  <c r="Q315" i="1"/>
  <c r="Q331" i="1"/>
  <c r="Q347" i="1"/>
  <c r="U201" i="1"/>
  <c r="U357" i="1"/>
  <c r="U474" i="1"/>
  <c r="Q12" i="1"/>
  <c r="Q28" i="1"/>
  <c r="Q44" i="1"/>
  <c r="Q60" i="1"/>
  <c r="Q76" i="1"/>
  <c r="Q92" i="1"/>
  <c r="Q108" i="1"/>
  <c r="Q124" i="1"/>
  <c r="Q140" i="1"/>
  <c r="Q156" i="1"/>
  <c r="Q172" i="1"/>
  <c r="Q188" i="1"/>
  <c r="Q204" i="1"/>
  <c r="Q220" i="1"/>
  <c r="Q236" i="1"/>
  <c r="Q252" i="1"/>
  <c r="Q268" i="1"/>
  <c r="Q284" i="1"/>
  <c r="Q300" i="1"/>
  <c r="Q316" i="1"/>
  <c r="Q332" i="1"/>
  <c r="U203" i="1"/>
  <c r="U358" i="1"/>
  <c r="U483" i="1"/>
  <c r="Q13" i="1"/>
  <c r="Q29" i="1"/>
  <c r="Q45" i="1"/>
  <c r="Q61" i="1"/>
  <c r="Q77" i="1"/>
  <c r="Q93" i="1"/>
  <c r="Q109" i="1"/>
  <c r="Q125" i="1"/>
  <c r="Q141" i="1"/>
  <c r="Q157" i="1"/>
  <c r="Q173" i="1"/>
  <c r="Q189" i="1"/>
  <c r="Q205" i="1"/>
  <c r="Q221" i="1"/>
  <c r="AK440" i="1"/>
  <c r="U212" i="1"/>
  <c r="U378" i="1"/>
  <c r="U484" i="1"/>
  <c r="Q14" i="1"/>
  <c r="Q30" i="1"/>
  <c r="Q46" i="1"/>
  <c r="Q62" i="1"/>
  <c r="Q78" i="1"/>
  <c r="Q94" i="1"/>
  <c r="Q110" i="1"/>
  <c r="Q126" i="1"/>
  <c r="Q142" i="1"/>
  <c r="Q158" i="1"/>
  <c r="Q174" i="1"/>
  <c r="Q190" i="1"/>
  <c r="Q206" i="1"/>
  <c r="Q222" i="1"/>
  <c r="Q238" i="1"/>
  <c r="Q254" i="1"/>
  <c r="Q270" i="1"/>
  <c r="Q286" i="1"/>
  <c r="Q302" i="1"/>
  <c r="Q318" i="1"/>
  <c r="Q334" i="1"/>
  <c r="Q350" i="1"/>
  <c r="U235" i="1"/>
  <c r="U384" i="1"/>
  <c r="U486" i="1"/>
  <c r="Q15" i="1"/>
  <c r="Q31" i="1"/>
  <c r="Q47" i="1"/>
  <c r="Q63" i="1"/>
  <c r="Q79" i="1"/>
  <c r="Q95" i="1"/>
  <c r="Q111" i="1"/>
  <c r="Q127" i="1"/>
  <c r="Q143" i="1"/>
  <c r="Q159" i="1"/>
  <c r="Q175" i="1"/>
  <c r="Q191" i="1"/>
  <c r="AK232" i="1"/>
  <c r="U34" i="1"/>
  <c r="U244" i="1"/>
  <c r="U387" i="1"/>
  <c r="U487" i="1"/>
  <c r="Q16" i="1"/>
  <c r="Q32" i="1"/>
  <c r="Q48" i="1"/>
  <c r="Q64" i="1"/>
  <c r="Q80" i="1"/>
  <c r="Q96" i="1"/>
  <c r="Q112" i="1"/>
  <c r="Q128" i="1"/>
  <c r="Q144" i="1"/>
  <c r="Q160" i="1"/>
  <c r="Q176" i="1"/>
  <c r="Q192" i="1"/>
  <c r="U36" i="1"/>
  <c r="U245" i="1"/>
  <c r="U406" i="1"/>
  <c r="U489" i="1"/>
  <c r="Q17" i="1"/>
  <c r="Q33" i="1"/>
  <c r="Q49" i="1"/>
  <c r="Q65" i="1"/>
  <c r="Q81" i="1"/>
  <c r="Q97" i="1"/>
  <c r="Q113" i="1"/>
  <c r="Q129" i="1"/>
  <c r="Q145" i="1"/>
  <c r="U75" i="1"/>
  <c r="Q51" i="1"/>
  <c r="Q132" i="1"/>
  <c r="Q207" i="1"/>
  <c r="Q242" i="1"/>
  <c r="Q276" i="1"/>
  <c r="Q308" i="1"/>
  <c r="Q338" i="1"/>
  <c r="Q360" i="1"/>
  <c r="Q376" i="1"/>
  <c r="Q392" i="1"/>
  <c r="Q408" i="1"/>
  <c r="Q424" i="1"/>
  <c r="Q440" i="1"/>
  <c r="Q456" i="1"/>
  <c r="Q472" i="1"/>
  <c r="Q488" i="1"/>
  <c r="Q449" i="1"/>
  <c r="Q404" i="1"/>
  <c r="Q336" i="1"/>
  <c r="Q502" i="1"/>
  <c r="U87" i="1"/>
  <c r="Q52" i="1"/>
  <c r="Q146" i="1"/>
  <c r="Q208" i="1"/>
  <c r="Q243" i="1"/>
  <c r="Q282" i="1"/>
  <c r="Q313" i="1"/>
  <c r="Q339" i="1"/>
  <c r="Q361" i="1"/>
  <c r="Q377" i="1"/>
  <c r="Q393" i="1"/>
  <c r="Q409" i="1"/>
  <c r="Q425" i="1"/>
  <c r="Q441" i="1"/>
  <c r="Q457" i="1"/>
  <c r="Q473" i="1"/>
  <c r="Q489" i="1"/>
  <c r="Q394" i="1"/>
  <c r="Q426" i="1"/>
  <c r="Q458" i="1"/>
  <c r="Q490" i="1"/>
  <c r="Q444" i="1"/>
  <c r="Q493" i="1"/>
  <c r="Q383" i="1"/>
  <c r="Q463" i="1"/>
  <c r="Q496" i="1"/>
  <c r="Q298" i="1"/>
  <c r="Q433" i="1"/>
  <c r="Q483" i="1"/>
  <c r="Q115" i="1"/>
  <c r="Q436" i="1"/>
  <c r="Q485" i="1"/>
  <c r="Q406" i="1"/>
  <c r="U265" i="1"/>
  <c r="Q66" i="1"/>
  <c r="Q147" i="1"/>
  <c r="Q209" i="1"/>
  <c r="Q244" i="1"/>
  <c r="Q285" i="1"/>
  <c r="Q314" i="1"/>
  <c r="Q340" i="1"/>
  <c r="Q362" i="1"/>
  <c r="Q378" i="1"/>
  <c r="Q410" i="1"/>
  <c r="Q442" i="1"/>
  <c r="Q474" i="1"/>
  <c r="Q412" i="1"/>
  <c r="Q476" i="1"/>
  <c r="Q401" i="1"/>
  <c r="Q358" i="1"/>
  <c r="U267" i="1"/>
  <c r="Q67" i="1"/>
  <c r="Q148" i="1"/>
  <c r="Q210" i="1"/>
  <c r="Q253" i="1"/>
  <c r="Q287" i="1"/>
  <c r="Q317" i="1"/>
  <c r="Q345" i="1"/>
  <c r="Q363" i="1"/>
  <c r="Q379" i="1"/>
  <c r="Q395" i="1"/>
  <c r="Q411" i="1"/>
  <c r="Q427" i="1"/>
  <c r="Q443" i="1"/>
  <c r="Q459" i="1"/>
  <c r="Q475" i="1"/>
  <c r="Q491" i="1"/>
  <c r="Q396" i="1"/>
  <c r="Q460" i="1"/>
  <c r="Q291" i="1"/>
  <c r="Q415" i="1"/>
  <c r="Q495" i="1"/>
  <c r="Q226" i="1"/>
  <c r="Q385" i="1"/>
  <c r="Q481" i="1"/>
  <c r="Q333" i="1"/>
  <c r="Q469" i="1"/>
  <c r="Q36" i="1"/>
  <c r="Q374" i="1"/>
  <c r="U275" i="1"/>
  <c r="Q68" i="1"/>
  <c r="Q161" i="1"/>
  <c r="Q211" i="1"/>
  <c r="Q255" i="1"/>
  <c r="Q288" i="1"/>
  <c r="Q319" i="1"/>
  <c r="Q346" i="1"/>
  <c r="Q364" i="1"/>
  <c r="Q380" i="1"/>
  <c r="Q428" i="1"/>
  <c r="Q492" i="1"/>
  <c r="Q322" i="1"/>
  <c r="Q431" i="1"/>
  <c r="Q464" i="1"/>
  <c r="Q99" i="1"/>
  <c r="Q353" i="1"/>
  <c r="Q497" i="1"/>
  <c r="Q304" i="1"/>
  <c r="Q453" i="1"/>
  <c r="Q195" i="1"/>
  <c r="Q390" i="1"/>
  <c r="U408" i="1"/>
  <c r="Q82" i="1"/>
  <c r="Q162" i="1"/>
  <c r="Q212" i="1"/>
  <c r="Q256" i="1"/>
  <c r="Q289" i="1"/>
  <c r="Q320" i="1"/>
  <c r="Q348" i="1"/>
  <c r="Q365" i="1"/>
  <c r="Q381" i="1"/>
  <c r="Q397" i="1"/>
  <c r="Q413" i="1"/>
  <c r="Q429" i="1"/>
  <c r="Q445" i="1"/>
  <c r="Q461" i="1"/>
  <c r="Q477" i="1"/>
  <c r="Q351" i="1"/>
  <c r="Q447" i="1"/>
  <c r="Q480" i="1"/>
  <c r="Q18" i="1"/>
  <c r="Q324" i="1"/>
  <c r="Q465" i="1"/>
  <c r="Q499" i="1"/>
  <c r="Q237" i="1"/>
  <c r="Q420" i="1"/>
  <c r="U409" i="1"/>
  <c r="Q83" i="1"/>
  <c r="Q163" i="1"/>
  <c r="Q223" i="1"/>
  <c r="Q257" i="1"/>
  <c r="Q290" i="1"/>
  <c r="Q321" i="1"/>
  <c r="Q349" i="1"/>
  <c r="Q366" i="1"/>
  <c r="Q382" i="1"/>
  <c r="Q398" i="1"/>
  <c r="Q414" i="1"/>
  <c r="Q430" i="1"/>
  <c r="Q446" i="1"/>
  <c r="Q462" i="1"/>
  <c r="Q478" i="1"/>
  <c r="Q494" i="1"/>
  <c r="Q164" i="1"/>
  <c r="Q224" i="1"/>
  <c r="Q258" i="1"/>
  <c r="Q367" i="1"/>
  <c r="Q399" i="1"/>
  <c r="Q479" i="1"/>
  <c r="Q260" i="1"/>
  <c r="Q417" i="1"/>
  <c r="Q451" i="1"/>
  <c r="Q388" i="1"/>
  <c r="Q130" i="1"/>
  <c r="Q486" i="1"/>
  <c r="U432" i="1"/>
  <c r="Q84" i="1"/>
  <c r="Q437" i="1"/>
  <c r="AK399" i="1"/>
  <c r="U502" i="1"/>
  <c r="Q4" i="1"/>
  <c r="Q98" i="1"/>
  <c r="Q177" i="1"/>
  <c r="Q225" i="1"/>
  <c r="Q259" i="1"/>
  <c r="Q292" i="1"/>
  <c r="Q323" i="1"/>
  <c r="Q352" i="1"/>
  <c r="Q368" i="1"/>
  <c r="Q384" i="1"/>
  <c r="Q400" i="1"/>
  <c r="Q416" i="1"/>
  <c r="Q432" i="1"/>
  <c r="Q448" i="1"/>
  <c r="Q178" i="1"/>
  <c r="Q369" i="1"/>
  <c r="Q435" i="1"/>
  <c r="Q272" i="1"/>
  <c r="Q484" i="1"/>
  <c r="Q240" i="1"/>
  <c r="Q454" i="1"/>
  <c r="Q19" i="1"/>
  <c r="Q100" i="1"/>
  <c r="Q179" i="1"/>
  <c r="Q227" i="1"/>
  <c r="Q269" i="1"/>
  <c r="Q301" i="1"/>
  <c r="Q329" i="1"/>
  <c r="Q354" i="1"/>
  <c r="Q370" i="1"/>
  <c r="Q386" i="1"/>
  <c r="Q402" i="1"/>
  <c r="Q418" i="1"/>
  <c r="Q434" i="1"/>
  <c r="Q450" i="1"/>
  <c r="Q466" i="1"/>
  <c r="Q482" i="1"/>
  <c r="Q498" i="1"/>
  <c r="Q419" i="1"/>
  <c r="Q372" i="1"/>
  <c r="Q422" i="1"/>
  <c r="Q20" i="1"/>
  <c r="Q114" i="1"/>
  <c r="Q180" i="1"/>
  <c r="Q228" i="1"/>
  <c r="Q271" i="1"/>
  <c r="Q303" i="1"/>
  <c r="Q330" i="1"/>
  <c r="Q355" i="1"/>
  <c r="Q371" i="1"/>
  <c r="Q387" i="1"/>
  <c r="Q403" i="1"/>
  <c r="Q467" i="1"/>
  <c r="Q34" i="1"/>
  <c r="Q452" i="1"/>
  <c r="Q501" i="1"/>
  <c r="Q274" i="1"/>
  <c r="Q438" i="1"/>
  <c r="Q193" i="1"/>
  <c r="Q500" i="1"/>
  <c r="Q35" i="1"/>
  <c r="Q116" i="1"/>
  <c r="Q194" i="1"/>
  <c r="Q239" i="1"/>
  <c r="Q273" i="1"/>
  <c r="Q305" i="1"/>
  <c r="Q335" i="1"/>
  <c r="Q357" i="1"/>
  <c r="Q373" i="1"/>
  <c r="Q389" i="1"/>
  <c r="Q405" i="1"/>
  <c r="Q421" i="1"/>
  <c r="U38" i="1"/>
  <c r="Q50" i="1"/>
  <c r="Q131" i="1"/>
  <c r="Q196" i="1"/>
  <c r="Q241" i="1"/>
  <c r="Q275" i="1"/>
  <c r="Q307" i="1"/>
  <c r="Q337" i="1"/>
  <c r="Q359" i="1"/>
  <c r="Q375" i="1"/>
  <c r="Q391" i="1"/>
  <c r="Q407" i="1"/>
  <c r="Q423" i="1"/>
  <c r="Q439" i="1"/>
  <c r="Q455" i="1"/>
  <c r="Q471" i="1"/>
  <c r="Q487" i="1"/>
  <c r="Q503" i="1"/>
  <c r="Q356" i="1"/>
  <c r="Q468" i="1"/>
  <c r="Q306" i="1"/>
  <c r="Q470" i="1"/>
  <c r="AJ3" i="1"/>
  <c r="D45" i="1"/>
  <c r="U3" i="1"/>
  <c r="Z3" i="1" s="1"/>
  <c r="AK3" i="1"/>
  <c r="D62" i="1"/>
  <c r="D63" i="1"/>
  <c r="J22" i="2" s="1"/>
  <c r="J19" i="2"/>
  <c r="D65" i="1"/>
  <c r="J24" i="2" s="1"/>
  <c r="D87" i="1"/>
  <c r="B28" i="4"/>
  <c r="B27" i="4"/>
  <c r="D56" i="1"/>
  <c r="D46" i="1" s="1"/>
  <c r="AO3" i="1" s="1"/>
  <c r="AP3" i="1" s="1"/>
  <c r="AS3" i="1" l="1"/>
  <c r="AJ326" i="1"/>
  <c r="AJ309" i="1"/>
  <c r="AJ157" i="1"/>
  <c r="AJ21" i="1"/>
  <c r="AJ477" i="1"/>
  <c r="AJ212" i="1"/>
  <c r="AJ420" i="1"/>
  <c r="AJ228" i="1"/>
  <c r="AJ60" i="1"/>
  <c r="AQ430" i="1"/>
  <c r="AR430" i="1" s="1"/>
  <c r="AQ339" i="1"/>
  <c r="AR339" i="1" s="1"/>
  <c r="AQ326" i="1"/>
  <c r="AR326" i="1" s="1"/>
  <c r="AJ238" i="1"/>
  <c r="AJ237" i="1"/>
  <c r="AJ101" i="1"/>
  <c r="AJ397" i="1"/>
  <c r="AJ452" i="1"/>
  <c r="AJ493" i="1"/>
  <c r="AJ348" i="1"/>
  <c r="AJ164" i="1"/>
  <c r="AJ4" i="1"/>
  <c r="AQ12" i="1"/>
  <c r="AR12" i="1" s="1"/>
  <c r="AJ214" i="1"/>
  <c r="AJ229" i="1"/>
  <c r="AJ93" i="1"/>
  <c r="AJ373" i="1"/>
  <c r="AJ428" i="1"/>
  <c r="AJ445" i="1"/>
  <c r="AJ340" i="1"/>
  <c r="AJ148" i="1"/>
  <c r="AQ112" i="1"/>
  <c r="AR112" i="1" s="1"/>
  <c r="AJ118" i="1"/>
  <c r="AJ221" i="1"/>
  <c r="AJ85" i="1"/>
  <c r="AJ365" i="1"/>
  <c r="AJ404" i="1"/>
  <c r="AJ421" i="1"/>
  <c r="AJ324" i="1"/>
  <c r="AJ140" i="1"/>
  <c r="AQ162" i="1"/>
  <c r="AR162" i="1" s="1"/>
  <c r="AJ389" i="1"/>
  <c r="AJ189" i="1"/>
  <c r="AJ53" i="1"/>
  <c r="AJ301" i="1"/>
  <c r="AJ308" i="1"/>
  <c r="AJ468" i="1"/>
  <c r="AJ276" i="1"/>
  <c r="AJ100" i="1"/>
  <c r="AQ489" i="1"/>
  <c r="AR489" i="1" s="1"/>
  <c r="AQ276" i="1"/>
  <c r="AR276" i="1" s="1"/>
  <c r="AJ358" i="1"/>
  <c r="AJ341" i="1"/>
  <c r="AJ173" i="1"/>
  <c r="AJ37" i="1"/>
  <c r="AJ253" i="1"/>
  <c r="AJ268" i="1"/>
  <c r="AJ444" i="1"/>
  <c r="AJ252" i="1"/>
  <c r="AJ76" i="1"/>
  <c r="AQ437" i="1"/>
  <c r="AR437" i="1" s="1"/>
  <c r="AQ272" i="1"/>
  <c r="AR272" i="1" s="1"/>
  <c r="AQ444" i="1"/>
  <c r="AR444" i="1" s="1"/>
  <c r="AQ302" i="1"/>
  <c r="AR302" i="1" s="1"/>
  <c r="AQ442" i="1"/>
  <c r="AR442" i="1" s="1"/>
  <c r="AQ284" i="1"/>
  <c r="AR284" i="1" s="1"/>
  <c r="AQ114" i="1"/>
  <c r="AR114" i="1" s="1"/>
  <c r="AQ345" i="1"/>
  <c r="AR345" i="1" s="1"/>
  <c r="AQ241" i="1"/>
  <c r="AR241" i="1" s="1"/>
  <c r="AQ214" i="1"/>
  <c r="AR214" i="1" s="1"/>
  <c r="AQ361" i="1"/>
  <c r="AR361" i="1" s="1"/>
  <c r="AQ428" i="1"/>
  <c r="AR428" i="1" s="1"/>
  <c r="AQ197" i="1"/>
  <c r="AR197" i="1" s="1"/>
  <c r="AQ310" i="1"/>
  <c r="AR310" i="1" s="1"/>
  <c r="AQ206" i="1"/>
  <c r="AR206" i="1" s="1"/>
  <c r="AQ495" i="1"/>
  <c r="AR495" i="1" s="1"/>
  <c r="AQ94" i="1"/>
  <c r="AR94" i="1" s="1"/>
  <c r="AQ52" i="1"/>
  <c r="AR52" i="1" s="1"/>
  <c r="AQ370" i="1"/>
  <c r="AR370" i="1" s="1"/>
  <c r="AQ332" i="1"/>
  <c r="AR332" i="1" s="1"/>
  <c r="AQ35" i="1"/>
  <c r="AR35" i="1" s="1"/>
  <c r="AQ421" i="1"/>
  <c r="AR421" i="1" s="1"/>
  <c r="AQ7" i="1"/>
  <c r="AR7" i="1" s="1"/>
  <c r="AQ255" i="1"/>
  <c r="AR255" i="1" s="1"/>
  <c r="AQ335" i="1"/>
  <c r="AR335" i="1" s="1"/>
  <c r="AQ224" i="1"/>
  <c r="AR224" i="1" s="1"/>
  <c r="AQ245" i="1"/>
  <c r="AR245" i="1" s="1"/>
  <c r="AQ202" i="1"/>
  <c r="AR202" i="1" s="1"/>
  <c r="AQ484" i="1"/>
  <c r="AR484" i="1" s="1"/>
  <c r="AQ265" i="1"/>
  <c r="AR265" i="1" s="1"/>
  <c r="AQ126" i="1"/>
  <c r="AR126" i="1" s="1"/>
  <c r="AQ167" i="1"/>
  <c r="AR167" i="1" s="1"/>
  <c r="AQ485" i="1"/>
  <c r="AR485" i="1" s="1"/>
  <c r="AQ438" i="1"/>
  <c r="AR438" i="1" s="1"/>
  <c r="AQ40" i="1"/>
  <c r="AR40" i="1" s="1"/>
  <c r="AQ31" i="1"/>
  <c r="AR31" i="1" s="1"/>
  <c r="AQ274" i="1"/>
  <c r="AR274" i="1" s="1"/>
  <c r="AQ285" i="1"/>
  <c r="AR285" i="1" s="1"/>
  <c r="AQ228" i="1"/>
  <c r="AR228" i="1" s="1"/>
  <c r="AQ103" i="1"/>
  <c r="AR103" i="1" s="1"/>
  <c r="AQ292" i="1"/>
  <c r="AR292" i="1" s="1"/>
  <c r="AQ471" i="1"/>
  <c r="AR471" i="1" s="1"/>
  <c r="AQ198" i="1"/>
  <c r="AR198" i="1" s="1"/>
  <c r="AQ363" i="1"/>
  <c r="AR363" i="1" s="1"/>
  <c r="AQ289" i="1"/>
  <c r="AR289" i="1" s="1"/>
  <c r="AQ84" i="1"/>
  <c r="AR84" i="1" s="1"/>
  <c r="AQ383" i="1"/>
  <c r="AR383" i="1" s="1"/>
  <c r="AQ303" i="1"/>
  <c r="AR303" i="1" s="1"/>
  <c r="AQ179" i="1"/>
  <c r="AR179" i="1" s="1"/>
  <c r="AQ410" i="1"/>
  <c r="AR410" i="1" s="1"/>
  <c r="AQ237" i="1"/>
  <c r="AR237" i="1" s="1"/>
  <c r="AQ392" i="1"/>
  <c r="AR392" i="1" s="1"/>
  <c r="AQ466" i="1"/>
  <c r="AR466" i="1" s="1"/>
  <c r="AQ128" i="1"/>
  <c r="AR128" i="1" s="1"/>
  <c r="AQ141" i="1"/>
  <c r="AR141" i="1" s="1"/>
  <c r="AQ403" i="1"/>
  <c r="AR403" i="1" s="1"/>
  <c r="AQ282" i="1"/>
  <c r="AR282" i="1" s="1"/>
  <c r="AQ389" i="1"/>
  <c r="AR389" i="1" s="1"/>
  <c r="AQ314" i="1"/>
  <c r="AR314" i="1" s="1"/>
  <c r="AQ344" i="1"/>
  <c r="AR344" i="1" s="1"/>
  <c r="AQ187" i="1"/>
  <c r="AR187" i="1" s="1"/>
  <c r="AQ43" i="1"/>
  <c r="AR43" i="1" s="1"/>
  <c r="AQ318" i="1"/>
  <c r="AR318" i="1" s="1"/>
  <c r="AQ271" i="1"/>
  <c r="AR271" i="1" s="1"/>
  <c r="AQ97" i="1"/>
  <c r="AR97" i="1" s="1"/>
  <c r="AQ263" i="1"/>
  <c r="AR263" i="1" s="1"/>
  <c r="AQ124" i="1"/>
  <c r="AR124" i="1" s="1"/>
  <c r="AQ101" i="1"/>
  <c r="AR101" i="1" s="1"/>
  <c r="AQ467" i="1"/>
  <c r="AR467" i="1" s="1"/>
  <c r="AQ436" i="1"/>
  <c r="AR436" i="1" s="1"/>
  <c r="AQ375" i="1"/>
  <c r="AR375" i="1" s="1"/>
  <c r="AQ464" i="1"/>
  <c r="AR464" i="1" s="1"/>
  <c r="AQ9" i="1"/>
  <c r="AR9" i="1" s="1"/>
  <c r="AQ6" i="1"/>
  <c r="AR6" i="1" s="1"/>
  <c r="AQ173" i="1"/>
  <c r="AR173" i="1" s="1"/>
  <c r="AQ387" i="1"/>
  <c r="AR387" i="1" s="1"/>
  <c r="AQ324" i="1"/>
  <c r="AR324" i="1" s="1"/>
  <c r="AQ402" i="1"/>
  <c r="AR402" i="1" s="1"/>
  <c r="AQ439" i="1"/>
  <c r="AR439" i="1" s="1"/>
  <c r="AQ382" i="1"/>
  <c r="AR382" i="1" s="1"/>
  <c r="AQ312" i="1"/>
  <c r="AR312" i="1" s="1"/>
  <c r="AQ156" i="1"/>
  <c r="AR156" i="1" s="1"/>
  <c r="AQ287" i="1"/>
  <c r="AR287" i="1" s="1"/>
  <c r="AQ290" i="1"/>
  <c r="AR290" i="1" s="1"/>
  <c r="AQ374" i="1"/>
  <c r="AR374" i="1" s="1"/>
  <c r="AQ463" i="1"/>
  <c r="AR463" i="1" s="1"/>
  <c r="AQ213" i="1"/>
  <c r="AR213" i="1" s="1"/>
  <c r="AQ39" i="1"/>
  <c r="AR39" i="1" s="1"/>
  <c r="AQ121" i="1"/>
  <c r="AR121" i="1" s="1"/>
  <c r="AQ253" i="1"/>
  <c r="AR253" i="1" s="1"/>
  <c r="AQ357" i="1"/>
  <c r="AR357" i="1" s="1"/>
  <c r="AQ166" i="1"/>
  <c r="AR166" i="1" s="1"/>
  <c r="AQ132" i="1"/>
  <c r="AR132" i="1" s="1"/>
  <c r="AQ81" i="1"/>
  <c r="AR81" i="1" s="1"/>
  <c r="AQ269" i="1"/>
  <c r="AR269" i="1" s="1"/>
  <c r="AQ415" i="1"/>
  <c r="AR415" i="1" s="1"/>
  <c r="AQ29" i="1"/>
  <c r="AR29" i="1" s="1"/>
  <c r="AQ350" i="1"/>
  <c r="AR350" i="1" s="1"/>
  <c r="AQ297" i="1"/>
  <c r="AR297" i="1" s="1"/>
  <c r="AQ23" i="1"/>
  <c r="AR23" i="1" s="1"/>
  <c r="AQ426" i="1"/>
  <c r="AR426" i="1" s="1"/>
  <c r="AQ327" i="1"/>
  <c r="AR327" i="1" s="1"/>
  <c r="AQ86" i="1"/>
  <c r="AR86" i="1" s="1"/>
  <c r="AQ50" i="1"/>
  <c r="AR50" i="1" s="1"/>
  <c r="AQ184" i="1"/>
  <c r="AR184" i="1" s="1"/>
  <c r="AQ434" i="1"/>
  <c r="AR434" i="1" s="1"/>
  <c r="AQ359" i="1"/>
  <c r="AR359" i="1" s="1"/>
  <c r="AQ313" i="1"/>
  <c r="AR313" i="1" s="1"/>
  <c r="AQ423" i="1"/>
  <c r="AR423" i="1" s="1"/>
  <c r="AQ440" i="1"/>
  <c r="AR440" i="1" s="1"/>
  <c r="AQ465" i="1"/>
  <c r="AR465" i="1" s="1"/>
  <c r="AQ164" i="1"/>
  <c r="AR164" i="1" s="1"/>
  <c r="AQ145" i="1"/>
  <c r="AR145" i="1" s="1"/>
  <c r="AQ246" i="1"/>
  <c r="AR246" i="1" s="1"/>
  <c r="AQ227" i="1"/>
  <c r="AR227" i="1" s="1"/>
  <c r="AQ311" i="1"/>
  <c r="AR311" i="1" s="1"/>
  <c r="AQ242" i="1"/>
  <c r="AR242" i="1" s="1"/>
  <c r="AQ18" i="1"/>
  <c r="AR18" i="1" s="1"/>
  <c r="AQ185" i="1"/>
  <c r="AR185" i="1" s="1"/>
  <c r="AQ14" i="1"/>
  <c r="AR14" i="1" s="1"/>
  <c r="AQ408" i="1"/>
  <c r="AR408" i="1" s="1"/>
  <c r="AQ502" i="1"/>
  <c r="AR502" i="1" s="1"/>
  <c r="AQ498" i="1"/>
  <c r="AR498" i="1" s="1"/>
  <c r="AQ372" i="1"/>
  <c r="AR372" i="1" s="1"/>
  <c r="AQ391" i="1"/>
  <c r="AR391" i="1" s="1"/>
  <c r="AQ449" i="1"/>
  <c r="AR449" i="1" s="1"/>
  <c r="AQ130" i="1"/>
  <c r="AR130" i="1" s="1"/>
  <c r="AQ298" i="1"/>
  <c r="AR298" i="1" s="1"/>
  <c r="AQ229" i="1"/>
  <c r="AR229" i="1" s="1"/>
  <c r="AQ142" i="1"/>
  <c r="AR142" i="1" s="1"/>
  <c r="AQ277" i="1"/>
  <c r="AR277" i="1" s="1"/>
  <c r="AQ157" i="1"/>
  <c r="AR157" i="1" s="1"/>
  <c r="AQ205" i="1"/>
  <c r="AR205" i="1" s="1"/>
  <c r="AQ134" i="1"/>
  <c r="AR134" i="1" s="1"/>
  <c r="AQ315" i="1"/>
  <c r="AR315" i="1" s="1"/>
  <c r="AQ384" i="1"/>
  <c r="AR384" i="1" s="1"/>
  <c r="AQ479" i="1"/>
  <c r="AR479" i="1" s="1"/>
  <c r="AQ475" i="1"/>
  <c r="AR475" i="1" s="1"/>
  <c r="AQ64" i="1"/>
  <c r="AR64" i="1" s="1"/>
  <c r="AQ364" i="1"/>
  <c r="AR364" i="1" s="1"/>
  <c r="AQ417" i="1"/>
  <c r="AR417" i="1" s="1"/>
  <c r="AQ113" i="1"/>
  <c r="AR113" i="1" s="1"/>
  <c r="AQ264" i="1"/>
  <c r="AR264" i="1" s="1"/>
  <c r="AQ110" i="1"/>
  <c r="AR110" i="1" s="1"/>
  <c r="AQ125" i="1"/>
  <c r="AR125" i="1" s="1"/>
  <c r="AQ192" i="1"/>
  <c r="AR192" i="1" s="1"/>
  <c r="AQ140" i="1"/>
  <c r="AR140" i="1" s="1"/>
  <c r="AQ188" i="1"/>
  <c r="AR188" i="1" s="1"/>
  <c r="AQ100" i="1"/>
  <c r="AR100" i="1" s="1"/>
  <c r="AQ299" i="1"/>
  <c r="AR299" i="1" s="1"/>
  <c r="AQ252" i="1"/>
  <c r="AR252" i="1" s="1"/>
  <c r="AQ455" i="1"/>
  <c r="AR455" i="1" s="1"/>
  <c r="AQ452" i="1"/>
  <c r="AR452" i="1" s="1"/>
  <c r="AQ494" i="1"/>
  <c r="AR494" i="1" s="1"/>
  <c r="AQ334" i="1"/>
  <c r="AR334" i="1" s="1"/>
  <c r="AQ353" i="1"/>
  <c r="AR353" i="1" s="1"/>
  <c r="AQ79" i="1"/>
  <c r="AR79" i="1" s="1"/>
  <c r="AQ230" i="1"/>
  <c r="AR230" i="1" s="1"/>
  <c r="AQ93" i="1"/>
  <c r="AR93" i="1" s="1"/>
  <c r="AQ73" i="1"/>
  <c r="AR73" i="1" s="1"/>
  <c r="AQ175" i="1"/>
  <c r="AR175" i="1" s="1"/>
  <c r="AQ122" i="1"/>
  <c r="AR122" i="1" s="1"/>
  <c r="AQ68" i="1"/>
  <c r="AR68" i="1" s="1"/>
  <c r="AQ499" i="1"/>
  <c r="AR499" i="1" s="1"/>
  <c r="AQ283" i="1"/>
  <c r="AR283" i="1" s="1"/>
  <c r="AQ183" i="1"/>
  <c r="AR183" i="1" s="1"/>
  <c r="AQ352" i="1"/>
  <c r="AR352" i="1" s="1"/>
  <c r="AQ427" i="1"/>
  <c r="AR427" i="1" s="1"/>
  <c r="AQ470" i="1"/>
  <c r="AR470" i="1" s="1"/>
  <c r="AQ300" i="1"/>
  <c r="AR300" i="1" s="1"/>
  <c r="AQ336" i="1"/>
  <c r="AR336" i="1" s="1"/>
  <c r="AQ10" i="1"/>
  <c r="AR10" i="1" s="1"/>
  <c r="AQ196" i="1"/>
  <c r="AR196" i="1" s="1"/>
  <c r="AQ76" i="1"/>
  <c r="AR76" i="1" s="1"/>
  <c r="AQ56" i="1"/>
  <c r="AR56" i="1" s="1"/>
  <c r="AQ158" i="1"/>
  <c r="AR158" i="1" s="1"/>
  <c r="AQ54" i="1"/>
  <c r="AR54" i="1" s="1"/>
  <c r="AQ306" i="1"/>
  <c r="AR306" i="1" s="1"/>
  <c r="AQ483" i="1"/>
  <c r="AR483" i="1" s="1"/>
  <c r="AQ267" i="1"/>
  <c r="AR267" i="1" s="1"/>
  <c r="AQ203" i="1"/>
  <c r="AR203" i="1" s="1"/>
  <c r="AQ462" i="1"/>
  <c r="AR462" i="1" s="1"/>
  <c r="AQ325" i="1"/>
  <c r="AR325" i="1" s="1"/>
  <c r="AQ376" i="1"/>
  <c r="AR376" i="1" s="1"/>
  <c r="AQ472" i="1"/>
  <c r="AR472" i="1" s="1"/>
  <c r="AQ47" i="1"/>
  <c r="AR47" i="1" s="1"/>
  <c r="AQ390" i="1"/>
  <c r="AR390" i="1" s="1"/>
  <c r="AQ268" i="1"/>
  <c r="AR268" i="1" s="1"/>
  <c r="AQ78" i="1"/>
  <c r="AR78" i="1" s="1"/>
  <c r="AQ461" i="1"/>
  <c r="AR461" i="1" s="1"/>
  <c r="AQ211" i="1"/>
  <c r="AR211" i="1" s="1"/>
  <c r="AQ108" i="1"/>
  <c r="AR108" i="1" s="1"/>
  <c r="AQ457" i="1"/>
  <c r="AR457" i="1" s="1"/>
  <c r="AQ104" i="1"/>
  <c r="AR104" i="1" s="1"/>
  <c r="AQ238" i="1"/>
  <c r="AR238" i="1" s="1"/>
  <c r="AQ371" i="1"/>
  <c r="AR371" i="1" s="1"/>
  <c r="AQ27" i="1"/>
  <c r="AR27" i="1" s="1"/>
  <c r="AQ257" i="1"/>
  <c r="AR257" i="1" s="1"/>
  <c r="AQ386" i="1"/>
  <c r="AR386" i="1" s="1"/>
  <c r="AQ351" i="1"/>
  <c r="AR351" i="1" s="1"/>
  <c r="AQ424" i="1"/>
  <c r="AR424" i="1" s="1"/>
  <c r="AQ492" i="1"/>
  <c r="AR492" i="1" s="1"/>
  <c r="AQ367" i="1"/>
  <c r="AR367" i="1" s="1"/>
  <c r="AQ233" i="1"/>
  <c r="AR233" i="1" s="1"/>
  <c r="AQ61" i="1"/>
  <c r="AR61" i="1" s="1"/>
  <c r="AQ429" i="1"/>
  <c r="AR429" i="1" s="1"/>
  <c r="AQ177" i="1"/>
  <c r="AR177" i="1" s="1"/>
  <c r="AQ490" i="1"/>
  <c r="AR490" i="1" s="1"/>
  <c r="AQ441" i="1"/>
  <c r="AR441" i="1" s="1"/>
  <c r="AQ36" i="1"/>
  <c r="AR36" i="1" s="1"/>
  <c r="AQ221" i="1"/>
  <c r="AR221" i="1" s="1"/>
  <c r="AQ338" i="1"/>
  <c r="AR338" i="1" s="1"/>
  <c r="AQ11" i="1"/>
  <c r="AR11" i="1" s="1"/>
  <c r="AQ215" i="1"/>
  <c r="AR215" i="1" s="1"/>
  <c r="AQ432" i="1"/>
  <c r="AR432" i="1" s="1"/>
  <c r="AQ317" i="1"/>
  <c r="AR317" i="1" s="1"/>
  <c r="AQ400" i="1"/>
  <c r="AR400" i="1" s="1"/>
  <c r="AQ446" i="1"/>
  <c r="AR446" i="1" s="1"/>
  <c r="AQ486" i="1"/>
  <c r="AR486" i="1" s="1"/>
  <c r="AQ131" i="1"/>
  <c r="AR131" i="1" s="1"/>
  <c r="AQ26" i="1"/>
  <c r="AR26" i="1" s="1"/>
  <c r="AQ413" i="1"/>
  <c r="AR413" i="1" s="1"/>
  <c r="AQ143" i="1"/>
  <c r="AR143" i="1" s="1"/>
  <c r="AQ474" i="1"/>
  <c r="AR474" i="1" s="1"/>
  <c r="AQ377" i="1"/>
  <c r="AR377" i="1" s="1"/>
  <c r="AQ19" i="1"/>
  <c r="AR19" i="1" s="1"/>
  <c r="AQ204" i="1"/>
  <c r="AR204" i="1" s="1"/>
  <c r="AQ304" i="1"/>
  <c r="AR304" i="1" s="1"/>
  <c r="AQ75" i="1"/>
  <c r="AR75" i="1" s="1"/>
  <c r="D50" i="1"/>
  <c r="D48" i="1" s="1"/>
  <c r="AQ295" i="1"/>
  <c r="AR295" i="1" s="1"/>
  <c r="AQ106" i="1"/>
  <c r="AR106" i="1" s="1"/>
  <c r="AQ37" i="1"/>
  <c r="AR37" i="1" s="1"/>
  <c r="AQ119" i="1"/>
  <c r="AR119" i="1" s="1"/>
  <c r="AQ168" i="1"/>
  <c r="AR168" i="1" s="1"/>
  <c r="AQ150" i="1"/>
  <c r="AR150" i="1" s="1"/>
  <c r="Q3" i="1"/>
  <c r="R3" i="1" s="1"/>
  <c r="AQ89" i="1"/>
  <c r="AR89" i="1" s="1"/>
  <c r="AQ207" i="1"/>
  <c r="AR207" i="1" s="1"/>
  <c r="AQ102" i="1"/>
  <c r="AR102" i="1" s="1"/>
  <c r="AQ151" i="1"/>
  <c r="AR151" i="1" s="1"/>
  <c r="AQ65" i="1"/>
  <c r="AR65" i="1" s="1"/>
  <c r="AQ256" i="1"/>
  <c r="AR256" i="1" s="1"/>
  <c r="AQ503" i="1"/>
  <c r="AR503" i="1" s="1"/>
  <c r="AQ431" i="1"/>
  <c r="AR431" i="1" s="1"/>
  <c r="AQ500" i="1"/>
  <c r="AR500" i="1" s="1"/>
  <c r="AQ309" i="1"/>
  <c r="AR309" i="1" s="1"/>
  <c r="AQ341" i="1"/>
  <c r="AR341" i="1" s="1"/>
  <c r="AQ396" i="1"/>
  <c r="AR396" i="1" s="1"/>
  <c r="AQ222" i="1"/>
  <c r="AR222" i="1" s="1"/>
  <c r="AQ258" i="1"/>
  <c r="AR258" i="1" s="1"/>
  <c r="AQ199" i="1"/>
  <c r="AR199" i="1" s="1"/>
  <c r="AQ62" i="1"/>
  <c r="AR62" i="1" s="1"/>
  <c r="AQ316" i="1"/>
  <c r="AR316" i="1" s="1"/>
  <c r="AQ60" i="1"/>
  <c r="AR60" i="1" s="1"/>
  <c r="AQ195" i="1"/>
  <c r="AR195" i="1" s="1"/>
  <c r="AQ92" i="1"/>
  <c r="AR92" i="1" s="1"/>
  <c r="AQ5" i="1"/>
  <c r="AR5" i="1" s="1"/>
  <c r="AQ394" i="1"/>
  <c r="AR394" i="1" s="1"/>
  <c r="AQ72" i="1"/>
  <c r="AR72" i="1" s="1"/>
  <c r="AQ225" i="1"/>
  <c r="AR225" i="1" s="1"/>
  <c r="AQ87" i="1"/>
  <c r="AR87" i="1" s="1"/>
  <c r="AQ170" i="1"/>
  <c r="AR170" i="1" s="1"/>
  <c r="AQ186" i="1"/>
  <c r="AR186" i="1" s="1"/>
  <c r="AQ66" i="1"/>
  <c r="AR66" i="1" s="1"/>
  <c r="AQ236" i="1"/>
  <c r="AR236" i="1" s="1"/>
  <c r="AQ251" i="1"/>
  <c r="AR251" i="1" s="1"/>
  <c r="AQ482" i="1"/>
  <c r="AR482" i="1" s="1"/>
  <c r="AQ480" i="1"/>
  <c r="AR480" i="1" s="1"/>
  <c r="AQ406" i="1"/>
  <c r="AR406" i="1" s="1"/>
  <c r="AQ476" i="1"/>
  <c r="AR476" i="1" s="1"/>
  <c r="AQ239" i="1"/>
  <c r="AR239" i="1" s="1"/>
  <c r="AQ273" i="1"/>
  <c r="AR273" i="1" s="1"/>
  <c r="AQ368" i="1"/>
  <c r="AR368" i="1" s="1"/>
  <c r="AQ468" i="1"/>
  <c r="AR468" i="1" s="1"/>
  <c r="AQ217" i="1"/>
  <c r="AR217" i="1" s="1"/>
  <c r="AQ182" i="1"/>
  <c r="AR182" i="1" s="1"/>
  <c r="AQ45" i="1"/>
  <c r="AR45" i="1" s="1"/>
  <c r="AQ281" i="1"/>
  <c r="AR281" i="1" s="1"/>
  <c r="AQ25" i="1"/>
  <c r="AR25" i="1" s="1"/>
  <c r="AQ161" i="1"/>
  <c r="AR161" i="1" s="1"/>
  <c r="AQ74" i="1"/>
  <c r="AR74" i="1" s="1"/>
  <c r="AQ411" i="1"/>
  <c r="AR411" i="1" s="1"/>
  <c r="AQ378" i="1"/>
  <c r="AR378" i="1" s="1"/>
  <c r="AQ38" i="1"/>
  <c r="AR38" i="1" s="1"/>
  <c r="AQ191" i="1"/>
  <c r="AR191" i="1" s="1"/>
  <c r="AQ70" i="1"/>
  <c r="AR70" i="1" s="1"/>
  <c r="AQ153" i="1"/>
  <c r="AR153" i="1" s="1"/>
  <c r="AQ169" i="1"/>
  <c r="AR169" i="1" s="1"/>
  <c r="AQ49" i="1"/>
  <c r="AR49" i="1" s="1"/>
  <c r="AQ218" i="1"/>
  <c r="AR218" i="1" s="1"/>
  <c r="AQ235" i="1"/>
  <c r="AR235" i="1" s="1"/>
  <c r="AQ459" i="1"/>
  <c r="AR459" i="1" s="1"/>
  <c r="AQ456" i="1"/>
  <c r="AR456" i="1" s="1"/>
  <c r="AQ380" i="1"/>
  <c r="AR380" i="1" s="1"/>
  <c r="AQ453" i="1"/>
  <c r="AR453" i="1" s="1"/>
  <c r="AQ496" i="1"/>
  <c r="AR496" i="1" s="1"/>
  <c r="AQ232" i="1"/>
  <c r="AR232" i="1" s="1"/>
  <c r="AQ337" i="1"/>
  <c r="AR337" i="1" s="1"/>
  <c r="AQ487" i="1"/>
  <c r="AR487" i="1" s="1"/>
  <c r="AQ497" i="1"/>
  <c r="AR497" i="1" s="1"/>
  <c r="AQ148" i="1"/>
  <c r="AR148" i="1" s="1"/>
  <c r="AQ28" i="1"/>
  <c r="AR28" i="1" s="1"/>
  <c r="AQ247" i="1"/>
  <c r="AR247" i="1" s="1"/>
  <c r="AQ493" i="1"/>
  <c r="AR493" i="1" s="1"/>
  <c r="AQ144" i="1"/>
  <c r="AR144" i="1" s="1"/>
  <c r="AQ57" i="1"/>
  <c r="AR57" i="1" s="1"/>
  <c r="AQ379" i="1"/>
  <c r="AR379" i="1" s="1"/>
  <c r="AQ362" i="1"/>
  <c r="AR362" i="1" s="1"/>
  <c r="AQ4" i="1"/>
  <c r="AR4" i="1" s="1"/>
  <c r="AQ174" i="1"/>
  <c r="AR174" i="1" s="1"/>
  <c r="AQ53" i="1"/>
  <c r="AR53" i="1" s="1"/>
  <c r="AQ136" i="1"/>
  <c r="AR136" i="1" s="1"/>
  <c r="AQ135" i="1"/>
  <c r="AR135" i="1" s="1"/>
  <c r="AQ15" i="1"/>
  <c r="AR15" i="1" s="1"/>
  <c r="AQ201" i="1"/>
  <c r="AR201" i="1" s="1"/>
  <c r="AQ219" i="1"/>
  <c r="AR219" i="1" s="1"/>
  <c r="AQ155" i="1"/>
  <c r="AR155" i="1" s="1"/>
  <c r="AQ414" i="1"/>
  <c r="AR414" i="1" s="1"/>
  <c r="AQ356" i="1"/>
  <c r="AR356" i="1" s="1"/>
  <c r="AQ354" i="1"/>
  <c r="AR354" i="1" s="1"/>
  <c r="AQ248" i="1"/>
  <c r="AR248" i="1" s="1"/>
  <c r="AQ279" i="1"/>
  <c r="AR279" i="1" s="1"/>
  <c r="AQ373" i="1"/>
  <c r="AR373" i="1" s="1"/>
  <c r="AQ447" i="1"/>
  <c r="AR447" i="1" s="1"/>
  <c r="AQ30" i="1"/>
  <c r="AR30" i="1" s="1"/>
  <c r="AQ330" i="1"/>
  <c r="AR330" i="1" s="1"/>
  <c r="AQ401" i="1"/>
  <c r="AR401" i="1" s="1"/>
  <c r="AQ80" i="1"/>
  <c r="AR80" i="1" s="1"/>
  <c r="AQ180" i="1"/>
  <c r="AR180" i="1" s="1"/>
  <c r="AQ77" i="1"/>
  <c r="AR77" i="1" s="1"/>
  <c r="AQ381" i="1"/>
  <c r="AR381" i="1" s="1"/>
  <c r="AQ58" i="1"/>
  <c r="AR58" i="1" s="1"/>
  <c r="AQ443" i="1"/>
  <c r="AR443" i="1" s="1"/>
  <c r="AQ278" i="1"/>
  <c r="AR278" i="1" s="1"/>
  <c r="AQ260" i="1"/>
  <c r="AR260" i="1" s="1"/>
  <c r="AQ425" i="1"/>
  <c r="AR425" i="1" s="1"/>
  <c r="AQ105" i="1"/>
  <c r="AR105" i="1" s="1"/>
  <c r="AQ189" i="1"/>
  <c r="AR189" i="1" s="1"/>
  <c r="AQ34" i="1"/>
  <c r="AR34" i="1" s="1"/>
  <c r="AQ33" i="1"/>
  <c r="AR33" i="1" s="1"/>
  <c r="AQ451" i="1"/>
  <c r="AR451" i="1" s="1"/>
  <c r="AQ133" i="1"/>
  <c r="AR133" i="1" s="1"/>
  <c r="AQ123" i="1"/>
  <c r="AR123" i="1" s="1"/>
  <c r="AQ358" i="1"/>
  <c r="AR358" i="1" s="1"/>
  <c r="AQ322" i="1"/>
  <c r="AR322" i="1" s="1"/>
  <c r="AQ320" i="1"/>
  <c r="AR320" i="1" s="1"/>
  <c r="AQ501" i="1"/>
  <c r="AR501" i="1" s="1"/>
  <c r="AQ115" i="1"/>
  <c r="AR115" i="1" s="1"/>
  <c r="AQ342" i="1"/>
  <c r="AR342" i="1" s="1"/>
  <c r="AQ422" i="1"/>
  <c r="AR422" i="1" s="1"/>
  <c r="AQ491" i="1"/>
  <c r="AR491" i="1" s="1"/>
  <c r="AQ296" i="1"/>
  <c r="AR296" i="1" s="1"/>
  <c r="AQ385" i="1"/>
  <c r="AR385" i="1" s="1"/>
  <c r="AQ63" i="1"/>
  <c r="AR63" i="1" s="1"/>
  <c r="AQ163" i="1"/>
  <c r="AR163" i="1" s="1"/>
  <c r="AQ8" i="1"/>
  <c r="AR8" i="1" s="1"/>
  <c r="AQ365" i="1"/>
  <c r="AR365" i="1" s="1"/>
  <c r="AQ41" i="1"/>
  <c r="AR41" i="1" s="1"/>
  <c r="AQ395" i="1"/>
  <c r="AR395" i="1" s="1"/>
  <c r="AQ210" i="1"/>
  <c r="AR210" i="1" s="1"/>
  <c r="AQ226" i="1"/>
  <c r="AR226" i="1" s="1"/>
  <c r="AQ409" i="1"/>
  <c r="AR409" i="1" s="1"/>
  <c r="AQ88" i="1"/>
  <c r="AR88" i="1" s="1"/>
  <c r="AQ172" i="1"/>
  <c r="AR172" i="1" s="1"/>
  <c r="AQ17" i="1"/>
  <c r="AR17" i="1" s="1"/>
  <c r="AQ16" i="1"/>
  <c r="AR16" i="1" s="1"/>
  <c r="AQ435" i="1"/>
  <c r="AR435" i="1" s="1"/>
  <c r="AQ116" i="1"/>
  <c r="AR116" i="1" s="1"/>
  <c r="AQ107" i="1"/>
  <c r="AR107" i="1" s="1"/>
  <c r="AQ291" i="1"/>
  <c r="AR291" i="1" s="1"/>
  <c r="AQ288" i="1"/>
  <c r="AR288" i="1" s="1"/>
  <c r="AQ286" i="1"/>
  <c r="AR286" i="1" s="1"/>
  <c r="AQ454" i="1"/>
  <c r="AR454" i="1" s="1"/>
  <c r="AQ420" i="1"/>
  <c r="AR420" i="1" s="1"/>
  <c r="AQ308" i="1"/>
  <c r="AR308" i="1" s="1"/>
  <c r="AQ398" i="1"/>
  <c r="AR398" i="1" s="1"/>
  <c r="AQ13" i="1"/>
  <c r="AR13" i="1" s="1"/>
  <c r="AQ220" i="1"/>
  <c r="AR220" i="1" s="1"/>
  <c r="AQ369" i="1"/>
  <c r="AR369" i="1" s="1"/>
  <c r="AQ46" i="1"/>
  <c r="AR46" i="1" s="1"/>
  <c r="AQ146" i="1"/>
  <c r="AR146" i="1" s="1"/>
  <c r="AQ366" i="1"/>
  <c r="AR366" i="1" s="1"/>
  <c r="AQ349" i="1"/>
  <c r="AR349" i="1" s="1"/>
  <c r="AQ24" i="1"/>
  <c r="AR24" i="1" s="1"/>
  <c r="AQ346" i="1"/>
  <c r="AR346" i="1" s="1"/>
  <c r="AQ159" i="1"/>
  <c r="AR159" i="1" s="1"/>
  <c r="AQ209" i="1"/>
  <c r="AR209" i="1" s="1"/>
  <c r="AQ393" i="1"/>
  <c r="AR393" i="1" s="1"/>
  <c r="AQ71" i="1"/>
  <c r="AR71" i="1" s="1"/>
  <c r="AQ137" i="1"/>
  <c r="AR137" i="1" s="1"/>
  <c r="AQ323" i="1"/>
  <c r="AR323" i="1" s="1"/>
  <c r="AQ254" i="1"/>
  <c r="AR254" i="1" s="1"/>
  <c r="AQ419" i="1"/>
  <c r="AR419" i="1" s="1"/>
  <c r="AQ99" i="1"/>
  <c r="AR99" i="1" s="1"/>
  <c r="AQ59" i="1"/>
  <c r="AR59" i="1" s="1"/>
  <c r="AQ412" i="1"/>
  <c r="AR412" i="1" s="1"/>
  <c r="AQ301" i="1"/>
  <c r="AR301" i="1" s="1"/>
  <c r="AQ249" i="1"/>
  <c r="AR249" i="1" s="1"/>
  <c r="AQ149" i="1"/>
  <c r="AR149" i="1" s="1"/>
  <c r="AQ404" i="1"/>
  <c r="AR404" i="1" s="1"/>
  <c r="AQ275" i="1"/>
  <c r="AR275" i="1" s="1"/>
  <c r="AQ448" i="1"/>
  <c r="AR448" i="1" s="1"/>
  <c r="AQ305" i="1"/>
  <c r="AR305" i="1" s="1"/>
  <c r="AQ223" i="1"/>
  <c r="AR223" i="1" s="1"/>
  <c r="AQ416" i="1"/>
  <c r="AR416" i="1" s="1"/>
  <c r="AQ266" i="1"/>
  <c r="AR266" i="1" s="1"/>
  <c r="AQ250" i="1"/>
  <c r="AR250" i="1" s="1"/>
  <c r="AQ181" i="1"/>
  <c r="AR181" i="1" s="1"/>
  <c r="AQ129" i="1"/>
  <c r="AR129" i="1" s="1"/>
  <c r="AQ111" i="1"/>
  <c r="AR111" i="1" s="1"/>
  <c r="AQ477" i="1"/>
  <c r="AR477" i="1" s="1"/>
  <c r="AQ212" i="1"/>
  <c r="AR212" i="1" s="1"/>
  <c r="AQ194" i="1"/>
  <c r="AR194" i="1" s="1"/>
  <c r="AQ261" i="1"/>
  <c r="AR261" i="1" s="1"/>
  <c r="AQ244" i="1"/>
  <c r="AR244" i="1" s="1"/>
  <c r="AQ328" i="1"/>
  <c r="AR328" i="1" s="1"/>
  <c r="AQ55" i="1"/>
  <c r="AR55" i="1" s="1"/>
  <c r="AQ293" i="1"/>
  <c r="AR293" i="1" s="1"/>
  <c r="AQ20" i="1"/>
  <c r="AR20" i="1" s="1"/>
  <c r="AQ154" i="1"/>
  <c r="AR154" i="1" s="1"/>
  <c r="AQ85" i="1"/>
  <c r="AR85" i="1" s="1"/>
  <c r="AQ152" i="1"/>
  <c r="AR152" i="1" s="1"/>
  <c r="AQ117" i="1"/>
  <c r="AR117" i="1" s="1"/>
  <c r="AQ355" i="1"/>
  <c r="AR355" i="1" s="1"/>
  <c r="AQ82" i="1"/>
  <c r="AR82" i="1" s="1"/>
  <c r="AQ171" i="1"/>
  <c r="AR171" i="1" s="1"/>
  <c r="AQ478" i="1"/>
  <c r="AR478" i="1" s="1"/>
  <c r="AQ348" i="1"/>
  <c r="AR348" i="1" s="1"/>
  <c r="AQ98" i="1"/>
  <c r="AR98" i="1" s="1"/>
  <c r="AQ399" i="1"/>
  <c r="AR399" i="1" s="1"/>
  <c r="AQ231" i="1"/>
  <c r="AR231" i="1" s="1"/>
  <c r="AQ488" i="1"/>
  <c r="AR488" i="1" s="1"/>
  <c r="AQ360" i="1"/>
  <c r="AR360" i="1" s="1"/>
  <c r="AQ481" i="1"/>
  <c r="AR481" i="1" s="1"/>
  <c r="AQ216" i="1"/>
  <c r="AR216" i="1" s="1"/>
  <c r="AQ147" i="1"/>
  <c r="AR147" i="1" s="1"/>
  <c r="AQ95" i="1"/>
  <c r="AR95" i="1" s="1"/>
  <c r="AQ42" i="1"/>
  <c r="AR42" i="1" s="1"/>
  <c r="AQ445" i="1"/>
  <c r="AR445" i="1" s="1"/>
  <c r="AQ178" i="1"/>
  <c r="AR178" i="1" s="1"/>
  <c r="AQ160" i="1"/>
  <c r="AR160" i="1" s="1"/>
  <c r="AQ176" i="1"/>
  <c r="AR176" i="1" s="1"/>
  <c r="AQ193" i="1"/>
  <c r="AR193" i="1" s="1"/>
  <c r="AQ294" i="1"/>
  <c r="AR294" i="1" s="1"/>
  <c r="AQ21" i="1"/>
  <c r="AR21" i="1" s="1"/>
  <c r="AQ259" i="1"/>
  <c r="AR259" i="1" s="1"/>
  <c r="AQ190" i="1"/>
  <c r="AR190" i="1" s="1"/>
  <c r="AQ120" i="1"/>
  <c r="AR120" i="1" s="1"/>
  <c r="AQ51" i="1"/>
  <c r="AR51" i="1" s="1"/>
  <c r="AQ118" i="1"/>
  <c r="AR118" i="1" s="1"/>
  <c r="AQ83" i="1"/>
  <c r="AR83" i="1" s="1"/>
  <c r="AQ321" i="1"/>
  <c r="AR321" i="1" s="1"/>
  <c r="AQ48" i="1"/>
  <c r="AR48" i="1" s="1"/>
  <c r="AQ139" i="1"/>
  <c r="AR139" i="1" s="1"/>
  <c r="AQ200" i="1"/>
  <c r="AR200" i="1" s="1"/>
  <c r="AQ460" i="1"/>
  <c r="AR460" i="1" s="1"/>
  <c r="AQ388" i="1"/>
  <c r="AR388" i="1" s="1"/>
  <c r="AQ405" i="1"/>
  <c r="AR405" i="1" s="1"/>
  <c r="AQ240" i="1"/>
  <c r="AR240" i="1" s="1"/>
  <c r="AQ450" i="1"/>
  <c r="AR450" i="1" s="1"/>
  <c r="AQ307" i="1"/>
  <c r="AR307" i="1" s="1"/>
  <c r="AQ469" i="1"/>
  <c r="AR469" i="1" s="1"/>
  <c r="AQ418" i="1"/>
  <c r="AR418" i="1" s="1"/>
  <c r="AQ262" i="1"/>
  <c r="AR262" i="1" s="1"/>
  <c r="AQ433" i="1"/>
  <c r="AR433" i="1" s="1"/>
  <c r="AQ165" i="1"/>
  <c r="AR165" i="1" s="1"/>
  <c r="AQ96" i="1"/>
  <c r="AR96" i="1" s="1"/>
  <c r="AQ44" i="1"/>
  <c r="AR44" i="1" s="1"/>
  <c r="AQ333" i="1"/>
  <c r="AR333" i="1" s="1"/>
  <c r="AQ397" i="1"/>
  <c r="AR397" i="1" s="1"/>
  <c r="AQ127" i="1"/>
  <c r="AR127" i="1" s="1"/>
  <c r="AQ109" i="1"/>
  <c r="AR109" i="1" s="1"/>
  <c r="AQ90" i="1"/>
  <c r="AR90" i="1" s="1"/>
  <c r="AQ22" i="1"/>
  <c r="AR22" i="1" s="1"/>
  <c r="AQ243" i="1"/>
  <c r="AR243" i="1" s="1"/>
  <c r="AQ473" i="1"/>
  <c r="AR473" i="1" s="1"/>
  <c r="AQ208" i="1"/>
  <c r="AR208" i="1" s="1"/>
  <c r="AQ138" i="1"/>
  <c r="AR138" i="1" s="1"/>
  <c r="AQ69" i="1"/>
  <c r="AR69" i="1" s="1"/>
  <c r="AQ340" i="1"/>
  <c r="AR340" i="1" s="1"/>
  <c r="AQ67" i="1"/>
  <c r="AR67" i="1" s="1"/>
  <c r="AQ32" i="1"/>
  <c r="AR32" i="1" s="1"/>
  <c r="AQ270" i="1"/>
  <c r="AR270" i="1" s="1"/>
  <c r="AQ347" i="1"/>
  <c r="AR347" i="1" s="1"/>
  <c r="AQ91" i="1"/>
  <c r="AR91" i="1" s="1"/>
  <c r="AQ331" i="1"/>
  <c r="AR331" i="1" s="1"/>
  <c r="J12" i="2"/>
  <c r="AO16" i="1"/>
  <c r="AP16" i="1" s="1"/>
  <c r="AO32" i="1"/>
  <c r="AP32" i="1" s="1"/>
  <c r="AO48" i="1"/>
  <c r="AP48" i="1" s="1"/>
  <c r="AO64" i="1"/>
  <c r="AP64" i="1" s="1"/>
  <c r="AO80" i="1"/>
  <c r="AP80" i="1" s="1"/>
  <c r="AO96" i="1"/>
  <c r="AP96" i="1" s="1"/>
  <c r="AO112" i="1"/>
  <c r="AP112" i="1" s="1"/>
  <c r="AO128" i="1"/>
  <c r="AP128" i="1" s="1"/>
  <c r="AS128" i="1" s="1"/>
  <c r="AO144" i="1"/>
  <c r="AP144" i="1" s="1"/>
  <c r="AO160" i="1"/>
  <c r="AP160" i="1" s="1"/>
  <c r="AO176" i="1"/>
  <c r="AP176" i="1" s="1"/>
  <c r="AO192" i="1"/>
  <c r="AP192" i="1" s="1"/>
  <c r="AS192" i="1" s="1"/>
  <c r="AO208" i="1"/>
  <c r="AP208" i="1" s="1"/>
  <c r="AO224" i="1"/>
  <c r="AP224" i="1" s="1"/>
  <c r="AS224" i="1" s="1"/>
  <c r="AO240" i="1"/>
  <c r="AP240" i="1" s="1"/>
  <c r="AO256" i="1"/>
  <c r="AP256" i="1" s="1"/>
  <c r="AO272" i="1"/>
  <c r="AP272" i="1" s="1"/>
  <c r="AO288" i="1"/>
  <c r="AP288" i="1" s="1"/>
  <c r="AO304" i="1"/>
  <c r="AP304" i="1" s="1"/>
  <c r="AO320" i="1"/>
  <c r="AP320" i="1" s="1"/>
  <c r="AO336" i="1"/>
  <c r="AP336" i="1" s="1"/>
  <c r="AO352" i="1"/>
  <c r="AP352" i="1" s="1"/>
  <c r="AO368" i="1"/>
  <c r="AP368" i="1" s="1"/>
  <c r="AO384" i="1"/>
  <c r="AP384" i="1" s="1"/>
  <c r="AS384" i="1" s="1"/>
  <c r="AO400" i="1"/>
  <c r="AP400" i="1" s="1"/>
  <c r="AO416" i="1"/>
  <c r="AP416" i="1" s="1"/>
  <c r="AO432" i="1"/>
  <c r="AP432" i="1" s="1"/>
  <c r="AO448" i="1"/>
  <c r="AP448" i="1" s="1"/>
  <c r="AO464" i="1"/>
  <c r="AP464" i="1" s="1"/>
  <c r="AO480" i="1"/>
  <c r="AP480" i="1" s="1"/>
  <c r="AO496" i="1"/>
  <c r="AP496" i="1" s="1"/>
  <c r="AO307" i="1"/>
  <c r="AP307" i="1" s="1"/>
  <c r="AO387" i="1"/>
  <c r="AP387" i="1" s="1"/>
  <c r="AO435" i="1"/>
  <c r="AP435" i="1" s="1"/>
  <c r="AO483" i="1"/>
  <c r="AP483" i="1" s="1"/>
  <c r="AS483" i="1" s="1"/>
  <c r="AO164" i="1"/>
  <c r="AP164" i="1" s="1"/>
  <c r="AS164" i="1" s="1"/>
  <c r="AO228" i="1"/>
  <c r="AP228" i="1" s="1"/>
  <c r="AS228" i="1" s="1"/>
  <c r="AO308" i="1"/>
  <c r="AP308" i="1" s="1"/>
  <c r="AO404" i="1"/>
  <c r="AP404" i="1" s="1"/>
  <c r="AO500" i="1"/>
  <c r="AP500" i="1" s="1"/>
  <c r="AO188" i="1"/>
  <c r="AP188" i="1" s="1"/>
  <c r="AO412" i="1"/>
  <c r="AP412" i="1" s="1"/>
  <c r="AO77" i="1"/>
  <c r="AP77" i="1" s="1"/>
  <c r="AO429" i="1"/>
  <c r="AP429" i="1" s="1"/>
  <c r="AO46" i="1"/>
  <c r="AP46" i="1" s="1"/>
  <c r="AO17" i="1"/>
  <c r="AP17" i="1" s="1"/>
  <c r="AO33" i="1"/>
  <c r="AP33" i="1" s="1"/>
  <c r="AO49" i="1"/>
  <c r="AP49" i="1" s="1"/>
  <c r="AO65" i="1"/>
  <c r="AP65" i="1" s="1"/>
  <c r="AO81" i="1"/>
  <c r="AP81" i="1" s="1"/>
  <c r="AO97" i="1"/>
  <c r="AP97" i="1" s="1"/>
  <c r="AO113" i="1"/>
  <c r="AP113" i="1" s="1"/>
  <c r="AO129" i="1"/>
  <c r="AP129" i="1" s="1"/>
  <c r="AO145" i="1"/>
  <c r="AP145" i="1" s="1"/>
  <c r="AO161" i="1"/>
  <c r="AP161" i="1" s="1"/>
  <c r="AO177" i="1"/>
  <c r="AP177" i="1" s="1"/>
  <c r="AO193" i="1"/>
  <c r="AP193" i="1" s="1"/>
  <c r="AO209" i="1"/>
  <c r="AP209" i="1" s="1"/>
  <c r="AO225" i="1"/>
  <c r="AP225" i="1" s="1"/>
  <c r="AO241" i="1"/>
  <c r="AP241" i="1" s="1"/>
  <c r="AS241" i="1" s="1"/>
  <c r="AO257" i="1"/>
  <c r="AP257" i="1" s="1"/>
  <c r="AS257" i="1" s="1"/>
  <c r="AO273" i="1"/>
  <c r="AP273" i="1" s="1"/>
  <c r="AO289" i="1"/>
  <c r="AP289" i="1" s="1"/>
  <c r="AS289" i="1" s="1"/>
  <c r="AO305" i="1"/>
  <c r="AP305" i="1" s="1"/>
  <c r="AO321" i="1"/>
  <c r="AP321" i="1" s="1"/>
  <c r="AO337" i="1"/>
  <c r="AP337" i="1" s="1"/>
  <c r="AO353" i="1"/>
  <c r="AP353" i="1" s="1"/>
  <c r="AO369" i="1"/>
  <c r="AP369" i="1" s="1"/>
  <c r="AO385" i="1"/>
  <c r="AP385" i="1" s="1"/>
  <c r="AO401" i="1"/>
  <c r="AP401" i="1" s="1"/>
  <c r="AO417" i="1"/>
  <c r="AP417" i="1" s="1"/>
  <c r="AO433" i="1"/>
  <c r="AP433" i="1" s="1"/>
  <c r="AO449" i="1"/>
  <c r="AP449" i="1" s="1"/>
  <c r="AO465" i="1"/>
  <c r="AP465" i="1" s="1"/>
  <c r="AO481" i="1"/>
  <c r="AP481" i="1" s="1"/>
  <c r="AO497" i="1"/>
  <c r="AP497" i="1" s="1"/>
  <c r="AO243" i="1"/>
  <c r="AP243" i="1" s="1"/>
  <c r="AO355" i="1"/>
  <c r="AP355" i="1" s="1"/>
  <c r="AO451" i="1"/>
  <c r="AP451" i="1" s="1"/>
  <c r="AO116" i="1"/>
  <c r="AP116" i="1" s="1"/>
  <c r="AO244" i="1"/>
  <c r="AP244" i="1" s="1"/>
  <c r="AO356" i="1"/>
  <c r="AP356" i="1" s="1"/>
  <c r="AO436" i="1"/>
  <c r="AP436" i="1" s="1"/>
  <c r="AS436" i="1" s="1"/>
  <c r="AO315" i="1"/>
  <c r="AP315" i="1" s="1"/>
  <c r="AS315" i="1" s="1"/>
  <c r="AO443" i="1"/>
  <c r="AP443" i="1" s="1"/>
  <c r="AO300" i="1"/>
  <c r="AP300" i="1" s="1"/>
  <c r="AO460" i="1"/>
  <c r="AP460" i="1" s="1"/>
  <c r="AO157" i="1"/>
  <c r="AP157" i="1" s="1"/>
  <c r="AO285" i="1"/>
  <c r="AP285" i="1" s="1"/>
  <c r="AS285" i="1" s="1"/>
  <c r="AO18" i="1"/>
  <c r="AP18" i="1" s="1"/>
  <c r="AS18" i="1" s="1"/>
  <c r="AO34" i="1"/>
  <c r="AP34" i="1" s="1"/>
  <c r="AO50" i="1"/>
  <c r="AP50" i="1" s="1"/>
  <c r="AO66" i="1"/>
  <c r="AP66" i="1" s="1"/>
  <c r="AO82" i="1"/>
  <c r="AP82" i="1" s="1"/>
  <c r="AO98" i="1"/>
  <c r="AP98" i="1" s="1"/>
  <c r="AO114" i="1"/>
  <c r="AP114" i="1" s="1"/>
  <c r="AS114" i="1" s="1"/>
  <c r="AO130" i="1"/>
  <c r="AP130" i="1" s="1"/>
  <c r="AO146" i="1"/>
  <c r="AP146" i="1" s="1"/>
  <c r="AO162" i="1"/>
  <c r="AP162" i="1" s="1"/>
  <c r="AS162" i="1" s="1"/>
  <c r="AO178" i="1"/>
  <c r="AP178" i="1" s="1"/>
  <c r="AO194" i="1"/>
  <c r="AP194" i="1" s="1"/>
  <c r="AO210" i="1"/>
  <c r="AP210" i="1" s="1"/>
  <c r="AO226" i="1"/>
  <c r="AP226" i="1" s="1"/>
  <c r="AO242" i="1"/>
  <c r="AP242" i="1" s="1"/>
  <c r="AO258" i="1"/>
  <c r="AP258" i="1" s="1"/>
  <c r="AO274" i="1"/>
  <c r="AP274" i="1" s="1"/>
  <c r="AO290" i="1"/>
  <c r="AP290" i="1" s="1"/>
  <c r="AO306" i="1"/>
  <c r="AP306" i="1" s="1"/>
  <c r="AS306" i="1" s="1"/>
  <c r="AO322" i="1"/>
  <c r="AP322" i="1" s="1"/>
  <c r="AO338" i="1"/>
  <c r="AP338" i="1" s="1"/>
  <c r="AO354" i="1"/>
  <c r="AP354" i="1" s="1"/>
  <c r="AO370" i="1"/>
  <c r="AP370" i="1" s="1"/>
  <c r="AS370" i="1" s="1"/>
  <c r="AO386" i="1"/>
  <c r="AP386" i="1" s="1"/>
  <c r="AO402" i="1"/>
  <c r="AP402" i="1" s="1"/>
  <c r="AO418" i="1"/>
  <c r="AP418" i="1" s="1"/>
  <c r="AO434" i="1"/>
  <c r="AP434" i="1" s="1"/>
  <c r="AO450" i="1"/>
  <c r="AP450" i="1" s="1"/>
  <c r="AO466" i="1"/>
  <c r="AP466" i="1" s="1"/>
  <c r="AO482" i="1"/>
  <c r="AP482" i="1" s="1"/>
  <c r="AO498" i="1"/>
  <c r="AP498" i="1" s="1"/>
  <c r="AO275" i="1"/>
  <c r="AP275" i="1" s="1"/>
  <c r="AO323" i="1"/>
  <c r="AP323" i="1" s="1"/>
  <c r="AO371" i="1"/>
  <c r="AP371" i="1" s="1"/>
  <c r="AO403" i="1"/>
  <c r="AP403" i="1" s="1"/>
  <c r="AS403" i="1" s="1"/>
  <c r="AO467" i="1"/>
  <c r="AP467" i="1" s="1"/>
  <c r="AS467" i="1" s="1"/>
  <c r="AO148" i="1"/>
  <c r="AP148" i="1" s="1"/>
  <c r="AO260" i="1"/>
  <c r="AP260" i="1" s="1"/>
  <c r="AO324" i="1"/>
  <c r="AP324" i="1" s="1"/>
  <c r="AO420" i="1"/>
  <c r="AP420" i="1" s="1"/>
  <c r="AO484" i="1"/>
  <c r="AP484" i="1" s="1"/>
  <c r="AS484" i="1" s="1"/>
  <c r="AO363" i="1"/>
  <c r="AP363" i="1" s="1"/>
  <c r="AO220" i="1"/>
  <c r="AP220" i="1" s="1"/>
  <c r="AO476" i="1"/>
  <c r="AP476" i="1" s="1"/>
  <c r="AO237" i="1"/>
  <c r="AP237" i="1" s="1"/>
  <c r="AO413" i="1"/>
  <c r="AP413" i="1" s="1"/>
  <c r="AO14" i="1"/>
  <c r="AP14" i="1" s="1"/>
  <c r="AS14" i="1" s="1"/>
  <c r="AO19" i="1"/>
  <c r="AP19" i="1" s="1"/>
  <c r="AO35" i="1"/>
  <c r="AP35" i="1" s="1"/>
  <c r="AO51" i="1"/>
  <c r="AP51" i="1" s="1"/>
  <c r="AO67" i="1"/>
  <c r="AP67" i="1" s="1"/>
  <c r="AO83" i="1"/>
  <c r="AP83" i="1" s="1"/>
  <c r="AO99" i="1"/>
  <c r="AP99" i="1" s="1"/>
  <c r="AO115" i="1"/>
  <c r="AP115" i="1" s="1"/>
  <c r="AO131" i="1"/>
  <c r="AP131" i="1" s="1"/>
  <c r="AO147" i="1"/>
  <c r="AP147" i="1" s="1"/>
  <c r="AO163" i="1"/>
  <c r="AP163" i="1" s="1"/>
  <c r="AO179" i="1"/>
  <c r="AP179" i="1" s="1"/>
  <c r="AO195" i="1"/>
  <c r="AP195" i="1" s="1"/>
  <c r="AO211" i="1"/>
  <c r="AP211" i="1" s="1"/>
  <c r="AO227" i="1"/>
  <c r="AP227" i="1" s="1"/>
  <c r="AO259" i="1"/>
  <c r="AP259" i="1" s="1"/>
  <c r="AO291" i="1"/>
  <c r="AP291" i="1" s="1"/>
  <c r="AO339" i="1"/>
  <c r="AP339" i="1" s="1"/>
  <c r="AS339" i="1" s="1"/>
  <c r="AO419" i="1"/>
  <c r="AP419" i="1" s="1"/>
  <c r="AO499" i="1"/>
  <c r="AP499" i="1" s="1"/>
  <c r="AO180" i="1"/>
  <c r="AP180" i="1" s="1"/>
  <c r="AO292" i="1"/>
  <c r="AP292" i="1" s="1"/>
  <c r="AS292" i="1" s="1"/>
  <c r="AO340" i="1"/>
  <c r="AP340" i="1" s="1"/>
  <c r="AO388" i="1"/>
  <c r="AP388" i="1" s="1"/>
  <c r="AO452" i="1"/>
  <c r="AP452" i="1" s="1"/>
  <c r="AO395" i="1"/>
  <c r="AP395" i="1" s="1"/>
  <c r="AO204" i="1"/>
  <c r="AP204" i="1" s="1"/>
  <c r="AO189" i="1"/>
  <c r="AP189" i="1" s="1"/>
  <c r="AO301" i="1"/>
  <c r="AP301" i="1" s="1"/>
  <c r="AO4" i="1"/>
  <c r="AP4" i="1" s="1"/>
  <c r="AO20" i="1"/>
  <c r="AP20" i="1" s="1"/>
  <c r="AO36" i="1"/>
  <c r="AP36" i="1" s="1"/>
  <c r="AO52" i="1"/>
  <c r="AP52" i="1" s="1"/>
  <c r="AO68" i="1"/>
  <c r="AP68" i="1" s="1"/>
  <c r="AO84" i="1"/>
  <c r="AP84" i="1" s="1"/>
  <c r="AS84" i="1" s="1"/>
  <c r="AO100" i="1"/>
  <c r="AP100" i="1" s="1"/>
  <c r="AO132" i="1"/>
  <c r="AP132" i="1" s="1"/>
  <c r="AO196" i="1"/>
  <c r="AP196" i="1" s="1"/>
  <c r="AO212" i="1"/>
  <c r="AP212" i="1" s="1"/>
  <c r="AO276" i="1"/>
  <c r="AP276" i="1" s="1"/>
  <c r="AS276" i="1" s="1"/>
  <c r="AO372" i="1"/>
  <c r="AP372" i="1" s="1"/>
  <c r="AO468" i="1"/>
  <c r="AP468" i="1" s="1"/>
  <c r="AO411" i="1"/>
  <c r="AP411" i="1" s="1"/>
  <c r="AO236" i="1"/>
  <c r="AP236" i="1" s="1"/>
  <c r="AO141" i="1"/>
  <c r="AP141" i="1" s="1"/>
  <c r="AS141" i="1" s="1"/>
  <c r="AO333" i="1"/>
  <c r="AP333" i="1" s="1"/>
  <c r="AO158" i="1"/>
  <c r="AP158" i="1" s="1"/>
  <c r="AO5" i="1"/>
  <c r="AP5" i="1" s="1"/>
  <c r="AO21" i="1"/>
  <c r="AP21" i="1" s="1"/>
  <c r="AO37" i="1"/>
  <c r="AP37" i="1" s="1"/>
  <c r="AO53" i="1"/>
  <c r="AP53" i="1" s="1"/>
  <c r="AO69" i="1"/>
  <c r="AP69" i="1" s="1"/>
  <c r="AO85" i="1"/>
  <c r="AP85" i="1" s="1"/>
  <c r="AO101" i="1"/>
  <c r="AP101" i="1" s="1"/>
  <c r="AO117" i="1"/>
  <c r="AP117" i="1" s="1"/>
  <c r="AO133" i="1"/>
  <c r="AP133" i="1" s="1"/>
  <c r="AO149" i="1"/>
  <c r="AP149" i="1" s="1"/>
  <c r="AO165" i="1"/>
  <c r="AP165" i="1" s="1"/>
  <c r="AO181" i="1"/>
  <c r="AP181" i="1" s="1"/>
  <c r="AO197" i="1"/>
  <c r="AP197" i="1" s="1"/>
  <c r="AS197" i="1" s="1"/>
  <c r="AO213" i="1"/>
  <c r="AP213" i="1" s="1"/>
  <c r="AS213" i="1" s="1"/>
  <c r="AO229" i="1"/>
  <c r="AP229" i="1" s="1"/>
  <c r="AO245" i="1"/>
  <c r="AP245" i="1" s="1"/>
  <c r="AO261" i="1"/>
  <c r="AP261" i="1" s="1"/>
  <c r="AO277" i="1"/>
  <c r="AP277" i="1" s="1"/>
  <c r="AO293" i="1"/>
  <c r="AP293" i="1" s="1"/>
  <c r="AO309" i="1"/>
  <c r="AP309" i="1" s="1"/>
  <c r="AO325" i="1"/>
  <c r="AP325" i="1" s="1"/>
  <c r="AO341" i="1"/>
  <c r="AP341" i="1" s="1"/>
  <c r="AO357" i="1"/>
  <c r="AP357" i="1" s="1"/>
  <c r="AO373" i="1"/>
  <c r="AP373" i="1" s="1"/>
  <c r="AO389" i="1"/>
  <c r="AP389" i="1" s="1"/>
  <c r="AS389" i="1" s="1"/>
  <c r="AO405" i="1"/>
  <c r="AP405" i="1" s="1"/>
  <c r="AO421" i="1"/>
  <c r="AP421" i="1" s="1"/>
  <c r="AS421" i="1" s="1"/>
  <c r="AO437" i="1"/>
  <c r="AP437" i="1" s="1"/>
  <c r="AS437" i="1" s="1"/>
  <c r="AO453" i="1"/>
  <c r="AP453" i="1" s="1"/>
  <c r="AO469" i="1"/>
  <c r="AP469" i="1" s="1"/>
  <c r="AO485" i="1"/>
  <c r="AP485" i="1" s="1"/>
  <c r="AO501" i="1"/>
  <c r="AP501" i="1" s="1"/>
  <c r="AO407" i="1"/>
  <c r="AP407" i="1" s="1"/>
  <c r="AS407" i="1" s="1"/>
  <c r="AO471" i="1"/>
  <c r="AP471" i="1" s="1"/>
  <c r="AS471" i="1" s="1"/>
  <c r="AO408" i="1"/>
  <c r="AP408" i="1" s="1"/>
  <c r="AO456" i="1"/>
  <c r="AP456" i="1" s="1"/>
  <c r="AO425" i="1"/>
  <c r="AP425" i="1" s="1"/>
  <c r="AO378" i="1"/>
  <c r="AP378" i="1" s="1"/>
  <c r="AO474" i="1"/>
  <c r="AP474" i="1" s="1"/>
  <c r="AO156" i="1"/>
  <c r="AP156" i="1" s="1"/>
  <c r="AO221" i="1"/>
  <c r="AP221" i="1" s="1"/>
  <c r="AO445" i="1"/>
  <c r="AP445" i="1" s="1"/>
  <c r="AO78" i="1"/>
  <c r="AP78" i="1" s="1"/>
  <c r="AO6" i="1"/>
  <c r="AP6" i="1" s="1"/>
  <c r="AS6" i="1" s="1"/>
  <c r="AO22" i="1"/>
  <c r="AP22" i="1" s="1"/>
  <c r="AO38" i="1"/>
  <c r="AP38" i="1" s="1"/>
  <c r="AO54" i="1"/>
  <c r="AP54" i="1" s="1"/>
  <c r="AO70" i="1"/>
  <c r="AP70" i="1" s="1"/>
  <c r="AO86" i="1"/>
  <c r="AP86" i="1" s="1"/>
  <c r="AS86" i="1" s="1"/>
  <c r="AO102" i="1"/>
  <c r="AP102" i="1" s="1"/>
  <c r="AO118" i="1"/>
  <c r="AP118" i="1" s="1"/>
  <c r="AO134" i="1"/>
  <c r="AP134" i="1" s="1"/>
  <c r="AS134" i="1" s="1"/>
  <c r="AO150" i="1"/>
  <c r="AP150" i="1" s="1"/>
  <c r="AO166" i="1"/>
  <c r="AP166" i="1" s="1"/>
  <c r="AO182" i="1"/>
  <c r="AP182" i="1" s="1"/>
  <c r="AO198" i="1"/>
  <c r="AP198" i="1" s="1"/>
  <c r="AO214" i="1"/>
  <c r="AP214" i="1" s="1"/>
  <c r="AS214" i="1" s="1"/>
  <c r="AO230" i="1"/>
  <c r="AP230" i="1" s="1"/>
  <c r="AO246" i="1"/>
  <c r="AP246" i="1" s="1"/>
  <c r="AO262" i="1"/>
  <c r="AP262" i="1" s="1"/>
  <c r="AO278" i="1"/>
  <c r="AP278" i="1" s="1"/>
  <c r="AO294" i="1"/>
  <c r="AP294" i="1" s="1"/>
  <c r="AO310" i="1"/>
  <c r="AP310" i="1" s="1"/>
  <c r="AS310" i="1" s="1"/>
  <c r="AO326" i="1"/>
  <c r="AP326" i="1" s="1"/>
  <c r="AS326" i="1" s="1"/>
  <c r="AO342" i="1"/>
  <c r="AP342" i="1" s="1"/>
  <c r="AO358" i="1"/>
  <c r="AP358" i="1" s="1"/>
  <c r="AO374" i="1"/>
  <c r="AP374" i="1" s="1"/>
  <c r="AO390" i="1"/>
  <c r="AP390" i="1" s="1"/>
  <c r="AO406" i="1"/>
  <c r="AP406" i="1" s="1"/>
  <c r="AO422" i="1"/>
  <c r="AP422" i="1" s="1"/>
  <c r="AO438" i="1"/>
  <c r="AP438" i="1" s="1"/>
  <c r="AO454" i="1"/>
  <c r="AP454" i="1" s="1"/>
  <c r="AO470" i="1"/>
  <c r="AP470" i="1" s="1"/>
  <c r="AO486" i="1"/>
  <c r="AP486" i="1" s="1"/>
  <c r="AO502" i="1"/>
  <c r="AP502" i="1" s="1"/>
  <c r="AO231" i="1"/>
  <c r="AP231" i="1" s="1"/>
  <c r="AO295" i="1"/>
  <c r="AP295" i="1" s="1"/>
  <c r="AO343" i="1"/>
  <c r="AP343" i="1" s="1"/>
  <c r="AS343" i="1" s="1"/>
  <c r="AO375" i="1"/>
  <c r="AP375" i="1" s="1"/>
  <c r="AS375" i="1" s="1"/>
  <c r="AO423" i="1"/>
  <c r="AP423" i="1" s="1"/>
  <c r="AO455" i="1"/>
  <c r="AP455" i="1" s="1"/>
  <c r="AO487" i="1"/>
  <c r="AP487" i="1" s="1"/>
  <c r="AO424" i="1"/>
  <c r="AP424" i="1" s="1"/>
  <c r="AO488" i="1"/>
  <c r="AP488" i="1" s="1"/>
  <c r="AO457" i="1"/>
  <c r="AP457" i="1" s="1"/>
  <c r="AO298" i="1"/>
  <c r="AP298" i="1" s="1"/>
  <c r="AS298" i="1" s="1"/>
  <c r="AO394" i="1"/>
  <c r="AP394" i="1" s="1"/>
  <c r="AO490" i="1"/>
  <c r="AP490" i="1" s="1"/>
  <c r="AO379" i="1"/>
  <c r="AP379" i="1" s="1"/>
  <c r="AO491" i="1"/>
  <c r="AP491" i="1" s="1"/>
  <c r="AO252" i="1"/>
  <c r="AP252" i="1" s="1"/>
  <c r="AS252" i="1" s="1"/>
  <c r="AO364" i="1"/>
  <c r="AP364" i="1" s="1"/>
  <c r="AO93" i="1"/>
  <c r="AP93" i="1" s="1"/>
  <c r="AO397" i="1"/>
  <c r="AP397" i="1" s="1"/>
  <c r="AO7" i="1"/>
  <c r="AP7" i="1" s="1"/>
  <c r="AS7" i="1" s="1"/>
  <c r="AO23" i="1"/>
  <c r="AP23" i="1" s="1"/>
  <c r="AO39" i="1"/>
  <c r="AP39" i="1" s="1"/>
  <c r="AO55" i="1"/>
  <c r="AP55" i="1" s="1"/>
  <c r="AO71" i="1"/>
  <c r="AP71" i="1" s="1"/>
  <c r="AO87" i="1"/>
  <c r="AP87" i="1" s="1"/>
  <c r="AO103" i="1"/>
  <c r="AP103" i="1" s="1"/>
  <c r="AS103" i="1" s="1"/>
  <c r="AO119" i="1"/>
  <c r="AP119" i="1" s="1"/>
  <c r="AO135" i="1"/>
  <c r="AP135" i="1" s="1"/>
  <c r="AO151" i="1"/>
  <c r="AP151" i="1" s="1"/>
  <c r="AO167" i="1"/>
  <c r="AP167" i="1" s="1"/>
  <c r="AS167" i="1" s="1"/>
  <c r="AO183" i="1"/>
  <c r="AP183" i="1" s="1"/>
  <c r="AS183" i="1" s="1"/>
  <c r="AO199" i="1"/>
  <c r="AP199" i="1" s="1"/>
  <c r="AO215" i="1"/>
  <c r="AP215" i="1" s="1"/>
  <c r="AO247" i="1"/>
  <c r="AP247" i="1" s="1"/>
  <c r="AO263" i="1"/>
  <c r="AP263" i="1" s="1"/>
  <c r="AO279" i="1"/>
  <c r="AP279" i="1" s="1"/>
  <c r="AO311" i="1"/>
  <c r="AP311" i="1" s="1"/>
  <c r="AO327" i="1"/>
  <c r="AP327" i="1" s="1"/>
  <c r="AS327" i="1" s="1"/>
  <c r="AO359" i="1"/>
  <c r="AP359" i="1" s="1"/>
  <c r="AO391" i="1"/>
  <c r="AP391" i="1" s="1"/>
  <c r="AO439" i="1"/>
  <c r="AP439" i="1" s="1"/>
  <c r="AO503" i="1"/>
  <c r="AP503" i="1" s="1"/>
  <c r="AO472" i="1"/>
  <c r="AP472" i="1" s="1"/>
  <c r="AO409" i="1"/>
  <c r="AP409" i="1" s="1"/>
  <c r="AO489" i="1"/>
  <c r="AP489" i="1" s="1"/>
  <c r="AS489" i="1" s="1"/>
  <c r="AO330" i="1"/>
  <c r="AP330" i="1" s="1"/>
  <c r="AO458" i="1"/>
  <c r="AP458" i="1" s="1"/>
  <c r="AS458" i="1" s="1"/>
  <c r="AO172" i="1"/>
  <c r="AP172" i="1" s="1"/>
  <c r="AO253" i="1"/>
  <c r="AP253" i="1" s="1"/>
  <c r="AS253" i="1" s="1"/>
  <c r="AO381" i="1"/>
  <c r="AP381" i="1" s="1"/>
  <c r="AO8" i="1"/>
  <c r="AP8" i="1" s="1"/>
  <c r="AO24" i="1"/>
  <c r="AP24" i="1" s="1"/>
  <c r="AO40" i="1"/>
  <c r="AP40" i="1" s="1"/>
  <c r="AO56" i="1"/>
  <c r="AP56" i="1" s="1"/>
  <c r="AS56" i="1" s="1"/>
  <c r="AO72" i="1"/>
  <c r="AP72" i="1" s="1"/>
  <c r="AO88" i="1"/>
  <c r="AP88" i="1" s="1"/>
  <c r="AO104" i="1"/>
  <c r="AP104" i="1" s="1"/>
  <c r="AS104" i="1" s="1"/>
  <c r="AO120" i="1"/>
  <c r="AP120" i="1" s="1"/>
  <c r="AO136" i="1"/>
  <c r="AP136" i="1" s="1"/>
  <c r="AO152" i="1"/>
  <c r="AP152" i="1" s="1"/>
  <c r="AO168" i="1"/>
  <c r="AP168" i="1" s="1"/>
  <c r="AO184" i="1"/>
  <c r="AP184" i="1" s="1"/>
  <c r="AO200" i="1"/>
  <c r="AP200" i="1" s="1"/>
  <c r="AO216" i="1"/>
  <c r="AP216" i="1" s="1"/>
  <c r="AO232" i="1"/>
  <c r="AP232" i="1" s="1"/>
  <c r="AO248" i="1"/>
  <c r="AP248" i="1" s="1"/>
  <c r="AO264" i="1"/>
  <c r="AP264" i="1" s="1"/>
  <c r="AO280" i="1"/>
  <c r="AP280" i="1" s="1"/>
  <c r="AS280" i="1" s="1"/>
  <c r="AO296" i="1"/>
  <c r="AP296" i="1" s="1"/>
  <c r="AO312" i="1"/>
  <c r="AP312" i="1" s="1"/>
  <c r="AO328" i="1"/>
  <c r="AP328" i="1" s="1"/>
  <c r="AO344" i="1"/>
  <c r="AP344" i="1" s="1"/>
  <c r="AO360" i="1"/>
  <c r="AP360" i="1" s="1"/>
  <c r="AO376" i="1"/>
  <c r="AP376" i="1" s="1"/>
  <c r="AO392" i="1"/>
  <c r="AP392" i="1" s="1"/>
  <c r="AS392" i="1" s="1"/>
  <c r="AO440" i="1"/>
  <c r="AP440" i="1" s="1"/>
  <c r="AO473" i="1"/>
  <c r="AP473" i="1" s="1"/>
  <c r="AO314" i="1"/>
  <c r="AP314" i="1" s="1"/>
  <c r="AO442" i="1"/>
  <c r="AP442" i="1" s="1"/>
  <c r="AO331" i="1"/>
  <c r="AP331" i="1" s="1"/>
  <c r="AO475" i="1"/>
  <c r="AP475" i="1" s="1"/>
  <c r="AS475" i="1" s="1"/>
  <c r="AO268" i="1"/>
  <c r="AP268" i="1" s="1"/>
  <c r="AO380" i="1"/>
  <c r="AP380" i="1" s="1"/>
  <c r="AO492" i="1"/>
  <c r="AP492" i="1" s="1"/>
  <c r="AO125" i="1"/>
  <c r="AP125" i="1" s="1"/>
  <c r="AO317" i="1"/>
  <c r="AP317" i="1" s="1"/>
  <c r="AO62" i="1"/>
  <c r="AP62" i="1" s="1"/>
  <c r="AO9" i="1"/>
  <c r="AP9" i="1" s="1"/>
  <c r="AO25" i="1"/>
  <c r="AP25" i="1" s="1"/>
  <c r="AO41" i="1"/>
  <c r="AP41" i="1" s="1"/>
  <c r="AO57" i="1"/>
  <c r="AP57" i="1" s="1"/>
  <c r="AO73" i="1"/>
  <c r="AP73" i="1" s="1"/>
  <c r="AS73" i="1" s="1"/>
  <c r="AO89" i="1"/>
  <c r="AP89" i="1" s="1"/>
  <c r="AO105" i="1"/>
  <c r="AP105" i="1" s="1"/>
  <c r="AO121" i="1"/>
  <c r="AP121" i="1" s="1"/>
  <c r="AO137" i="1"/>
  <c r="AP137" i="1" s="1"/>
  <c r="AO153" i="1"/>
  <c r="AP153" i="1" s="1"/>
  <c r="AO169" i="1"/>
  <c r="AP169" i="1" s="1"/>
  <c r="AO185" i="1"/>
  <c r="AP185" i="1" s="1"/>
  <c r="AS185" i="1" s="1"/>
  <c r="AO201" i="1"/>
  <c r="AP201" i="1" s="1"/>
  <c r="AO217" i="1"/>
  <c r="AP217" i="1" s="1"/>
  <c r="AO233" i="1"/>
  <c r="AP233" i="1" s="1"/>
  <c r="AO249" i="1"/>
  <c r="AP249" i="1" s="1"/>
  <c r="AO265" i="1"/>
  <c r="AP265" i="1" s="1"/>
  <c r="AS265" i="1" s="1"/>
  <c r="AO281" i="1"/>
  <c r="AP281" i="1" s="1"/>
  <c r="AO297" i="1"/>
  <c r="AP297" i="1" s="1"/>
  <c r="AS297" i="1" s="1"/>
  <c r="AO313" i="1"/>
  <c r="AP313" i="1" s="1"/>
  <c r="AO329" i="1"/>
  <c r="AP329" i="1" s="1"/>
  <c r="AS329" i="1" s="1"/>
  <c r="AO345" i="1"/>
  <c r="AP345" i="1" s="1"/>
  <c r="AS345" i="1" s="1"/>
  <c r="AO361" i="1"/>
  <c r="AP361" i="1" s="1"/>
  <c r="AO377" i="1"/>
  <c r="AP377" i="1" s="1"/>
  <c r="AO393" i="1"/>
  <c r="AP393" i="1" s="1"/>
  <c r="AO441" i="1"/>
  <c r="AP441" i="1" s="1"/>
  <c r="AO346" i="1"/>
  <c r="AP346" i="1" s="1"/>
  <c r="AO410" i="1"/>
  <c r="AP410" i="1" s="1"/>
  <c r="AO299" i="1"/>
  <c r="AP299" i="1" s="1"/>
  <c r="AS299" i="1" s="1"/>
  <c r="AO459" i="1"/>
  <c r="AP459" i="1" s="1"/>
  <c r="AO316" i="1"/>
  <c r="AP316" i="1" s="1"/>
  <c r="AO396" i="1"/>
  <c r="AP396" i="1" s="1"/>
  <c r="AO428" i="1"/>
  <c r="AP428" i="1" s="1"/>
  <c r="AO61" i="1"/>
  <c r="AP61" i="1" s="1"/>
  <c r="AO477" i="1"/>
  <c r="AP477" i="1" s="1"/>
  <c r="AO142" i="1"/>
  <c r="AP142" i="1" s="1"/>
  <c r="AS142" i="1" s="1"/>
  <c r="AO10" i="1"/>
  <c r="AP10" i="1" s="1"/>
  <c r="AO26" i="1"/>
  <c r="AP26" i="1" s="1"/>
  <c r="AO42" i="1"/>
  <c r="AP42" i="1" s="1"/>
  <c r="AO58" i="1"/>
  <c r="AP58" i="1" s="1"/>
  <c r="AO74" i="1"/>
  <c r="AP74" i="1" s="1"/>
  <c r="AO90" i="1"/>
  <c r="AP90" i="1" s="1"/>
  <c r="AO106" i="1"/>
  <c r="AP106" i="1" s="1"/>
  <c r="AO122" i="1"/>
  <c r="AP122" i="1" s="1"/>
  <c r="AO138" i="1"/>
  <c r="AP138" i="1" s="1"/>
  <c r="AO154" i="1"/>
  <c r="AP154" i="1" s="1"/>
  <c r="AO170" i="1"/>
  <c r="AP170" i="1" s="1"/>
  <c r="AO186" i="1"/>
  <c r="AP186" i="1" s="1"/>
  <c r="AO202" i="1"/>
  <c r="AP202" i="1" s="1"/>
  <c r="AO218" i="1"/>
  <c r="AP218" i="1" s="1"/>
  <c r="AO234" i="1"/>
  <c r="AP234" i="1" s="1"/>
  <c r="AS234" i="1" s="1"/>
  <c r="AO250" i="1"/>
  <c r="AP250" i="1" s="1"/>
  <c r="AO266" i="1"/>
  <c r="AP266" i="1" s="1"/>
  <c r="AO282" i="1"/>
  <c r="AP282" i="1" s="1"/>
  <c r="AS282" i="1" s="1"/>
  <c r="AO362" i="1"/>
  <c r="AP362" i="1" s="1"/>
  <c r="AO426" i="1"/>
  <c r="AP426" i="1" s="1"/>
  <c r="AO283" i="1"/>
  <c r="AP283" i="1" s="1"/>
  <c r="AO427" i="1"/>
  <c r="AP427" i="1" s="1"/>
  <c r="AO332" i="1"/>
  <c r="AP332" i="1" s="1"/>
  <c r="AO444" i="1"/>
  <c r="AP444" i="1" s="1"/>
  <c r="AS444" i="1" s="1"/>
  <c r="AO173" i="1"/>
  <c r="AP173" i="1" s="1"/>
  <c r="AO349" i="1"/>
  <c r="AP349" i="1" s="1"/>
  <c r="AO11" i="1"/>
  <c r="AP11" i="1" s="1"/>
  <c r="AO27" i="1"/>
  <c r="AP27" i="1" s="1"/>
  <c r="AO43" i="1"/>
  <c r="AP43" i="1" s="1"/>
  <c r="AS43" i="1" s="1"/>
  <c r="AO59" i="1"/>
  <c r="AP59" i="1" s="1"/>
  <c r="AO75" i="1"/>
  <c r="AP75" i="1" s="1"/>
  <c r="AO91" i="1"/>
  <c r="AP91" i="1" s="1"/>
  <c r="AO107" i="1"/>
  <c r="AP107" i="1" s="1"/>
  <c r="AO123" i="1"/>
  <c r="AP123" i="1" s="1"/>
  <c r="AO139" i="1"/>
  <c r="AP139" i="1" s="1"/>
  <c r="AO155" i="1"/>
  <c r="AP155" i="1" s="1"/>
  <c r="AO171" i="1"/>
  <c r="AP171" i="1" s="1"/>
  <c r="AO187" i="1"/>
  <c r="AP187" i="1" s="1"/>
  <c r="AS187" i="1" s="1"/>
  <c r="AO203" i="1"/>
  <c r="AP203" i="1" s="1"/>
  <c r="AO219" i="1"/>
  <c r="AP219" i="1" s="1"/>
  <c r="AO235" i="1"/>
  <c r="AP235" i="1" s="1"/>
  <c r="AO251" i="1"/>
  <c r="AP251" i="1" s="1"/>
  <c r="AO267" i="1"/>
  <c r="AP267" i="1" s="1"/>
  <c r="AO347" i="1"/>
  <c r="AP347" i="1" s="1"/>
  <c r="AO284" i="1"/>
  <c r="AP284" i="1" s="1"/>
  <c r="AS284" i="1" s="1"/>
  <c r="AO109" i="1"/>
  <c r="AP109" i="1" s="1"/>
  <c r="AO365" i="1"/>
  <c r="AP365" i="1" s="1"/>
  <c r="AO30" i="1"/>
  <c r="AP30" i="1" s="1"/>
  <c r="AO12" i="1"/>
  <c r="AP12" i="1" s="1"/>
  <c r="AO28" i="1"/>
  <c r="AP28" i="1" s="1"/>
  <c r="AO44" i="1"/>
  <c r="AP44" i="1" s="1"/>
  <c r="AO60" i="1"/>
  <c r="AP60" i="1" s="1"/>
  <c r="AO76" i="1"/>
  <c r="AP76" i="1" s="1"/>
  <c r="AO92" i="1"/>
  <c r="AP92" i="1" s="1"/>
  <c r="AO108" i="1"/>
  <c r="AP108" i="1" s="1"/>
  <c r="AO124" i="1"/>
  <c r="AP124" i="1" s="1"/>
  <c r="AS124" i="1" s="1"/>
  <c r="AO140" i="1"/>
  <c r="AP140" i="1" s="1"/>
  <c r="AO348" i="1"/>
  <c r="AP348" i="1" s="1"/>
  <c r="AO269" i="1"/>
  <c r="AP269" i="1" s="1"/>
  <c r="AS269" i="1" s="1"/>
  <c r="AO461" i="1"/>
  <c r="AP461" i="1" s="1"/>
  <c r="AO13" i="1"/>
  <c r="AP13" i="1" s="1"/>
  <c r="AO29" i="1"/>
  <c r="AP29" i="1" s="1"/>
  <c r="AO45" i="1"/>
  <c r="AP45" i="1" s="1"/>
  <c r="AO205" i="1"/>
  <c r="AP205" i="1" s="1"/>
  <c r="AO493" i="1"/>
  <c r="AP493" i="1" s="1"/>
  <c r="AO174" i="1"/>
  <c r="AP174" i="1" s="1"/>
  <c r="AO31" i="1"/>
  <c r="AP31" i="1" s="1"/>
  <c r="AO207" i="1"/>
  <c r="AP207" i="1" s="1"/>
  <c r="AO335" i="1"/>
  <c r="AP335" i="1" s="1"/>
  <c r="AS335" i="1" s="1"/>
  <c r="AO463" i="1"/>
  <c r="AP463" i="1" s="1"/>
  <c r="AS463" i="1" s="1"/>
  <c r="AO479" i="1"/>
  <c r="AP479" i="1" s="1"/>
  <c r="AO79" i="1"/>
  <c r="AP79" i="1" s="1"/>
  <c r="AO367" i="1"/>
  <c r="AP367" i="1" s="1"/>
  <c r="AO382" i="1"/>
  <c r="AP382" i="1" s="1"/>
  <c r="AS382" i="1" s="1"/>
  <c r="AO398" i="1"/>
  <c r="AP398" i="1" s="1"/>
  <c r="AO318" i="1"/>
  <c r="AP318" i="1" s="1"/>
  <c r="AS318" i="1" s="1"/>
  <c r="AO15" i="1"/>
  <c r="AP15" i="1" s="1"/>
  <c r="AO47" i="1"/>
  <c r="AP47" i="1" s="1"/>
  <c r="AO222" i="1"/>
  <c r="AP222" i="1" s="1"/>
  <c r="AO350" i="1"/>
  <c r="AP350" i="1" s="1"/>
  <c r="AS350" i="1" s="1"/>
  <c r="AO478" i="1"/>
  <c r="AP478" i="1" s="1"/>
  <c r="AO63" i="1"/>
  <c r="AP63" i="1" s="1"/>
  <c r="AO351" i="1"/>
  <c r="AP351" i="1" s="1"/>
  <c r="AO238" i="1"/>
  <c r="AP238" i="1" s="1"/>
  <c r="AO494" i="1"/>
  <c r="AP494" i="1" s="1"/>
  <c r="AO111" i="1"/>
  <c r="AP111" i="1" s="1"/>
  <c r="AO126" i="1"/>
  <c r="AP126" i="1" s="1"/>
  <c r="AS126" i="1" s="1"/>
  <c r="AO127" i="1"/>
  <c r="AP127" i="1" s="1"/>
  <c r="AO143" i="1"/>
  <c r="AP143" i="1" s="1"/>
  <c r="AO302" i="1"/>
  <c r="AP302" i="1" s="1"/>
  <c r="AO431" i="1"/>
  <c r="AP431" i="1" s="1"/>
  <c r="AO223" i="1"/>
  <c r="AP223" i="1" s="1"/>
  <c r="AO366" i="1"/>
  <c r="AP366" i="1" s="1"/>
  <c r="AO495" i="1"/>
  <c r="AP495" i="1" s="1"/>
  <c r="AS495" i="1" s="1"/>
  <c r="AO95" i="1"/>
  <c r="AP95" i="1" s="1"/>
  <c r="AO110" i="1"/>
  <c r="AP110" i="1" s="1"/>
  <c r="AS110" i="1" s="1"/>
  <c r="AO271" i="1"/>
  <c r="AP271" i="1" s="1"/>
  <c r="AS271" i="1" s="1"/>
  <c r="AO430" i="1"/>
  <c r="AP430" i="1" s="1"/>
  <c r="AS430" i="1" s="1"/>
  <c r="AO447" i="1"/>
  <c r="AP447" i="1" s="1"/>
  <c r="AO206" i="1"/>
  <c r="AP206" i="1" s="1"/>
  <c r="AS206" i="1" s="1"/>
  <c r="AO94" i="1"/>
  <c r="AP94" i="1" s="1"/>
  <c r="AO239" i="1"/>
  <c r="AP239" i="1" s="1"/>
  <c r="AO255" i="1"/>
  <c r="AP255" i="1" s="1"/>
  <c r="AS255" i="1" s="1"/>
  <c r="AO270" i="1"/>
  <c r="AP270" i="1" s="1"/>
  <c r="AO415" i="1"/>
  <c r="AP415" i="1" s="1"/>
  <c r="AS415" i="1" s="1"/>
  <c r="AO175" i="1"/>
  <c r="AP175" i="1" s="1"/>
  <c r="AO190" i="1"/>
  <c r="AP190" i="1" s="1"/>
  <c r="AO191" i="1"/>
  <c r="AP191" i="1" s="1"/>
  <c r="AO254" i="1"/>
  <c r="AP254" i="1" s="1"/>
  <c r="AO383" i="1"/>
  <c r="AP383" i="1" s="1"/>
  <c r="AS383" i="1" s="1"/>
  <c r="AO399" i="1"/>
  <c r="AP399" i="1" s="1"/>
  <c r="AO414" i="1"/>
  <c r="AP414" i="1" s="1"/>
  <c r="AO287" i="1"/>
  <c r="AP287" i="1" s="1"/>
  <c r="AO303" i="1"/>
  <c r="AP303" i="1" s="1"/>
  <c r="AS303" i="1" s="1"/>
  <c r="AO446" i="1"/>
  <c r="AP446" i="1" s="1"/>
  <c r="AO286" i="1"/>
  <c r="AP286" i="1" s="1"/>
  <c r="AO334" i="1"/>
  <c r="AP334" i="1" s="1"/>
  <c r="AO159" i="1"/>
  <c r="AP159" i="1" s="1"/>
  <c r="AO319" i="1"/>
  <c r="AP319" i="1" s="1"/>
  <c r="AS319" i="1" s="1"/>
  <c r="AO462" i="1"/>
  <c r="AP462" i="1" s="1"/>
  <c r="AS462" i="1" s="1"/>
  <c r="J21" i="2"/>
  <c r="D86" i="1"/>
  <c r="D78" i="1" a="1"/>
  <c r="D78" i="1" s="1"/>
  <c r="J33" i="2"/>
  <c r="R359" i="1"/>
  <c r="R401" i="1"/>
  <c r="R89" i="1"/>
  <c r="W68" i="1"/>
  <c r="Y68" i="1"/>
  <c r="Z68" i="1"/>
  <c r="W7" i="1"/>
  <c r="Z7" i="1"/>
  <c r="Y7" i="1"/>
  <c r="Y124" i="1"/>
  <c r="Z124" i="1"/>
  <c r="W124" i="1"/>
  <c r="R369" i="1"/>
  <c r="R473" i="1"/>
  <c r="W384" i="1"/>
  <c r="Y384" i="1"/>
  <c r="Z384" i="1"/>
  <c r="R284" i="1"/>
  <c r="R73" i="1"/>
  <c r="R6" i="1"/>
  <c r="W426" i="1"/>
  <c r="Y426" i="1"/>
  <c r="Z426" i="1"/>
  <c r="W12" i="1"/>
  <c r="Y12" i="1"/>
  <c r="Z12" i="1"/>
  <c r="W100" i="1"/>
  <c r="Y100" i="1"/>
  <c r="Z100" i="1"/>
  <c r="Y137" i="1"/>
  <c r="W137" i="1"/>
  <c r="Z137" i="1"/>
  <c r="W179" i="1"/>
  <c r="Y179" i="1"/>
  <c r="Z179" i="1"/>
  <c r="W113" i="1"/>
  <c r="Y113" i="1"/>
  <c r="Z113" i="1"/>
  <c r="Z494" i="1"/>
  <c r="W494" i="1"/>
  <c r="Y494" i="1"/>
  <c r="W364" i="1"/>
  <c r="Y364" i="1"/>
  <c r="Z364" i="1"/>
  <c r="W41" i="1"/>
  <c r="Z41" i="1"/>
  <c r="Y41" i="1"/>
  <c r="R307" i="1"/>
  <c r="R194" i="1"/>
  <c r="R303" i="1"/>
  <c r="R386" i="1"/>
  <c r="R178" i="1"/>
  <c r="R494" i="1"/>
  <c r="W409" i="1"/>
  <c r="Z409" i="1"/>
  <c r="Y409" i="1"/>
  <c r="R381" i="1"/>
  <c r="R99" i="1"/>
  <c r="R374" i="1"/>
  <c r="R427" i="1"/>
  <c r="R412" i="1"/>
  <c r="R436" i="1"/>
  <c r="R457" i="1"/>
  <c r="R336" i="1"/>
  <c r="R207" i="1"/>
  <c r="Z36" i="1"/>
  <c r="W36" i="1"/>
  <c r="Y36" i="1"/>
  <c r="Y34" i="1"/>
  <c r="W34" i="1"/>
  <c r="Z34" i="1"/>
  <c r="W235" i="1"/>
  <c r="Z235" i="1"/>
  <c r="Y235" i="1"/>
  <c r="R110" i="1"/>
  <c r="R141" i="1"/>
  <c r="R268" i="1"/>
  <c r="R12" i="1"/>
  <c r="R155" i="1"/>
  <c r="R218" i="1"/>
  <c r="W169" i="1"/>
  <c r="Y169" i="1"/>
  <c r="Z169" i="1"/>
  <c r="R57" i="1"/>
  <c r="R200" i="1"/>
  <c r="R343" i="1"/>
  <c r="R87" i="1"/>
  <c r="R246" i="1"/>
  <c r="W437" i="1"/>
  <c r="Y437" i="1"/>
  <c r="Z437" i="1"/>
  <c r="R133" i="1"/>
  <c r="Y407" i="1"/>
  <c r="Z407" i="1"/>
  <c r="W407" i="1"/>
  <c r="W427" i="1"/>
  <c r="Z427" i="1"/>
  <c r="Y427" i="1"/>
  <c r="Y404" i="1"/>
  <c r="W404" i="1"/>
  <c r="Z404" i="1"/>
  <c r="W503" i="1"/>
  <c r="Y503" i="1"/>
  <c r="Z503" i="1"/>
  <c r="W501" i="1"/>
  <c r="Z501" i="1"/>
  <c r="Y501" i="1"/>
  <c r="W500" i="1"/>
  <c r="Y500" i="1"/>
  <c r="Z500" i="1"/>
  <c r="Y499" i="1"/>
  <c r="Z499" i="1"/>
  <c r="W499" i="1"/>
  <c r="W55" i="1"/>
  <c r="Y55" i="1"/>
  <c r="Z55" i="1"/>
  <c r="Y54" i="1"/>
  <c r="Z54" i="1"/>
  <c r="W54" i="1"/>
  <c r="Y91" i="1"/>
  <c r="Z91" i="1"/>
  <c r="W91" i="1"/>
  <c r="W33" i="1"/>
  <c r="Y33" i="1"/>
  <c r="Z33" i="1"/>
  <c r="Z101" i="1"/>
  <c r="Y101" i="1"/>
  <c r="W101" i="1"/>
  <c r="W163" i="1"/>
  <c r="Y163" i="1"/>
  <c r="Z163" i="1"/>
  <c r="W498" i="1"/>
  <c r="Y498" i="1"/>
  <c r="Z498" i="1"/>
  <c r="W242" i="1"/>
  <c r="Z242" i="1"/>
  <c r="Y242" i="1"/>
  <c r="W353" i="1"/>
  <c r="Y353" i="1"/>
  <c r="Z353" i="1"/>
  <c r="W97" i="1"/>
  <c r="Y97" i="1"/>
  <c r="Z97" i="1"/>
  <c r="W368" i="1"/>
  <c r="Y368" i="1"/>
  <c r="Z368" i="1"/>
  <c r="W112" i="1"/>
  <c r="Z112" i="1"/>
  <c r="Y112" i="1"/>
  <c r="Y431" i="1"/>
  <c r="Z431" i="1"/>
  <c r="W431" i="1"/>
  <c r="W175" i="1"/>
  <c r="Z175" i="1"/>
  <c r="Y175" i="1"/>
  <c r="Y478" i="1"/>
  <c r="Z478" i="1"/>
  <c r="W478" i="1"/>
  <c r="W222" i="1"/>
  <c r="Y222" i="1"/>
  <c r="Z222" i="1"/>
  <c r="Z317" i="1"/>
  <c r="W317" i="1"/>
  <c r="Y317" i="1"/>
  <c r="W61" i="1"/>
  <c r="Z61" i="1"/>
  <c r="Y61" i="1"/>
  <c r="Z348" i="1"/>
  <c r="Y348" i="1"/>
  <c r="W348" i="1"/>
  <c r="Z92" i="1"/>
  <c r="W92" i="1"/>
  <c r="Y92" i="1"/>
  <c r="Y25" i="1"/>
  <c r="Z25" i="1"/>
  <c r="W25" i="1"/>
  <c r="R489" i="1"/>
  <c r="R330" i="1"/>
  <c r="R502" i="1"/>
  <c r="R157" i="1"/>
  <c r="R234" i="1"/>
  <c r="Y132" i="1"/>
  <c r="W132" i="1"/>
  <c r="Z132" i="1"/>
  <c r="R149" i="1"/>
  <c r="W16" i="1"/>
  <c r="Y16" i="1"/>
  <c r="Z16" i="1"/>
  <c r="W447" i="1"/>
  <c r="Y447" i="1"/>
  <c r="Z447" i="1"/>
  <c r="W333" i="1"/>
  <c r="Z333" i="1"/>
  <c r="Y333" i="1"/>
  <c r="R275" i="1"/>
  <c r="R420" i="1"/>
  <c r="R441" i="1"/>
  <c r="R202" i="1"/>
  <c r="R297" i="1"/>
  <c r="R41" i="1"/>
  <c r="R184" i="1"/>
  <c r="R327" i="1"/>
  <c r="R71" i="1"/>
  <c r="R230" i="1"/>
  <c r="Y297" i="1"/>
  <c r="Z297" i="1"/>
  <c r="W297" i="1"/>
  <c r="R117" i="1"/>
  <c r="Z379" i="1"/>
  <c r="W379" i="1"/>
  <c r="Y379" i="1"/>
  <c r="Y405" i="1"/>
  <c r="W405" i="1"/>
  <c r="Z405" i="1"/>
  <c r="Z376" i="1"/>
  <c r="W376" i="1"/>
  <c r="Y376" i="1"/>
  <c r="W475" i="1"/>
  <c r="Y475" i="1"/>
  <c r="Z475" i="1"/>
  <c r="W424" i="1"/>
  <c r="Z424" i="1"/>
  <c r="Y424" i="1"/>
  <c r="Z473" i="1"/>
  <c r="W473" i="1"/>
  <c r="Y473" i="1"/>
  <c r="Y472" i="1"/>
  <c r="W472" i="1"/>
  <c r="Z472" i="1"/>
  <c r="W471" i="1"/>
  <c r="Z471" i="1"/>
  <c r="Y471" i="1"/>
  <c r="W53" i="1"/>
  <c r="Y53" i="1"/>
  <c r="Z53" i="1"/>
  <c r="Y488" i="1"/>
  <c r="W488" i="1"/>
  <c r="Z488" i="1"/>
  <c r="W14" i="1"/>
  <c r="Y14" i="1"/>
  <c r="Z14" i="1"/>
  <c r="W85" i="1"/>
  <c r="Y85" i="1"/>
  <c r="Z85" i="1"/>
  <c r="Z147" i="1"/>
  <c r="W147" i="1"/>
  <c r="Y147" i="1"/>
  <c r="W482" i="1"/>
  <c r="Y482" i="1"/>
  <c r="Z482" i="1"/>
  <c r="Y226" i="1"/>
  <c r="W226" i="1"/>
  <c r="Z226" i="1"/>
  <c r="W337" i="1"/>
  <c r="Z337" i="1"/>
  <c r="Y337" i="1"/>
  <c r="W81" i="1"/>
  <c r="Y81" i="1"/>
  <c r="Z81" i="1"/>
  <c r="W352" i="1"/>
  <c r="Y352" i="1"/>
  <c r="Z352" i="1"/>
  <c r="Y96" i="1"/>
  <c r="W96" i="1"/>
  <c r="Z96" i="1"/>
  <c r="W415" i="1"/>
  <c r="Y415" i="1"/>
  <c r="Z415" i="1"/>
  <c r="W159" i="1"/>
  <c r="Y159" i="1"/>
  <c r="Z159" i="1"/>
  <c r="Y462" i="1"/>
  <c r="W462" i="1"/>
  <c r="Z462" i="1"/>
  <c r="Z206" i="1"/>
  <c r="W206" i="1"/>
  <c r="Y206" i="1"/>
  <c r="W301" i="1"/>
  <c r="Z301" i="1"/>
  <c r="Y301" i="1"/>
  <c r="W42" i="1"/>
  <c r="Z42" i="1"/>
  <c r="Y42" i="1"/>
  <c r="W332" i="1"/>
  <c r="Y332" i="1"/>
  <c r="Z332" i="1"/>
  <c r="W76" i="1"/>
  <c r="Y76" i="1"/>
  <c r="Z76" i="1"/>
  <c r="W9" i="1"/>
  <c r="Y9" i="1"/>
  <c r="Z9" i="1"/>
  <c r="R413" i="1"/>
  <c r="R44" i="1"/>
  <c r="Y454" i="1"/>
  <c r="Z454" i="1"/>
  <c r="W454" i="1"/>
  <c r="Z89" i="1"/>
  <c r="W89" i="1"/>
  <c r="Y89" i="1"/>
  <c r="W254" i="1"/>
  <c r="Y254" i="1"/>
  <c r="Z254" i="1"/>
  <c r="R239" i="1"/>
  <c r="R476" i="1"/>
  <c r="R126" i="1"/>
  <c r="R171" i="1"/>
  <c r="Z328" i="1"/>
  <c r="Y328" i="1"/>
  <c r="W328" i="1"/>
  <c r="R262" i="1"/>
  <c r="W455" i="1"/>
  <c r="Y455" i="1"/>
  <c r="Z455" i="1"/>
  <c r="W18" i="1"/>
  <c r="Z18" i="1"/>
  <c r="Y18" i="1"/>
  <c r="W15" i="1"/>
  <c r="Y15" i="1"/>
  <c r="Z15" i="1"/>
  <c r="W103" i="1"/>
  <c r="Y103" i="1"/>
  <c r="Z103" i="1"/>
  <c r="W52" i="1"/>
  <c r="Z52" i="1"/>
  <c r="Y52" i="1"/>
  <c r="Y258" i="1"/>
  <c r="Z258" i="1"/>
  <c r="W258" i="1"/>
  <c r="Y128" i="1"/>
  <c r="W128" i="1"/>
  <c r="Z128" i="1"/>
  <c r="Z108" i="1"/>
  <c r="W108" i="1"/>
  <c r="Y108" i="1"/>
  <c r="R470" i="1"/>
  <c r="R271" i="1"/>
  <c r="R437" i="1"/>
  <c r="R365" i="1"/>
  <c r="R411" i="1"/>
  <c r="R115" i="1"/>
  <c r="R132" i="1"/>
  <c r="R350" i="1"/>
  <c r="R252" i="1"/>
  <c r="W474" i="1"/>
  <c r="Y474" i="1"/>
  <c r="Z474" i="1"/>
  <c r="R241" i="1"/>
  <c r="R228" i="1"/>
  <c r="R84" i="1"/>
  <c r="R237" i="1"/>
  <c r="R469" i="1"/>
  <c r="R442" i="1"/>
  <c r="R483" i="1"/>
  <c r="R425" i="1"/>
  <c r="R449" i="1"/>
  <c r="R51" i="1"/>
  <c r="R176" i="1"/>
  <c r="R191" i="1"/>
  <c r="R334" i="1"/>
  <c r="R78" i="1"/>
  <c r="R109" i="1"/>
  <c r="R236" i="1"/>
  <c r="W357" i="1"/>
  <c r="Y357" i="1"/>
  <c r="Z357" i="1"/>
  <c r="R123" i="1"/>
  <c r="R186" i="1"/>
  <c r="R281" i="1"/>
  <c r="R25" i="1"/>
  <c r="R168" i="1"/>
  <c r="R311" i="1"/>
  <c r="R55" i="1"/>
  <c r="R214" i="1"/>
  <c r="W121" i="1"/>
  <c r="Y121" i="1"/>
  <c r="Z121" i="1"/>
  <c r="R101" i="1"/>
  <c r="W356" i="1"/>
  <c r="Z356" i="1"/>
  <c r="Y356" i="1"/>
  <c r="Y377" i="1"/>
  <c r="W377" i="1"/>
  <c r="Z377" i="1"/>
  <c r="Y346" i="1"/>
  <c r="W346" i="1"/>
  <c r="Z346" i="1"/>
  <c r="Y453" i="1"/>
  <c r="Z453" i="1"/>
  <c r="W453" i="1"/>
  <c r="W400" i="1"/>
  <c r="Y400" i="1"/>
  <c r="Z400" i="1"/>
  <c r="Y451" i="1"/>
  <c r="W451" i="1"/>
  <c r="Z451" i="1"/>
  <c r="W448" i="1"/>
  <c r="Y448" i="1"/>
  <c r="Z448" i="1"/>
  <c r="W443" i="1"/>
  <c r="Y443" i="1"/>
  <c r="Z443" i="1"/>
  <c r="Y496" i="1"/>
  <c r="Z496" i="1"/>
  <c r="W496" i="1"/>
  <c r="Y491" i="1"/>
  <c r="W491" i="1"/>
  <c r="Z491" i="1"/>
  <c r="W439" i="1"/>
  <c r="Z439" i="1"/>
  <c r="Y439" i="1"/>
  <c r="W464" i="1"/>
  <c r="Y464" i="1"/>
  <c r="Z464" i="1"/>
  <c r="W69" i="1"/>
  <c r="Y69" i="1"/>
  <c r="Z69" i="1"/>
  <c r="Y131" i="1"/>
  <c r="Z131" i="1"/>
  <c r="W131" i="1"/>
  <c r="W466" i="1"/>
  <c r="Y466" i="1"/>
  <c r="Z466" i="1"/>
  <c r="Z210" i="1"/>
  <c r="W210" i="1"/>
  <c r="Y210" i="1"/>
  <c r="Z321" i="1"/>
  <c r="W321" i="1"/>
  <c r="Y321" i="1"/>
  <c r="W65" i="1"/>
  <c r="Y65" i="1"/>
  <c r="Z65" i="1"/>
  <c r="W336" i="1"/>
  <c r="Y336" i="1"/>
  <c r="Z336" i="1"/>
  <c r="Y80" i="1"/>
  <c r="W80" i="1"/>
  <c r="Z80" i="1"/>
  <c r="W399" i="1"/>
  <c r="Y399" i="1"/>
  <c r="Z399" i="1"/>
  <c r="Y143" i="1"/>
  <c r="W143" i="1"/>
  <c r="Z143" i="1"/>
  <c r="W446" i="1"/>
  <c r="Y446" i="1"/>
  <c r="Z446" i="1"/>
  <c r="W190" i="1"/>
  <c r="Y190" i="1"/>
  <c r="Z190" i="1"/>
  <c r="W285" i="1"/>
  <c r="Y285" i="1"/>
  <c r="Z285" i="1"/>
  <c r="W22" i="1"/>
  <c r="Z22" i="1"/>
  <c r="Y22" i="1"/>
  <c r="W316" i="1"/>
  <c r="Y316" i="1"/>
  <c r="Z316" i="1"/>
  <c r="W60" i="1"/>
  <c r="Y60" i="1"/>
  <c r="Z60" i="1"/>
  <c r="R418" i="1"/>
  <c r="R406" i="1"/>
  <c r="Y486" i="1"/>
  <c r="Z486" i="1"/>
  <c r="W486" i="1"/>
  <c r="R119" i="1"/>
  <c r="W58" i="1"/>
  <c r="Y58" i="1"/>
  <c r="Z58" i="1"/>
  <c r="Y195" i="1"/>
  <c r="Z195" i="1"/>
  <c r="W195" i="1"/>
  <c r="W144" i="1"/>
  <c r="Y144" i="1"/>
  <c r="Z144" i="1"/>
  <c r="R28" i="1"/>
  <c r="R216" i="1"/>
  <c r="R103" i="1"/>
  <c r="W435" i="1"/>
  <c r="Y435" i="1"/>
  <c r="Z435" i="1"/>
  <c r="Y39" i="1"/>
  <c r="Z39" i="1"/>
  <c r="W39" i="1"/>
  <c r="W117" i="1"/>
  <c r="Y117" i="1"/>
  <c r="Z117" i="1"/>
  <c r="Z369" i="1"/>
  <c r="W369" i="1"/>
  <c r="Y369" i="1"/>
  <c r="W191" i="1"/>
  <c r="Z191" i="1"/>
  <c r="Y191" i="1"/>
  <c r="W238" i="1"/>
  <c r="Y238" i="1"/>
  <c r="Z238" i="1"/>
  <c r="Y77" i="1"/>
  <c r="Z77" i="1"/>
  <c r="W77" i="1"/>
  <c r="R116" i="1"/>
  <c r="R370" i="1"/>
  <c r="R448" i="1"/>
  <c r="R478" i="1"/>
  <c r="R464" i="1"/>
  <c r="R36" i="1"/>
  <c r="R474" i="1"/>
  <c r="R404" i="1"/>
  <c r="R192" i="1"/>
  <c r="R94" i="1"/>
  <c r="R125" i="1"/>
  <c r="R139" i="1"/>
  <c r="R306" i="1"/>
  <c r="R35" i="1"/>
  <c r="R354" i="1"/>
  <c r="R432" i="1"/>
  <c r="R462" i="1"/>
  <c r="R348" i="1"/>
  <c r="R431" i="1"/>
  <c r="R395" i="1"/>
  <c r="R468" i="1"/>
  <c r="R196" i="1"/>
  <c r="R500" i="1"/>
  <c r="R180" i="1"/>
  <c r="R329" i="1"/>
  <c r="R416" i="1"/>
  <c r="W432" i="1"/>
  <c r="Z432" i="1"/>
  <c r="Y432" i="1"/>
  <c r="R446" i="1"/>
  <c r="R499" i="1"/>
  <c r="R320" i="1"/>
  <c r="R322" i="1"/>
  <c r="R333" i="1"/>
  <c r="R379" i="1"/>
  <c r="R410" i="1"/>
  <c r="R433" i="1"/>
  <c r="R409" i="1"/>
  <c r="R488" i="1"/>
  <c r="W75" i="1"/>
  <c r="Y75" i="1"/>
  <c r="Z75" i="1"/>
  <c r="R160" i="1"/>
  <c r="R175" i="1"/>
  <c r="R318" i="1"/>
  <c r="R62" i="1"/>
  <c r="R93" i="1"/>
  <c r="R220" i="1"/>
  <c r="W201" i="1"/>
  <c r="Y201" i="1"/>
  <c r="Z201" i="1"/>
  <c r="R107" i="1"/>
  <c r="R170" i="1"/>
  <c r="R265" i="1"/>
  <c r="R9" i="1"/>
  <c r="R152" i="1"/>
  <c r="R295" i="1"/>
  <c r="R39" i="1"/>
  <c r="R198" i="1"/>
  <c r="R341" i="1"/>
  <c r="R85" i="1"/>
  <c r="Y326" i="1"/>
  <c r="Z326" i="1"/>
  <c r="W326" i="1"/>
  <c r="W347" i="1"/>
  <c r="Y347" i="1"/>
  <c r="Z347" i="1"/>
  <c r="W323" i="1"/>
  <c r="Z323" i="1"/>
  <c r="Y323" i="1"/>
  <c r="W425" i="1"/>
  <c r="Y425" i="1"/>
  <c r="Z425" i="1"/>
  <c r="Z374" i="1"/>
  <c r="W374" i="1"/>
  <c r="Y374" i="1"/>
  <c r="W423" i="1"/>
  <c r="Y423" i="1"/>
  <c r="Z423" i="1"/>
  <c r="Y422" i="1"/>
  <c r="Z422" i="1"/>
  <c r="W422" i="1"/>
  <c r="Y421" i="1"/>
  <c r="W421" i="1"/>
  <c r="Z421" i="1"/>
  <c r="Y470" i="1"/>
  <c r="W470" i="1"/>
  <c r="Z470" i="1"/>
  <c r="W469" i="1"/>
  <c r="Y469" i="1"/>
  <c r="Z469" i="1"/>
  <c r="Y490" i="1"/>
  <c r="W490" i="1"/>
  <c r="Z490" i="1"/>
  <c r="W411" i="1"/>
  <c r="Y411" i="1"/>
  <c r="Z411" i="1"/>
  <c r="W438" i="1"/>
  <c r="Z438" i="1"/>
  <c r="Y438" i="1"/>
  <c r="W51" i="1"/>
  <c r="Y51" i="1"/>
  <c r="Z51" i="1"/>
  <c r="Y115" i="1"/>
  <c r="W115" i="1"/>
  <c r="Z115" i="1"/>
  <c r="W450" i="1"/>
  <c r="Y450" i="1"/>
  <c r="Z450" i="1"/>
  <c r="W194" i="1"/>
  <c r="Y194" i="1"/>
  <c r="Z194" i="1"/>
  <c r="W305" i="1"/>
  <c r="Y305" i="1"/>
  <c r="Z305" i="1"/>
  <c r="W47" i="1"/>
  <c r="Y47" i="1"/>
  <c r="Z47" i="1"/>
  <c r="Y320" i="1"/>
  <c r="Z320" i="1"/>
  <c r="W320" i="1"/>
  <c r="Y64" i="1"/>
  <c r="W64" i="1"/>
  <c r="Z64" i="1"/>
  <c r="Y383" i="1"/>
  <c r="Z383" i="1"/>
  <c r="W383" i="1"/>
  <c r="W127" i="1"/>
  <c r="Y127" i="1"/>
  <c r="Z127" i="1"/>
  <c r="Z430" i="1"/>
  <c r="Y430" i="1"/>
  <c r="W430" i="1"/>
  <c r="W174" i="1"/>
  <c r="Y174" i="1"/>
  <c r="Z174" i="1"/>
  <c r="W269" i="1"/>
  <c r="Z269" i="1"/>
  <c r="Y269" i="1"/>
  <c r="W300" i="1"/>
  <c r="Y300" i="1"/>
  <c r="Z300" i="1"/>
  <c r="W40" i="1"/>
  <c r="Y40" i="1"/>
  <c r="Z40" i="1"/>
  <c r="Y59" i="1"/>
  <c r="W59" i="1"/>
  <c r="Z59" i="1"/>
  <c r="R300" i="1"/>
  <c r="W457" i="1"/>
  <c r="Y457" i="1"/>
  <c r="Z457" i="1"/>
  <c r="Y324" i="1"/>
  <c r="Z324" i="1"/>
  <c r="W324" i="1"/>
  <c r="W403" i="1"/>
  <c r="Z403" i="1"/>
  <c r="Y403" i="1"/>
  <c r="W344" i="1"/>
  <c r="Y344" i="1"/>
  <c r="Z344" i="1"/>
  <c r="W395" i="1"/>
  <c r="Y395" i="1"/>
  <c r="Z395" i="1"/>
  <c r="W394" i="1"/>
  <c r="Z394" i="1"/>
  <c r="Y394" i="1"/>
  <c r="Z393" i="1"/>
  <c r="W393" i="1"/>
  <c r="Y393" i="1"/>
  <c r="W442" i="1"/>
  <c r="Y442" i="1"/>
  <c r="Z442" i="1"/>
  <c r="W441" i="1"/>
  <c r="Y441" i="1"/>
  <c r="Z441" i="1"/>
  <c r="Y468" i="1"/>
  <c r="Z468" i="1"/>
  <c r="W468" i="1"/>
  <c r="W389" i="1"/>
  <c r="Y389" i="1"/>
  <c r="Z389" i="1"/>
  <c r="Z410" i="1"/>
  <c r="Y410" i="1"/>
  <c r="W410" i="1"/>
  <c r="Y32" i="1"/>
  <c r="W32" i="1"/>
  <c r="Z32" i="1"/>
  <c r="Y99" i="1"/>
  <c r="W99" i="1"/>
  <c r="Z99" i="1"/>
  <c r="Y434" i="1"/>
  <c r="Z434" i="1"/>
  <c r="W434" i="1"/>
  <c r="W178" i="1"/>
  <c r="Z178" i="1"/>
  <c r="Y178" i="1"/>
  <c r="Y289" i="1"/>
  <c r="Z289" i="1"/>
  <c r="W289" i="1"/>
  <c r="Y28" i="1"/>
  <c r="Z28" i="1"/>
  <c r="W28" i="1"/>
  <c r="Y304" i="1"/>
  <c r="Z304" i="1"/>
  <c r="W304" i="1"/>
  <c r="Z46" i="1"/>
  <c r="W46" i="1"/>
  <c r="Y46" i="1"/>
  <c r="Z367" i="1"/>
  <c r="Y367" i="1"/>
  <c r="W367" i="1"/>
  <c r="Y111" i="1"/>
  <c r="W111" i="1"/>
  <c r="Z111" i="1"/>
  <c r="W414" i="1"/>
  <c r="Z414" i="1"/>
  <c r="Y414" i="1"/>
  <c r="W158" i="1"/>
  <c r="Z158" i="1"/>
  <c r="Y158" i="1"/>
  <c r="Z253" i="1"/>
  <c r="W253" i="1"/>
  <c r="Y253" i="1"/>
  <c r="W284" i="1"/>
  <c r="Y284" i="1"/>
  <c r="Z284" i="1"/>
  <c r="W20" i="1"/>
  <c r="Z20" i="1"/>
  <c r="Y20" i="1"/>
  <c r="W43" i="1"/>
  <c r="Y43" i="1"/>
  <c r="Z43" i="1"/>
  <c r="R355" i="1"/>
  <c r="R276" i="1"/>
  <c r="R22" i="1"/>
  <c r="W274" i="1"/>
  <c r="Y274" i="1"/>
  <c r="Z274" i="1"/>
  <c r="Z380" i="1"/>
  <c r="W380" i="1"/>
  <c r="Y380" i="1"/>
  <c r="R164" i="1"/>
  <c r="R356" i="1"/>
  <c r="R430" i="1"/>
  <c r="R492" i="1"/>
  <c r="R378" i="1"/>
  <c r="R472" i="1"/>
  <c r="R159" i="1"/>
  <c r="R77" i="1"/>
  <c r="R91" i="1"/>
  <c r="Y458" i="1"/>
  <c r="Z458" i="1"/>
  <c r="W458" i="1"/>
  <c r="R279" i="1"/>
  <c r="R69" i="1"/>
  <c r="R503" i="1"/>
  <c r="R438" i="1"/>
  <c r="R20" i="1"/>
  <c r="R269" i="1"/>
  <c r="R384" i="1"/>
  <c r="R130" i="1"/>
  <c r="R414" i="1"/>
  <c r="R324" i="1"/>
  <c r="R256" i="1"/>
  <c r="R428" i="1"/>
  <c r="R385" i="1"/>
  <c r="R345" i="1"/>
  <c r="R362" i="1"/>
  <c r="R496" i="1"/>
  <c r="R377" i="1"/>
  <c r="R456" i="1"/>
  <c r="R129" i="1"/>
  <c r="R128" i="1"/>
  <c r="R143" i="1"/>
  <c r="R286" i="1"/>
  <c r="R30" i="1"/>
  <c r="R61" i="1"/>
  <c r="R188" i="1"/>
  <c r="R331" i="1"/>
  <c r="R75" i="1"/>
  <c r="R138" i="1"/>
  <c r="R233" i="1"/>
  <c r="Y327" i="1"/>
  <c r="Z327" i="1"/>
  <c r="W327" i="1"/>
  <c r="R120" i="1"/>
  <c r="R263" i="1"/>
  <c r="R7" i="1"/>
  <c r="R166" i="1"/>
  <c r="R309" i="1"/>
  <c r="R53" i="1"/>
  <c r="W266" i="1"/>
  <c r="Y266" i="1"/>
  <c r="Z266" i="1"/>
  <c r="W294" i="1"/>
  <c r="Z294" i="1"/>
  <c r="Y294" i="1"/>
  <c r="Z263" i="1"/>
  <c r="W263" i="1"/>
  <c r="Y263" i="1"/>
  <c r="Y375" i="1"/>
  <c r="W375" i="1"/>
  <c r="Z375" i="1"/>
  <c r="Y314" i="1"/>
  <c r="Z314" i="1"/>
  <c r="W314" i="1"/>
  <c r="W373" i="1"/>
  <c r="Y373" i="1"/>
  <c r="Z373" i="1"/>
  <c r="W372" i="1"/>
  <c r="Z372" i="1"/>
  <c r="Y372" i="1"/>
  <c r="W371" i="1"/>
  <c r="Y371" i="1"/>
  <c r="Z371" i="1"/>
  <c r="W420" i="1"/>
  <c r="Y420" i="1"/>
  <c r="Z420" i="1"/>
  <c r="W419" i="1"/>
  <c r="Z419" i="1"/>
  <c r="Y419" i="1"/>
  <c r="W440" i="1"/>
  <c r="Y440" i="1"/>
  <c r="Z440" i="1"/>
  <c r="Z360" i="1"/>
  <c r="W360" i="1"/>
  <c r="Y360" i="1"/>
  <c r="W388" i="1"/>
  <c r="Z388" i="1"/>
  <c r="Y388" i="1"/>
  <c r="Y13" i="1"/>
  <c r="Z13" i="1"/>
  <c r="W13" i="1"/>
  <c r="W83" i="1"/>
  <c r="Z83" i="1"/>
  <c r="Y83" i="1"/>
  <c r="W418" i="1"/>
  <c r="Y418" i="1"/>
  <c r="Z418" i="1"/>
  <c r="Z162" i="1"/>
  <c r="W162" i="1"/>
  <c r="Y162" i="1"/>
  <c r="W273" i="1"/>
  <c r="Y273" i="1"/>
  <c r="Z273" i="1"/>
  <c r="Y6" i="1"/>
  <c r="W6" i="1"/>
  <c r="Z6" i="1"/>
  <c r="W288" i="1"/>
  <c r="Y288" i="1"/>
  <c r="Z288" i="1"/>
  <c r="Y26" i="1"/>
  <c r="Z26" i="1"/>
  <c r="W26" i="1"/>
  <c r="Z351" i="1"/>
  <c r="W351" i="1"/>
  <c r="Y351" i="1"/>
  <c r="Y95" i="1"/>
  <c r="W95" i="1"/>
  <c r="Z95" i="1"/>
  <c r="Z398" i="1"/>
  <c r="W398" i="1"/>
  <c r="Y398" i="1"/>
  <c r="Y142" i="1"/>
  <c r="Z142" i="1"/>
  <c r="W142" i="1"/>
  <c r="W493" i="1"/>
  <c r="Y493" i="1"/>
  <c r="Z493" i="1"/>
  <c r="Y237" i="1"/>
  <c r="W237" i="1"/>
  <c r="Z237" i="1"/>
  <c r="Z268" i="1"/>
  <c r="Y268" i="1"/>
  <c r="W268" i="1"/>
  <c r="W27" i="1"/>
  <c r="Y27" i="1"/>
  <c r="Z27" i="1"/>
  <c r="R4" i="1"/>
  <c r="W87" i="1"/>
  <c r="Y87" i="1"/>
  <c r="Z87" i="1"/>
  <c r="R232" i="1"/>
  <c r="W56" i="1"/>
  <c r="Y56" i="1"/>
  <c r="Z56" i="1"/>
  <c r="Y385" i="1"/>
  <c r="W385" i="1"/>
  <c r="Z385" i="1"/>
  <c r="R443" i="1"/>
  <c r="R114" i="1"/>
  <c r="R289" i="1"/>
  <c r="R363" i="1"/>
  <c r="R393" i="1"/>
  <c r="R144" i="1"/>
  <c r="R46" i="1"/>
  <c r="R347" i="1"/>
  <c r="R249" i="1"/>
  <c r="R23" i="1"/>
  <c r="R325" i="1"/>
  <c r="R50" i="1"/>
  <c r="R487" i="1"/>
  <c r="Y38" i="1"/>
  <c r="Z38" i="1"/>
  <c r="W38" i="1"/>
  <c r="R274" i="1"/>
  <c r="R422" i="1"/>
  <c r="R227" i="1"/>
  <c r="R368" i="1"/>
  <c r="R388" i="1"/>
  <c r="R398" i="1"/>
  <c r="R18" i="1"/>
  <c r="R212" i="1"/>
  <c r="R380" i="1"/>
  <c r="R226" i="1"/>
  <c r="R317" i="1"/>
  <c r="R340" i="1"/>
  <c r="R463" i="1"/>
  <c r="R361" i="1"/>
  <c r="R440" i="1"/>
  <c r="R113" i="1"/>
  <c r="R112" i="1"/>
  <c r="R127" i="1"/>
  <c r="R270" i="1"/>
  <c r="R14" i="1"/>
  <c r="R45" i="1"/>
  <c r="R172" i="1"/>
  <c r="R315" i="1"/>
  <c r="R59" i="1"/>
  <c r="R122" i="1"/>
  <c r="R217" i="1"/>
  <c r="W167" i="1"/>
  <c r="Y167" i="1"/>
  <c r="Z167" i="1"/>
  <c r="R104" i="1"/>
  <c r="R247" i="1"/>
  <c r="W452" i="1"/>
  <c r="Y452" i="1"/>
  <c r="Z452" i="1"/>
  <c r="R150" i="1"/>
  <c r="R293" i="1"/>
  <c r="R37" i="1"/>
  <c r="W243" i="1"/>
  <c r="Y243" i="1"/>
  <c r="Z243" i="1"/>
  <c r="W264" i="1"/>
  <c r="Z264" i="1"/>
  <c r="Y264" i="1"/>
  <c r="Y233" i="1"/>
  <c r="Z233" i="1"/>
  <c r="W233" i="1"/>
  <c r="W345" i="1"/>
  <c r="Z345" i="1"/>
  <c r="Y345" i="1"/>
  <c r="W291" i="1"/>
  <c r="Z291" i="1"/>
  <c r="Y291" i="1"/>
  <c r="Z343" i="1"/>
  <c r="W343" i="1"/>
  <c r="Y343" i="1"/>
  <c r="W342" i="1"/>
  <c r="Z342" i="1"/>
  <c r="Y342" i="1"/>
  <c r="Z341" i="1"/>
  <c r="W341" i="1"/>
  <c r="Y341" i="1"/>
  <c r="W392" i="1"/>
  <c r="Z392" i="1"/>
  <c r="Y392" i="1"/>
  <c r="Z391" i="1"/>
  <c r="W391" i="1"/>
  <c r="Y391" i="1"/>
  <c r="Z416" i="1"/>
  <c r="W416" i="1"/>
  <c r="Y416" i="1"/>
  <c r="Z330" i="1"/>
  <c r="W330" i="1"/>
  <c r="Y330" i="1"/>
  <c r="Y359" i="1"/>
  <c r="W359" i="1"/>
  <c r="Z359" i="1"/>
  <c r="W67" i="1"/>
  <c r="Y67" i="1"/>
  <c r="Z67" i="1"/>
  <c r="Y402" i="1"/>
  <c r="Z402" i="1"/>
  <c r="W402" i="1"/>
  <c r="W146" i="1"/>
  <c r="Z146" i="1"/>
  <c r="Y146" i="1"/>
  <c r="Y257" i="1"/>
  <c r="W257" i="1"/>
  <c r="Z257" i="1"/>
  <c r="Y272" i="1"/>
  <c r="Z272" i="1"/>
  <c r="W272" i="1"/>
  <c r="Y4" i="1"/>
  <c r="W4" i="1"/>
  <c r="Z4" i="1"/>
  <c r="W335" i="1"/>
  <c r="Y335" i="1"/>
  <c r="Z335" i="1"/>
  <c r="W79" i="1"/>
  <c r="Y79" i="1"/>
  <c r="Z79" i="1"/>
  <c r="W382" i="1"/>
  <c r="Z382" i="1"/>
  <c r="Y382" i="1"/>
  <c r="W126" i="1"/>
  <c r="Z126" i="1"/>
  <c r="Y126" i="1"/>
  <c r="W477" i="1"/>
  <c r="Z477" i="1"/>
  <c r="Y477" i="1"/>
  <c r="Y221" i="1"/>
  <c r="W221" i="1"/>
  <c r="Z221" i="1"/>
  <c r="W252" i="1"/>
  <c r="Z252" i="1"/>
  <c r="Y252" i="1"/>
  <c r="Z11" i="1"/>
  <c r="W11" i="1"/>
  <c r="Y11" i="1"/>
  <c r="W37" i="1"/>
  <c r="Y37" i="1"/>
  <c r="Z37" i="1"/>
  <c r="R224" i="1"/>
  <c r="R173" i="1"/>
  <c r="W325" i="1"/>
  <c r="Y325" i="1"/>
  <c r="Z325" i="1"/>
  <c r="W139" i="1"/>
  <c r="Y139" i="1"/>
  <c r="Z139" i="1"/>
  <c r="Z129" i="1"/>
  <c r="W129" i="1"/>
  <c r="Y129" i="1"/>
  <c r="Z57" i="1"/>
  <c r="W57" i="1"/>
  <c r="Y57" i="1"/>
  <c r="W502" i="1"/>
  <c r="Y502" i="1"/>
  <c r="Z502" i="1"/>
  <c r="W275" i="1"/>
  <c r="Y275" i="1"/>
  <c r="Z275" i="1"/>
  <c r="R193" i="1"/>
  <c r="R465" i="1"/>
  <c r="R481" i="1"/>
  <c r="R298" i="1"/>
  <c r="R145" i="1"/>
  <c r="R302" i="1"/>
  <c r="R204" i="1"/>
  <c r="R154" i="1"/>
  <c r="R136" i="1"/>
  <c r="R182" i="1"/>
  <c r="Y296" i="1"/>
  <c r="Z296" i="1"/>
  <c r="W296" i="1"/>
  <c r="W293" i="1"/>
  <c r="Y293" i="1"/>
  <c r="Z293" i="1"/>
  <c r="R471" i="1"/>
  <c r="R421" i="1"/>
  <c r="R501" i="1"/>
  <c r="R372" i="1"/>
  <c r="R179" i="1"/>
  <c r="R352" i="1"/>
  <c r="R451" i="1"/>
  <c r="R382" i="1"/>
  <c r="R480" i="1"/>
  <c r="R162" i="1"/>
  <c r="R364" i="1"/>
  <c r="R495" i="1"/>
  <c r="R287" i="1"/>
  <c r="R314" i="1"/>
  <c r="R383" i="1"/>
  <c r="R339" i="1"/>
  <c r="R424" i="1"/>
  <c r="R97" i="1"/>
  <c r="R96" i="1"/>
  <c r="R111" i="1"/>
  <c r="R254" i="1"/>
  <c r="W484" i="1"/>
  <c r="Z484" i="1"/>
  <c r="Y484" i="1"/>
  <c r="R29" i="1"/>
  <c r="R156" i="1"/>
  <c r="R299" i="1"/>
  <c r="R43" i="1"/>
  <c r="R106" i="1"/>
  <c r="R201" i="1"/>
  <c r="R344" i="1"/>
  <c r="R88" i="1"/>
  <c r="R231" i="1"/>
  <c r="Z298" i="1"/>
  <c r="Y298" i="1"/>
  <c r="W298" i="1"/>
  <c r="R134" i="1"/>
  <c r="R277" i="1"/>
  <c r="R21" i="1"/>
  <c r="W202" i="1"/>
  <c r="Y202" i="1"/>
  <c r="Z202" i="1"/>
  <c r="Z234" i="1"/>
  <c r="W234" i="1"/>
  <c r="Y234" i="1"/>
  <c r="Y199" i="1"/>
  <c r="Z199" i="1"/>
  <c r="W199" i="1"/>
  <c r="Z315" i="1"/>
  <c r="Y315" i="1"/>
  <c r="W315" i="1"/>
  <c r="W261" i="1"/>
  <c r="Y261" i="1"/>
  <c r="Z261" i="1"/>
  <c r="W313" i="1"/>
  <c r="Z313" i="1"/>
  <c r="Y313" i="1"/>
  <c r="W312" i="1"/>
  <c r="Y312" i="1"/>
  <c r="Z312" i="1"/>
  <c r="W311" i="1"/>
  <c r="Y311" i="1"/>
  <c r="Z311" i="1"/>
  <c r="W363" i="1"/>
  <c r="Y363" i="1"/>
  <c r="Z363" i="1"/>
  <c r="W362" i="1"/>
  <c r="Y362" i="1"/>
  <c r="Z362" i="1"/>
  <c r="Y390" i="1"/>
  <c r="W390" i="1"/>
  <c r="Z390" i="1"/>
  <c r="W307" i="1"/>
  <c r="Z307" i="1"/>
  <c r="Y307" i="1"/>
  <c r="W329" i="1"/>
  <c r="Y329" i="1"/>
  <c r="Z329" i="1"/>
  <c r="W49" i="1"/>
  <c r="Y49" i="1"/>
  <c r="Z49" i="1"/>
  <c r="W386" i="1"/>
  <c r="Y386" i="1"/>
  <c r="Z386" i="1"/>
  <c r="W130" i="1"/>
  <c r="Y130" i="1"/>
  <c r="Z130" i="1"/>
  <c r="W497" i="1"/>
  <c r="Y497" i="1"/>
  <c r="Z497" i="1"/>
  <c r="W241" i="1"/>
  <c r="Z241" i="1"/>
  <c r="Y241" i="1"/>
  <c r="W256" i="1"/>
  <c r="Z256" i="1"/>
  <c r="Y256" i="1"/>
  <c r="W319" i="1"/>
  <c r="Z319" i="1"/>
  <c r="Y319" i="1"/>
  <c r="W63" i="1"/>
  <c r="Y63" i="1"/>
  <c r="Z63" i="1"/>
  <c r="Z366" i="1"/>
  <c r="W366" i="1"/>
  <c r="Y366" i="1"/>
  <c r="W110" i="1"/>
  <c r="Y110" i="1"/>
  <c r="Z110" i="1"/>
  <c r="W461" i="1"/>
  <c r="Z461" i="1"/>
  <c r="Y461" i="1"/>
  <c r="W205" i="1"/>
  <c r="Z205" i="1"/>
  <c r="Y205" i="1"/>
  <c r="W492" i="1"/>
  <c r="Y492" i="1"/>
  <c r="Z492" i="1"/>
  <c r="Z236" i="1"/>
  <c r="Y236" i="1"/>
  <c r="W236" i="1"/>
  <c r="Y21" i="1"/>
  <c r="W21" i="1"/>
  <c r="Z21" i="1"/>
  <c r="R497" i="1"/>
  <c r="R187" i="1"/>
  <c r="W72" i="1"/>
  <c r="Y72" i="1"/>
  <c r="Z72" i="1"/>
  <c r="W133" i="1"/>
  <c r="Z133" i="1"/>
  <c r="Y133" i="1"/>
  <c r="W349" i="1"/>
  <c r="Y349" i="1"/>
  <c r="Z349" i="1"/>
  <c r="R83" i="1"/>
  <c r="R131" i="1"/>
  <c r="R405" i="1"/>
  <c r="R417" i="1"/>
  <c r="R415" i="1"/>
  <c r="R313" i="1"/>
  <c r="R95" i="1"/>
  <c r="R140" i="1"/>
  <c r="R185" i="1"/>
  <c r="R118" i="1"/>
  <c r="Y200" i="1"/>
  <c r="Z200" i="1"/>
  <c r="W200" i="1"/>
  <c r="W283" i="1"/>
  <c r="Y283" i="1"/>
  <c r="Z283" i="1"/>
  <c r="Y361" i="1"/>
  <c r="Z361" i="1"/>
  <c r="W361" i="1"/>
  <c r="W229" i="1"/>
  <c r="Y229" i="1"/>
  <c r="Z229" i="1"/>
  <c r="Y114" i="1"/>
  <c r="W114" i="1"/>
  <c r="Z114" i="1"/>
  <c r="Y45" i="1"/>
  <c r="Z45" i="1"/>
  <c r="W45" i="1"/>
  <c r="Y189" i="1"/>
  <c r="Z189" i="1"/>
  <c r="W189" i="1"/>
  <c r="R389" i="1"/>
  <c r="R34" i="1"/>
  <c r="R498" i="1"/>
  <c r="R19" i="1"/>
  <c r="R292" i="1"/>
  <c r="R260" i="1"/>
  <c r="R349" i="1"/>
  <c r="R351" i="1"/>
  <c r="Y408" i="1"/>
  <c r="W408" i="1"/>
  <c r="Z408" i="1"/>
  <c r="R319" i="1"/>
  <c r="R291" i="1"/>
  <c r="R210" i="1"/>
  <c r="R244" i="1"/>
  <c r="R444" i="1"/>
  <c r="R282" i="1"/>
  <c r="R392" i="1"/>
  <c r="R65" i="1"/>
  <c r="R64" i="1"/>
  <c r="R79" i="1"/>
  <c r="R222" i="1"/>
  <c r="W212" i="1"/>
  <c r="Z212" i="1"/>
  <c r="Y212" i="1"/>
  <c r="W483" i="1"/>
  <c r="Z483" i="1"/>
  <c r="Y483" i="1"/>
  <c r="R124" i="1"/>
  <c r="R267" i="1"/>
  <c r="R11" i="1"/>
  <c r="R74" i="1"/>
  <c r="R169" i="1"/>
  <c r="R312" i="1"/>
  <c r="R56" i="1"/>
  <c r="R199" i="1"/>
  <c r="R102" i="1"/>
  <c r="R245" i="1"/>
  <c r="W436" i="1"/>
  <c r="Y436" i="1"/>
  <c r="Z436" i="1"/>
  <c r="Y122" i="1"/>
  <c r="W122" i="1"/>
  <c r="Z122" i="1"/>
  <c r="Z164" i="1"/>
  <c r="Y164" i="1"/>
  <c r="W164" i="1"/>
  <c r="Y119" i="1"/>
  <c r="Z119" i="1"/>
  <c r="W119" i="1"/>
  <c r="Y262" i="1"/>
  <c r="W262" i="1"/>
  <c r="Z262" i="1"/>
  <c r="W196" i="1"/>
  <c r="Z196" i="1"/>
  <c r="Y196" i="1"/>
  <c r="W260" i="1"/>
  <c r="Y260" i="1"/>
  <c r="Z260" i="1"/>
  <c r="W259" i="1"/>
  <c r="Z259" i="1"/>
  <c r="Y259" i="1"/>
  <c r="W251" i="1"/>
  <c r="Z251" i="1"/>
  <c r="Y251" i="1"/>
  <c r="Z310" i="1"/>
  <c r="W310" i="1"/>
  <c r="Y310" i="1"/>
  <c r="Y309" i="1"/>
  <c r="Z309" i="1"/>
  <c r="W309" i="1"/>
  <c r="W331" i="1"/>
  <c r="Y331" i="1"/>
  <c r="Z331" i="1"/>
  <c r="Y247" i="1"/>
  <c r="W247" i="1"/>
  <c r="Z247" i="1"/>
  <c r="W276" i="1"/>
  <c r="Y276" i="1"/>
  <c r="Z276" i="1"/>
  <c r="W150" i="1"/>
  <c r="Y150" i="1"/>
  <c r="Z150" i="1"/>
  <c r="Z213" i="1"/>
  <c r="W213" i="1"/>
  <c r="Y213" i="1"/>
  <c r="Y10" i="1"/>
  <c r="Z10" i="1"/>
  <c r="W10" i="1"/>
  <c r="W354" i="1"/>
  <c r="Y354" i="1"/>
  <c r="Z354" i="1"/>
  <c r="W98" i="1"/>
  <c r="Y98" i="1"/>
  <c r="Z98" i="1"/>
  <c r="Y465" i="1"/>
  <c r="Z465" i="1"/>
  <c r="W465" i="1"/>
  <c r="Y209" i="1"/>
  <c r="Z209" i="1"/>
  <c r="W209" i="1"/>
  <c r="W224" i="1"/>
  <c r="Y224" i="1"/>
  <c r="Z224" i="1"/>
  <c r="W287" i="1"/>
  <c r="Y287" i="1"/>
  <c r="Z287" i="1"/>
  <c r="W24" i="1"/>
  <c r="Y24" i="1"/>
  <c r="Z24" i="1"/>
  <c r="W334" i="1"/>
  <c r="Y334" i="1"/>
  <c r="Z334" i="1"/>
  <c r="W78" i="1"/>
  <c r="Y78" i="1"/>
  <c r="Z78" i="1"/>
  <c r="Y429" i="1"/>
  <c r="W429" i="1"/>
  <c r="Z429" i="1"/>
  <c r="Y173" i="1"/>
  <c r="W173" i="1"/>
  <c r="Z173" i="1"/>
  <c r="W460" i="1"/>
  <c r="Y460" i="1"/>
  <c r="Z460" i="1"/>
  <c r="W204" i="1"/>
  <c r="Y204" i="1"/>
  <c r="Z204" i="1"/>
  <c r="Z8" i="1"/>
  <c r="W8" i="1"/>
  <c r="Y8" i="1"/>
  <c r="R459" i="1"/>
  <c r="R250" i="1"/>
  <c r="W50" i="1"/>
  <c r="Z50" i="1"/>
  <c r="Y50" i="1"/>
  <c r="W463" i="1"/>
  <c r="Y463" i="1"/>
  <c r="Z463" i="1"/>
  <c r="R353" i="1"/>
  <c r="Y244" i="1"/>
  <c r="Z244" i="1"/>
  <c r="W244" i="1"/>
  <c r="R455" i="1"/>
  <c r="R323" i="1"/>
  <c r="R346" i="1"/>
  <c r="R493" i="1"/>
  <c r="R13" i="1"/>
  <c r="R90" i="1"/>
  <c r="R215" i="1"/>
  <c r="W123" i="1"/>
  <c r="Y123" i="1"/>
  <c r="Z123" i="1"/>
  <c r="W168" i="1"/>
  <c r="Z168" i="1"/>
  <c r="Y168" i="1"/>
  <c r="W231" i="1"/>
  <c r="Y231" i="1"/>
  <c r="Z231" i="1"/>
  <c r="W340" i="1"/>
  <c r="Y340" i="1"/>
  <c r="Z340" i="1"/>
  <c r="W299" i="1"/>
  <c r="Y299" i="1"/>
  <c r="Z299" i="1"/>
  <c r="W481" i="1"/>
  <c r="Y481" i="1"/>
  <c r="Z481" i="1"/>
  <c r="W94" i="1"/>
  <c r="Y94" i="1"/>
  <c r="Z94" i="1"/>
  <c r="W220" i="1"/>
  <c r="Y220" i="1"/>
  <c r="Z220" i="1"/>
  <c r="R423" i="1"/>
  <c r="R467" i="1"/>
  <c r="R259" i="1"/>
  <c r="R479" i="1"/>
  <c r="R321" i="1"/>
  <c r="R477" i="1"/>
  <c r="R390" i="1"/>
  <c r="R288" i="1"/>
  <c r="R460" i="1"/>
  <c r="R148" i="1"/>
  <c r="R209" i="1"/>
  <c r="R490" i="1"/>
  <c r="R243" i="1"/>
  <c r="R376" i="1"/>
  <c r="R49" i="1"/>
  <c r="R48" i="1"/>
  <c r="R63" i="1"/>
  <c r="R206" i="1"/>
  <c r="Z358" i="1"/>
  <c r="Y358" i="1"/>
  <c r="W358" i="1"/>
  <c r="R108" i="1"/>
  <c r="R251" i="1"/>
  <c r="W467" i="1"/>
  <c r="Z467" i="1"/>
  <c r="Y467" i="1"/>
  <c r="R58" i="1"/>
  <c r="R153" i="1"/>
  <c r="R296" i="1"/>
  <c r="R40" i="1"/>
  <c r="R183" i="1"/>
  <c r="R342" i="1"/>
  <c r="R86" i="1"/>
  <c r="R229" i="1"/>
  <c r="W295" i="1"/>
  <c r="Y295" i="1"/>
  <c r="Z295" i="1"/>
  <c r="Z84" i="1"/>
  <c r="W84" i="1"/>
  <c r="Y84" i="1"/>
  <c r="W120" i="1"/>
  <c r="Y120" i="1"/>
  <c r="Z120" i="1"/>
  <c r="Y73" i="1"/>
  <c r="W73" i="1"/>
  <c r="Z73" i="1"/>
  <c r="Y232" i="1"/>
  <c r="Z232" i="1"/>
  <c r="W232" i="1"/>
  <c r="Y153" i="1"/>
  <c r="Z153" i="1"/>
  <c r="W153" i="1"/>
  <c r="W230" i="1"/>
  <c r="Z230" i="1"/>
  <c r="Y230" i="1"/>
  <c r="W228" i="1"/>
  <c r="Y228" i="1"/>
  <c r="Z228" i="1"/>
  <c r="Z219" i="1"/>
  <c r="W219" i="1"/>
  <c r="Y219" i="1"/>
  <c r="W280" i="1"/>
  <c r="Y280" i="1"/>
  <c r="Z280" i="1"/>
  <c r="W279" i="1"/>
  <c r="Y279" i="1"/>
  <c r="Z279" i="1"/>
  <c r="W308" i="1"/>
  <c r="Y308" i="1"/>
  <c r="Z308" i="1"/>
  <c r="W215" i="1"/>
  <c r="Y215" i="1"/>
  <c r="Z215" i="1"/>
  <c r="W246" i="1"/>
  <c r="Z246" i="1"/>
  <c r="Y246" i="1"/>
  <c r="W134" i="1"/>
  <c r="Y134" i="1"/>
  <c r="Z134" i="1"/>
  <c r="W197" i="1"/>
  <c r="Z197" i="1"/>
  <c r="Y197" i="1"/>
  <c r="Y338" i="1"/>
  <c r="W338" i="1"/>
  <c r="Z338" i="1"/>
  <c r="Y82" i="1"/>
  <c r="W82" i="1"/>
  <c r="Z82" i="1"/>
  <c r="Y449" i="1"/>
  <c r="Z449" i="1"/>
  <c r="W449" i="1"/>
  <c r="W193" i="1"/>
  <c r="Y193" i="1"/>
  <c r="Z193" i="1"/>
  <c r="W208" i="1"/>
  <c r="Z208" i="1"/>
  <c r="Y208" i="1"/>
  <c r="W271" i="1"/>
  <c r="Y271" i="1"/>
  <c r="Z271" i="1"/>
  <c r="W318" i="1"/>
  <c r="Y318" i="1"/>
  <c r="Z318" i="1"/>
  <c r="W62" i="1"/>
  <c r="Y62" i="1"/>
  <c r="Z62" i="1"/>
  <c r="Y413" i="1"/>
  <c r="W413" i="1"/>
  <c r="Z413" i="1"/>
  <c r="Z157" i="1"/>
  <c r="W157" i="1"/>
  <c r="Y157" i="1"/>
  <c r="W444" i="1"/>
  <c r="Z444" i="1"/>
  <c r="Y444" i="1"/>
  <c r="W188" i="1"/>
  <c r="Y188" i="1"/>
  <c r="Z188" i="1"/>
  <c r="R273" i="1"/>
  <c r="R68" i="1"/>
  <c r="Z387" i="1"/>
  <c r="W387" i="1"/>
  <c r="Y387" i="1"/>
  <c r="R165" i="1"/>
  <c r="Z138" i="1"/>
  <c r="W138" i="1"/>
  <c r="Y138" i="1"/>
  <c r="R397" i="1"/>
  <c r="Y245" i="1"/>
  <c r="W245" i="1"/>
  <c r="Z245" i="1"/>
  <c r="R400" i="1"/>
  <c r="R419" i="1"/>
  <c r="R447" i="1"/>
  <c r="R253" i="1"/>
  <c r="R408" i="1"/>
  <c r="R80" i="1"/>
  <c r="W378" i="1"/>
  <c r="Y378" i="1"/>
  <c r="Z378" i="1"/>
  <c r="R27" i="1"/>
  <c r="R72" i="1"/>
  <c r="R261" i="1"/>
  <c r="W155" i="1"/>
  <c r="Y155" i="1"/>
  <c r="Z155" i="1"/>
  <c r="W282" i="1"/>
  <c r="Z282" i="1"/>
  <c r="Y282" i="1"/>
  <c r="W339" i="1"/>
  <c r="Y339" i="1"/>
  <c r="Z339" i="1"/>
  <c r="W166" i="1"/>
  <c r="Y166" i="1"/>
  <c r="Z166" i="1"/>
  <c r="W370" i="1"/>
  <c r="Z370" i="1"/>
  <c r="Y370" i="1"/>
  <c r="Y240" i="1"/>
  <c r="W240" i="1"/>
  <c r="Z240" i="1"/>
  <c r="W350" i="1"/>
  <c r="Y350" i="1"/>
  <c r="Z350" i="1"/>
  <c r="W476" i="1"/>
  <c r="Y476" i="1"/>
  <c r="Z476" i="1"/>
  <c r="R439" i="1"/>
  <c r="R373" i="1"/>
  <c r="R482" i="1"/>
  <c r="R454" i="1"/>
  <c r="R407" i="1"/>
  <c r="R357" i="1"/>
  <c r="R403" i="1"/>
  <c r="R466" i="1"/>
  <c r="R240" i="1"/>
  <c r="R225" i="1"/>
  <c r="R399" i="1"/>
  <c r="R290" i="1"/>
  <c r="R461" i="1"/>
  <c r="R195" i="1"/>
  <c r="R255" i="1"/>
  <c r="R396" i="1"/>
  <c r="R67" i="1"/>
  <c r="R147" i="1"/>
  <c r="R458" i="1"/>
  <c r="R208" i="1"/>
  <c r="R360" i="1"/>
  <c r="R33" i="1"/>
  <c r="R32" i="1"/>
  <c r="R47" i="1"/>
  <c r="R190" i="1"/>
  <c r="R221" i="1"/>
  <c r="W203" i="1"/>
  <c r="Y203" i="1"/>
  <c r="Z203" i="1"/>
  <c r="R92" i="1"/>
  <c r="R235" i="1"/>
  <c r="W355" i="1"/>
  <c r="Y355" i="1"/>
  <c r="Z355" i="1"/>
  <c r="R42" i="1"/>
  <c r="R137" i="1"/>
  <c r="R280" i="1"/>
  <c r="R24" i="1"/>
  <c r="R167" i="1"/>
  <c r="R326" i="1"/>
  <c r="R70" i="1"/>
  <c r="R213" i="1"/>
  <c r="W88" i="1"/>
  <c r="Z88" i="1"/>
  <c r="Y88" i="1"/>
  <c r="W35" i="1"/>
  <c r="Z35" i="1"/>
  <c r="Y35" i="1"/>
  <c r="W74" i="1"/>
  <c r="Z74" i="1"/>
  <c r="Y74" i="1"/>
  <c r="Y19" i="1"/>
  <c r="W19" i="1"/>
  <c r="Z19" i="1"/>
  <c r="Y198" i="1"/>
  <c r="W198" i="1"/>
  <c r="Z198" i="1"/>
  <c r="Y107" i="1"/>
  <c r="W107" i="1"/>
  <c r="Z107" i="1"/>
  <c r="Y187" i="1"/>
  <c r="W187" i="1"/>
  <c r="Z187" i="1"/>
  <c r="W186" i="1"/>
  <c r="Z186" i="1"/>
  <c r="Y186" i="1"/>
  <c r="W185" i="1"/>
  <c r="Y185" i="1"/>
  <c r="Z185" i="1"/>
  <c r="W250" i="1"/>
  <c r="Z250" i="1"/>
  <c r="Y250" i="1"/>
  <c r="W249" i="1"/>
  <c r="Y249" i="1"/>
  <c r="Z249" i="1"/>
  <c r="W278" i="1"/>
  <c r="Y278" i="1"/>
  <c r="Z278" i="1"/>
  <c r="Z180" i="1"/>
  <c r="W180" i="1"/>
  <c r="Y180" i="1"/>
  <c r="W214" i="1"/>
  <c r="Y214" i="1"/>
  <c r="Z214" i="1"/>
  <c r="W118" i="1"/>
  <c r="Y118" i="1"/>
  <c r="Z118" i="1"/>
  <c r="W181" i="1"/>
  <c r="Y181" i="1"/>
  <c r="Z181" i="1"/>
  <c r="Y322" i="1"/>
  <c r="Z322" i="1"/>
  <c r="W322" i="1"/>
  <c r="W66" i="1"/>
  <c r="Y66" i="1"/>
  <c r="Z66" i="1"/>
  <c r="W433" i="1"/>
  <c r="Y433" i="1"/>
  <c r="Z433" i="1"/>
  <c r="W177" i="1"/>
  <c r="Y177" i="1"/>
  <c r="Z177" i="1"/>
  <c r="W192" i="1"/>
  <c r="Y192" i="1"/>
  <c r="Z192" i="1"/>
  <c r="W255" i="1"/>
  <c r="Y255" i="1"/>
  <c r="Z255" i="1"/>
  <c r="Z302" i="1"/>
  <c r="W302" i="1"/>
  <c r="Y302" i="1"/>
  <c r="Z44" i="1"/>
  <c r="W44" i="1"/>
  <c r="Y44" i="1"/>
  <c r="Y397" i="1"/>
  <c r="Z397" i="1"/>
  <c r="W397" i="1"/>
  <c r="Z141" i="1"/>
  <c r="W141" i="1"/>
  <c r="Y141" i="1"/>
  <c r="W428" i="1"/>
  <c r="Y428" i="1"/>
  <c r="Z428" i="1"/>
  <c r="W172" i="1"/>
  <c r="Y172" i="1"/>
  <c r="Z172" i="1"/>
  <c r="R163" i="1"/>
  <c r="Y406" i="1"/>
  <c r="W406" i="1"/>
  <c r="Z406" i="1"/>
  <c r="R278" i="1"/>
  <c r="Z182" i="1"/>
  <c r="W182" i="1"/>
  <c r="Y182" i="1"/>
  <c r="W207" i="1"/>
  <c r="Z207" i="1"/>
  <c r="Y207" i="1"/>
  <c r="R402" i="1"/>
  <c r="R242" i="1"/>
  <c r="R486" i="1"/>
  <c r="R100" i="1"/>
  <c r="R82" i="1"/>
  <c r="R285" i="1"/>
  <c r="R81" i="1"/>
  <c r="R238" i="1"/>
  <c r="R283" i="1"/>
  <c r="R328" i="1"/>
  <c r="R5" i="1"/>
  <c r="Y292" i="1"/>
  <c r="Z292" i="1"/>
  <c r="W292" i="1"/>
  <c r="W281" i="1"/>
  <c r="Y281" i="1"/>
  <c r="Z281" i="1"/>
  <c r="W277" i="1"/>
  <c r="Y277" i="1"/>
  <c r="Z277" i="1"/>
  <c r="Y30" i="1"/>
  <c r="Z30" i="1"/>
  <c r="W30" i="1"/>
  <c r="W225" i="1"/>
  <c r="Y225" i="1"/>
  <c r="Z225" i="1"/>
  <c r="W303" i="1"/>
  <c r="Y303" i="1"/>
  <c r="Z303" i="1"/>
  <c r="W445" i="1"/>
  <c r="Y445" i="1"/>
  <c r="Z445" i="1"/>
  <c r="W5" i="1"/>
  <c r="Z5" i="1"/>
  <c r="Y5" i="1"/>
  <c r="R391" i="1"/>
  <c r="R335" i="1"/>
  <c r="R387" i="1"/>
  <c r="R450" i="1"/>
  <c r="R484" i="1"/>
  <c r="R177" i="1"/>
  <c r="R367" i="1"/>
  <c r="R257" i="1"/>
  <c r="R445" i="1"/>
  <c r="R453" i="1"/>
  <c r="R211" i="1"/>
  <c r="R491" i="1"/>
  <c r="W267" i="1"/>
  <c r="Z267" i="1"/>
  <c r="Y267" i="1"/>
  <c r="R66" i="1"/>
  <c r="R426" i="1"/>
  <c r="R146" i="1"/>
  <c r="R338" i="1"/>
  <c r="R17" i="1"/>
  <c r="R16" i="1"/>
  <c r="R31" i="1"/>
  <c r="R174" i="1"/>
  <c r="R205" i="1"/>
  <c r="R332" i="1"/>
  <c r="R76" i="1"/>
  <c r="R219" i="1"/>
  <c r="W170" i="1"/>
  <c r="Y170" i="1"/>
  <c r="Z170" i="1"/>
  <c r="R26" i="1"/>
  <c r="R121" i="1"/>
  <c r="R264" i="1"/>
  <c r="R8" i="1"/>
  <c r="R151" i="1"/>
  <c r="R310" i="1"/>
  <c r="R54" i="1"/>
  <c r="R197" i="1"/>
  <c r="W31" i="1"/>
  <c r="Y31" i="1"/>
  <c r="Z31" i="1"/>
  <c r="Y154" i="1"/>
  <c r="Z154" i="1"/>
  <c r="W154" i="1"/>
  <c r="W71" i="1"/>
  <c r="Y71" i="1"/>
  <c r="Z71" i="1"/>
  <c r="Y152" i="1"/>
  <c r="Z152" i="1"/>
  <c r="W152" i="1"/>
  <c r="Z151" i="1"/>
  <c r="Y151" i="1"/>
  <c r="W151" i="1"/>
  <c r="W148" i="1"/>
  <c r="Y148" i="1"/>
  <c r="Z148" i="1"/>
  <c r="W218" i="1"/>
  <c r="Y218" i="1"/>
  <c r="Z218" i="1"/>
  <c r="W217" i="1"/>
  <c r="Y217" i="1"/>
  <c r="Z217" i="1"/>
  <c r="Y248" i="1"/>
  <c r="Z248" i="1"/>
  <c r="W248" i="1"/>
  <c r="Z136" i="1"/>
  <c r="Y136" i="1"/>
  <c r="W136" i="1"/>
  <c r="Z171" i="1"/>
  <c r="Y171" i="1"/>
  <c r="W171" i="1"/>
  <c r="W102" i="1"/>
  <c r="Y102" i="1"/>
  <c r="Z102" i="1"/>
  <c r="W165" i="1"/>
  <c r="Y165" i="1"/>
  <c r="Z165" i="1"/>
  <c r="W227" i="1"/>
  <c r="Y227" i="1"/>
  <c r="Z227" i="1"/>
  <c r="W306" i="1"/>
  <c r="Y306" i="1"/>
  <c r="Z306" i="1"/>
  <c r="Y48" i="1"/>
  <c r="Z48" i="1"/>
  <c r="W48" i="1"/>
  <c r="Y417" i="1"/>
  <c r="W417" i="1"/>
  <c r="Z417" i="1"/>
  <c r="W161" i="1"/>
  <c r="Y161" i="1"/>
  <c r="Z161" i="1"/>
  <c r="W176" i="1"/>
  <c r="Z176" i="1"/>
  <c r="Y176" i="1"/>
  <c r="W495" i="1"/>
  <c r="Z495" i="1"/>
  <c r="Y495" i="1"/>
  <c r="W239" i="1"/>
  <c r="Y239" i="1"/>
  <c r="Z239" i="1"/>
  <c r="W286" i="1"/>
  <c r="Z286" i="1"/>
  <c r="Y286" i="1"/>
  <c r="Z23" i="1"/>
  <c r="W23" i="1"/>
  <c r="Y23" i="1"/>
  <c r="Z381" i="1"/>
  <c r="W381" i="1"/>
  <c r="Y381" i="1"/>
  <c r="Z125" i="1"/>
  <c r="Y125" i="1"/>
  <c r="W125" i="1"/>
  <c r="W412" i="1"/>
  <c r="Y412" i="1"/>
  <c r="Z412" i="1"/>
  <c r="Y156" i="1"/>
  <c r="W156" i="1"/>
  <c r="Z156" i="1"/>
  <c r="R435" i="1"/>
  <c r="R142" i="1"/>
  <c r="W459" i="1"/>
  <c r="Y459" i="1"/>
  <c r="Z459" i="1"/>
  <c r="W70" i="1"/>
  <c r="Z70" i="1"/>
  <c r="Y70" i="1"/>
  <c r="Y93" i="1"/>
  <c r="Z93" i="1"/>
  <c r="W93" i="1"/>
  <c r="R337" i="1"/>
  <c r="R485" i="1"/>
  <c r="R301" i="1"/>
  <c r="R452" i="1"/>
  <c r="R366" i="1"/>
  <c r="R375" i="1"/>
  <c r="R305" i="1"/>
  <c r="R371" i="1"/>
  <c r="R434" i="1"/>
  <c r="R272" i="1"/>
  <c r="R98" i="1"/>
  <c r="R258" i="1"/>
  <c r="R223" i="1"/>
  <c r="R429" i="1"/>
  <c r="R304" i="1"/>
  <c r="R161" i="1"/>
  <c r="R475" i="1"/>
  <c r="R358" i="1"/>
  <c r="Y265" i="1"/>
  <c r="Z265" i="1"/>
  <c r="W265" i="1"/>
  <c r="R394" i="1"/>
  <c r="R52" i="1"/>
  <c r="R308" i="1"/>
  <c r="W489" i="1"/>
  <c r="Y489" i="1"/>
  <c r="Z489" i="1"/>
  <c r="Z487" i="1"/>
  <c r="W487" i="1"/>
  <c r="Y487" i="1"/>
  <c r="R15" i="1"/>
  <c r="R158" i="1"/>
  <c r="R189" i="1"/>
  <c r="R316" i="1"/>
  <c r="R60" i="1"/>
  <c r="R203" i="1"/>
  <c r="R266" i="1"/>
  <c r="R10" i="1"/>
  <c r="R105" i="1"/>
  <c r="R248" i="1"/>
  <c r="Y456" i="1"/>
  <c r="Z456" i="1"/>
  <c r="W456" i="1"/>
  <c r="R135" i="1"/>
  <c r="R294" i="1"/>
  <c r="R38" i="1"/>
  <c r="R181" i="1"/>
  <c r="W485" i="1"/>
  <c r="Y485" i="1"/>
  <c r="Z485" i="1"/>
  <c r="W480" i="1"/>
  <c r="Z480" i="1"/>
  <c r="Y480" i="1"/>
  <c r="W116" i="1"/>
  <c r="Z116" i="1"/>
  <c r="Y116" i="1"/>
  <c r="W17" i="1"/>
  <c r="Z17" i="1"/>
  <c r="Y17" i="1"/>
  <c r="W106" i="1"/>
  <c r="Z106" i="1"/>
  <c r="Y106" i="1"/>
  <c r="W105" i="1"/>
  <c r="Z105" i="1"/>
  <c r="Y105" i="1"/>
  <c r="Y104" i="1"/>
  <c r="W104" i="1"/>
  <c r="Z104" i="1"/>
  <c r="Y184" i="1"/>
  <c r="Z184" i="1"/>
  <c r="W184" i="1"/>
  <c r="W183" i="1"/>
  <c r="Y183" i="1"/>
  <c r="Z183" i="1"/>
  <c r="W216" i="1"/>
  <c r="Y216" i="1"/>
  <c r="Z216" i="1"/>
  <c r="W90" i="1"/>
  <c r="Y90" i="1"/>
  <c r="Z90" i="1"/>
  <c r="Y135" i="1"/>
  <c r="W135" i="1"/>
  <c r="Z135" i="1"/>
  <c r="W86" i="1"/>
  <c r="Y86" i="1"/>
  <c r="Z86" i="1"/>
  <c r="Y149" i="1"/>
  <c r="Z149" i="1"/>
  <c r="W149" i="1"/>
  <c r="W211" i="1"/>
  <c r="Y211" i="1"/>
  <c r="Z211" i="1"/>
  <c r="Y290" i="1"/>
  <c r="Z290" i="1"/>
  <c r="W290" i="1"/>
  <c r="W29" i="1"/>
  <c r="Y29" i="1"/>
  <c r="Z29" i="1"/>
  <c r="W401" i="1"/>
  <c r="Z401" i="1"/>
  <c r="Y401" i="1"/>
  <c r="Y145" i="1"/>
  <c r="W145" i="1"/>
  <c r="Z145" i="1"/>
  <c r="Y160" i="1"/>
  <c r="Z160" i="1"/>
  <c r="W160" i="1"/>
  <c r="W479" i="1"/>
  <c r="Z479" i="1"/>
  <c r="Y479" i="1"/>
  <c r="Y223" i="1"/>
  <c r="W223" i="1"/>
  <c r="Z223" i="1"/>
  <c r="Y270" i="1"/>
  <c r="Z270" i="1"/>
  <c r="W270" i="1"/>
  <c r="W365" i="1"/>
  <c r="Z365" i="1"/>
  <c r="Y365" i="1"/>
  <c r="W109" i="1"/>
  <c r="Y109" i="1"/>
  <c r="Z109" i="1"/>
  <c r="Y396" i="1"/>
  <c r="Z396" i="1"/>
  <c r="W396" i="1"/>
  <c r="Z140" i="1"/>
  <c r="W140" i="1"/>
  <c r="Y140" i="1"/>
  <c r="D47" i="1"/>
  <c r="E21" i="4"/>
  <c r="B32" i="4" s="1"/>
  <c r="X501" i="1"/>
  <c r="J13" i="2"/>
  <c r="D64" i="1"/>
  <c r="J23" i="2" s="1"/>
  <c r="W3" i="1"/>
  <c r="J14" i="2"/>
  <c r="AS204" i="1" l="1"/>
  <c r="AS202" i="1"/>
  <c r="AS428" i="1"/>
  <c r="AS344" i="1"/>
  <c r="AS68" i="1"/>
  <c r="AS238" i="1"/>
  <c r="AS361" i="1"/>
  <c r="AS314" i="1"/>
  <c r="AS221" i="1"/>
  <c r="AS363" i="1"/>
  <c r="AS40" i="1"/>
  <c r="AS198" i="1"/>
  <c r="AS245" i="1"/>
  <c r="AS227" i="1"/>
  <c r="AS237" i="1"/>
  <c r="AS277" i="1"/>
  <c r="AS287" i="1"/>
  <c r="AS140" i="1"/>
  <c r="AS12" i="1"/>
  <c r="AS474" i="1"/>
  <c r="AS438" i="1"/>
  <c r="AS52" i="1"/>
  <c r="AS439" i="1"/>
  <c r="AS465" i="1"/>
  <c r="AS264" i="1"/>
  <c r="AS130" i="1"/>
  <c r="AS19" i="1"/>
  <c r="AS36" i="1"/>
  <c r="AS122" i="1"/>
  <c r="AS410" i="1"/>
  <c r="AS263" i="1"/>
  <c r="AS93" i="1"/>
  <c r="AS246" i="1"/>
  <c r="AS272" i="1"/>
  <c r="AS156" i="1"/>
  <c r="AS177" i="1"/>
  <c r="AS143" i="1"/>
  <c r="AS211" i="1"/>
  <c r="AS112" i="1"/>
  <c r="AS302" i="1"/>
  <c r="AS332" i="1"/>
  <c r="AS31" i="1"/>
  <c r="AS205" i="1"/>
  <c r="AS100" i="1"/>
  <c r="AS35" i="1"/>
  <c r="AS274" i="1"/>
  <c r="AS374" i="1"/>
  <c r="AS27" i="1"/>
  <c r="AS242" i="1"/>
  <c r="AS11" i="1"/>
  <c r="AS158" i="1"/>
  <c r="AS466" i="1"/>
  <c r="AS108" i="1"/>
  <c r="AS203" i="1"/>
  <c r="AS283" i="1"/>
  <c r="AS426" i="1"/>
  <c r="AS442" i="1"/>
  <c r="AS490" i="1"/>
  <c r="AS29" i="1"/>
  <c r="AS312" i="1"/>
  <c r="AS175" i="1"/>
  <c r="AS125" i="1"/>
  <c r="AS145" i="1"/>
  <c r="AS54" i="1"/>
  <c r="AS485" i="1"/>
  <c r="AS229" i="1"/>
  <c r="AS179" i="1"/>
  <c r="AS97" i="1"/>
  <c r="AS441" i="1"/>
  <c r="AS94" i="1"/>
  <c r="AS377" i="1"/>
  <c r="AS457" i="1"/>
  <c r="AS290" i="1"/>
  <c r="AS188" i="1"/>
  <c r="AS157" i="1"/>
  <c r="AS267" i="1"/>
  <c r="AS311" i="1"/>
  <c r="AS23" i="1"/>
  <c r="AS371" i="1"/>
  <c r="AS304" i="1"/>
  <c r="AS499" i="1"/>
  <c r="AS338" i="1"/>
  <c r="AS101" i="1"/>
  <c r="AS79" i="1"/>
  <c r="AS215" i="1"/>
  <c r="AS325" i="1"/>
  <c r="AS432" i="1"/>
  <c r="AS352" i="1"/>
  <c r="AS434" i="1"/>
  <c r="AS479" i="1"/>
  <c r="AS121" i="1"/>
  <c r="AS351" i="1"/>
  <c r="AS184" i="1"/>
  <c r="AS470" i="1"/>
  <c r="AS494" i="1"/>
  <c r="AS464" i="1"/>
  <c r="AS452" i="1"/>
  <c r="AS472" i="1"/>
  <c r="AS50" i="1"/>
  <c r="AS376" i="1"/>
  <c r="AS9" i="1"/>
  <c r="AS424" i="1"/>
  <c r="AS408" i="1"/>
  <c r="AS400" i="1"/>
  <c r="AS502" i="1"/>
  <c r="AS39" i="1"/>
  <c r="AS455" i="1"/>
  <c r="AS268" i="1"/>
  <c r="AS336" i="1"/>
  <c r="AS446" i="1"/>
  <c r="AS47" i="1"/>
  <c r="AS492" i="1"/>
  <c r="AS300" i="1"/>
  <c r="AS364" i="1"/>
  <c r="AS353" i="1"/>
  <c r="AS386" i="1"/>
  <c r="AS387" i="1"/>
  <c r="AS372" i="1"/>
  <c r="AS131" i="1"/>
  <c r="AS10" i="1"/>
  <c r="AS313" i="1"/>
  <c r="AS166" i="1"/>
  <c r="AS233" i="1"/>
  <c r="AS427" i="1"/>
  <c r="AS113" i="1"/>
  <c r="AS76" i="1"/>
  <c r="AS402" i="1"/>
  <c r="AS81" i="1"/>
  <c r="AS230" i="1"/>
  <c r="AS440" i="1"/>
  <c r="AS429" i="1"/>
  <c r="AS461" i="1"/>
  <c r="AS449" i="1"/>
  <c r="AS413" i="1"/>
  <c r="AS367" i="1"/>
  <c r="AS173" i="1"/>
  <c r="AS64" i="1"/>
  <c r="AS334" i="1"/>
  <c r="AS78" i="1"/>
  <c r="AS486" i="1"/>
  <c r="AS324" i="1"/>
  <c r="AS26" i="1"/>
  <c r="AS357" i="1"/>
  <c r="AS196" i="1"/>
  <c r="AS132" i="1"/>
  <c r="AS61" i="1"/>
  <c r="AS390" i="1"/>
  <c r="AS391" i="1"/>
  <c r="AS359" i="1"/>
  <c r="AS498" i="1"/>
  <c r="AS423" i="1"/>
  <c r="AS417" i="1"/>
  <c r="AS317" i="1"/>
  <c r="AS138" i="1"/>
  <c r="AS469" i="1"/>
  <c r="AS399" i="1"/>
  <c r="AS249" i="1"/>
  <c r="AS366" i="1"/>
  <c r="AS16" i="1"/>
  <c r="AS422" i="1"/>
  <c r="AS278" i="1"/>
  <c r="AS414" i="1"/>
  <c r="AS28" i="1"/>
  <c r="AS476" i="1"/>
  <c r="AS60" i="1"/>
  <c r="AS207" i="1"/>
  <c r="AS208" i="1"/>
  <c r="AS412" i="1"/>
  <c r="AS46" i="1"/>
  <c r="AS480" i="1"/>
  <c r="AS240" i="1"/>
  <c r="AS160" i="1"/>
  <c r="AS96" i="1"/>
  <c r="AS209" i="1"/>
  <c r="AS69" i="1"/>
  <c r="AS418" i="1"/>
  <c r="AS190" i="1"/>
  <c r="AS231" i="1"/>
  <c r="AS244" i="1"/>
  <c r="AS149" i="1"/>
  <c r="AS349" i="1"/>
  <c r="AS435" i="1"/>
  <c r="AS491" i="1"/>
  <c r="AS260" i="1"/>
  <c r="AS356" i="1"/>
  <c r="AS247" i="1"/>
  <c r="AS153" i="1"/>
  <c r="AS239" i="1"/>
  <c r="AS195" i="1"/>
  <c r="AS102" i="1"/>
  <c r="AS261" i="1"/>
  <c r="AS307" i="1"/>
  <c r="AS21" i="1"/>
  <c r="AS98" i="1"/>
  <c r="AS194" i="1"/>
  <c r="AS301" i="1"/>
  <c r="AS146" i="1"/>
  <c r="AS17" i="1"/>
  <c r="AS342" i="1"/>
  <c r="AS443" i="1"/>
  <c r="AS155" i="1"/>
  <c r="AS148" i="1"/>
  <c r="AS191" i="1"/>
  <c r="AS406" i="1"/>
  <c r="AS316" i="1"/>
  <c r="AS89" i="1"/>
  <c r="AS473" i="1"/>
  <c r="AS450" i="1"/>
  <c r="AS294" i="1"/>
  <c r="AS348" i="1"/>
  <c r="AS212" i="1"/>
  <c r="AS172" i="1"/>
  <c r="AS115" i="1"/>
  <c r="AS58" i="1"/>
  <c r="AS219" i="1"/>
  <c r="AS497" i="1"/>
  <c r="AS38" i="1"/>
  <c r="AS62" i="1"/>
  <c r="AS243" i="1"/>
  <c r="AS193" i="1"/>
  <c r="AS478" i="1"/>
  <c r="AS477" i="1"/>
  <c r="AS59" i="1"/>
  <c r="AS369" i="1"/>
  <c r="AS88" i="1"/>
  <c r="AS501" i="1"/>
  <c r="AS381" i="1"/>
  <c r="AS201" i="1"/>
  <c r="AS487" i="1"/>
  <c r="AS378" i="1"/>
  <c r="AS482" i="1"/>
  <c r="AS199" i="1"/>
  <c r="AS150" i="1"/>
  <c r="AS22" i="1"/>
  <c r="AS405" i="1"/>
  <c r="AS176" i="1"/>
  <c r="AS171" i="1"/>
  <c r="AS111" i="1"/>
  <c r="AS99" i="1"/>
  <c r="AS220" i="1"/>
  <c r="AS409" i="1"/>
  <c r="AS320" i="1"/>
  <c r="AS77" i="1"/>
  <c r="AS15" i="1"/>
  <c r="AS337" i="1"/>
  <c r="AS411" i="1"/>
  <c r="AS251" i="1"/>
  <c r="AS258" i="1"/>
  <c r="AS168" i="1"/>
  <c r="AS90" i="1"/>
  <c r="AS388" i="1"/>
  <c r="AS82" i="1"/>
  <c r="AS129" i="1"/>
  <c r="AS419" i="1"/>
  <c r="AS13" i="1"/>
  <c r="AS226" i="1"/>
  <c r="AS322" i="1"/>
  <c r="AS180" i="1"/>
  <c r="AS135" i="1"/>
  <c r="AS232" i="1"/>
  <c r="AS74" i="1"/>
  <c r="AS236" i="1"/>
  <c r="AS222" i="1"/>
  <c r="AS119" i="1"/>
  <c r="AS109" i="1"/>
  <c r="AS460" i="1"/>
  <c r="AS178" i="1"/>
  <c r="AS355" i="1"/>
  <c r="AS181" i="1"/>
  <c r="AS254" i="1"/>
  <c r="AS398" i="1"/>
  <c r="AS210" i="1"/>
  <c r="AS358" i="1"/>
  <c r="AS80" i="1"/>
  <c r="AS136" i="1"/>
  <c r="AS496" i="1"/>
  <c r="AS161" i="1"/>
  <c r="AS66" i="1"/>
  <c r="AS396" i="1"/>
  <c r="AS37" i="1"/>
  <c r="AS127" i="1"/>
  <c r="AS200" i="1"/>
  <c r="AS445" i="1"/>
  <c r="AS117" i="1"/>
  <c r="AS250" i="1"/>
  <c r="AS323" i="1"/>
  <c r="AS308" i="1"/>
  <c r="AS395" i="1"/>
  <c r="AS123" i="1"/>
  <c r="AS401" i="1"/>
  <c r="AS53" i="1"/>
  <c r="AS453" i="1"/>
  <c r="AS25" i="1"/>
  <c r="AS186" i="1"/>
  <c r="AS341" i="1"/>
  <c r="AS106" i="1"/>
  <c r="AS331" i="1"/>
  <c r="AS397" i="1"/>
  <c r="AS139" i="1"/>
  <c r="AS42" i="1"/>
  <c r="AS152" i="1"/>
  <c r="AS266" i="1"/>
  <c r="AS137" i="1"/>
  <c r="AS420" i="1"/>
  <c r="AS41" i="1"/>
  <c r="AS133" i="1"/>
  <c r="AS330" i="1"/>
  <c r="AS174" i="1"/>
  <c r="AS380" i="1"/>
  <c r="AS281" i="1"/>
  <c r="AS170" i="1"/>
  <c r="AS309" i="1"/>
  <c r="AS295" i="1"/>
  <c r="AS259" i="1"/>
  <c r="AS70" i="1"/>
  <c r="AS91" i="1"/>
  <c r="AS333" i="1"/>
  <c r="AS48" i="1"/>
  <c r="AS95" i="1"/>
  <c r="AS85" i="1"/>
  <c r="AS416" i="1"/>
  <c r="AS71" i="1"/>
  <c r="AS454" i="1"/>
  <c r="AS365" i="1"/>
  <c r="AS451" i="1"/>
  <c r="AS30" i="1"/>
  <c r="AS4" i="1"/>
  <c r="AS456" i="1"/>
  <c r="AS45" i="1"/>
  <c r="AS87" i="1"/>
  <c r="AS500" i="1"/>
  <c r="AS347" i="1"/>
  <c r="AS44" i="1"/>
  <c r="AS321" i="1"/>
  <c r="AS147" i="1"/>
  <c r="AS154" i="1"/>
  <c r="AS223" i="1"/>
  <c r="AS393" i="1"/>
  <c r="AS286" i="1"/>
  <c r="AS8" i="1"/>
  <c r="AS33" i="1"/>
  <c r="AS447" i="1"/>
  <c r="AS362" i="1"/>
  <c r="AS459" i="1"/>
  <c r="AS182" i="1"/>
  <c r="AS225" i="1"/>
  <c r="AS431" i="1"/>
  <c r="AS75" i="1"/>
  <c r="AS270" i="1"/>
  <c r="AS83" i="1"/>
  <c r="AS216" i="1"/>
  <c r="AS20" i="1"/>
  <c r="AS305" i="1"/>
  <c r="AS288" i="1"/>
  <c r="AS163" i="1"/>
  <c r="AS34" i="1"/>
  <c r="AS373" i="1"/>
  <c r="AS379" i="1"/>
  <c r="AS235" i="1"/>
  <c r="AS217" i="1"/>
  <c r="AS72" i="1"/>
  <c r="AS503" i="1"/>
  <c r="AS32" i="1"/>
  <c r="AS165" i="1"/>
  <c r="AS118" i="1"/>
  <c r="AS481" i="1"/>
  <c r="AS293" i="1"/>
  <c r="AS448" i="1"/>
  <c r="AS159" i="1"/>
  <c r="AS291" i="1"/>
  <c r="AS63" i="1"/>
  <c r="AS189" i="1"/>
  <c r="AS279" i="1"/>
  <c r="AS57" i="1"/>
  <c r="AS218" i="1"/>
  <c r="AS468" i="1"/>
  <c r="AS394" i="1"/>
  <c r="AS256" i="1"/>
  <c r="AS67" i="1"/>
  <c r="AS433" i="1"/>
  <c r="AS51" i="1"/>
  <c r="AS360" i="1"/>
  <c r="AS55" i="1"/>
  <c r="AS275" i="1"/>
  <c r="AS346" i="1"/>
  <c r="AS107" i="1"/>
  <c r="AS385" i="1"/>
  <c r="AS105" i="1"/>
  <c r="AS248" i="1"/>
  <c r="AS144" i="1"/>
  <c r="AS49" i="1"/>
  <c r="AS368" i="1"/>
  <c r="AS5" i="1"/>
  <c r="AS65" i="1"/>
  <c r="AS340" i="1"/>
  <c r="AS262" i="1"/>
  <c r="AS120" i="1"/>
  <c r="AS488" i="1"/>
  <c r="AS328" i="1"/>
  <c r="AS404" i="1"/>
  <c r="AS24" i="1"/>
  <c r="AS116" i="1"/>
  <c r="AS296" i="1"/>
  <c r="AS425" i="1"/>
  <c r="AS354" i="1"/>
  <c r="AS493" i="1"/>
  <c r="AS169" i="1"/>
  <c r="AS273" i="1"/>
  <c r="AS92" i="1"/>
  <c r="AS151" i="1"/>
  <c r="J16" i="2"/>
  <c r="D49" i="1"/>
  <c r="J17" i="2" s="1"/>
  <c r="X353" i="1"/>
  <c r="X94" i="1"/>
  <c r="X62" i="1"/>
  <c r="X248" i="1"/>
  <c r="X151" i="1"/>
  <c r="X96" i="1"/>
  <c r="X489" i="1"/>
  <c r="X88" i="1"/>
  <c r="X107" i="1"/>
  <c r="X334" i="1"/>
  <c r="X497" i="1"/>
  <c r="X361" i="1"/>
  <c r="X225" i="1"/>
  <c r="X73" i="1"/>
  <c r="X365" i="1"/>
  <c r="X329" i="1"/>
  <c r="X268" i="1"/>
  <c r="X376" i="1"/>
  <c r="X460" i="1"/>
  <c r="X407" i="1"/>
  <c r="X250" i="1"/>
  <c r="X188" i="1"/>
  <c r="X67" i="1"/>
  <c r="X43" i="1"/>
  <c r="X71" i="1"/>
  <c r="X302" i="1"/>
  <c r="X308" i="1"/>
  <c r="X38" i="1"/>
  <c r="X155" i="1"/>
  <c r="X76" i="1"/>
  <c r="X156" i="1"/>
  <c r="X123" i="1"/>
  <c r="X287" i="1"/>
  <c r="X189" i="1"/>
  <c r="X418" i="1"/>
  <c r="X65" i="1"/>
  <c r="X377" i="1"/>
  <c r="X317" i="1"/>
  <c r="X66" i="1"/>
  <c r="X370" i="1"/>
  <c r="X84" i="1"/>
  <c r="X202" i="1"/>
  <c r="X264" i="1"/>
  <c r="X197" i="1"/>
  <c r="X436" i="1"/>
  <c r="X483" i="1"/>
  <c r="X153" i="1"/>
  <c r="X299" i="1"/>
  <c r="X382" i="1"/>
  <c r="X109" i="1"/>
  <c r="X154" i="1"/>
  <c r="X205" i="1"/>
  <c r="X261" i="1"/>
  <c r="X216" i="1"/>
  <c r="X292" i="1"/>
  <c r="X207" i="1"/>
  <c r="X249" i="1"/>
  <c r="X35" i="1"/>
  <c r="X166" i="1"/>
  <c r="X412" i="1"/>
  <c r="X252" i="1"/>
  <c r="X46" i="1"/>
  <c r="X201" i="1"/>
  <c r="X101" i="1"/>
  <c r="X149" i="1"/>
  <c r="X70" i="1"/>
  <c r="X125" i="1"/>
  <c r="X239" i="1"/>
  <c r="X192" i="1"/>
  <c r="X476" i="1"/>
  <c r="X363" i="1"/>
  <c r="X142" i="1"/>
  <c r="X22" i="1"/>
  <c r="X297" i="1"/>
  <c r="X36" i="1"/>
  <c r="X396" i="1"/>
  <c r="X401" i="1"/>
  <c r="X105" i="1"/>
  <c r="X480" i="1"/>
  <c r="X417" i="1"/>
  <c r="X406" i="1"/>
  <c r="X245" i="1"/>
  <c r="X463" i="1"/>
  <c r="X247" i="1"/>
  <c r="X283" i="1"/>
  <c r="X21" i="1"/>
  <c r="X296" i="1"/>
  <c r="X272" i="1"/>
  <c r="X391" i="1"/>
  <c r="X343" i="1"/>
  <c r="X167" i="1"/>
  <c r="X371" i="1"/>
  <c r="X158" i="1"/>
  <c r="X178" i="1"/>
  <c r="X442" i="1"/>
  <c r="X344" i="1"/>
  <c r="X438" i="1"/>
  <c r="X374" i="1"/>
  <c r="X131" i="1"/>
  <c r="X491" i="1"/>
  <c r="X451" i="1"/>
  <c r="X52" i="1"/>
  <c r="X14" i="1"/>
  <c r="X447" i="1"/>
  <c r="X113" i="1"/>
  <c r="X12" i="1"/>
  <c r="X223" i="1"/>
  <c r="X165" i="1"/>
  <c r="X31" i="1"/>
  <c r="X445" i="1"/>
  <c r="X277" i="1"/>
  <c r="X180" i="1"/>
  <c r="X444" i="1"/>
  <c r="X449" i="1"/>
  <c r="X120" i="1"/>
  <c r="X50" i="1"/>
  <c r="X251" i="1"/>
  <c r="X408" i="1"/>
  <c r="X461" i="1"/>
  <c r="X502" i="1"/>
  <c r="X325" i="1"/>
  <c r="X79" i="1"/>
  <c r="X56" i="1"/>
  <c r="X288" i="1"/>
  <c r="X410" i="1"/>
  <c r="X174" i="1"/>
  <c r="X194" i="1"/>
  <c r="X486" i="1"/>
  <c r="X285" i="1"/>
  <c r="X399" i="1"/>
  <c r="X496" i="1"/>
  <c r="X400" i="1"/>
  <c r="X455" i="1"/>
  <c r="X206" i="1"/>
  <c r="X226" i="1"/>
  <c r="X472" i="1"/>
  <c r="X503" i="1"/>
  <c r="X209" i="1"/>
  <c r="X10" i="1"/>
  <c r="X262" i="1"/>
  <c r="X319" i="1"/>
  <c r="X130" i="1"/>
  <c r="X307" i="1"/>
  <c r="X311" i="1"/>
  <c r="X484" i="1"/>
  <c r="X398" i="1"/>
  <c r="X360" i="1"/>
  <c r="X375" i="1"/>
  <c r="X304" i="1"/>
  <c r="X434" i="1"/>
  <c r="X389" i="1"/>
  <c r="X59" i="1"/>
  <c r="X64" i="1"/>
  <c r="X470" i="1"/>
  <c r="X326" i="1"/>
  <c r="X369" i="1"/>
  <c r="X357" i="1"/>
  <c r="X332" i="1"/>
  <c r="X25" i="1"/>
  <c r="X431" i="1"/>
  <c r="X55" i="1"/>
  <c r="X426" i="1"/>
  <c r="X124" i="1"/>
  <c r="X183" i="1"/>
  <c r="X106" i="1"/>
  <c r="X459" i="1"/>
  <c r="X48" i="1"/>
  <c r="X217" i="1"/>
  <c r="X281" i="1"/>
  <c r="X397" i="1"/>
  <c r="X322" i="1"/>
  <c r="X185" i="1"/>
  <c r="X198" i="1"/>
  <c r="X378" i="1"/>
  <c r="X318" i="1"/>
  <c r="X134" i="1"/>
  <c r="X279" i="1"/>
  <c r="X230" i="1"/>
  <c r="X220" i="1"/>
  <c r="X340" i="1"/>
  <c r="X331" i="1"/>
  <c r="X212" i="1"/>
  <c r="X45" i="1"/>
  <c r="X315" i="1"/>
  <c r="X392" i="1"/>
  <c r="X291" i="1"/>
  <c r="X243" i="1"/>
  <c r="X263" i="1"/>
  <c r="X414" i="1"/>
  <c r="X320" i="1"/>
  <c r="X411" i="1"/>
  <c r="X77" i="1"/>
  <c r="X117" i="1"/>
  <c r="X69" i="1"/>
  <c r="X356" i="1"/>
  <c r="X103" i="1"/>
  <c r="X89" i="1"/>
  <c r="X473" i="1"/>
  <c r="X16" i="1"/>
  <c r="X499" i="1"/>
  <c r="X437" i="1"/>
  <c r="X41" i="1"/>
  <c r="X479" i="1"/>
  <c r="X29" i="1"/>
  <c r="X86" i="1"/>
  <c r="X381" i="1"/>
  <c r="X203" i="1"/>
  <c r="X350" i="1"/>
  <c r="X24" i="1"/>
  <c r="X349" i="1"/>
  <c r="X57" i="1"/>
  <c r="X221" i="1"/>
  <c r="X257" i="1"/>
  <c r="X359" i="1"/>
  <c r="X6" i="1"/>
  <c r="X20" i="1"/>
  <c r="X403" i="1"/>
  <c r="X144" i="1"/>
  <c r="X321" i="1"/>
  <c r="X454" i="1"/>
  <c r="X352" i="1"/>
  <c r="X92" i="1"/>
  <c r="X242" i="1"/>
  <c r="X179" i="1"/>
  <c r="X485" i="1"/>
  <c r="X495" i="1"/>
  <c r="X102" i="1"/>
  <c r="X303" i="1"/>
  <c r="X44" i="1"/>
  <c r="X19" i="1"/>
  <c r="X339" i="1"/>
  <c r="X138" i="1"/>
  <c r="X271" i="1"/>
  <c r="X467" i="1"/>
  <c r="X465" i="1"/>
  <c r="X259" i="1"/>
  <c r="X298" i="1"/>
  <c r="X477" i="1"/>
  <c r="X83" i="1"/>
  <c r="X440" i="1"/>
  <c r="X372" i="1"/>
  <c r="X393" i="1"/>
  <c r="X40" i="1"/>
  <c r="X430" i="1"/>
  <c r="X450" i="1"/>
  <c r="X425" i="1"/>
  <c r="X464" i="1"/>
  <c r="X443" i="1"/>
  <c r="X462" i="1"/>
  <c r="X482" i="1"/>
  <c r="X488" i="1"/>
  <c r="X405" i="1"/>
  <c r="X222" i="1"/>
  <c r="X112" i="1"/>
  <c r="X33" i="1"/>
  <c r="X235" i="1"/>
  <c r="X7" i="1"/>
  <c r="X160" i="1"/>
  <c r="X265" i="1"/>
  <c r="X152" i="1"/>
  <c r="X172" i="1"/>
  <c r="X177" i="1"/>
  <c r="X181" i="1"/>
  <c r="X278" i="1"/>
  <c r="X186" i="1"/>
  <c r="X157" i="1"/>
  <c r="X82" i="1"/>
  <c r="X173" i="1"/>
  <c r="X213" i="1"/>
  <c r="X119" i="1"/>
  <c r="X236" i="1"/>
  <c r="X110" i="1"/>
  <c r="X256" i="1"/>
  <c r="X386" i="1"/>
  <c r="X312" i="1"/>
  <c r="X237" i="1"/>
  <c r="X95" i="1"/>
  <c r="X380" i="1"/>
  <c r="X468" i="1"/>
  <c r="X421" i="1"/>
  <c r="X432" i="1"/>
  <c r="X80" i="1"/>
  <c r="X210" i="1"/>
  <c r="X121" i="1"/>
  <c r="X108" i="1"/>
  <c r="X159" i="1"/>
  <c r="X81" i="1"/>
  <c r="X147" i="1"/>
  <c r="X404" i="1"/>
  <c r="X364" i="1"/>
  <c r="X17" i="1"/>
  <c r="X246" i="1"/>
  <c r="X280" i="1"/>
  <c r="X231" i="1"/>
  <c r="X98" i="1"/>
  <c r="X309" i="1"/>
  <c r="X164" i="1"/>
  <c r="X114" i="1"/>
  <c r="X200" i="1"/>
  <c r="X390" i="1"/>
  <c r="X199" i="1"/>
  <c r="X335" i="1"/>
  <c r="X146" i="1"/>
  <c r="X345" i="1"/>
  <c r="X13" i="1"/>
  <c r="X28" i="1"/>
  <c r="X99" i="1"/>
  <c r="X60" i="1"/>
  <c r="X190" i="1"/>
  <c r="X328" i="1"/>
  <c r="X424" i="1"/>
  <c r="X379" i="1"/>
  <c r="X132" i="1"/>
  <c r="X368" i="1"/>
  <c r="X427" i="1"/>
  <c r="X133" i="1"/>
  <c r="X37" i="1"/>
  <c r="X330" i="1"/>
  <c r="X341" i="1"/>
  <c r="X493" i="1"/>
  <c r="X373" i="1"/>
  <c r="X327" i="1"/>
  <c r="X284" i="1"/>
  <c r="X111" i="1"/>
  <c r="X394" i="1"/>
  <c r="X115" i="1"/>
  <c r="X490" i="1"/>
  <c r="X453" i="1"/>
  <c r="X474" i="1"/>
  <c r="X42" i="1"/>
  <c r="X53" i="1"/>
  <c r="X34" i="1"/>
  <c r="X290" i="1"/>
  <c r="X135" i="1"/>
  <c r="X184" i="1"/>
  <c r="X176" i="1"/>
  <c r="X306" i="1"/>
  <c r="X171" i="1"/>
  <c r="X219" i="1"/>
  <c r="X150" i="1"/>
  <c r="X260" i="1"/>
  <c r="X362" i="1"/>
  <c r="X293" i="1"/>
  <c r="X416" i="1"/>
  <c r="X87" i="1"/>
  <c r="X273" i="1"/>
  <c r="X419" i="1"/>
  <c r="X294" i="1"/>
  <c r="X458" i="1"/>
  <c r="X274" i="1"/>
  <c r="X324" i="1"/>
  <c r="X300" i="1"/>
  <c r="X127" i="1"/>
  <c r="X47" i="1"/>
  <c r="X422" i="1"/>
  <c r="X323" i="1"/>
  <c r="X75" i="1"/>
  <c r="X238" i="1"/>
  <c r="X195" i="1"/>
  <c r="X446" i="1"/>
  <c r="X336" i="1"/>
  <c r="X448" i="1"/>
  <c r="X15" i="1"/>
  <c r="X498" i="1"/>
  <c r="X500" i="1"/>
  <c r="X169" i="1"/>
  <c r="X137" i="1"/>
  <c r="X68" i="1"/>
  <c r="X218" i="1"/>
  <c r="X428" i="1"/>
  <c r="X433" i="1"/>
  <c r="X118" i="1"/>
  <c r="X74" i="1"/>
  <c r="X282" i="1"/>
  <c r="X387" i="1"/>
  <c r="X413" i="1"/>
  <c r="X8" i="1"/>
  <c r="X429" i="1"/>
  <c r="X229" i="1"/>
  <c r="X72" i="1"/>
  <c r="X492" i="1"/>
  <c r="X241" i="1"/>
  <c r="X49" i="1"/>
  <c r="X313" i="1"/>
  <c r="X234" i="1"/>
  <c r="X129" i="1"/>
  <c r="X11" i="1"/>
  <c r="X4" i="1"/>
  <c r="X342" i="1"/>
  <c r="X233" i="1"/>
  <c r="X452" i="1"/>
  <c r="X351" i="1"/>
  <c r="X441" i="1"/>
  <c r="X39" i="1"/>
  <c r="X346" i="1"/>
  <c r="X128" i="1"/>
  <c r="X348" i="1"/>
  <c r="X478" i="1"/>
  <c r="X91" i="1"/>
  <c r="X409" i="1"/>
  <c r="X100" i="1"/>
  <c r="X145" i="1"/>
  <c r="X116" i="1"/>
  <c r="X487" i="1"/>
  <c r="X227" i="1"/>
  <c r="X136" i="1"/>
  <c r="X30" i="1"/>
  <c r="X182" i="1"/>
  <c r="X187" i="1"/>
  <c r="X240" i="1"/>
  <c r="X208" i="1"/>
  <c r="X215" i="1"/>
  <c r="X295" i="1"/>
  <c r="X358" i="1"/>
  <c r="X481" i="1"/>
  <c r="X168" i="1"/>
  <c r="X244" i="1"/>
  <c r="X224" i="1"/>
  <c r="X366" i="1"/>
  <c r="X126" i="1"/>
  <c r="X26" i="1"/>
  <c r="X314" i="1"/>
  <c r="X253" i="1"/>
  <c r="X423" i="1"/>
  <c r="X316" i="1"/>
  <c r="X466" i="1"/>
  <c r="X439" i="1"/>
  <c r="X258" i="1"/>
  <c r="X475" i="1"/>
  <c r="X333" i="1"/>
  <c r="X61" i="1"/>
  <c r="X494" i="1"/>
  <c r="X384" i="1"/>
  <c r="X104" i="1"/>
  <c r="X23" i="1"/>
  <c r="X93" i="1"/>
  <c r="X255" i="1"/>
  <c r="X214" i="1"/>
  <c r="X355" i="1"/>
  <c r="X338" i="1"/>
  <c r="X232" i="1"/>
  <c r="X78" i="1"/>
  <c r="X276" i="1"/>
  <c r="X310" i="1"/>
  <c r="X122" i="1"/>
  <c r="X63" i="1"/>
  <c r="X402" i="1"/>
  <c r="X162" i="1"/>
  <c r="X367" i="1"/>
  <c r="X395" i="1"/>
  <c r="X457" i="1"/>
  <c r="X58" i="1"/>
  <c r="X254" i="1"/>
  <c r="X301" i="1"/>
  <c r="X415" i="1"/>
  <c r="X337" i="1"/>
  <c r="X471" i="1"/>
  <c r="X54" i="1"/>
  <c r="X270" i="1"/>
  <c r="X456" i="1"/>
  <c r="X140" i="1"/>
  <c r="X211" i="1"/>
  <c r="X90" i="1"/>
  <c r="X286" i="1"/>
  <c r="X161" i="1"/>
  <c r="X148" i="1"/>
  <c r="X170" i="1"/>
  <c r="X267" i="1"/>
  <c r="X5" i="1"/>
  <c r="X141" i="1"/>
  <c r="X193" i="1"/>
  <c r="X228" i="1"/>
  <c r="X204" i="1"/>
  <c r="X354" i="1"/>
  <c r="X196" i="1"/>
  <c r="X275" i="1"/>
  <c r="X139" i="1"/>
  <c r="X385" i="1"/>
  <c r="X27" i="1"/>
  <c r="X388" i="1"/>
  <c r="X420" i="1"/>
  <c r="X266" i="1"/>
  <c r="X289" i="1"/>
  <c r="X32" i="1"/>
  <c r="X269" i="1"/>
  <c r="X383" i="1"/>
  <c r="X305" i="1"/>
  <c r="X51" i="1"/>
  <c r="X469" i="1"/>
  <c r="X347" i="1"/>
  <c r="X191" i="1"/>
  <c r="X435" i="1"/>
  <c r="X143" i="1"/>
  <c r="X18" i="1"/>
  <c r="X9" i="1"/>
  <c r="X85" i="1"/>
  <c r="X175" i="1"/>
  <c r="X97" i="1"/>
  <c r="X163" i="1"/>
  <c r="B23" i="4"/>
  <c r="B22" i="4"/>
  <c r="B26" i="4"/>
  <c r="D93" i="1" s="1"/>
  <c r="J10" i="2" s="1"/>
  <c r="B29" i="4"/>
  <c r="B31" i="4"/>
  <c r="B30" i="4"/>
  <c r="Y3" i="1"/>
  <c r="X3" i="1"/>
  <c r="O57" i="1"/>
  <c r="O147" i="1"/>
  <c r="O189" i="1"/>
  <c r="O235" i="1"/>
  <c r="O12" i="1"/>
  <c r="O482" i="1"/>
  <c r="O412" i="1"/>
  <c r="O297" i="1"/>
  <c r="O500" i="1"/>
  <c r="O83" i="1"/>
  <c r="O354" i="1"/>
  <c r="O169" i="1"/>
  <c r="O483" i="1"/>
  <c r="O41" i="1"/>
  <c r="O131" i="1"/>
  <c r="O50" i="1"/>
  <c r="O376" i="1"/>
  <c r="O75" i="1"/>
  <c r="O213" i="1"/>
  <c r="O394" i="1"/>
  <c r="O375" i="1"/>
  <c r="O466" i="1"/>
  <c r="O19" i="1"/>
  <c r="O74" i="1"/>
  <c r="O275" i="1"/>
  <c r="O429" i="1"/>
  <c r="O28" i="1"/>
  <c r="O499" i="1"/>
  <c r="O430" i="1"/>
  <c r="O165" i="1"/>
  <c r="O234" i="1"/>
  <c r="O190" i="1"/>
  <c r="O121" i="1"/>
  <c r="O211" i="1"/>
  <c r="O315" i="1"/>
  <c r="O393" i="1"/>
  <c r="O277" i="1"/>
  <c r="O27" i="1"/>
  <c r="O296" i="1"/>
  <c r="O411" i="1"/>
  <c r="O122" i="1"/>
  <c r="O316" i="1"/>
  <c r="O76" i="1"/>
  <c r="O396" i="1"/>
  <c r="O77" i="1"/>
  <c r="O258" i="1"/>
  <c r="O413" i="1"/>
  <c r="O98" i="1"/>
  <c r="O279" i="1"/>
  <c r="O414" i="1"/>
  <c r="O99" i="1"/>
  <c r="O280" i="1"/>
  <c r="O123" i="1"/>
  <c r="O298" i="1"/>
  <c r="O124" i="1"/>
  <c r="O299" i="1"/>
  <c r="O450" i="1"/>
  <c r="O338" i="1"/>
  <c r="O485" i="1"/>
  <c r="O317" i="1"/>
  <c r="O451" i="1"/>
  <c r="O171" i="1"/>
  <c r="O484" i="1"/>
  <c r="O146" i="1"/>
  <c r="O318" i="1"/>
  <c r="O467" i="1"/>
  <c r="O53" i="1"/>
  <c r="O170" i="1"/>
  <c r="O468" i="1"/>
  <c r="O355" i="1"/>
  <c r="O237" i="1"/>
  <c r="O5" i="1"/>
  <c r="O191" i="1"/>
  <c r="O9" i="1"/>
  <c r="O357" i="1"/>
  <c r="O501" i="1"/>
  <c r="O29" i="1"/>
  <c r="O216" i="1"/>
  <c r="O359" i="1"/>
  <c r="O502" i="1"/>
  <c r="O30" i="1"/>
  <c r="O217" i="1"/>
  <c r="O377" i="1"/>
  <c r="O51" i="1"/>
  <c r="O236" i="1"/>
  <c r="O378" i="1"/>
  <c r="O395" i="1"/>
  <c r="O352" i="1"/>
  <c r="O111" i="1"/>
  <c r="O320" i="1"/>
  <c r="O257" i="1"/>
  <c r="O224" i="1"/>
  <c r="O333" i="1"/>
  <c r="O46" i="1"/>
  <c r="O312" i="1"/>
  <c r="O330" i="1"/>
  <c r="O442" i="1"/>
  <c r="O104" i="1"/>
  <c r="O475" i="1"/>
  <c r="O89" i="1"/>
  <c r="O336" i="1"/>
  <c r="O95" i="1"/>
  <c r="O335" i="1"/>
  <c r="O433" i="1"/>
  <c r="O353" i="1"/>
  <c r="O497" i="1"/>
  <c r="O464" i="1"/>
  <c r="O233" i="1"/>
  <c r="O274" i="1"/>
  <c r="O445" i="1"/>
  <c r="O291" i="1"/>
  <c r="O290" i="1"/>
  <c r="O424" i="1"/>
  <c r="O458" i="1"/>
  <c r="O63" i="1"/>
  <c r="O183" i="1"/>
  <c r="O491" i="1"/>
  <c r="O85" i="1"/>
  <c r="O182" i="1"/>
  <c r="O54" i="1"/>
  <c r="O345" i="1"/>
  <c r="O419" i="1"/>
  <c r="O260" i="1"/>
  <c r="O132" i="1"/>
  <c r="O174" i="1"/>
  <c r="O301" i="1"/>
  <c r="O434" i="1"/>
  <c r="O10" i="1"/>
  <c r="O192" i="1"/>
  <c r="O465" i="1"/>
  <c r="O287" i="1"/>
  <c r="O478" i="1"/>
  <c r="O240" i="1"/>
  <c r="O447" i="1"/>
  <c r="O283" i="1"/>
  <c r="O185" i="1"/>
  <c r="O423" i="1"/>
  <c r="O253" i="1"/>
  <c r="O427" i="1"/>
  <c r="O251" i="1"/>
  <c r="O270" i="1"/>
  <c r="O405" i="1"/>
  <c r="O88" i="1"/>
  <c r="O441" i="1"/>
  <c r="O42" i="1"/>
  <c r="O87" i="1"/>
  <c r="O474" i="1"/>
  <c r="O62" i="1"/>
  <c r="O438" i="1"/>
  <c r="O310" i="1"/>
  <c r="O325" i="1"/>
  <c r="O382" i="1"/>
  <c r="O153" i="1"/>
  <c r="O282" i="1"/>
  <c r="O397" i="1"/>
  <c r="O399" i="1"/>
  <c r="O446" i="1"/>
  <c r="O145" i="1"/>
  <c r="O160" i="1"/>
  <c r="O73" i="1"/>
  <c r="O407" i="1"/>
  <c r="O210" i="1"/>
  <c r="O409" i="1"/>
  <c r="O229" i="1"/>
  <c r="O250" i="1"/>
  <c r="O387" i="1"/>
  <c r="O404" i="1"/>
  <c r="O457" i="1"/>
  <c r="O15" i="1"/>
  <c r="O166" i="1"/>
  <c r="O285" i="1"/>
  <c r="O363" i="1"/>
  <c r="O372" i="1"/>
  <c r="O244" i="1"/>
  <c r="O116" i="1"/>
  <c r="O4" i="1"/>
  <c r="O127" i="1"/>
  <c r="O261" i="1"/>
  <c r="O379" i="1"/>
  <c r="O288" i="1"/>
  <c r="O385" i="1"/>
  <c r="O272" i="1"/>
  <c r="O334" i="1"/>
  <c r="O305" i="1"/>
  <c r="O241" i="1"/>
  <c r="O432" i="1"/>
  <c r="O368" i="1"/>
  <c r="O25" i="1"/>
  <c r="O401" i="1"/>
  <c r="O163" i="1"/>
  <c r="O391" i="1"/>
  <c r="O139" i="1"/>
  <c r="O227" i="1"/>
  <c r="O337" i="1"/>
  <c r="O255" i="1"/>
  <c r="O206" i="1"/>
  <c r="O176" i="1"/>
  <c r="O415" i="1"/>
  <c r="O417" i="1"/>
  <c r="O311" i="1"/>
  <c r="O141" i="1"/>
  <c r="O371" i="1"/>
  <c r="O114" i="1"/>
  <c r="O138" i="1"/>
  <c r="O329" i="1"/>
  <c r="O200" i="1"/>
  <c r="O366" i="1"/>
  <c r="O71" i="1"/>
  <c r="O421" i="1"/>
  <c r="O278" i="1"/>
  <c r="O150" i="1"/>
  <c r="O243" i="1"/>
  <c r="O383" i="1"/>
  <c r="O142" i="1"/>
  <c r="O16" i="1"/>
  <c r="O472" i="1"/>
  <c r="O295" i="1"/>
  <c r="O117" i="1"/>
  <c r="O332" i="1"/>
  <c r="O92" i="1"/>
  <c r="O91" i="1"/>
  <c r="O309" i="1"/>
  <c r="O56" i="1"/>
  <c r="O347" i="1"/>
  <c r="O247" i="1"/>
  <c r="O403" i="1"/>
  <c r="O406" i="1"/>
  <c r="O22" i="1"/>
  <c r="O222" i="1"/>
  <c r="O284" i="1"/>
  <c r="O454" i="1"/>
  <c r="O34" i="1"/>
  <c r="O173" i="1"/>
  <c r="O300" i="1"/>
  <c r="O208" i="1"/>
  <c r="O225" i="1"/>
  <c r="O33" i="1"/>
  <c r="O193" i="1"/>
  <c r="O129" i="1"/>
  <c r="O321" i="1"/>
  <c r="O112" i="1"/>
  <c r="O273" i="1"/>
  <c r="O94" i="1"/>
  <c r="O293" i="1"/>
  <c r="O67" i="1"/>
  <c r="O66" i="1"/>
  <c r="O254" i="1"/>
  <c r="O269" i="1"/>
  <c r="O184" i="1"/>
  <c r="O328" i="1"/>
  <c r="O151" i="1"/>
  <c r="O55" i="1"/>
  <c r="O365" i="1"/>
  <c r="O134" i="1"/>
  <c r="O202" i="1"/>
  <c r="O37" i="1"/>
  <c r="O209" i="1"/>
  <c r="O239" i="1"/>
  <c r="O80" i="1"/>
  <c r="O367" i="1"/>
  <c r="O428" i="1"/>
  <c r="O289" i="1"/>
  <c r="O47" i="1"/>
  <c r="O252" i="1"/>
  <c r="O45" i="1"/>
  <c r="O44" i="1"/>
  <c r="O249" i="1"/>
  <c r="O307" i="1"/>
  <c r="O346" i="1"/>
  <c r="O390" i="1"/>
  <c r="O262" i="1"/>
  <c r="O155" i="1"/>
  <c r="O242" i="1"/>
  <c r="O418" i="1"/>
  <c r="O3" i="1"/>
  <c r="S3" i="1" s="1"/>
  <c r="V3" i="1" s="1"/>
  <c r="O126" i="1"/>
  <c r="O259" i="1"/>
  <c r="O351" i="1"/>
  <c r="O223" i="1"/>
  <c r="O96" i="1"/>
  <c r="O426" i="1"/>
  <c r="O256" i="1"/>
  <c r="O232" i="1"/>
  <c r="O461" i="1"/>
  <c r="O21" i="1"/>
  <c r="O494" i="1"/>
  <c r="O226" i="1"/>
  <c r="O168" i="1"/>
  <c r="O40" i="1"/>
  <c r="O268" i="1"/>
  <c r="O231" i="1"/>
  <c r="O135" i="1"/>
  <c r="O452" i="1"/>
  <c r="O35" i="1"/>
  <c r="O81" i="1"/>
  <c r="O481" i="1"/>
  <c r="O480" i="1"/>
  <c r="O188" i="1"/>
  <c r="O65" i="1"/>
  <c r="O97" i="1"/>
  <c r="O314" i="1"/>
  <c r="O177" i="1"/>
  <c r="O187" i="1"/>
  <c r="O444" i="1"/>
  <c r="O477" i="1"/>
  <c r="O205" i="1"/>
  <c r="O248" i="1"/>
  <c r="O286" i="1"/>
  <c r="O374" i="1"/>
  <c r="O490" i="1"/>
  <c r="O108" i="1"/>
  <c r="O201" i="1"/>
  <c r="O362" i="1"/>
  <c r="O470" i="1"/>
  <c r="O79" i="1"/>
  <c r="O218" i="1"/>
  <c r="O306" i="1"/>
  <c r="O369" i="1"/>
  <c r="O144" i="1"/>
  <c r="O384" i="1"/>
  <c r="O26" i="1"/>
  <c r="O49" i="1"/>
  <c r="O410" i="1"/>
  <c r="O115" i="1"/>
  <c r="O370" i="1"/>
  <c r="O425" i="1"/>
  <c r="O493" i="1"/>
  <c r="O137" i="1"/>
  <c r="O157" i="1"/>
  <c r="O119" i="1"/>
  <c r="O23" i="1"/>
  <c r="O203" i="1"/>
  <c r="O214" i="1"/>
  <c r="O86" i="1"/>
  <c r="O439" i="1"/>
  <c r="O107" i="1"/>
  <c r="O292" i="1"/>
  <c r="O164" i="1"/>
  <c r="O302" i="1"/>
  <c r="O398" i="1"/>
  <c r="O125" i="1"/>
  <c r="O18" i="1"/>
  <c r="O303" i="1"/>
  <c r="O159" i="1"/>
  <c r="O304" i="1"/>
  <c r="O495" i="1"/>
  <c r="O400" i="1"/>
  <c r="O476" i="1"/>
  <c r="O245" i="1"/>
  <c r="O246" i="1"/>
  <c r="O70" i="1"/>
  <c r="O82" i="1"/>
  <c r="O324" i="1"/>
  <c r="O20" i="1"/>
  <c r="O219" i="1"/>
  <c r="O266" i="1"/>
  <c r="O435" i="1"/>
  <c r="O459" i="1"/>
  <c r="O24" i="1"/>
  <c r="O178" i="1"/>
  <c r="O422" i="1"/>
  <c r="O60" i="1"/>
  <c r="O143" i="1"/>
  <c r="O195" i="1"/>
  <c r="O431" i="1"/>
  <c r="O356" i="1"/>
  <c r="O154" i="1"/>
  <c r="O32" i="1"/>
  <c r="O161" i="1"/>
  <c r="O348" i="1"/>
  <c r="O8" i="1"/>
  <c r="O103" i="1"/>
  <c r="O156" i="1"/>
  <c r="O13" i="1"/>
  <c r="O308" i="1"/>
  <c r="O148" i="1"/>
  <c r="O488" i="1"/>
  <c r="O149" i="1"/>
  <c r="O498" i="1"/>
  <c r="O59" i="1"/>
  <c r="O64" i="1"/>
  <c r="O181" i="1"/>
  <c r="O492" i="1"/>
  <c r="O109" i="1"/>
  <c r="O230" i="1"/>
  <c r="O38" i="1"/>
  <c r="O471" i="1"/>
  <c r="O105" i="1"/>
  <c r="O207" i="1"/>
  <c r="O158" i="1"/>
  <c r="O386" i="1"/>
  <c r="O263" i="1"/>
  <c r="O436" i="1"/>
  <c r="O58" i="1"/>
  <c r="O503" i="1"/>
  <c r="O416" i="1"/>
  <c r="O479" i="1"/>
  <c r="O463" i="1"/>
  <c r="O448" i="1"/>
  <c r="O17" i="1"/>
  <c r="O460" i="1"/>
  <c r="O90" i="1"/>
  <c r="O204" i="1"/>
  <c r="O276" i="1"/>
  <c r="O381" i="1"/>
  <c r="O11" i="1"/>
  <c r="O486" i="1"/>
  <c r="O265" i="1"/>
  <c r="O341" i="1"/>
  <c r="O496" i="1"/>
  <c r="O162" i="1"/>
  <c r="O443" i="1"/>
  <c r="O43" i="1"/>
  <c r="O179" i="1"/>
  <c r="O215" i="1"/>
  <c r="O358" i="1"/>
  <c r="O198" i="1"/>
  <c r="O6" i="1"/>
  <c r="O100" i="1"/>
  <c r="O343" i="1"/>
  <c r="O469" i="1"/>
  <c r="O48" i="1"/>
  <c r="O140" i="1"/>
  <c r="O388" i="1"/>
  <c r="O152" i="1"/>
  <c r="O133" i="1"/>
  <c r="O473" i="1"/>
  <c r="O489" i="1"/>
  <c r="O322" i="1"/>
  <c r="O360" i="1"/>
  <c r="O14" i="1"/>
  <c r="O93" i="1"/>
  <c r="O408" i="1"/>
  <c r="O349" i="1"/>
  <c r="O136" i="1"/>
  <c r="O110" i="1"/>
  <c r="O39" i="1"/>
  <c r="O342" i="1"/>
  <c r="O456" i="1"/>
  <c r="O455" i="1"/>
  <c r="O84" i="1"/>
  <c r="O264" i="1"/>
  <c r="O339" i="1"/>
  <c r="O69" i="1"/>
  <c r="O389" i="1"/>
  <c r="O199" i="1"/>
  <c r="O420" i="1"/>
  <c r="O437" i="1"/>
  <c r="O228" i="1"/>
  <c r="O220" i="1"/>
  <c r="O281" i="1"/>
  <c r="O128" i="1"/>
  <c r="O167" i="1"/>
  <c r="O172" i="1"/>
  <c r="O180" i="1"/>
  <c r="O31" i="1"/>
  <c r="O113" i="1"/>
  <c r="O350" i="1"/>
  <c r="O120" i="1"/>
  <c r="O326" i="1"/>
  <c r="O402" i="1"/>
  <c r="O344" i="1"/>
  <c r="O68" i="1"/>
  <c r="O197" i="1"/>
  <c r="O487" i="1"/>
  <c r="O238" i="1"/>
  <c r="O267" i="1"/>
  <c r="O186" i="1"/>
  <c r="O331" i="1"/>
  <c r="O7" i="1"/>
  <c r="O118" i="1"/>
  <c r="O364" i="1"/>
  <c r="O323" i="1"/>
  <c r="O212" i="1"/>
  <c r="O106" i="1"/>
  <c r="O453" i="1"/>
  <c r="O194" i="1"/>
  <c r="O319" i="1"/>
  <c r="O52" i="1"/>
  <c r="O313" i="1"/>
  <c r="O392" i="1"/>
  <c r="O440" i="1"/>
  <c r="O294" i="1"/>
  <c r="O102" i="1"/>
  <c r="O130" i="1"/>
  <c r="O221" i="1"/>
  <c r="O196" i="1"/>
  <c r="O380" i="1"/>
  <c r="O101" i="1"/>
  <c r="O271" i="1"/>
  <c r="O449" i="1"/>
  <c r="O373" i="1"/>
  <c r="O72" i="1"/>
  <c r="O327" i="1"/>
  <c r="O61" i="1"/>
  <c r="O175" i="1"/>
  <c r="O340" i="1"/>
  <c r="O36" i="1"/>
  <c r="O361" i="1"/>
  <c r="O78" i="1"/>
  <c r="O462" i="1"/>
  <c r="J15" i="2"/>
  <c r="B24" i="4" l="1"/>
  <c r="D91" i="1" s="1"/>
  <c r="J8" i="2" s="1"/>
  <c r="AH3" i="1"/>
  <c r="AI3" i="1" s="1"/>
  <c r="S18" i="1"/>
  <c r="AH18" i="1"/>
  <c r="AI18" i="1" s="1"/>
  <c r="AL18" i="1"/>
  <c r="AM18" i="1" s="1"/>
  <c r="S13" i="1"/>
  <c r="AH13" i="1"/>
  <c r="AI13" i="1" s="1"/>
  <c r="AL13" i="1"/>
  <c r="AM13" i="1" s="1"/>
  <c r="AL78" i="1"/>
  <c r="AM78" i="1" s="1"/>
  <c r="S78" i="1"/>
  <c r="AH78" i="1"/>
  <c r="AI78" i="1" s="1"/>
  <c r="AL158" i="1"/>
  <c r="AM158" i="1" s="1"/>
  <c r="AH158" i="1"/>
  <c r="AI158" i="1" s="1"/>
  <c r="S158" i="1"/>
  <c r="S387" i="1"/>
  <c r="AH387" i="1"/>
  <c r="AI387" i="1" s="1"/>
  <c r="AL387" i="1"/>
  <c r="AM387" i="1" s="1"/>
  <c r="AH221" i="1"/>
  <c r="AI221" i="1" s="1"/>
  <c r="AL221" i="1"/>
  <c r="AM221" i="1" s="1"/>
  <c r="S221" i="1"/>
  <c r="AL272" i="1"/>
  <c r="AM272" i="1" s="1"/>
  <c r="AH272" i="1"/>
  <c r="AI272" i="1" s="1"/>
  <c r="S272" i="1"/>
  <c r="S459" i="1"/>
  <c r="AL459" i="1"/>
  <c r="AM459" i="1" s="1"/>
  <c r="AH459" i="1"/>
  <c r="AI459" i="1" s="1"/>
  <c r="S415" i="1"/>
  <c r="AL415" i="1"/>
  <c r="AM415" i="1" s="1"/>
  <c r="AH415" i="1"/>
  <c r="AI415" i="1" s="1"/>
  <c r="AL447" i="1"/>
  <c r="AM447" i="1" s="1"/>
  <c r="AH447" i="1"/>
  <c r="AI447" i="1" s="1"/>
  <c r="S447" i="1"/>
  <c r="S378" i="1"/>
  <c r="AL378" i="1"/>
  <c r="AM378" i="1" s="1"/>
  <c r="AH378" i="1"/>
  <c r="AI378" i="1" s="1"/>
  <c r="S298" i="1"/>
  <c r="AL298" i="1"/>
  <c r="AM298" i="1" s="1"/>
  <c r="AH298" i="1"/>
  <c r="AI298" i="1" s="1"/>
  <c r="AL482" i="1"/>
  <c r="AM482" i="1" s="1"/>
  <c r="AH482" i="1"/>
  <c r="AI482" i="1" s="1"/>
  <c r="S482" i="1"/>
  <c r="AH7" i="1"/>
  <c r="AI7" i="1" s="1"/>
  <c r="AL7" i="1"/>
  <c r="AM7" i="1" s="1"/>
  <c r="S7" i="1"/>
  <c r="AL351" i="1"/>
  <c r="AM351" i="1" s="1"/>
  <c r="S351" i="1"/>
  <c r="AH351" i="1"/>
  <c r="AI351" i="1" s="1"/>
  <c r="AL310" i="1"/>
  <c r="AM310" i="1" s="1"/>
  <c r="AH310" i="1"/>
  <c r="AI310" i="1" s="1"/>
  <c r="S310" i="1"/>
  <c r="AH85" i="1"/>
  <c r="AI85" i="1" s="1"/>
  <c r="S85" i="1"/>
  <c r="AL85" i="1"/>
  <c r="AM85" i="1" s="1"/>
  <c r="S95" i="1"/>
  <c r="AH95" i="1"/>
  <c r="AI95" i="1" s="1"/>
  <c r="AL95" i="1"/>
  <c r="AM95" i="1" s="1"/>
  <c r="AL355" i="1"/>
  <c r="AM355" i="1" s="1"/>
  <c r="AH355" i="1"/>
  <c r="AI355" i="1" s="1"/>
  <c r="S355" i="1"/>
  <c r="AH27" i="1"/>
  <c r="AI27" i="1" s="1"/>
  <c r="S27" i="1"/>
  <c r="AL27" i="1"/>
  <c r="AM27" i="1" s="1"/>
  <c r="AH466" i="1"/>
  <c r="AI466" i="1" s="1"/>
  <c r="AL466" i="1"/>
  <c r="AM466" i="1" s="1"/>
  <c r="S466" i="1"/>
  <c r="S490" i="1"/>
  <c r="AH490" i="1"/>
  <c r="AI490" i="1" s="1"/>
  <c r="AL490" i="1"/>
  <c r="AM490" i="1" s="1"/>
  <c r="AH102" i="1"/>
  <c r="AI102" i="1" s="1"/>
  <c r="AL102" i="1"/>
  <c r="AM102" i="1" s="1"/>
  <c r="S102" i="1"/>
  <c r="AL105" i="1"/>
  <c r="AM105" i="1" s="1"/>
  <c r="AH105" i="1"/>
  <c r="AI105" i="1" s="1"/>
  <c r="S105" i="1"/>
  <c r="AH126" i="1"/>
  <c r="AI126" i="1" s="1"/>
  <c r="S126" i="1"/>
  <c r="AL126" i="1"/>
  <c r="AM126" i="1" s="1"/>
  <c r="S22" i="1"/>
  <c r="AL22" i="1"/>
  <c r="AM22" i="1" s="1"/>
  <c r="AH22" i="1"/>
  <c r="AI22" i="1" s="1"/>
  <c r="S62" i="1"/>
  <c r="AL62" i="1"/>
  <c r="AM62" i="1" s="1"/>
  <c r="AH62" i="1"/>
  <c r="AI62" i="1" s="1"/>
  <c r="S89" i="1"/>
  <c r="AL89" i="1"/>
  <c r="AM89" i="1" s="1"/>
  <c r="AH89" i="1"/>
  <c r="AI89" i="1" s="1"/>
  <c r="AL170" i="1"/>
  <c r="AM170" i="1" s="1"/>
  <c r="S170" i="1"/>
  <c r="AH170" i="1"/>
  <c r="AI170" i="1" s="1"/>
  <c r="AL393" i="1"/>
  <c r="AM393" i="1" s="1"/>
  <c r="AH393" i="1"/>
  <c r="AI393" i="1" s="1"/>
  <c r="S393" i="1"/>
  <c r="AL235" i="1"/>
  <c r="AM235" i="1" s="1"/>
  <c r="AH235" i="1"/>
  <c r="AI235" i="1" s="1"/>
  <c r="S235" i="1"/>
  <c r="S11" i="1"/>
  <c r="AL11" i="1"/>
  <c r="AM11" i="1" s="1"/>
  <c r="AH11" i="1"/>
  <c r="AI11" i="1" s="1"/>
  <c r="AH66" i="1"/>
  <c r="AI66" i="1" s="1"/>
  <c r="AL66" i="1"/>
  <c r="AM66" i="1" s="1"/>
  <c r="S66" i="1"/>
  <c r="S343" i="1"/>
  <c r="AH343" i="1"/>
  <c r="AI343" i="1" s="1"/>
  <c r="AL343" i="1"/>
  <c r="AM343" i="1" s="1"/>
  <c r="S115" i="1"/>
  <c r="AH115" i="1"/>
  <c r="AI115" i="1" s="1"/>
  <c r="AL115" i="1"/>
  <c r="AM115" i="1" s="1"/>
  <c r="AH367" i="1"/>
  <c r="AI367" i="1" s="1"/>
  <c r="AL367" i="1"/>
  <c r="AM367" i="1" s="1"/>
  <c r="S367" i="1"/>
  <c r="AL229" i="1"/>
  <c r="AM229" i="1" s="1"/>
  <c r="AH229" i="1"/>
  <c r="AI229" i="1" s="1"/>
  <c r="S229" i="1"/>
  <c r="S183" i="1"/>
  <c r="AH183" i="1"/>
  <c r="AI183" i="1" s="1"/>
  <c r="AL183" i="1"/>
  <c r="AM183" i="1" s="1"/>
  <c r="AL51" i="1"/>
  <c r="AM51" i="1" s="1"/>
  <c r="AH51" i="1"/>
  <c r="AI51" i="1" s="1"/>
  <c r="S51" i="1"/>
  <c r="AH394" i="1"/>
  <c r="AI394" i="1" s="1"/>
  <c r="AL394" i="1"/>
  <c r="AM394" i="1" s="1"/>
  <c r="S394" i="1"/>
  <c r="AL48" i="1"/>
  <c r="AM48" i="1" s="1"/>
  <c r="S48" i="1"/>
  <c r="AH48" i="1"/>
  <c r="AI48" i="1" s="1"/>
  <c r="S284" i="1"/>
  <c r="AL284" i="1"/>
  <c r="AM284" i="1" s="1"/>
  <c r="AH284" i="1"/>
  <c r="AI284" i="1" s="1"/>
  <c r="S276" i="1"/>
  <c r="AL276" i="1"/>
  <c r="AM276" i="1" s="1"/>
  <c r="AH276" i="1"/>
  <c r="AI276" i="1" s="1"/>
  <c r="AH135" i="1"/>
  <c r="AI135" i="1" s="1"/>
  <c r="AL135" i="1"/>
  <c r="AM135" i="1" s="1"/>
  <c r="S135" i="1"/>
  <c r="S293" i="1"/>
  <c r="AH293" i="1"/>
  <c r="AI293" i="1" s="1"/>
  <c r="AL293" i="1"/>
  <c r="AM293" i="1" s="1"/>
  <c r="AH478" i="1"/>
  <c r="AI478" i="1" s="1"/>
  <c r="AL478" i="1"/>
  <c r="AM478" i="1" s="1"/>
  <c r="S478" i="1"/>
  <c r="AL280" i="1"/>
  <c r="AM280" i="1" s="1"/>
  <c r="S280" i="1"/>
  <c r="AH280" i="1"/>
  <c r="AI280" i="1" s="1"/>
  <c r="AL425" i="1"/>
  <c r="AM425" i="1" s="1"/>
  <c r="S425" i="1"/>
  <c r="AH425" i="1"/>
  <c r="AI425" i="1" s="1"/>
  <c r="AH103" i="1"/>
  <c r="AI103" i="1" s="1"/>
  <c r="S103" i="1"/>
  <c r="AL103" i="1"/>
  <c r="AM103" i="1" s="1"/>
  <c r="S342" i="1"/>
  <c r="AL342" i="1"/>
  <c r="AM342" i="1" s="1"/>
  <c r="AH342" i="1"/>
  <c r="AI342" i="1" s="1"/>
  <c r="AL142" i="1"/>
  <c r="AM142" i="1" s="1"/>
  <c r="AH142" i="1"/>
  <c r="AI142" i="1" s="1"/>
  <c r="S142" i="1"/>
  <c r="AL110" i="1"/>
  <c r="AM110" i="1" s="1"/>
  <c r="AH110" i="1"/>
  <c r="AI110" i="1" s="1"/>
  <c r="S110" i="1"/>
  <c r="AL286" i="1"/>
  <c r="AM286" i="1" s="1"/>
  <c r="S286" i="1"/>
  <c r="AH286" i="1"/>
  <c r="AI286" i="1" s="1"/>
  <c r="AL288" i="1"/>
  <c r="AM288" i="1" s="1"/>
  <c r="AH288" i="1"/>
  <c r="AI288" i="1" s="1"/>
  <c r="S288" i="1"/>
  <c r="AH35" i="1"/>
  <c r="AI35" i="1" s="1"/>
  <c r="S35" i="1"/>
  <c r="AL35" i="1"/>
  <c r="AM35" i="1" s="1"/>
  <c r="S186" i="1"/>
  <c r="AL186" i="1"/>
  <c r="AM186" i="1" s="1"/>
  <c r="AH186" i="1"/>
  <c r="AI186" i="1" s="1"/>
  <c r="AL266" i="1"/>
  <c r="AM266" i="1" s="1"/>
  <c r="AH266" i="1"/>
  <c r="AI266" i="1" s="1"/>
  <c r="S266" i="1"/>
  <c r="S243" i="1"/>
  <c r="AL243" i="1"/>
  <c r="AM243" i="1" s="1"/>
  <c r="AH243" i="1"/>
  <c r="AI243" i="1" s="1"/>
  <c r="S172" i="1"/>
  <c r="AH172" i="1"/>
  <c r="AI172" i="1" s="1"/>
  <c r="AL172" i="1"/>
  <c r="AM172" i="1" s="1"/>
  <c r="AL289" i="1"/>
  <c r="AM289" i="1" s="1"/>
  <c r="S289" i="1"/>
  <c r="AH289" i="1"/>
  <c r="AI289" i="1" s="1"/>
  <c r="AH128" i="1"/>
  <c r="AI128" i="1" s="1"/>
  <c r="AL128" i="1"/>
  <c r="AM128" i="1" s="1"/>
  <c r="S128" i="1"/>
  <c r="S398" i="1"/>
  <c r="AH398" i="1"/>
  <c r="AI398" i="1" s="1"/>
  <c r="AL398" i="1"/>
  <c r="AM398" i="1" s="1"/>
  <c r="AL206" i="1"/>
  <c r="AM206" i="1" s="1"/>
  <c r="S206" i="1"/>
  <c r="AH206" i="1"/>
  <c r="AI206" i="1" s="1"/>
  <c r="AH361" i="1"/>
  <c r="AI361" i="1" s="1"/>
  <c r="S361" i="1"/>
  <c r="AL361" i="1"/>
  <c r="AM361" i="1" s="1"/>
  <c r="S196" i="1"/>
  <c r="AH196" i="1"/>
  <c r="AI196" i="1" s="1"/>
  <c r="AL196" i="1"/>
  <c r="AM196" i="1" s="1"/>
  <c r="AL118" i="1"/>
  <c r="AM118" i="1" s="1"/>
  <c r="AH118" i="1"/>
  <c r="AI118" i="1" s="1"/>
  <c r="S118" i="1"/>
  <c r="AL180" i="1"/>
  <c r="AM180" i="1" s="1"/>
  <c r="AH180" i="1"/>
  <c r="AI180" i="1" s="1"/>
  <c r="S180" i="1"/>
  <c r="AH456" i="1"/>
  <c r="AI456" i="1" s="1"/>
  <c r="S456" i="1"/>
  <c r="AL456" i="1"/>
  <c r="AM456" i="1" s="1"/>
  <c r="S140" i="1"/>
  <c r="AL140" i="1"/>
  <c r="AM140" i="1" s="1"/>
  <c r="AH140" i="1"/>
  <c r="AI140" i="1" s="1"/>
  <c r="AH486" i="1"/>
  <c r="AI486" i="1" s="1"/>
  <c r="AL486" i="1"/>
  <c r="AM486" i="1" s="1"/>
  <c r="S486" i="1"/>
  <c r="S386" i="1"/>
  <c r="AH386" i="1"/>
  <c r="AI386" i="1" s="1"/>
  <c r="AL386" i="1"/>
  <c r="AM386" i="1" s="1"/>
  <c r="AH308" i="1"/>
  <c r="AI308" i="1" s="1"/>
  <c r="AL308" i="1"/>
  <c r="AM308" i="1" s="1"/>
  <c r="S308" i="1"/>
  <c r="AH24" i="1"/>
  <c r="AI24" i="1" s="1"/>
  <c r="AL24" i="1"/>
  <c r="AM24" i="1" s="1"/>
  <c r="S24" i="1"/>
  <c r="AL303" i="1"/>
  <c r="AM303" i="1" s="1"/>
  <c r="S303" i="1"/>
  <c r="AH303" i="1"/>
  <c r="AI303" i="1" s="1"/>
  <c r="AL493" i="1"/>
  <c r="AM493" i="1" s="1"/>
  <c r="AH493" i="1"/>
  <c r="AI493" i="1" s="1"/>
  <c r="S493" i="1"/>
  <c r="S108" i="1"/>
  <c r="AH108" i="1"/>
  <c r="AI108" i="1" s="1"/>
  <c r="AL108" i="1"/>
  <c r="AM108" i="1" s="1"/>
  <c r="AL81" i="1"/>
  <c r="AM81" i="1" s="1"/>
  <c r="AH81" i="1"/>
  <c r="AI81" i="1" s="1"/>
  <c r="S81" i="1"/>
  <c r="AL223" i="1"/>
  <c r="AM223" i="1" s="1"/>
  <c r="AH223" i="1"/>
  <c r="AI223" i="1" s="1"/>
  <c r="S223" i="1"/>
  <c r="AH47" i="1"/>
  <c r="AI47" i="1" s="1"/>
  <c r="AL47" i="1"/>
  <c r="AM47" i="1" s="1"/>
  <c r="S47" i="1"/>
  <c r="S254" i="1"/>
  <c r="AL254" i="1"/>
  <c r="AM254" i="1" s="1"/>
  <c r="AH254" i="1"/>
  <c r="AI254" i="1" s="1"/>
  <c r="AL454" i="1"/>
  <c r="AM454" i="1" s="1"/>
  <c r="S454" i="1"/>
  <c r="AH454" i="1"/>
  <c r="AI454" i="1" s="1"/>
  <c r="AH16" i="1"/>
  <c r="AI16" i="1" s="1"/>
  <c r="AL16" i="1"/>
  <c r="AM16" i="1" s="1"/>
  <c r="S16" i="1"/>
  <c r="AH417" i="1"/>
  <c r="AI417" i="1" s="1"/>
  <c r="AL417" i="1"/>
  <c r="AM417" i="1" s="1"/>
  <c r="S417" i="1"/>
  <c r="AH334" i="1"/>
  <c r="AI334" i="1" s="1"/>
  <c r="S334" i="1"/>
  <c r="AL334" i="1"/>
  <c r="AM334" i="1" s="1"/>
  <c r="S404" i="1"/>
  <c r="AL404" i="1"/>
  <c r="AM404" i="1" s="1"/>
  <c r="AH404" i="1"/>
  <c r="AI404" i="1" s="1"/>
  <c r="AL325" i="1"/>
  <c r="AM325" i="1" s="1"/>
  <c r="S325" i="1"/>
  <c r="AH325" i="1"/>
  <c r="AI325" i="1" s="1"/>
  <c r="AL283" i="1"/>
  <c r="AM283" i="1" s="1"/>
  <c r="S283" i="1"/>
  <c r="AH283" i="1"/>
  <c r="AI283" i="1" s="1"/>
  <c r="AH182" i="1"/>
  <c r="AI182" i="1" s="1"/>
  <c r="S182" i="1"/>
  <c r="AL182" i="1"/>
  <c r="AM182" i="1" s="1"/>
  <c r="S335" i="1"/>
  <c r="AH335" i="1"/>
  <c r="AI335" i="1" s="1"/>
  <c r="AL335" i="1"/>
  <c r="AM335" i="1" s="1"/>
  <c r="AH395" i="1"/>
  <c r="AI395" i="1" s="1"/>
  <c r="AL395" i="1"/>
  <c r="AM395" i="1" s="1"/>
  <c r="S395" i="1"/>
  <c r="AL237" i="1"/>
  <c r="AM237" i="1" s="1"/>
  <c r="S237" i="1"/>
  <c r="AH237" i="1"/>
  <c r="AI237" i="1" s="1"/>
  <c r="S124" i="1"/>
  <c r="AH124" i="1"/>
  <c r="AI124" i="1" s="1"/>
  <c r="AL124" i="1"/>
  <c r="AM124" i="1" s="1"/>
  <c r="AL296" i="1"/>
  <c r="AM296" i="1" s="1"/>
  <c r="S296" i="1"/>
  <c r="AH296" i="1"/>
  <c r="AI296" i="1" s="1"/>
  <c r="S19" i="1"/>
  <c r="AH19" i="1"/>
  <c r="AI19" i="1" s="1"/>
  <c r="AL19" i="1"/>
  <c r="AM19" i="1" s="1"/>
  <c r="S412" i="1"/>
  <c r="AL412" i="1"/>
  <c r="AM412" i="1" s="1"/>
  <c r="AH412" i="1"/>
  <c r="AI412" i="1" s="1"/>
  <c r="AL462" i="1"/>
  <c r="AM462" i="1" s="1"/>
  <c r="AH462" i="1"/>
  <c r="AI462" i="1" s="1"/>
  <c r="S462" i="1"/>
  <c r="AL130" i="1"/>
  <c r="AM130" i="1" s="1"/>
  <c r="AH130" i="1"/>
  <c r="AI130" i="1" s="1"/>
  <c r="S130" i="1"/>
  <c r="AL331" i="1"/>
  <c r="AM331" i="1" s="1"/>
  <c r="AH331" i="1"/>
  <c r="AI331" i="1" s="1"/>
  <c r="S331" i="1"/>
  <c r="AH167" i="1"/>
  <c r="AI167" i="1" s="1"/>
  <c r="AL167" i="1"/>
  <c r="AM167" i="1" s="1"/>
  <c r="S167" i="1"/>
  <c r="AH39" i="1"/>
  <c r="AI39" i="1" s="1"/>
  <c r="AL39" i="1"/>
  <c r="AM39" i="1" s="1"/>
  <c r="S39" i="1"/>
  <c r="AL469" i="1"/>
  <c r="AM469" i="1" s="1"/>
  <c r="AH469" i="1"/>
  <c r="AI469" i="1" s="1"/>
  <c r="S469" i="1"/>
  <c r="S381" i="1"/>
  <c r="AH381" i="1"/>
  <c r="AI381" i="1" s="1"/>
  <c r="AL381" i="1"/>
  <c r="AM381" i="1" s="1"/>
  <c r="S207" i="1"/>
  <c r="AL207" i="1"/>
  <c r="AM207" i="1" s="1"/>
  <c r="AH207" i="1"/>
  <c r="AI207" i="1" s="1"/>
  <c r="S156" i="1"/>
  <c r="AH156" i="1"/>
  <c r="AI156" i="1" s="1"/>
  <c r="AL156" i="1"/>
  <c r="AM156" i="1" s="1"/>
  <c r="AL435" i="1"/>
  <c r="AM435" i="1" s="1"/>
  <c r="AH435" i="1"/>
  <c r="AI435" i="1" s="1"/>
  <c r="S435" i="1"/>
  <c r="AH125" i="1"/>
  <c r="AI125" i="1" s="1"/>
  <c r="AL125" i="1"/>
  <c r="AM125" i="1" s="1"/>
  <c r="S125" i="1"/>
  <c r="S370" i="1"/>
  <c r="AL370" i="1"/>
  <c r="AM370" i="1" s="1"/>
  <c r="AH370" i="1"/>
  <c r="AI370" i="1" s="1"/>
  <c r="AL374" i="1"/>
  <c r="AM374" i="1" s="1"/>
  <c r="S374" i="1"/>
  <c r="AH374" i="1"/>
  <c r="AI374" i="1" s="1"/>
  <c r="S452" i="1"/>
  <c r="AH452" i="1"/>
  <c r="AI452" i="1" s="1"/>
  <c r="AL452" i="1"/>
  <c r="AM452" i="1" s="1"/>
  <c r="AH259" i="1"/>
  <c r="AI259" i="1" s="1"/>
  <c r="AL259" i="1"/>
  <c r="AM259" i="1" s="1"/>
  <c r="S259" i="1"/>
  <c r="S428" i="1"/>
  <c r="AH428" i="1"/>
  <c r="AI428" i="1" s="1"/>
  <c r="AL428" i="1"/>
  <c r="AM428" i="1" s="1"/>
  <c r="AL67" i="1"/>
  <c r="AM67" i="1" s="1"/>
  <c r="AH67" i="1"/>
  <c r="AI67" i="1" s="1"/>
  <c r="S67" i="1"/>
  <c r="AL222" i="1"/>
  <c r="AM222" i="1" s="1"/>
  <c r="AH222" i="1"/>
  <c r="AI222" i="1" s="1"/>
  <c r="S222" i="1"/>
  <c r="AL383" i="1"/>
  <c r="AM383" i="1" s="1"/>
  <c r="S383" i="1"/>
  <c r="AH383" i="1"/>
  <c r="AI383" i="1" s="1"/>
  <c r="S176" i="1"/>
  <c r="AH176" i="1"/>
  <c r="AI176" i="1" s="1"/>
  <c r="AL176" i="1"/>
  <c r="AM176" i="1" s="1"/>
  <c r="AL385" i="1"/>
  <c r="AM385" i="1" s="1"/>
  <c r="AH385" i="1"/>
  <c r="AI385" i="1" s="1"/>
  <c r="S385" i="1"/>
  <c r="S250" i="1"/>
  <c r="AL250" i="1"/>
  <c r="AM250" i="1" s="1"/>
  <c r="AH250" i="1"/>
  <c r="AI250" i="1" s="1"/>
  <c r="AH438" i="1"/>
  <c r="AI438" i="1" s="1"/>
  <c r="AL438" i="1"/>
  <c r="AM438" i="1" s="1"/>
  <c r="S438" i="1"/>
  <c r="S240" i="1"/>
  <c r="AL240" i="1"/>
  <c r="AM240" i="1" s="1"/>
  <c r="AH240" i="1"/>
  <c r="AI240" i="1" s="1"/>
  <c r="AL491" i="1"/>
  <c r="AM491" i="1" s="1"/>
  <c r="AH491" i="1"/>
  <c r="AI491" i="1" s="1"/>
  <c r="S491" i="1"/>
  <c r="AH336" i="1"/>
  <c r="AI336" i="1" s="1"/>
  <c r="S336" i="1"/>
  <c r="AL336" i="1"/>
  <c r="AM336" i="1" s="1"/>
  <c r="AH236" i="1"/>
  <c r="AI236" i="1" s="1"/>
  <c r="AL236" i="1"/>
  <c r="AM236" i="1" s="1"/>
  <c r="S236" i="1"/>
  <c r="S468" i="1"/>
  <c r="AL468" i="1"/>
  <c r="AM468" i="1" s="1"/>
  <c r="AH468" i="1"/>
  <c r="AI468" i="1" s="1"/>
  <c r="AH123" i="1"/>
  <c r="AI123" i="1" s="1"/>
  <c r="AL123" i="1"/>
  <c r="AM123" i="1" s="1"/>
  <c r="S123" i="1"/>
  <c r="AH277" i="1"/>
  <c r="AI277" i="1" s="1"/>
  <c r="AL277" i="1"/>
  <c r="AM277" i="1" s="1"/>
  <c r="S277" i="1"/>
  <c r="AL375" i="1"/>
  <c r="AM375" i="1" s="1"/>
  <c r="AH375" i="1"/>
  <c r="AI375" i="1" s="1"/>
  <c r="S375" i="1"/>
  <c r="S12" i="1"/>
  <c r="AH12" i="1"/>
  <c r="AI12" i="1" s="1"/>
  <c r="AL12" i="1"/>
  <c r="AM12" i="1" s="1"/>
  <c r="AL294" i="1"/>
  <c r="AM294" i="1" s="1"/>
  <c r="AH294" i="1"/>
  <c r="AI294" i="1" s="1"/>
  <c r="S294" i="1"/>
  <c r="AL136" i="1"/>
  <c r="AM136" i="1" s="1"/>
  <c r="AH136" i="1"/>
  <c r="AI136" i="1" s="1"/>
  <c r="S136" i="1"/>
  <c r="S471" i="1"/>
  <c r="AL471" i="1"/>
  <c r="AM471" i="1" s="1"/>
  <c r="AH471" i="1"/>
  <c r="AI471" i="1" s="1"/>
  <c r="AL219" i="1"/>
  <c r="AM219" i="1" s="1"/>
  <c r="AH219" i="1"/>
  <c r="AI219" i="1" s="1"/>
  <c r="S219" i="1"/>
  <c r="AL248" i="1"/>
  <c r="AM248" i="1" s="1"/>
  <c r="AH248" i="1"/>
  <c r="AI248" i="1" s="1"/>
  <c r="S248" i="1"/>
  <c r="S406" i="1"/>
  <c r="AL406" i="1"/>
  <c r="AM406" i="1" s="1"/>
  <c r="AH406" i="1"/>
  <c r="AI406" i="1" s="1"/>
  <c r="AH255" i="1"/>
  <c r="AI255" i="1" s="1"/>
  <c r="AL255" i="1"/>
  <c r="AM255" i="1" s="1"/>
  <c r="S255" i="1"/>
  <c r="AH379" i="1"/>
  <c r="AI379" i="1" s="1"/>
  <c r="S379" i="1"/>
  <c r="AL379" i="1"/>
  <c r="AM379" i="1" s="1"/>
  <c r="AH474" i="1"/>
  <c r="AI474" i="1" s="1"/>
  <c r="S474" i="1"/>
  <c r="AL474" i="1"/>
  <c r="AM474" i="1" s="1"/>
  <c r="S287" i="1"/>
  <c r="AL287" i="1"/>
  <c r="AM287" i="1" s="1"/>
  <c r="AH287" i="1"/>
  <c r="AI287" i="1" s="1"/>
  <c r="AH63" i="1"/>
  <c r="AI63" i="1" s="1"/>
  <c r="AL63" i="1"/>
  <c r="AM63" i="1" s="1"/>
  <c r="S63" i="1"/>
  <c r="AH475" i="1"/>
  <c r="AI475" i="1" s="1"/>
  <c r="AL475" i="1"/>
  <c r="AM475" i="1" s="1"/>
  <c r="S475" i="1"/>
  <c r="S377" i="1"/>
  <c r="AL377" i="1"/>
  <c r="AM377" i="1" s="1"/>
  <c r="AH377" i="1"/>
  <c r="AI377" i="1" s="1"/>
  <c r="S53" i="1"/>
  <c r="AL53" i="1"/>
  <c r="AM53" i="1" s="1"/>
  <c r="AH53" i="1"/>
  <c r="AI53" i="1" s="1"/>
  <c r="S99" i="1"/>
  <c r="AH99" i="1"/>
  <c r="AI99" i="1" s="1"/>
  <c r="AL99" i="1"/>
  <c r="AM99" i="1" s="1"/>
  <c r="S315" i="1"/>
  <c r="AH315" i="1"/>
  <c r="AI315" i="1" s="1"/>
  <c r="AL315" i="1"/>
  <c r="AM315" i="1" s="1"/>
  <c r="AH213" i="1"/>
  <c r="AI213" i="1" s="1"/>
  <c r="AL213" i="1"/>
  <c r="AM213" i="1" s="1"/>
  <c r="S213" i="1"/>
  <c r="AH189" i="1"/>
  <c r="AI189" i="1" s="1"/>
  <c r="AL189" i="1"/>
  <c r="AM189" i="1" s="1"/>
  <c r="S189" i="1"/>
  <c r="AH281" i="1"/>
  <c r="AI281" i="1" s="1"/>
  <c r="AL281" i="1"/>
  <c r="AM281" i="1" s="1"/>
  <c r="S281" i="1"/>
  <c r="S100" i="1"/>
  <c r="AH100" i="1"/>
  <c r="AI100" i="1" s="1"/>
  <c r="AL100" i="1"/>
  <c r="AM100" i="1" s="1"/>
  <c r="AL204" i="1"/>
  <c r="AM204" i="1" s="1"/>
  <c r="S204" i="1"/>
  <c r="AH204" i="1"/>
  <c r="AI204" i="1" s="1"/>
  <c r="AL8" i="1"/>
  <c r="AM8" i="1" s="1"/>
  <c r="AH8" i="1"/>
  <c r="AI8" i="1" s="1"/>
  <c r="S8" i="1"/>
  <c r="AH302" i="1"/>
  <c r="AI302" i="1" s="1"/>
  <c r="AL302" i="1"/>
  <c r="AM302" i="1" s="1"/>
  <c r="S302" i="1"/>
  <c r="AH410" i="1"/>
  <c r="AI410" i="1" s="1"/>
  <c r="AL410" i="1"/>
  <c r="AM410" i="1" s="1"/>
  <c r="S410" i="1"/>
  <c r="AH231" i="1"/>
  <c r="AI231" i="1" s="1"/>
  <c r="S231" i="1"/>
  <c r="AL231" i="1"/>
  <c r="AM231" i="1" s="1"/>
  <c r="S80" i="1"/>
  <c r="AH80" i="1"/>
  <c r="AI80" i="1" s="1"/>
  <c r="AL80" i="1"/>
  <c r="AM80" i="1" s="1"/>
  <c r="S94" i="1"/>
  <c r="AL94" i="1"/>
  <c r="AM94" i="1" s="1"/>
  <c r="AH94" i="1"/>
  <c r="AI94" i="1" s="1"/>
  <c r="AL150" i="1"/>
  <c r="AM150" i="1" s="1"/>
  <c r="AH150" i="1"/>
  <c r="AI150" i="1" s="1"/>
  <c r="S150" i="1"/>
  <c r="S409" i="1"/>
  <c r="AL409" i="1"/>
  <c r="AM409" i="1" s="1"/>
  <c r="AH409" i="1"/>
  <c r="AI409" i="1" s="1"/>
  <c r="S36" i="1"/>
  <c r="AL36" i="1"/>
  <c r="AM36" i="1" s="1"/>
  <c r="AH36" i="1"/>
  <c r="AI36" i="1" s="1"/>
  <c r="S440" i="1"/>
  <c r="AH440" i="1"/>
  <c r="AI440" i="1" s="1"/>
  <c r="AL440" i="1"/>
  <c r="AM440" i="1" s="1"/>
  <c r="AL238" i="1"/>
  <c r="AM238" i="1" s="1"/>
  <c r="AH238" i="1"/>
  <c r="AI238" i="1" s="1"/>
  <c r="S238" i="1"/>
  <c r="S220" i="1"/>
  <c r="AH220" i="1"/>
  <c r="AI220" i="1" s="1"/>
  <c r="AL220" i="1"/>
  <c r="AM220" i="1" s="1"/>
  <c r="S349" i="1"/>
  <c r="AL349" i="1"/>
  <c r="AM349" i="1" s="1"/>
  <c r="AH349" i="1"/>
  <c r="AI349" i="1" s="1"/>
  <c r="S6" i="1"/>
  <c r="AH6" i="1"/>
  <c r="AI6" i="1" s="1"/>
  <c r="AL6" i="1"/>
  <c r="AM6" i="1" s="1"/>
  <c r="AL90" i="1"/>
  <c r="AM90" i="1" s="1"/>
  <c r="AH90" i="1"/>
  <c r="AI90" i="1" s="1"/>
  <c r="S90" i="1"/>
  <c r="AL38" i="1"/>
  <c r="AM38" i="1" s="1"/>
  <c r="AH38" i="1"/>
  <c r="AI38" i="1" s="1"/>
  <c r="S38" i="1"/>
  <c r="AH348" i="1"/>
  <c r="AI348" i="1" s="1"/>
  <c r="S348" i="1"/>
  <c r="AL348" i="1"/>
  <c r="AM348" i="1" s="1"/>
  <c r="S20" i="1"/>
  <c r="AH20" i="1"/>
  <c r="AI20" i="1" s="1"/>
  <c r="AL20" i="1"/>
  <c r="AM20" i="1" s="1"/>
  <c r="S164" i="1"/>
  <c r="AH164" i="1"/>
  <c r="AI164" i="1" s="1"/>
  <c r="AL164" i="1"/>
  <c r="AM164" i="1" s="1"/>
  <c r="AL49" i="1"/>
  <c r="AM49" i="1" s="1"/>
  <c r="AH49" i="1"/>
  <c r="AI49" i="1" s="1"/>
  <c r="S49" i="1"/>
  <c r="S205" i="1"/>
  <c r="AH205" i="1"/>
  <c r="AI205" i="1" s="1"/>
  <c r="AL205" i="1"/>
  <c r="AM205" i="1" s="1"/>
  <c r="S268" i="1"/>
  <c r="AH268" i="1"/>
  <c r="AI268" i="1" s="1"/>
  <c r="AL268" i="1"/>
  <c r="AM268" i="1" s="1"/>
  <c r="S418" i="1"/>
  <c r="AL418" i="1"/>
  <c r="AM418" i="1" s="1"/>
  <c r="AH418" i="1"/>
  <c r="AI418" i="1" s="1"/>
  <c r="AH239" i="1"/>
  <c r="AI239" i="1" s="1"/>
  <c r="S239" i="1"/>
  <c r="AL239" i="1"/>
  <c r="AM239" i="1" s="1"/>
  <c r="AH273" i="1"/>
  <c r="AI273" i="1" s="1"/>
  <c r="AL273" i="1"/>
  <c r="AM273" i="1" s="1"/>
  <c r="S273" i="1"/>
  <c r="AH403" i="1"/>
  <c r="AI403" i="1" s="1"/>
  <c r="AL403" i="1"/>
  <c r="AM403" i="1" s="1"/>
  <c r="S403" i="1"/>
  <c r="AL278" i="1"/>
  <c r="AM278" i="1" s="1"/>
  <c r="S278" i="1"/>
  <c r="AH278" i="1"/>
  <c r="AI278" i="1" s="1"/>
  <c r="AL337" i="1"/>
  <c r="AM337" i="1" s="1"/>
  <c r="AH337" i="1"/>
  <c r="AI337" i="1" s="1"/>
  <c r="S337" i="1"/>
  <c r="AL261" i="1"/>
  <c r="AM261" i="1" s="1"/>
  <c r="S261" i="1"/>
  <c r="AH261" i="1"/>
  <c r="AI261" i="1" s="1"/>
  <c r="AH210" i="1"/>
  <c r="AI210" i="1" s="1"/>
  <c r="AL210" i="1"/>
  <c r="AM210" i="1" s="1"/>
  <c r="S210" i="1"/>
  <c r="S87" i="1"/>
  <c r="AL87" i="1"/>
  <c r="AM87" i="1" s="1"/>
  <c r="AH87" i="1"/>
  <c r="AI87" i="1" s="1"/>
  <c r="AH465" i="1"/>
  <c r="AI465" i="1" s="1"/>
  <c r="S465" i="1"/>
  <c r="AL465" i="1"/>
  <c r="AM465" i="1" s="1"/>
  <c r="AH458" i="1"/>
  <c r="AI458" i="1" s="1"/>
  <c r="AL458" i="1"/>
  <c r="AM458" i="1" s="1"/>
  <c r="S458" i="1"/>
  <c r="AL104" i="1"/>
  <c r="AM104" i="1" s="1"/>
  <c r="AH104" i="1"/>
  <c r="AI104" i="1" s="1"/>
  <c r="S104" i="1"/>
  <c r="AL217" i="1"/>
  <c r="AM217" i="1" s="1"/>
  <c r="S217" i="1"/>
  <c r="AH217" i="1"/>
  <c r="AI217" i="1" s="1"/>
  <c r="AL467" i="1"/>
  <c r="AM467" i="1" s="1"/>
  <c r="S467" i="1"/>
  <c r="AH467" i="1"/>
  <c r="AI467" i="1" s="1"/>
  <c r="S414" i="1"/>
  <c r="AH414" i="1"/>
  <c r="AI414" i="1" s="1"/>
  <c r="AL414" i="1"/>
  <c r="AM414" i="1" s="1"/>
  <c r="AH211" i="1"/>
  <c r="AI211" i="1" s="1"/>
  <c r="S211" i="1"/>
  <c r="AL211" i="1"/>
  <c r="AM211" i="1" s="1"/>
  <c r="S75" i="1"/>
  <c r="AL75" i="1"/>
  <c r="AM75" i="1" s="1"/>
  <c r="AH75" i="1"/>
  <c r="AI75" i="1" s="1"/>
  <c r="AH147" i="1"/>
  <c r="AI147" i="1" s="1"/>
  <c r="AL147" i="1"/>
  <c r="AM147" i="1" s="1"/>
  <c r="S147" i="1"/>
  <c r="AL340" i="1"/>
  <c r="AM340" i="1" s="1"/>
  <c r="AH340" i="1"/>
  <c r="AI340" i="1" s="1"/>
  <c r="S340" i="1"/>
  <c r="AL392" i="1"/>
  <c r="AM392" i="1" s="1"/>
  <c r="AH392" i="1"/>
  <c r="AI392" i="1" s="1"/>
  <c r="S392" i="1"/>
  <c r="S487" i="1"/>
  <c r="AL487" i="1"/>
  <c r="AM487" i="1" s="1"/>
  <c r="AH487" i="1"/>
  <c r="AI487" i="1" s="1"/>
  <c r="AH228" i="1"/>
  <c r="AI228" i="1" s="1"/>
  <c r="S228" i="1"/>
  <c r="AL228" i="1"/>
  <c r="AM228" i="1" s="1"/>
  <c r="S408" i="1"/>
  <c r="AL408" i="1"/>
  <c r="AM408" i="1" s="1"/>
  <c r="AH408" i="1"/>
  <c r="AI408" i="1" s="1"/>
  <c r="S198" i="1"/>
  <c r="AH198" i="1"/>
  <c r="AI198" i="1" s="1"/>
  <c r="AL198" i="1"/>
  <c r="AM198" i="1" s="1"/>
  <c r="S460" i="1"/>
  <c r="AL460" i="1"/>
  <c r="AM460" i="1" s="1"/>
  <c r="AH460" i="1"/>
  <c r="AI460" i="1" s="1"/>
  <c r="AH230" i="1"/>
  <c r="AI230" i="1" s="1"/>
  <c r="AL230" i="1"/>
  <c r="AM230" i="1" s="1"/>
  <c r="S230" i="1"/>
  <c r="AH161" i="1"/>
  <c r="AI161" i="1" s="1"/>
  <c r="AL161" i="1"/>
  <c r="AM161" i="1" s="1"/>
  <c r="S161" i="1"/>
  <c r="AL324" i="1"/>
  <c r="AM324" i="1" s="1"/>
  <c r="AH324" i="1"/>
  <c r="AI324" i="1" s="1"/>
  <c r="S324" i="1"/>
  <c r="AH292" i="1"/>
  <c r="AI292" i="1" s="1"/>
  <c r="AL292" i="1"/>
  <c r="AM292" i="1" s="1"/>
  <c r="S292" i="1"/>
  <c r="S26" i="1"/>
  <c r="AH26" i="1"/>
  <c r="AI26" i="1" s="1"/>
  <c r="AL26" i="1"/>
  <c r="AM26" i="1" s="1"/>
  <c r="S477" i="1"/>
  <c r="AH477" i="1"/>
  <c r="AI477" i="1" s="1"/>
  <c r="AL477" i="1"/>
  <c r="AM477" i="1" s="1"/>
  <c r="S40" i="1"/>
  <c r="AH40" i="1"/>
  <c r="AI40" i="1" s="1"/>
  <c r="AL40" i="1"/>
  <c r="AM40" i="1" s="1"/>
  <c r="S242" i="1"/>
  <c r="AL242" i="1"/>
  <c r="AM242" i="1" s="1"/>
  <c r="AH242" i="1"/>
  <c r="AI242" i="1" s="1"/>
  <c r="AH209" i="1"/>
  <c r="AI209" i="1" s="1"/>
  <c r="AL209" i="1"/>
  <c r="AM209" i="1" s="1"/>
  <c r="S209" i="1"/>
  <c r="S112" i="1"/>
  <c r="AH112" i="1"/>
  <c r="AI112" i="1" s="1"/>
  <c r="AL112" i="1"/>
  <c r="AM112" i="1" s="1"/>
  <c r="S247" i="1"/>
  <c r="AL247" i="1"/>
  <c r="AM247" i="1" s="1"/>
  <c r="AH247" i="1"/>
  <c r="AI247" i="1" s="1"/>
  <c r="AL421" i="1"/>
  <c r="AM421" i="1" s="1"/>
  <c r="AH421" i="1"/>
  <c r="AI421" i="1" s="1"/>
  <c r="S421" i="1"/>
  <c r="AL227" i="1"/>
  <c r="AM227" i="1" s="1"/>
  <c r="AH227" i="1"/>
  <c r="AI227" i="1" s="1"/>
  <c r="S227" i="1"/>
  <c r="S127" i="1"/>
  <c r="AL127" i="1"/>
  <c r="AM127" i="1" s="1"/>
  <c r="AH127" i="1"/>
  <c r="AI127" i="1" s="1"/>
  <c r="AH407" i="1"/>
  <c r="AI407" i="1" s="1"/>
  <c r="AL407" i="1"/>
  <c r="AM407" i="1" s="1"/>
  <c r="S407" i="1"/>
  <c r="AH42" i="1"/>
  <c r="AI42" i="1" s="1"/>
  <c r="AL42" i="1"/>
  <c r="AM42" i="1" s="1"/>
  <c r="S42" i="1"/>
  <c r="S192" i="1"/>
  <c r="AH192" i="1"/>
  <c r="AI192" i="1" s="1"/>
  <c r="AL192" i="1"/>
  <c r="AM192" i="1" s="1"/>
  <c r="AH424" i="1"/>
  <c r="AI424" i="1" s="1"/>
  <c r="S424" i="1"/>
  <c r="AL424" i="1"/>
  <c r="AM424" i="1" s="1"/>
  <c r="S442" i="1"/>
  <c r="AL442" i="1"/>
  <c r="AM442" i="1" s="1"/>
  <c r="AH442" i="1"/>
  <c r="AI442" i="1" s="1"/>
  <c r="S30" i="1"/>
  <c r="AL30" i="1"/>
  <c r="AM30" i="1" s="1"/>
  <c r="AH30" i="1"/>
  <c r="AI30" i="1" s="1"/>
  <c r="AH318" i="1"/>
  <c r="AI318" i="1" s="1"/>
  <c r="AL318" i="1"/>
  <c r="AM318" i="1" s="1"/>
  <c r="S318" i="1"/>
  <c r="AL279" i="1"/>
  <c r="AM279" i="1" s="1"/>
  <c r="AH279" i="1"/>
  <c r="AI279" i="1" s="1"/>
  <c r="S279" i="1"/>
  <c r="AL121" i="1"/>
  <c r="AM121" i="1" s="1"/>
  <c r="AH121" i="1"/>
  <c r="AI121" i="1" s="1"/>
  <c r="S121" i="1"/>
  <c r="S376" i="1"/>
  <c r="AH376" i="1"/>
  <c r="AI376" i="1" s="1"/>
  <c r="AL376" i="1"/>
  <c r="AM376" i="1" s="1"/>
  <c r="S57" i="1"/>
  <c r="AL57" i="1"/>
  <c r="AM57" i="1" s="1"/>
  <c r="AH57" i="1"/>
  <c r="AI57" i="1" s="1"/>
  <c r="S347" i="1"/>
  <c r="AH347" i="1"/>
  <c r="AI347" i="1" s="1"/>
  <c r="AL347" i="1"/>
  <c r="AM347" i="1" s="1"/>
  <c r="S71" i="1"/>
  <c r="AH71" i="1"/>
  <c r="AI71" i="1" s="1"/>
  <c r="AL71" i="1"/>
  <c r="AM71" i="1" s="1"/>
  <c r="AH139" i="1"/>
  <c r="AI139" i="1" s="1"/>
  <c r="AL139" i="1"/>
  <c r="AM139" i="1" s="1"/>
  <c r="S139" i="1"/>
  <c r="S4" i="1"/>
  <c r="AL4" i="1"/>
  <c r="AM4" i="1" s="1"/>
  <c r="AH4" i="1"/>
  <c r="AI4" i="1" s="1"/>
  <c r="S73" i="1"/>
  <c r="AH73" i="1"/>
  <c r="AI73" i="1" s="1"/>
  <c r="AL73" i="1"/>
  <c r="AM73" i="1" s="1"/>
  <c r="AH441" i="1"/>
  <c r="AI441" i="1" s="1"/>
  <c r="S441" i="1"/>
  <c r="AL441" i="1"/>
  <c r="AM441" i="1" s="1"/>
  <c r="AH10" i="1"/>
  <c r="AI10" i="1" s="1"/>
  <c r="AL10" i="1"/>
  <c r="AM10" i="1" s="1"/>
  <c r="S10" i="1"/>
  <c r="AL290" i="1"/>
  <c r="AM290" i="1" s="1"/>
  <c r="AH290" i="1"/>
  <c r="AI290" i="1" s="1"/>
  <c r="S290" i="1"/>
  <c r="AH330" i="1"/>
  <c r="AI330" i="1" s="1"/>
  <c r="AL330" i="1"/>
  <c r="AM330" i="1" s="1"/>
  <c r="S330" i="1"/>
  <c r="AL502" i="1"/>
  <c r="AM502" i="1" s="1"/>
  <c r="S502" i="1"/>
  <c r="AH502" i="1"/>
  <c r="AI502" i="1" s="1"/>
  <c r="AL146" i="1"/>
  <c r="AM146" i="1" s="1"/>
  <c r="AH146" i="1"/>
  <c r="AI146" i="1" s="1"/>
  <c r="S146" i="1"/>
  <c r="AH98" i="1"/>
  <c r="AI98" i="1" s="1"/>
  <c r="AL98" i="1"/>
  <c r="AM98" i="1" s="1"/>
  <c r="S98" i="1"/>
  <c r="S190" i="1"/>
  <c r="AH190" i="1"/>
  <c r="AI190" i="1" s="1"/>
  <c r="AL190" i="1"/>
  <c r="AM190" i="1" s="1"/>
  <c r="AL50" i="1"/>
  <c r="AM50" i="1" s="1"/>
  <c r="AH50" i="1"/>
  <c r="AI50" i="1" s="1"/>
  <c r="S50" i="1"/>
  <c r="S17" i="1"/>
  <c r="AL17" i="1"/>
  <c r="AM17" i="1" s="1"/>
  <c r="AH17" i="1"/>
  <c r="AI17" i="1" s="1"/>
  <c r="S444" i="1"/>
  <c r="AL444" i="1"/>
  <c r="AM444" i="1" s="1"/>
  <c r="AH444" i="1"/>
  <c r="AI444" i="1" s="1"/>
  <c r="S155" i="1"/>
  <c r="AL155" i="1"/>
  <c r="AM155" i="1" s="1"/>
  <c r="AH155" i="1"/>
  <c r="AI155" i="1" s="1"/>
  <c r="S321" i="1"/>
  <c r="AL321" i="1"/>
  <c r="AM321" i="1" s="1"/>
  <c r="AH321" i="1"/>
  <c r="AI321" i="1" s="1"/>
  <c r="S61" i="1"/>
  <c r="AL61" i="1"/>
  <c r="AM61" i="1" s="1"/>
  <c r="AH61" i="1"/>
  <c r="AI61" i="1" s="1"/>
  <c r="AL52" i="1"/>
  <c r="AM52" i="1" s="1"/>
  <c r="AH52" i="1"/>
  <c r="AI52" i="1" s="1"/>
  <c r="S52" i="1"/>
  <c r="AL68" i="1"/>
  <c r="AM68" i="1" s="1"/>
  <c r="AH68" i="1"/>
  <c r="AI68" i="1" s="1"/>
  <c r="S68" i="1"/>
  <c r="AH420" i="1"/>
  <c r="AI420" i="1" s="1"/>
  <c r="AL420" i="1"/>
  <c r="AM420" i="1" s="1"/>
  <c r="S420" i="1"/>
  <c r="AH14" i="1"/>
  <c r="AI14" i="1" s="1"/>
  <c r="AL14" i="1"/>
  <c r="AM14" i="1" s="1"/>
  <c r="S14" i="1"/>
  <c r="AH215" i="1"/>
  <c r="AI215" i="1" s="1"/>
  <c r="AL215" i="1"/>
  <c r="AM215" i="1" s="1"/>
  <c r="S215" i="1"/>
  <c r="AL448" i="1"/>
  <c r="AM448" i="1" s="1"/>
  <c r="AH448" i="1"/>
  <c r="AI448" i="1" s="1"/>
  <c r="S448" i="1"/>
  <c r="AH492" i="1"/>
  <c r="AI492" i="1" s="1"/>
  <c r="S492" i="1"/>
  <c r="AL492" i="1"/>
  <c r="AM492" i="1" s="1"/>
  <c r="AH154" i="1"/>
  <c r="AI154" i="1" s="1"/>
  <c r="AL154" i="1"/>
  <c r="AM154" i="1" s="1"/>
  <c r="S154" i="1"/>
  <c r="AH70" i="1"/>
  <c r="AI70" i="1" s="1"/>
  <c r="AL70" i="1"/>
  <c r="AM70" i="1" s="1"/>
  <c r="S70" i="1"/>
  <c r="AH439" i="1"/>
  <c r="AI439" i="1" s="1"/>
  <c r="AL439" i="1"/>
  <c r="AM439" i="1" s="1"/>
  <c r="S439" i="1"/>
  <c r="S144" i="1"/>
  <c r="AL144" i="1"/>
  <c r="AM144" i="1" s="1"/>
  <c r="AH144" i="1"/>
  <c r="AI144" i="1" s="1"/>
  <c r="AH187" i="1"/>
  <c r="AI187" i="1" s="1"/>
  <c r="S187" i="1"/>
  <c r="AL187" i="1"/>
  <c r="AM187" i="1" s="1"/>
  <c r="AL226" i="1"/>
  <c r="AM226" i="1" s="1"/>
  <c r="AH226" i="1"/>
  <c r="AI226" i="1" s="1"/>
  <c r="S226" i="1"/>
  <c r="AH262" i="1"/>
  <c r="AI262" i="1" s="1"/>
  <c r="AL262" i="1"/>
  <c r="AM262" i="1" s="1"/>
  <c r="S262" i="1"/>
  <c r="AH202" i="1"/>
  <c r="AI202" i="1" s="1"/>
  <c r="S202" i="1"/>
  <c r="AL202" i="1"/>
  <c r="AM202" i="1" s="1"/>
  <c r="S129" i="1"/>
  <c r="AL129" i="1"/>
  <c r="AM129" i="1" s="1"/>
  <c r="AH129" i="1"/>
  <c r="AI129" i="1" s="1"/>
  <c r="S56" i="1"/>
  <c r="AL56" i="1"/>
  <c r="AM56" i="1" s="1"/>
  <c r="AH56" i="1"/>
  <c r="AI56" i="1" s="1"/>
  <c r="S366" i="1"/>
  <c r="AH366" i="1"/>
  <c r="AI366" i="1" s="1"/>
  <c r="AL366" i="1"/>
  <c r="AM366" i="1" s="1"/>
  <c r="AL391" i="1"/>
  <c r="AM391" i="1" s="1"/>
  <c r="AH391" i="1"/>
  <c r="AI391" i="1" s="1"/>
  <c r="S391" i="1"/>
  <c r="AL116" i="1"/>
  <c r="AM116" i="1" s="1"/>
  <c r="AH116" i="1"/>
  <c r="AI116" i="1" s="1"/>
  <c r="S116" i="1"/>
  <c r="AH160" i="1"/>
  <c r="AI160" i="1" s="1"/>
  <c r="S160" i="1"/>
  <c r="AL160" i="1"/>
  <c r="AM160" i="1" s="1"/>
  <c r="AH88" i="1"/>
  <c r="AI88" i="1" s="1"/>
  <c r="AL88" i="1"/>
  <c r="AM88" i="1" s="1"/>
  <c r="S88" i="1"/>
  <c r="AL434" i="1"/>
  <c r="AM434" i="1" s="1"/>
  <c r="AH434" i="1"/>
  <c r="AI434" i="1" s="1"/>
  <c r="S434" i="1"/>
  <c r="AL291" i="1"/>
  <c r="AM291" i="1" s="1"/>
  <c r="AH291" i="1"/>
  <c r="AI291" i="1" s="1"/>
  <c r="S291" i="1"/>
  <c r="S312" i="1"/>
  <c r="AL312" i="1"/>
  <c r="AM312" i="1" s="1"/>
  <c r="AH312" i="1"/>
  <c r="AI312" i="1" s="1"/>
  <c r="S359" i="1"/>
  <c r="AH359" i="1"/>
  <c r="AI359" i="1" s="1"/>
  <c r="AL359" i="1"/>
  <c r="AM359" i="1" s="1"/>
  <c r="AL484" i="1"/>
  <c r="AM484" i="1" s="1"/>
  <c r="AH484" i="1"/>
  <c r="AI484" i="1" s="1"/>
  <c r="S484" i="1"/>
  <c r="S413" i="1"/>
  <c r="AL413" i="1"/>
  <c r="AM413" i="1" s="1"/>
  <c r="AH413" i="1"/>
  <c r="AI413" i="1" s="1"/>
  <c r="S234" i="1"/>
  <c r="AL234" i="1"/>
  <c r="AM234" i="1" s="1"/>
  <c r="AH234" i="1"/>
  <c r="AI234" i="1" s="1"/>
  <c r="AL131" i="1"/>
  <c r="AM131" i="1" s="1"/>
  <c r="S131" i="1"/>
  <c r="AH131" i="1"/>
  <c r="AI131" i="1" s="1"/>
  <c r="AH437" i="1"/>
  <c r="AI437" i="1" s="1"/>
  <c r="AL437" i="1"/>
  <c r="AM437" i="1" s="1"/>
  <c r="S437" i="1"/>
  <c r="AL107" i="1"/>
  <c r="AM107" i="1" s="1"/>
  <c r="S107" i="1"/>
  <c r="AH107" i="1"/>
  <c r="AI107" i="1" s="1"/>
  <c r="S168" i="1"/>
  <c r="AL168" i="1"/>
  <c r="AM168" i="1" s="1"/>
  <c r="AH168" i="1"/>
  <c r="AI168" i="1" s="1"/>
  <c r="AH37" i="1"/>
  <c r="AI37" i="1" s="1"/>
  <c r="AL37" i="1"/>
  <c r="AM37" i="1" s="1"/>
  <c r="S37" i="1"/>
  <c r="AL327" i="1"/>
  <c r="AM327" i="1" s="1"/>
  <c r="S327" i="1"/>
  <c r="AH327" i="1"/>
  <c r="AI327" i="1" s="1"/>
  <c r="AL319" i="1"/>
  <c r="AM319" i="1" s="1"/>
  <c r="S319" i="1"/>
  <c r="AH319" i="1"/>
  <c r="AI319" i="1" s="1"/>
  <c r="AL344" i="1"/>
  <c r="AM344" i="1" s="1"/>
  <c r="AH344" i="1"/>
  <c r="AI344" i="1" s="1"/>
  <c r="S344" i="1"/>
  <c r="AL199" i="1"/>
  <c r="AM199" i="1" s="1"/>
  <c r="AH199" i="1"/>
  <c r="AI199" i="1" s="1"/>
  <c r="S199" i="1"/>
  <c r="AL360" i="1"/>
  <c r="AM360" i="1" s="1"/>
  <c r="AH360" i="1"/>
  <c r="AI360" i="1" s="1"/>
  <c r="S360" i="1"/>
  <c r="AH179" i="1"/>
  <c r="AI179" i="1" s="1"/>
  <c r="AL179" i="1"/>
  <c r="AM179" i="1" s="1"/>
  <c r="S179" i="1"/>
  <c r="AL463" i="1"/>
  <c r="AM463" i="1" s="1"/>
  <c r="AH463" i="1"/>
  <c r="AI463" i="1" s="1"/>
  <c r="S463" i="1"/>
  <c r="AH181" i="1"/>
  <c r="AI181" i="1" s="1"/>
  <c r="AL181" i="1"/>
  <c r="AM181" i="1" s="1"/>
  <c r="S181" i="1"/>
  <c r="S356" i="1"/>
  <c r="AL356" i="1"/>
  <c r="AM356" i="1" s="1"/>
  <c r="AH356" i="1"/>
  <c r="AI356" i="1" s="1"/>
  <c r="S246" i="1"/>
  <c r="AL246" i="1"/>
  <c r="AM246" i="1" s="1"/>
  <c r="AH246" i="1"/>
  <c r="AI246" i="1" s="1"/>
  <c r="S86" i="1"/>
  <c r="AH86" i="1"/>
  <c r="AI86" i="1" s="1"/>
  <c r="AL86" i="1"/>
  <c r="AM86" i="1" s="1"/>
  <c r="AL369" i="1"/>
  <c r="AM369" i="1" s="1"/>
  <c r="AH369" i="1"/>
  <c r="AI369" i="1" s="1"/>
  <c r="S369" i="1"/>
  <c r="S177" i="1"/>
  <c r="AL177" i="1"/>
  <c r="AM177" i="1" s="1"/>
  <c r="AH177" i="1"/>
  <c r="AI177" i="1" s="1"/>
  <c r="AH494" i="1"/>
  <c r="AI494" i="1" s="1"/>
  <c r="AL494" i="1"/>
  <c r="AM494" i="1" s="1"/>
  <c r="S494" i="1"/>
  <c r="S390" i="1"/>
  <c r="AL390" i="1"/>
  <c r="AM390" i="1" s="1"/>
  <c r="AH390" i="1"/>
  <c r="AI390" i="1" s="1"/>
  <c r="AL134" i="1"/>
  <c r="AM134" i="1" s="1"/>
  <c r="S134" i="1"/>
  <c r="AH134" i="1"/>
  <c r="AI134" i="1" s="1"/>
  <c r="AL193" i="1"/>
  <c r="AM193" i="1" s="1"/>
  <c r="AH193" i="1"/>
  <c r="AI193" i="1" s="1"/>
  <c r="S193" i="1"/>
  <c r="AH309" i="1"/>
  <c r="AI309" i="1" s="1"/>
  <c r="AL309" i="1"/>
  <c r="AM309" i="1" s="1"/>
  <c r="S309" i="1"/>
  <c r="AH200" i="1"/>
  <c r="AI200" i="1" s="1"/>
  <c r="AL200" i="1"/>
  <c r="AM200" i="1" s="1"/>
  <c r="S200" i="1"/>
  <c r="AL163" i="1"/>
  <c r="AM163" i="1" s="1"/>
  <c r="AH163" i="1"/>
  <c r="AI163" i="1" s="1"/>
  <c r="S163" i="1"/>
  <c r="AL244" i="1"/>
  <c r="AM244" i="1" s="1"/>
  <c r="AH244" i="1"/>
  <c r="AI244" i="1" s="1"/>
  <c r="S244" i="1"/>
  <c r="S145" i="1"/>
  <c r="AH145" i="1"/>
  <c r="AI145" i="1" s="1"/>
  <c r="AL145" i="1"/>
  <c r="AM145" i="1" s="1"/>
  <c r="AH405" i="1"/>
  <c r="AI405" i="1" s="1"/>
  <c r="AL405" i="1"/>
  <c r="AM405" i="1" s="1"/>
  <c r="S405" i="1"/>
  <c r="AH301" i="1"/>
  <c r="AI301" i="1" s="1"/>
  <c r="AL301" i="1"/>
  <c r="AM301" i="1" s="1"/>
  <c r="S301" i="1"/>
  <c r="AL445" i="1"/>
  <c r="AM445" i="1" s="1"/>
  <c r="S445" i="1"/>
  <c r="AH445" i="1"/>
  <c r="AI445" i="1" s="1"/>
  <c r="AL46" i="1"/>
  <c r="AM46" i="1" s="1"/>
  <c r="S46" i="1"/>
  <c r="AH46" i="1"/>
  <c r="AI46" i="1" s="1"/>
  <c r="AH216" i="1"/>
  <c r="AI216" i="1" s="1"/>
  <c r="AL216" i="1"/>
  <c r="AM216" i="1" s="1"/>
  <c r="S216" i="1"/>
  <c r="AL171" i="1"/>
  <c r="AM171" i="1" s="1"/>
  <c r="AH171" i="1"/>
  <c r="AI171" i="1" s="1"/>
  <c r="S171" i="1"/>
  <c r="AL258" i="1"/>
  <c r="AM258" i="1" s="1"/>
  <c r="AH258" i="1"/>
  <c r="AI258" i="1" s="1"/>
  <c r="S258" i="1"/>
  <c r="AH165" i="1"/>
  <c r="AI165" i="1" s="1"/>
  <c r="S165" i="1"/>
  <c r="AL165" i="1"/>
  <c r="AM165" i="1" s="1"/>
  <c r="S41" i="1"/>
  <c r="AH41" i="1"/>
  <c r="AI41" i="1" s="1"/>
  <c r="AL41" i="1"/>
  <c r="AM41" i="1" s="1"/>
  <c r="S93" i="1"/>
  <c r="AL93" i="1"/>
  <c r="AM93" i="1" s="1"/>
  <c r="AH93" i="1"/>
  <c r="AI93" i="1" s="1"/>
  <c r="AL402" i="1"/>
  <c r="AM402" i="1" s="1"/>
  <c r="AH402" i="1"/>
  <c r="AI402" i="1" s="1"/>
  <c r="S402" i="1"/>
  <c r="S314" i="1"/>
  <c r="AL314" i="1"/>
  <c r="AM314" i="1" s="1"/>
  <c r="AH314" i="1"/>
  <c r="AI314" i="1" s="1"/>
  <c r="S21" i="1"/>
  <c r="AL21" i="1"/>
  <c r="AM21" i="1" s="1"/>
  <c r="AH21" i="1"/>
  <c r="AI21" i="1" s="1"/>
  <c r="S346" i="1"/>
  <c r="AH346" i="1"/>
  <c r="AI346" i="1" s="1"/>
  <c r="AL346" i="1"/>
  <c r="AM346" i="1" s="1"/>
  <c r="AL365" i="1"/>
  <c r="AM365" i="1" s="1"/>
  <c r="AH365" i="1"/>
  <c r="AI365" i="1" s="1"/>
  <c r="S365" i="1"/>
  <c r="AL33" i="1"/>
  <c r="AM33" i="1" s="1"/>
  <c r="AH33" i="1"/>
  <c r="AI33" i="1" s="1"/>
  <c r="S33" i="1"/>
  <c r="S91" i="1"/>
  <c r="AH91" i="1"/>
  <c r="AI91" i="1" s="1"/>
  <c r="AL91" i="1"/>
  <c r="AM91" i="1" s="1"/>
  <c r="AL329" i="1"/>
  <c r="AM329" i="1" s="1"/>
  <c r="AH329" i="1"/>
  <c r="AI329" i="1" s="1"/>
  <c r="S329" i="1"/>
  <c r="S401" i="1"/>
  <c r="AH401" i="1"/>
  <c r="AI401" i="1" s="1"/>
  <c r="AL401" i="1"/>
  <c r="AM401" i="1" s="1"/>
  <c r="AL372" i="1"/>
  <c r="AM372" i="1" s="1"/>
  <c r="AH372" i="1"/>
  <c r="AI372" i="1" s="1"/>
  <c r="S372" i="1"/>
  <c r="S446" i="1"/>
  <c r="AH446" i="1"/>
  <c r="AI446" i="1" s="1"/>
  <c r="AL446" i="1"/>
  <c r="AM446" i="1" s="1"/>
  <c r="AL270" i="1"/>
  <c r="AM270" i="1" s="1"/>
  <c r="S270" i="1"/>
  <c r="AH270" i="1"/>
  <c r="AI270" i="1" s="1"/>
  <c r="AH174" i="1"/>
  <c r="AI174" i="1" s="1"/>
  <c r="AL174" i="1"/>
  <c r="AM174" i="1" s="1"/>
  <c r="S174" i="1"/>
  <c r="AH274" i="1"/>
  <c r="AI274" i="1" s="1"/>
  <c r="S274" i="1"/>
  <c r="AL274" i="1"/>
  <c r="AM274" i="1" s="1"/>
  <c r="S333" i="1"/>
  <c r="AH333" i="1"/>
  <c r="AI333" i="1" s="1"/>
  <c r="AL333" i="1"/>
  <c r="AM333" i="1" s="1"/>
  <c r="S29" i="1"/>
  <c r="AL29" i="1"/>
  <c r="AM29" i="1" s="1"/>
  <c r="AH29" i="1"/>
  <c r="AI29" i="1" s="1"/>
  <c r="S451" i="1"/>
  <c r="AH451" i="1"/>
  <c r="AI451" i="1" s="1"/>
  <c r="AL451" i="1"/>
  <c r="AM451" i="1" s="1"/>
  <c r="S77" i="1"/>
  <c r="AL77" i="1"/>
  <c r="AM77" i="1" s="1"/>
  <c r="AH77" i="1"/>
  <c r="AI77" i="1" s="1"/>
  <c r="S430" i="1"/>
  <c r="AL430" i="1"/>
  <c r="AM430" i="1" s="1"/>
  <c r="AH430" i="1"/>
  <c r="AI430" i="1" s="1"/>
  <c r="S483" i="1"/>
  <c r="AL483" i="1"/>
  <c r="AM483" i="1" s="1"/>
  <c r="AH483" i="1"/>
  <c r="AI483" i="1" s="1"/>
  <c r="S313" i="1"/>
  <c r="AH313" i="1"/>
  <c r="AI313" i="1" s="1"/>
  <c r="AL313" i="1"/>
  <c r="AM313" i="1" s="1"/>
  <c r="AL82" i="1"/>
  <c r="AM82" i="1" s="1"/>
  <c r="AH82" i="1"/>
  <c r="AI82" i="1" s="1"/>
  <c r="S82" i="1"/>
  <c r="AL389" i="1"/>
  <c r="AM389" i="1" s="1"/>
  <c r="AH389" i="1"/>
  <c r="AI389" i="1" s="1"/>
  <c r="S389" i="1"/>
  <c r="AH431" i="1"/>
  <c r="AI431" i="1" s="1"/>
  <c r="AL431" i="1"/>
  <c r="AM431" i="1" s="1"/>
  <c r="S431" i="1"/>
  <c r="S373" i="1"/>
  <c r="AH373" i="1"/>
  <c r="AI373" i="1" s="1"/>
  <c r="AL373" i="1"/>
  <c r="AM373" i="1" s="1"/>
  <c r="S453" i="1"/>
  <c r="AL453" i="1"/>
  <c r="AM453" i="1" s="1"/>
  <c r="AH453" i="1"/>
  <c r="AI453" i="1" s="1"/>
  <c r="AH326" i="1"/>
  <c r="AI326" i="1" s="1"/>
  <c r="AL326" i="1"/>
  <c r="AM326" i="1" s="1"/>
  <c r="S326" i="1"/>
  <c r="AL69" i="1"/>
  <c r="AM69" i="1" s="1"/>
  <c r="AH69" i="1"/>
  <c r="AI69" i="1" s="1"/>
  <c r="S69" i="1"/>
  <c r="AL489" i="1"/>
  <c r="AM489" i="1" s="1"/>
  <c r="S489" i="1"/>
  <c r="AH489" i="1"/>
  <c r="AI489" i="1" s="1"/>
  <c r="AH443" i="1"/>
  <c r="AI443" i="1" s="1"/>
  <c r="AL443" i="1"/>
  <c r="AM443" i="1" s="1"/>
  <c r="S443" i="1"/>
  <c r="AL416" i="1"/>
  <c r="AM416" i="1" s="1"/>
  <c r="AH416" i="1"/>
  <c r="AI416" i="1" s="1"/>
  <c r="S416" i="1"/>
  <c r="S59" i="1"/>
  <c r="AL59" i="1"/>
  <c r="AM59" i="1" s="1"/>
  <c r="AH59" i="1"/>
  <c r="AI59" i="1" s="1"/>
  <c r="AL195" i="1"/>
  <c r="AM195" i="1" s="1"/>
  <c r="AH195" i="1"/>
  <c r="AI195" i="1" s="1"/>
  <c r="S195" i="1"/>
  <c r="AH476" i="1"/>
  <c r="AI476" i="1" s="1"/>
  <c r="AL476" i="1"/>
  <c r="AM476" i="1" s="1"/>
  <c r="S476" i="1"/>
  <c r="AH203" i="1"/>
  <c r="AI203" i="1" s="1"/>
  <c r="AL203" i="1"/>
  <c r="AM203" i="1" s="1"/>
  <c r="S203" i="1"/>
  <c r="AL218" i="1"/>
  <c r="AM218" i="1" s="1"/>
  <c r="S218" i="1"/>
  <c r="AH218" i="1"/>
  <c r="AI218" i="1" s="1"/>
  <c r="AH97" i="1"/>
  <c r="AI97" i="1" s="1"/>
  <c r="S97" i="1"/>
  <c r="AL97" i="1"/>
  <c r="AM97" i="1" s="1"/>
  <c r="AH461" i="1"/>
  <c r="AI461" i="1" s="1"/>
  <c r="AL461" i="1"/>
  <c r="AM461" i="1" s="1"/>
  <c r="S461" i="1"/>
  <c r="AL307" i="1"/>
  <c r="AM307" i="1" s="1"/>
  <c r="AH307" i="1"/>
  <c r="AI307" i="1" s="1"/>
  <c r="S307" i="1"/>
  <c r="AL55" i="1"/>
  <c r="AM55" i="1" s="1"/>
  <c r="S55" i="1"/>
  <c r="AH55" i="1"/>
  <c r="AI55" i="1" s="1"/>
  <c r="AL225" i="1"/>
  <c r="AM225" i="1" s="1"/>
  <c r="AH225" i="1"/>
  <c r="AI225" i="1" s="1"/>
  <c r="S225" i="1"/>
  <c r="S92" i="1"/>
  <c r="AL92" i="1"/>
  <c r="AM92" i="1" s="1"/>
  <c r="AH92" i="1"/>
  <c r="AI92" i="1" s="1"/>
  <c r="AH138" i="1"/>
  <c r="AI138" i="1" s="1"/>
  <c r="AL138" i="1"/>
  <c r="AM138" i="1" s="1"/>
  <c r="S138" i="1"/>
  <c r="S25" i="1"/>
  <c r="AL25" i="1"/>
  <c r="AM25" i="1" s="1"/>
  <c r="AH25" i="1"/>
  <c r="AI25" i="1" s="1"/>
  <c r="AL363" i="1"/>
  <c r="AM363" i="1" s="1"/>
  <c r="AH363" i="1"/>
  <c r="AI363" i="1" s="1"/>
  <c r="S363" i="1"/>
  <c r="AH399" i="1"/>
  <c r="AI399" i="1" s="1"/>
  <c r="AL399" i="1"/>
  <c r="AM399" i="1" s="1"/>
  <c r="S399" i="1"/>
  <c r="AL251" i="1"/>
  <c r="AM251" i="1" s="1"/>
  <c r="S251" i="1"/>
  <c r="AH251" i="1"/>
  <c r="AI251" i="1" s="1"/>
  <c r="S132" i="1"/>
  <c r="AL132" i="1"/>
  <c r="AM132" i="1" s="1"/>
  <c r="AH132" i="1"/>
  <c r="AI132" i="1" s="1"/>
  <c r="AL233" i="1"/>
  <c r="AM233" i="1" s="1"/>
  <c r="AH233" i="1"/>
  <c r="AI233" i="1" s="1"/>
  <c r="S233" i="1"/>
  <c r="S224" i="1"/>
  <c r="AH224" i="1"/>
  <c r="AI224" i="1" s="1"/>
  <c r="AL224" i="1"/>
  <c r="AM224" i="1" s="1"/>
  <c r="S501" i="1"/>
  <c r="AH501" i="1"/>
  <c r="AI501" i="1" s="1"/>
  <c r="AL501" i="1"/>
  <c r="AM501" i="1" s="1"/>
  <c r="AL317" i="1"/>
  <c r="AM317" i="1" s="1"/>
  <c r="S317" i="1"/>
  <c r="AH317" i="1"/>
  <c r="AI317" i="1" s="1"/>
  <c r="AH396" i="1"/>
  <c r="AI396" i="1" s="1"/>
  <c r="AL396" i="1"/>
  <c r="AM396" i="1" s="1"/>
  <c r="S396" i="1"/>
  <c r="S499" i="1"/>
  <c r="AL499" i="1"/>
  <c r="AM499" i="1" s="1"/>
  <c r="AH499" i="1"/>
  <c r="AI499" i="1" s="1"/>
  <c r="S169" i="1"/>
  <c r="AL169" i="1"/>
  <c r="AM169" i="1" s="1"/>
  <c r="AH169" i="1"/>
  <c r="AI169" i="1" s="1"/>
  <c r="AH358" i="1"/>
  <c r="AI358" i="1" s="1"/>
  <c r="AL358" i="1"/>
  <c r="AM358" i="1" s="1"/>
  <c r="S358" i="1"/>
  <c r="AL72" i="1"/>
  <c r="AM72" i="1" s="1"/>
  <c r="AH72" i="1"/>
  <c r="AI72" i="1" s="1"/>
  <c r="S72" i="1"/>
  <c r="AH322" i="1"/>
  <c r="AI322" i="1" s="1"/>
  <c r="S322" i="1"/>
  <c r="AL322" i="1"/>
  <c r="AM322" i="1" s="1"/>
  <c r="AH214" i="1"/>
  <c r="AI214" i="1" s="1"/>
  <c r="AL214" i="1"/>
  <c r="AM214" i="1" s="1"/>
  <c r="S214" i="1"/>
  <c r="S449" i="1"/>
  <c r="AL449" i="1"/>
  <c r="AM449" i="1" s="1"/>
  <c r="AH449" i="1"/>
  <c r="AI449" i="1" s="1"/>
  <c r="S106" i="1"/>
  <c r="AL106" i="1"/>
  <c r="AM106" i="1" s="1"/>
  <c r="AH106" i="1"/>
  <c r="AI106" i="1" s="1"/>
  <c r="AL120" i="1"/>
  <c r="AM120" i="1" s="1"/>
  <c r="S120" i="1"/>
  <c r="AH120" i="1"/>
  <c r="AI120" i="1" s="1"/>
  <c r="S339" i="1"/>
  <c r="AL339" i="1"/>
  <c r="AM339" i="1" s="1"/>
  <c r="AH339" i="1"/>
  <c r="AI339" i="1" s="1"/>
  <c r="AL473" i="1"/>
  <c r="AM473" i="1" s="1"/>
  <c r="S473" i="1"/>
  <c r="AH473" i="1"/>
  <c r="AI473" i="1" s="1"/>
  <c r="S162" i="1"/>
  <c r="AH162" i="1"/>
  <c r="AI162" i="1" s="1"/>
  <c r="AL162" i="1"/>
  <c r="AM162" i="1" s="1"/>
  <c r="S503" i="1"/>
  <c r="AL503" i="1"/>
  <c r="AM503" i="1" s="1"/>
  <c r="AH503" i="1"/>
  <c r="AI503" i="1" s="1"/>
  <c r="S498" i="1"/>
  <c r="AL498" i="1"/>
  <c r="AM498" i="1" s="1"/>
  <c r="AH498" i="1"/>
  <c r="AI498" i="1" s="1"/>
  <c r="S143" i="1"/>
  <c r="AL143" i="1"/>
  <c r="AM143" i="1" s="1"/>
  <c r="AH143" i="1"/>
  <c r="AI143" i="1" s="1"/>
  <c r="AL400" i="1"/>
  <c r="AM400" i="1" s="1"/>
  <c r="AH400" i="1"/>
  <c r="AI400" i="1" s="1"/>
  <c r="S400" i="1"/>
  <c r="S23" i="1"/>
  <c r="AL23" i="1"/>
  <c r="AM23" i="1" s="1"/>
  <c r="AH23" i="1"/>
  <c r="AI23" i="1" s="1"/>
  <c r="S79" i="1"/>
  <c r="AL79" i="1"/>
  <c r="AM79" i="1" s="1"/>
  <c r="AH79" i="1"/>
  <c r="AI79" i="1" s="1"/>
  <c r="AL65" i="1"/>
  <c r="AM65" i="1" s="1"/>
  <c r="AH65" i="1"/>
  <c r="AI65" i="1" s="1"/>
  <c r="S65" i="1"/>
  <c r="S232" i="1"/>
  <c r="AH232" i="1"/>
  <c r="AI232" i="1" s="1"/>
  <c r="AL232" i="1"/>
  <c r="AM232" i="1" s="1"/>
  <c r="AH249" i="1"/>
  <c r="AI249" i="1" s="1"/>
  <c r="AL249" i="1"/>
  <c r="AM249" i="1" s="1"/>
  <c r="S249" i="1"/>
  <c r="AL151" i="1"/>
  <c r="AM151" i="1" s="1"/>
  <c r="AH151" i="1"/>
  <c r="AI151" i="1" s="1"/>
  <c r="S151" i="1"/>
  <c r="AH208" i="1"/>
  <c r="AI208" i="1" s="1"/>
  <c r="S208" i="1"/>
  <c r="AL208" i="1"/>
  <c r="AM208" i="1" s="1"/>
  <c r="AH332" i="1"/>
  <c r="AI332" i="1" s="1"/>
  <c r="AL332" i="1"/>
  <c r="AM332" i="1" s="1"/>
  <c r="S332" i="1"/>
  <c r="AH114" i="1"/>
  <c r="AI114" i="1" s="1"/>
  <c r="AL114" i="1"/>
  <c r="AM114" i="1" s="1"/>
  <c r="S114" i="1"/>
  <c r="S368" i="1"/>
  <c r="AL368" i="1"/>
  <c r="AM368" i="1" s="1"/>
  <c r="AH368" i="1"/>
  <c r="AI368" i="1" s="1"/>
  <c r="AH285" i="1"/>
  <c r="AI285" i="1" s="1"/>
  <c r="S285" i="1"/>
  <c r="AL285" i="1"/>
  <c r="AM285" i="1" s="1"/>
  <c r="S397" i="1"/>
  <c r="AH397" i="1"/>
  <c r="AI397" i="1" s="1"/>
  <c r="AL397" i="1"/>
  <c r="AM397" i="1" s="1"/>
  <c r="S427" i="1"/>
  <c r="AL427" i="1"/>
  <c r="AM427" i="1" s="1"/>
  <c r="AH427" i="1"/>
  <c r="AI427" i="1" s="1"/>
  <c r="AH260" i="1"/>
  <c r="AI260" i="1" s="1"/>
  <c r="AL260" i="1"/>
  <c r="AM260" i="1" s="1"/>
  <c r="S260" i="1"/>
  <c r="S464" i="1"/>
  <c r="AL464" i="1"/>
  <c r="AM464" i="1" s="1"/>
  <c r="AH464" i="1"/>
  <c r="AI464" i="1" s="1"/>
  <c r="AH257" i="1"/>
  <c r="AI257" i="1" s="1"/>
  <c r="AL257" i="1"/>
  <c r="AM257" i="1" s="1"/>
  <c r="S257" i="1"/>
  <c r="AL357" i="1"/>
  <c r="AM357" i="1" s="1"/>
  <c r="AH357" i="1"/>
  <c r="AI357" i="1" s="1"/>
  <c r="S357" i="1"/>
  <c r="AH485" i="1"/>
  <c r="AI485" i="1" s="1"/>
  <c r="AL485" i="1"/>
  <c r="AM485" i="1" s="1"/>
  <c r="S485" i="1"/>
  <c r="AL76" i="1"/>
  <c r="AM76" i="1" s="1"/>
  <c r="AH76" i="1"/>
  <c r="AI76" i="1" s="1"/>
  <c r="S76" i="1"/>
  <c r="AL28" i="1"/>
  <c r="AM28" i="1" s="1"/>
  <c r="AH28" i="1"/>
  <c r="AI28" i="1" s="1"/>
  <c r="S28" i="1"/>
  <c r="S354" i="1"/>
  <c r="AL354" i="1"/>
  <c r="AM354" i="1" s="1"/>
  <c r="AH354" i="1"/>
  <c r="AI354" i="1" s="1"/>
  <c r="AL267" i="1"/>
  <c r="AM267" i="1" s="1"/>
  <c r="S267" i="1"/>
  <c r="AH267" i="1"/>
  <c r="AI267" i="1" s="1"/>
  <c r="S109" i="1"/>
  <c r="AH109" i="1"/>
  <c r="AI109" i="1" s="1"/>
  <c r="AL109" i="1"/>
  <c r="AM109" i="1" s="1"/>
  <c r="S194" i="1"/>
  <c r="AH194" i="1"/>
  <c r="AI194" i="1" s="1"/>
  <c r="AL194" i="1"/>
  <c r="AM194" i="1" s="1"/>
  <c r="S64" i="1"/>
  <c r="AL64" i="1"/>
  <c r="AM64" i="1" s="1"/>
  <c r="AH64" i="1"/>
  <c r="AI64" i="1" s="1"/>
  <c r="S306" i="1"/>
  <c r="AL306" i="1"/>
  <c r="AM306" i="1" s="1"/>
  <c r="AH306" i="1"/>
  <c r="AI306" i="1" s="1"/>
  <c r="AL271" i="1"/>
  <c r="AM271" i="1" s="1"/>
  <c r="AH271" i="1"/>
  <c r="AI271" i="1" s="1"/>
  <c r="S271" i="1"/>
  <c r="S212" i="1"/>
  <c r="AL212" i="1"/>
  <c r="AM212" i="1" s="1"/>
  <c r="AH212" i="1"/>
  <c r="AI212" i="1" s="1"/>
  <c r="S350" i="1"/>
  <c r="AL350" i="1"/>
  <c r="AM350" i="1" s="1"/>
  <c r="AH350" i="1"/>
  <c r="AI350" i="1" s="1"/>
  <c r="S264" i="1"/>
  <c r="AL264" i="1"/>
  <c r="AM264" i="1" s="1"/>
  <c r="AH264" i="1"/>
  <c r="AI264" i="1" s="1"/>
  <c r="AH133" i="1"/>
  <c r="AI133" i="1" s="1"/>
  <c r="S133" i="1"/>
  <c r="AL133" i="1"/>
  <c r="AM133" i="1" s="1"/>
  <c r="S496" i="1"/>
  <c r="AH496" i="1"/>
  <c r="AI496" i="1" s="1"/>
  <c r="AL496" i="1"/>
  <c r="AM496" i="1" s="1"/>
  <c r="AL58" i="1"/>
  <c r="AM58" i="1" s="1"/>
  <c r="S58" i="1"/>
  <c r="AH58" i="1"/>
  <c r="AI58" i="1" s="1"/>
  <c r="AH149" i="1"/>
  <c r="AI149" i="1" s="1"/>
  <c r="S149" i="1"/>
  <c r="AL149" i="1"/>
  <c r="AM149" i="1" s="1"/>
  <c r="AH60" i="1"/>
  <c r="AI60" i="1" s="1"/>
  <c r="AL60" i="1"/>
  <c r="AM60" i="1" s="1"/>
  <c r="S60" i="1"/>
  <c r="AH495" i="1"/>
  <c r="AI495" i="1" s="1"/>
  <c r="S495" i="1"/>
  <c r="AL495" i="1"/>
  <c r="AM495" i="1" s="1"/>
  <c r="AL119" i="1"/>
  <c r="AM119" i="1" s="1"/>
  <c r="S119" i="1"/>
  <c r="AH119" i="1"/>
  <c r="AI119" i="1" s="1"/>
  <c r="S470" i="1"/>
  <c r="AH470" i="1"/>
  <c r="AI470" i="1" s="1"/>
  <c r="AL470" i="1"/>
  <c r="AM470" i="1" s="1"/>
  <c r="S188" i="1"/>
  <c r="AH188" i="1"/>
  <c r="AI188" i="1" s="1"/>
  <c r="AL188" i="1"/>
  <c r="AM188" i="1" s="1"/>
  <c r="AL256" i="1"/>
  <c r="AM256" i="1" s="1"/>
  <c r="S256" i="1"/>
  <c r="AH256" i="1"/>
  <c r="AI256" i="1" s="1"/>
  <c r="S44" i="1"/>
  <c r="AL44" i="1"/>
  <c r="AM44" i="1" s="1"/>
  <c r="AH44" i="1"/>
  <c r="AI44" i="1" s="1"/>
  <c r="AL328" i="1"/>
  <c r="AM328" i="1" s="1"/>
  <c r="AH328" i="1"/>
  <c r="AI328" i="1" s="1"/>
  <c r="S328" i="1"/>
  <c r="AH300" i="1"/>
  <c r="AI300" i="1" s="1"/>
  <c r="AL300" i="1"/>
  <c r="AM300" i="1" s="1"/>
  <c r="S300" i="1"/>
  <c r="S117" i="1"/>
  <c r="AL117" i="1"/>
  <c r="AM117" i="1" s="1"/>
  <c r="AH117" i="1"/>
  <c r="AI117" i="1" s="1"/>
  <c r="AH371" i="1"/>
  <c r="AI371" i="1" s="1"/>
  <c r="AL371" i="1"/>
  <c r="AM371" i="1" s="1"/>
  <c r="S371" i="1"/>
  <c r="S432" i="1"/>
  <c r="AL432" i="1"/>
  <c r="AM432" i="1" s="1"/>
  <c r="AH432" i="1"/>
  <c r="AI432" i="1" s="1"/>
  <c r="S166" i="1"/>
  <c r="AL166" i="1"/>
  <c r="AM166" i="1" s="1"/>
  <c r="AH166" i="1"/>
  <c r="AI166" i="1" s="1"/>
  <c r="S282" i="1"/>
  <c r="AL282" i="1"/>
  <c r="AM282" i="1" s="1"/>
  <c r="AH282" i="1"/>
  <c r="AI282" i="1" s="1"/>
  <c r="S253" i="1"/>
  <c r="AL253" i="1"/>
  <c r="AM253" i="1" s="1"/>
  <c r="AH253" i="1"/>
  <c r="AI253" i="1" s="1"/>
  <c r="S419" i="1"/>
  <c r="AL419" i="1"/>
  <c r="AM419" i="1" s="1"/>
  <c r="AH419" i="1"/>
  <c r="AI419" i="1" s="1"/>
  <c r="AL497" i="1"/>
  <c r="AM497" i="1" s="1"/>
  <c r="S497" i="1"/>
  <c r="AH497" i="1"/>
  <c r="AI497" i="1" s="1"/>
  <c r="S320" i="1"/>
  <c r="AL320" i="1"/>
  <c r="AM320" i="1" s="1"/>
  <c r="AH320" i="1"/>
  <c r="AI320" i="1" s="1"/>
  <c r="AL9" i="1"/>
  <c r="AM9" i="1" s="1"/>
  <c r="AH9" i="1"/>
  <c r="AI9" i="1" s="1"/>
  <c r="S9" i="1"/>
  <c r="S338" i="1"/>
  <c r="AH338" i="1"/>
  <c r="AI338" i="1" s="1"/>
  <c r="AL338" i="1"/>
  <c r="AM338" i="1" s="1"/>
  <c r="AH316" i="1"/>
  <c r="AI316" i="1" s="1"/>
  <c r="AL316" i="1"/>
  <c r="AM316" i="1" s="1"/>
  <c r="S316" i="1"/>
  <c r="AH429" i="1"/>
  <c r="AI429" i="1" s="1"/>
  <c r="AL429" i="1"/>
  <c r="AM429" i="1" s="1"/>
  <c r="S429" i="1"/>
  <c r="S83" i="1"/>
  <c r="AL83" i="1"/>
  <c r="AM83" i="1" s="1"/>
  <c r="AH83" i="1"/>
  <c r="AI83" i="1" s="1"/>
  <c r="S197" i="1"/>
  <c r="AL197" i="1"/>
  <c r="AM197" i="1" s="1"/>
  <c r="AH197" i="1"/>
  <c r="AI197" i="1" s="1"/>
  <c r="S384" i="1"/>
  <c r="AL384" i="1"/>
  <c r="AM384" i="1" s="1"/>
  <c r="AH384" i="1"/>
  <c r="AI384" i="1" s="1"/>
  <c r="S43" i="1"/>
  <c r="AL43" i="1"/>
  <c r="AM43" i="1" s="1"/>
  <c r="AH43" i="1"/>
  <c r="AI43" i="1" s="1"/>
  <c r="AL245" i="1"/>
  <c r="AM245" i="1" s="1"/>
  <c r="S245" i="1"/>
  <c r="AH245" i="1"/>
  <c r="AI245" i="1" s="1"/>
  <c r="S101" i="1"/>
  <c r="AL101" i="1"/>
  <c r="AM101" i="1" s="1"/>
  <c r="AH101" i="1"/>
  <c r="AI101" i="1" s="1"/>
  <c r="S323" i="1"/>
  <c r="AH323" i="1"/>
  <c r="AI323" i="1" s="1"/>
  <c r="AL323" i="1"/>
  <c r="AM323" i="1" s="1"/>
  <c r="S113" i="1"/>
  <c r="AH113" i="1"/>
  <c r="AI113" i="1" s="1"/>
  <c r="AL113" i="1"/>
  <c r="AM113" i="1" s="1"/>
  <c r="S84" i="1"/>
  <c r="AH84" i="1"/>
  <c r="AI84" i="1" s="1"/>
  <c r="AL84" i="1"/>
  <c r="AM84" i="1" s="1"/>
  <c r="S152" i="1"/>
  <c r="AH152" i="1"/>
  <c r="AI152" i="1" s="1"/>
  <c r="AL152" i="1"/>
  <c r="AM152" i="1" s="1"/>
  <c r="AL341" i="1"/>
  <c r="AM341" i="1" s="1"/>
  <c r="AH341" i="1"/>
  <c r="AI341" i="1" s="1"/>
  <c r="S341" i="1"/>
  <c r="AH436" i="1"/>
  <c r="AI436" i="1" s="1"/>
  <c r="AL436" i="1"/>
  <c r="AM436" i="1" s="1"/>
  <c r="S436" i="1"/>
  <c r="AL488" i="1"/>
  <c r="AM488" i="1" s="1"/>
  <c r="S488" i="1"/>
  <c r="AH488" i="1"/>
  <c r="AI488" i="1" s="1"/>
  <c r="AH422" i="1"/>
  <c r="AI422" i="1" s="1"/>
  <c r="S422" i="1"/>
  <c r="AL422" i="1"/>
  <c r="AM422" i="1" s="1"/>
  <c r="AH304" i="1"/>
  <c r="AI304" i="1" s="1"/>
  <c r="AL304" i="1"/>
  <c r="AM304" i="1" s="1"/>
  <c r="S304" i="1"/>
  <c r="AH157" i="1"/>
  <c r="AI157" i="1" s="1"/>
  <c r="S157" i="1"/>
  <c r="AL157" i="1"/>
  <c r="AM157" i="1" s="1"/>
  <c r="S362" i="1"/>
  <c r="AL362" i="1"/>
  <c r="AM362" i="1" s="1"/>
  <c r="AH362" i="1"/>
  <c r="AI362" i="1" s="1"/>
  <c r="S480" i="1"/>
  <c r="AL480" i="1"/>
  <c r="AM480" i="1" s="1"/>
  <c r="AH480" i="1"/>
  <c r="AI480" i="1" s="1"/>
  <c r="AH426" i="1"/>
  <c r="AI426" i="1" s="1"/>
  <c r="AL426" i="1"/>
  <c r="AM426" i="1" s="1"/>
  <c r="S426" i="1"/>
  <c r="AH45" i="1"/>
  <c r="AI45" i="1" s="1"/>
  <c r="AL45" i="1"/>
  <c r="AM45" i="1" s="1"/>
  <c r="S45" i="1"/>
  <c r="S184" i="1"/>
  <c r="AL184" i="1"/>
  <c r="AM184" i="1" s="1"/>
  <c r="AH184" i="1"/>
  <c r="AI184" i="1" s="1"/>
  <c r="AH173" i="1"/>
  <c r="AI173" i="1" s="1"/>
  <c r="AL173" i="1"/>
  <c r="AM173" i="1" s="1"/>
  <c r="S173" i="1"/>
  <c r="S295" i="1"/>
  <c r="AH295" i="1"/>
  <c r="AI295" i="1" s="1"/>
  <c r="AL295" i="1"/>
  <c r="AM295" i="1" s="1"/>
  <c r="S141" i="1"/>
  <c r="AL141" i="1"/>
  <c r="AM141" i="1" s="1"/>
  <c r="AH141" i="1"/>
  <c r="AI141" i="1" s="1"/>
  <c r="AL241" i="1"/>
  <c r="AM241" i="1" s="1"/>
  <c r="S241" i="1"/>
  <c r="AH241" i="1"/>
  <c r="AI241" i="1" s="1"/>
  <c r="AH15" i="1"/>
  <c r="AI15" i="1" s="1"/>
  <c r="AL15" i="1"/>
  <c r="AM15" i="1" s="1"/>
  <c r="S15" i="1"/>
  <c r="AL153" i="1"/>
  <c r="AM153" i="1" s="1"/>
  <c r="AH153" i="1"/>
  <c r="AI153" i="1" s="1"/>
  <c r="S153" i="1"/>
  <c r="AL423" i="1"/>
  <c r="AM423" i="1" s="1"/>
  <c r="S423" i="1"/>
  <c r="AH423" i="1"/>
  <c r="AI423" i="1" s="1"/>
  <c r="S345" i="1"/>
  <c r="AL345" i="1"/>
  <c r="AM345" i="1" s="1"/>
  <c r="AH345" i="1"/>
  <c r="AI345" i="1" s="1"/>
  <c r="AL353" i="1"/>
  <c r="AM353" i="1" s="1"/>
  <c r="AH353" i="1"/>
  <c r="AI353" i="1" s="1"/>
  <c r="S353" i="1"/>
  <c r="AH111" i="1"/>
  <c r="AI111" i="1" s="1"/>
  <c r="AL111" i="1"/>
  <c r="AM111" i="1" s="1"/>
  <c r="S111" i="1"/>
  <c r="AH191" i="1"/>
  <c r="AI191" i="1" s="1"/>
  <c r="S191" i="1"/>
  <c r="AL191" i="1"/>
  <c r="AM191" i="1" s="1"/>
  <c r="AH450" i="1"/>
  <c r="AI450" i="1" s="1"/>
  <c r="S450" i="1"/>
  <c r="AL450" i="1"/>
  <c r="AM450" i="1" s="1"/>
  <c r="AH122" i="1"/>
  <c r="AI122" i="1" s="1"/>
  <c r="S122" i="1"/>
  <c r="AL122" i="1"/>
  <c r="AM122" i="1" s="1"/>
  <c r="S275" i="1"/>
  <c r="AL275" i="1"/>
  <c r="AM275" i="1" s="1"/>
  <c r="AH275" i="1"/>
  <c r="AI275" i="1" s="1"/>
  <c r="S500" i="1"/>
  <c r="AL500" i="1"/>
  <c r="AM500" i="1" s="1"/>
  <c r="AH500" i="1"/>
  <c r="AI500" i="1" s="1"/>
  <c r="AH175" i="1"/>
  <c r="AI175" i="1" s="1"/>
  <c r="AL175" i="1"/>
  <c r="AM175" i="1" s="1"/>
  <c r="S175" i="1"/>
  <c r="AH32" i="1"/>
  <c r="AI32" i="1" s="1"/>
  <c r="AL32" i="1"/>
  <c r="AM32" i="1" s="1"/>
  <c r="S32" i="1"/>
  <c r="S479" i="1"/>
  <c r="AL479" i="1"/>
  <c r="AM479" i="1" s="1"/>
  <c r="AH479" i="1"/>
  <c r="AI479" i="1" s="1"/>
  <c r="S380" i="1"/>
  <c r="AH380" i="1"/>
  <c r="AI380" i="1" s="1"/>
  <c r="AL380" i="1"/>
  <c r="AM380" i="1" s="1"/>
  <c r="AL364" i="1"/>
  <c r="AM364" i="1" s="1"/>
  <c r="AH364" i="1"/>
  <c r="AI364" i="1" s="1"/>
  <c r="S364" i="1"/>
  <c r="AL31" i="1"/>
  <c r="AM31" i="1" s="1"/>
  <c r="AH31" i="1"/>
  <c r="AI31" i="1" s="1"/>
  <c r="S31" i="1"/>
  <c r="S455" i="1"/>
  <c r="AL455" i="1"/>
  <c r="AM455" i="1" s="1"/>
  <c r="AH455" i="1"/>
  <c r="AI455" i="1" s="1"/>
  <c r="AH388" i="1"/>
  <c r="AI388" i="1" s="1"/>
  <c r="AL388" i="1"/>
  <c r="AM388" i="1" s="1"/>
  <c r="S388" i="1"/>
  <c r="AH265" i="1"/>
  <c r="AI265" i="1" s="1"/>
  <c r="AL265" i="1"/>
  <c r="AM265" i="1" s="1"/>
  <c r="S265" i="1"/>
  <c r="AH263" i="1"/>
  <c r="AI263" i="1" s="1"/>
  <c r="S263" i="1"/>
  <c r="AL263" i="1"/>
  <c r="AM263" i="1" s="1"/>
  <c r="AL148" i="1"/>
  <c r="AM148" i="1" s="1"/>
  <c r="AH148" i="1"/>
  <c r="AI148" i="1" s="1"/>
  <c r="S148" i="1"/>
  <c r="S178" i="1"/>
  <c r="AL178" i="1"/>
  <c r="AM178" i="1" s="1"/>
  <c r="AH178" i="1"/>
  <c r="AI178" i="1" s="1"/>
  <c r="AH159" i="1"/>
  <c r="AI159" i="1" s="1"/>
  <c r="AL159" i="1"/>
  <c r="AM159" i="1" s="1"/>
  <c r="S159" i="1"/>
  <c r="AH137" i="1"/>
  <c r="AI137" i="1" s="1"/>
  <c r="S137" i="1"/>
  <c r="AL137" i="1"/>
  <c r="AM137" i="1" s="1"/>
  <c r="AL201" i="1"/>
  <c r="AM201" i="1" s="1"/>
  <c r="AH201" i="1"/>
  <c r="AI201" i="1" s="1"/>
  <c r="S201" i="1"/>
  <c r="AL481" i="1"/>
  <c r="AM481" i="1" s="1"/>
  <c r="S481" i="1"/>
  <c r="AH481" i="1"/>
  <c r="AI481" i="1" s="1"/>
  <c r="AL96" i="1"/>
  <c r="AM96" i="1" s="1"/>
  <c r="S96" i="1"/>
  <c r="AH96" i="1"/>
  <c r="AI96" i="1" s="1"/>
  <c r="S252" i="1"/>
  <c r="AH252" i="1"/>
  <c r="AI252" i="1" s="1"/>
  <c r="AL252" i="1"/>
  <c r="AM252" i="1" s="1"/>
  <c r="S269" i="1"/>
  <c r="AH269" i="1"/>
  <c r="AI269" i="1" s="1"/>
  <c r="AL269" i="1"/>
  <c r="AM269" i="1" s="1"/>
  <c r="S34" i="1"/>
  <c r="AH34" i="1"/>
  <c r="AI34" i="1" s="1"/>
  <c r="AL34" i="1"/>
  <c r="AM34" i="1" s="1"/>
  <c r="AL472" i="1"/>
  <c r="AM472" i="1" s="1"/>
  <c r="S472" i="1"/>
  <c r="AH472" i="1"/>
  <c r="AI472" i="1" s="1"/>
  <c r="AL311" i="1"/>
  <c r="AM311" i="1" s="1"/>
  <c r="AH311" i="1"/>
  <c r="AI311" i="1" s="1"/>
  <c r="S311" i="1"/>
  <c r="AL305" i="1"/>
  <c r="AM305" i="1" s="1"/>
  <c r="AH305" i="1"/>
  <c r="AI305" i="1" s="1"/>
  <c r="S305" i="1"/>
  <c r="S457" i="1"/>
  <c r="AH457" i="1"/>
  <c r="AI457" i="1" s="1"/>
  <c r="AL457" i="1"/>
  <c r="AM457" i="1" s="1"/>
  <c r="S382" i="1"/>
  <c r="AL382" i="1"/>
  <c r="AM382" i="1" s="1"/>
  <c r="AH382" i="1"/>
  <c r="AI382" i="1" s="1"/>
  <c r="S185" i="1"/>
  <c r="AH185" i="1"/>
  <c r="AI185" i="1" s="1"/>
  <c r="AL185" i="1"/>
  <c r="AM185" i="1" s="1"/>
  <c r="S54" i="1"/>
  <c r="AH54" i="1"/>
  <c r="AI54" i="1" s="1"/>
  <c r="AL54" i="1"/>
  <c r="AM54" i="1" s="1"/>
  <c r="AH433" i="1"/>
  <c r="AI433" i="1" s="1"/>
  <c r="S433" i="1"/>
  <c r="AL433" i="1"/>
  <c r="AM433" i="1" s="1"/>
  <c r="S352" i="1"/>
  <c r="AL352" i="1"/>
  <c r="AM352" i="1" s="1"/>
  <c r="AH352" i="1"/>
  <c r="AI352" i="1" s="1"/>
  <c r="AH5" i="1"/>
  <c r="AI5" i="1" s="1"/>
  <c r="AL5" i="1"/>
  <c r="AM5" i="1" s="1"/>
  <c r="S5" i="1"/>
  <c r="AH299" i="1"/>
  <c r="AI299" i="1" s="1"/>
  <c r="AL299" i="1"/>
  <c r="AM299" i="1" s="1"/>
  <c r="S299" i="1"/>
  <c r="AH411" i="1"/>
  <c r="AI411" i="1" s="1"/>
  <c r="S411" i="1"/>
  <c r="AL411" i="1"/>
  <c r="AM411" i="1" s="1"/>
  <c r="AH74" i="1"/>
  <c r="AI74" i="1" s="1"/>
  <c r="AL74" i="1"/>
  <c r="AM74" i="1" s="1"/>
  <c r="S74" i="1"/>
  <c r="S297" i="1"/>
  <c r="AL297" i="1"/>
  <c r="AM297" i="1" s="1"/>
  <c r="AH297" i="1"/>
  <c r="AI297" i="1" s="1"/>
  <c r="B33" i="4"/>
  <c r="D94" i="1" s="1"/>
  <c r="D67" i="1" s="1"/>
  <c r="AL3" i="1"/>
  <c r="AM3" i="1" s="1"/>
  <c r="P47" i="1"/>
  <c r="P8" i="1"/>
  <c r="P12" i="1"/>
  <c r="P39" i="1"/>
  <c r="P44" i="1"/>
  <c r="P9" i="1"/>
  <c r="P60" i="1"/>
  <c r="P29" i="1"/>
  <c r="P43" i="1"/>
  <c r="P58" i="1"/>
  <c r="P33" i="1"/>
  <c r="P21" i="1"/>
  <c r="P19" i="1"/>
  <c r="P16" i="1"/>
  <c r="P57" i="1"/>
  <c r="P30" i="1"/>
  <c r="P20" i="1"/>
  <c r="P40" i="1"/>
  <c r="P94" i="1"/>
  <c r="P475" i="1"/>
  <c r="P348" i="1"/>
  <c r="P268" i="1"/>
  <c r="P465" i="1"/>
  <c r="P467" i="1"/>
  <c r="P75" i="1"/>
  <c r="P340" i="1"/>
  <c r="P392" i="1"/>
  <c r="P487" i="1"/>
  <c r="P228" i="1"/>
  <c r="P408" i="1"/>
  <c r="P198" i="1"/>
  <c r="P460" i="1"/>
  <c r="P230" i="1"/>
  <c r="P161" i="1"/>
  <c r="P324" i="1"/>
  <c r="P292" i="1"/>
  <c r="P26" i="1"/>
  <c r="P477" i="1"/>
  <c r="P242" i="1"/>
  <c r="P209" i="1"/>
  <c r="P112" i="1"/>
  <c r="P247" i="1"/>
  <c r="P421" i="1"/>
  <c r="P227" i="1"/>
  <c r="P127" i="1"/>
  <c r="P407" i="1"/>
  <c r="P192" i="1"/>
  <c r="P424" i="1"/>
  <c r="P442" i="1"/>
  <c r="P318" i="1"/>
  <c r="P279" i="1"/>
  <c r="P121" i="1"/>
  <c r="P376" i="1"/>
  <c r="P204" i="1"/>
  <c r="P406" i="1"/>
  <c r="P315" i="1"/>
  <c r="P238" i="1"/>
  <c r="P87" i="1"/>
  <c r="P104" i="1"/>
  <c r="P211" i="1"/>
  <c r="P175" i="1"/>
  <c r="P313" i="1"/>
  <c r="P197" i="1"/>
  <c r="P437" i="1"/>
  <c r="P93" i="1"/>
  <c r="P358" i="1"/>
  <c r="P17" i="1"/>
  <c r="P109" i="1"/>
  <c r="P82" i="1"/>
  <c r="P107" i="1"/>
  <c r="P384" i="1"/>
  <c r="P444" i="1"/>
  <c r="P168" i="1"/>
  <c r="P155" i="1"/>
  <c r="P37" i="1"/>
  <c r="P321" i="1"/>
  <c r="P347" i="1"/>
  <c r="P71" i="1"/>
  <c r="P139" i="1"/>
  <c r="P4" i="1"/>
  <c r="P73" i="1"/>
  <c r="P441" i="1"/>
  <c r="P10" i="1"/>
  <c r="P290" i="1"/>
  <c r="P330" i="1"/>
  <c r="P502" i="1"/>
  <c r="P146" i="1"/>
  <c r="P98" i="1"/>
  <c r="P190" i="1"/>
  <c r="P50" i="1"/>
  <c r="P61" i="1"/>
  <c r="P52" i="1"/>
  <c r="P68" i="1"/>
  <c r="P420" i="1"/>
  <c r="P14" i="1"/>
  <c r="P215" i="1"/>
  <c r="P448" i="1"/>
  <c r="P492" i="1"/>
  <c r="P154" i="1"/>
  <c r="P70" i="1"/>
  <c r="P439" i="1"/>
  <c r="P144" i="1"/>
  <c r="P187" i="1"/>
  <c r="P226" i="1"/>
  <c r="P262" i="1"/>
  <c r="P202" i="1"/>
  <c r="P129" i="1"/>
  <c r="P56" i="1"/>
  <c r="P366" i="1"/>
  <c r="P391" i="1"/>
  <c r="P116" i="1"/>
  <c r="P160" i="1"/>
  <c r="P88" i="1"/>
  <c r="P434" i="1"/>
  <c r="P291" i="1"/>
  <c r="P312" i="1"/>
  <c r="P359" i="1"/>
  <c r="P484" i="1"/>
  <c r="P413" i="1"/>
  <c r="P234" i="1"/>
  <c r="P131" i="1"/>
  <c r="P219" i="1"/>
  <c r="P379" i="1"/>
  <c r="P213" i="1"/>
  <c r="P418" i="1"/>
  <c r="P458" i="1"/>
  <c r="P217" i="1"/>
  <c r="P147" i="1"/>
  <c r="P49" i="1"/>
  <c r="P327" i="1"/>
  <c r="P319" i="1"/>
  <c r="P344" i="1"/>
  <c r="P199" i="1"/>
  <c r="P360" i="1"/>
  <c r="P179" i="1"/>
  <c r="P463" i="1"/>
  <c r="P181" i="1"/>
  <c r="P356" i="1"/>
  <c r="P246" i="1"/>
  <c r="P86" i="1"/>
  <c r="P369" i="1"/>
  <c r="P177" i="1"/>
  <c r="P494" i="1"/>
  <c r="P390" i="1"/>
  <c r="P134" i="1"/>
  <c r="P193" i="1"/>
  <c r="P309" i="1"/>
  <c r="P200" i="1"/>
  <c r="P163" i="1"/>
  <c r="P244" i="1"/>
  <c r="P145" i="1"/>
  <c r="P405" i="1"/>
  <c r="P301" i="1"/>
  <c r="P445" i="1"/>
  <c r="P46" i="1"/>
  <c r="P216" i="1"/>
  <c r="P171" i="1"/>
  <c r="P258" i="1"/>
  <c r="P165" i="1"/>
  <c r="P41" i="1"/>
  <c r="P136" i="1"/>
  <c r="P403" i="1"/>
  <c r="P414" i="1"/>
  <c r="P72" i="1"/>
  <c r="P194" i="1"/>
  <c r="P402" i="1"/>
  <c r="P389" i="1"/>
  <c r="P322" i="1"/>
  <c r="P479" i="1"/>
  <c r="P431" i="1"/>
  <c r="P245" i="1"/>
  <c r="P214" i="1"/>
  <c r="P306" i="1"/>
  <c r="P314" i="1"/>
  <c r="P346" i="1"/>
  <c r="P365" i="1"/>
  <c r="P91" i="1"/>
  <c r="P329" i="1"/>
  <c r="P401" i="1"/>
  <c r="P372" i="1"/>
  <c r="P446" i="1"/>
  <c r="P270" i="1"/>
  <c r="P174" i="1"/>
  <c r="P274" i="1"/>
  <c r="P333" i="1"/>
  <c r="P451" i="1"/>
  <c r="P77" i="1"/>
  <c r="P430" i="1"/>
  <c r="P483" i="1"/>
  <c r="P150" i="1"/>
  <c r="P349" i="1"/>
  <c r="P278" i="1"/>
  <c r="P489" i="1"/>
  <c r="P218" i="1"/>
  <c r="P307" i="1"/>
  <c r="P132" i="1"/>
  <c r="P224" i="1"/>
  <c r="P396" i="1"/>
  <c r="P169" i="1"/>
  <c r="P474" i="1"/>
  <c r="P164" i="1"/>
  <c r="P443" i="1"/>
  <c r="P203" i="1"/>
  <c r="P461" i="1"/>
  <c r="P251" i="1"/>
  <c r="P317" i="1"/>
  <c r="P449" i="1"/>
  <c r="P106" i="1"/>
  <c r="P120" i="1"/>
  <c r="P339" i="1"/>
  <c r="P473" i="1"/>
  <c r="P162" i="1"/>
  <c r="P503" i="1"/>
  <c r="P498" i="1"/>
  <c r="P143" i="1"/>
  <c r="P400" i="1"/>
  <c r="P23" i="1"/>
  <c r="P79" i="1"/>
  <c r="P65" i="1"/>
  <c r="P232" i="1"/>
  <c r="P249" i="1"/>
  <c r="P151" i="1"/>
  <c r="P208" i="1"/>
  <c r="P332" i="1"/>
  <c r="P114" i="1"/>
  <c r="P368" i="1"/>
  <c r="P285" i="1"/>
  <c r="P397" i="1"/>
  <c r="P427" i="1"/>
  <c r="P260" i="1"/>
  <c r="P464" i="1"/>
  <c r="P257" i="1"/>
  <c r="P357" i="1"/>
  <c r="P485" i="1"/>
  <c r="P76" i="1"/>
  <c r="P28" i="1"/>
  <c r="P354" i="1"/>
  <c r="P267" i="1"/>
  <c r="P231" i="1"/>
  <c r="P99" i="1"/>
  <c r="P90" i="1"/>
  <c r="P210" i="1"/>
  <c r="P453" i="1"/>
  <c r="P476" i="1"/>
  <c r="P97" i="1"/>
  <c r="P399" i="1"/>
  <c r="P233" i="1"/>
  <c r="P501" i="1"/>
  <c r="P499" i="1"/>
  <c r="P271" i="1"/>
  <c r="P212" i="1"/>
  <c r="P350" i="1"/>
  <c r="P264" i="1"/>
  <c r="P133" i="1"/>
  <c r="P496" i="1"/>
  <c r="P149" i="1"/>
  <c r="P495" i="1"/>
  <c r="P119" i="1"/>
  <c r="P470" i="1"/>
  <c r="P188" i="1"/>
  <c r="P256" i="1"/>
  <c r="P328" i="1"/>
  <c r="P300" i="1"/>
  <c r="P117" i="1"/>
  <c r="P371" i="1"/>
  <c r="P432" i="1"/>
  <c r="P166" i="1"/>
  <c r="P282" i="1"/>
  <c r="P253" i="1"/>
  <c r="P419" i="1"/>
  <c r="P497" i="1"/>
  <c r="P320" i="1"/>
  <c r="P338" i="1"/>
  <c r="P316" i="1"/>
  <c r="P429" i="1"/>
  <c r="P83" i="1"/>
  <c r="P361" i="1"/>
  <c r="P302" i="1"/>
  <c r="P409" i="1"/>
  <c r="P363" i="1"/>
  <c r="P422" i="1"/>
  <c r="P304" i="1"/>
  <c r="P157" i="1"/>
  <c r="P362" i="1"/>
  <c r="P480" i="1"/>
  <c r="P426" i="1"/>
  <c r="P184" i="1"/>
  <c r="P173" i="1"/>
  <c r="P295" i="1"/>
  <c r="P141" i="1"/>
  <c r="P241" i="1"/>
  <c r="P15" i="1"/>
  <c r="P153" i="1"/>
  <c r="P423" i="1"/>
  <c r="P345" i="1"/>
  <c r="P353" i="1"/>
  <c r="P111" i="1"/>
  <c r="P191" i="1"/>
  <c r="P450" i="1"/>
  <c r="P122" i="1"/>
  <c r="P275" i="1"/>
  <c r="P500" i="1"/>
  <c r="P471" i="1"/>
  <c r="P255" i="1"/>
  <c r="P189" i="1"/>
  <c r="P220" i="1"/>
  <c r="P273" i="1"/>
  <c r="P416" i="1"/>
  <c r="P55" i="1"/>
  <c r="P323" i="1"/>
  <c r="P488" i="1"/>
  <c r="P380" i="1"/>
  <c r="P364" i="1"/>
  <c r="P31" i="1"/>
  <c r="P455" i="1"/>
  <c r="P388" i="1"/>
  <c r="P265" i="1"/>
  <c r="P263" i="1"/>
  <c r="P148" i="1"/>
  <c r="P178" i="1"/>
  <c r="P159" i="1"/>
  <c r="P137" i="1"/>
  <c r="P201" i="1"/>
  <c r="P481" i="1"/>
  <c r="P96" i="1"/>
  <c r="P252" i="1"/>
  <c r="P269" i="1"/>
  <c r="P34" i="1"/>
  <c r="P472" i="1"/>
  <c r="P311" i="1"/>
  <c r="P305" i="1"/>
  <c r="P457" i="1"/>
  <c r="P382" i="1"/>
  <c r="P185" i="1"/>
  <c r="P54" i="1"/>
  <c r="P433" i="1"/>
  <c r="P352" i="1"/>
  <c r="P5" i="1"/>
  <c r="P299" i="1"/>
  <c r="P411" i="1"/>
  <c r="P74" i="1"/>
  <c r="P297" i="1"/>
  <c r="P100" i="1"/>
  <c r="P80" i="1"/>
  <c r="P53" i="1"/>
  <c r="P440" i="1"/>
  <c r="P205" i="1"/>
  <c r="P373" i="1"/>
  <c r="P195" i="1"/>
  <c r="P138" i="1"/>
  <c r="P101" i="1"/>
  <c r="P84" i="1"/>
  <c r="P341" i="1"/>
  <c r="P63" i="1"/>
  <c r="P196" i="1"/>
  <c r="P118" i="1"/>
  <c r="P180" i="1"/>
  <c r="P456" i="1"/>
  <c r="P140" i="1"/>
  <c r="P486" i="1"/>
  <c r="P386" i="1"/>
  <c r="P308" i="1"/>
  <c r="P24" i="1"/>
  <c r="P303" i="1"/>
  <c r="P493" i="1"/>
  <c r="P108" i="1"/>
  <c r="P81" i="1"/>
  <c r="P223" i="1"/>
  <c r="P254" i="1"/>
  <c r="P454" i="1"/>
  <c r="P417" i="1"/>
  <c r="P334" i="1"/>
  <c r="P404" i="1"/>
  <c r="P325" i="1"/>
  <c r="P283" i="1"/>
  <c r="P182" i="1"/>
  <c r="P335" i="1"/>
  <c r="P395" i="1"/>
  <c r="P237" i="1"/>
  <c r="P124" i="1"/>
  <c r="P296" i="1"/>
  <c r="P412" i="1"/>
  <c r="P294" i="1"/>
  <c r="P410" i="1"/>
  <c r="P287" i="1"/>
  <c r="P239" i="1"/>
  <c r="P326" i="1"/>
  <c r="P92" i="1"/>
  <c r="P436" i="1"/>
  <c r="P221" i="1"/>
  <c r="P7" i="1"/>
  <c r="P172" i="1"/>
  <c r="P342" i="1"/>
  <c r="P48" i="1"/>
  <c r="P11" i="1"/>
  <c r="P158" i="1"/>
  <c r="P459" i="1"/>
  <c r="P18" i="1"/>
  <c r="P425" i="1"/>
  <c r="P490" i="1"/>
  <c r="P35" i="1"/>
  <c r="P351" i="1"/>
  <c r="P289" i="1"/>
  <c r="P66" i="1"/>
  <c r="P284" i="1"/>
  <c r="P142" i="1"/>
  <c r="P415" i="1"/>
  <c r="P272" i="1"/>
  <c r="P387" i="1"/>
  <c r="P310" i="1"/>
  <c r="P447" i="1"/>
  <c r="P85" i="1"/>
  <c r="P95" i="1"/>
  <c r="P378" i="1"/>
  <c r="P355" i="1"/>
  <c r="P298" i="1"/>
  <c r="P27" i="1"/>
  <c r="P466" i="1"/>
  <c r="P482" i="1"/>
  <c r="P337" i="1"/>
  <c r="P69" i="1"/>
  <c r="P225" i="1"/>
  <c r="P113" i="1"/>
  <c r="P130" i="1"/>
  <c r="P331" i="1"/>
  <c r="P167" i="1"/>
  <c r="P469" i="1"/>
  <c r="P381" i="1"/>
  <c r="P207" i="1"/>
  <c r="P156" i="1"/>
  <c r="P435" i="1"/>
  <c r="P125" i="1"/>
  <c r="P370" i="1"/>
  <c r="P374" i="1"/>
  <c r="P452" i="1"/>
  <c r="P259" i="1"/>
  <c r="P428" i="1"/>
  <c r="P67" i="1"/>
  <c r="P222" i="1"/>
  <c r="P383" i="1"/>
  <c r="P176" i="1"/>
  <c r="P385" i="1"/>
  <c r="P250" i="1"/>
  <c r="P438" i="1"/>
  <c r="P240" i="1"/>
  <c r="P491" i="1"/>
  <c r="P336" i="1"/>
  <c r="P236" i="1"/>
  <c r="P468" i="1"/>
  <c r="P123" i="1"/>
  <c r="P277" i="1"/>
  <c r="P375" i="1"/>
  <c r="P281" i="1"/>
  <c r="P248" i="1"/>
  <c r="P377" i="1"/>
  <c r="P6" i="1"/>
  <c r="P261" i="1"/>
  <c r="P59" i="1"/>
  <c r="P25" i="1"/>
  <c r="P152" i="1"/>
  <c r="P38" i="1"/>
  <c r="P462" i="1"/>
  <c r="P78" i="1"/>
  <c r="P102" i="1"/>
  <c r="P186" i="1"/>
  <c r="P128" i="1"/>
  <c r="P110" i="1"/>
  <c r="P343" i="1"/>
  <c r="P276" i="1"/>
  <c r="P105" i="1"/>
  <c r="P103" i="1"/>
  <c r="P266" i="1"/>
  <c r="P398" i="1"/>
  <c r="P115" i="1"/>
  <c r="P286" i="1"/>
  <c r="P135" i="1"/>
  <c r="P126" i="1"/>
  <c r="P367" i="1"/>
  <c r="P293" i="1"/>
  <c r="P22" i="1"/>
  <c r="P243" i="1"/>
  <c r="P206" i="1"/>
  <c r="P288" i="1"/>
  <c r="P229" i="1"/>
  <c r="P62" i="1"/>
  <c r="P478" i="1"/>
  <c r="P183" i="1"/>
  <c r="P89" i="1"/>
  <c r="P170" i="1"/>
  <c r="P280" i="1"/>
  <c r="P393" i="1"/>
  <c r="P394" i="1"/>
  <c r="P235" i="1"/>
  <c r="P64" i="1"/>
  <c r="P3" i="1"/>
  <c r="P13" i="1"/>
  <c r="P36" i="1"/>
  <c r="P51" i="1"/>
  <c r="P42" i="1"/>
  <c r="P32" i="1"/>
  <c r="P45" i="1"/>
  <c r="V187" i="1" l="1"/>
  <c r="AA187" i="1" s="1"/>
  <c r="AB187" i="1" s="1"/>
  <c r="T187" i="1"/>
  <c r="T199" i="1"/>
  <c r="V199" i="1"/>
  <c r="AA199" i="1" s="1"/>
  <c r="AB199" i="1" s="1"/>
  <c r="V228" i="1"/>
  <c r="AA228" i="1" s="1"/>
  <c r="AB228" i="1" s="1"/>
  <c r="T228" i="1"/>
  <c r="V361" i="1"/>
  <c r="AA361" i="1" s="1"/>
  <c r="AB361" i="1" s="1"/>
  <c r="T361" i="1"/>
  <c r="V229" i="1"/>
  <c r="AA229" i="1" s="1"/>
  <c r="AB229" i="1" s="1"/>
  <c r="T229" i="1"/>
  <c r="V269" i="1"/>
  <c r="AA269" i="1" s="1"/>
  <c r="AB269" i="1" s="1"/>
  <c r="T269" i="1"/>
  <c r="V159" i="1"/>
  <c r="AA159" i="1" s="1"/>
  <c r="AB159" i="1" s="1"/>
  <c r="T159" i="1"/>
  <c r="V479" i="1"/>
  <c r="AA479" i="1" s="1"/>
  <c r="AB479" i="1" s="1"/>
  <c r="T479" i="1"/>
  <c r="V423" i="1"/>
  <c r="AA423" i="1" s="1"/>
  <c r="AB423" i="1" s="1"/>
  <c r="T423" i="1"/>
  <c r="T295" i="1"/>
  <c r="V295" i="1"/>
  <c r="AA295" i="1" s="1"/>
  <c r="AB295" i="1" s="1"/>
  <c r="V323" i="1"/>
  <c r="AA323" i="1" s="1"/>
  <c r="AB323" i="1" s="1"/>
  <c r="T323" i="1"/>
  <c r="V166" i="1"/>
  <c r="AA166" i="1" s="1"/>
  <c r="AB166" i="1" s="1"/>
  <c r="T166" i="1"/>
  <c r="V495" i="1"/>
  <c r="AA495" i="1" s="1"/>
  <c r="AB495" i="1" s="1"/>
  <c r="T495" i="1"/>
  <c r="V464" i="1"/>
  <c r="AA464" i="1" s="1"/>
  <c r="AB464" i="1" s="1"/>
  <c r="T464" i="1"/>
  <c r="V114" i="1"/>
  <c r="AA114" i="1" s="1"/>
  <c r="AB114" i="1" s="1"/>
  <c r="T114" i="1"/>
  <c r="T143" i="1"/>
  <c r="V143" i="1"/>
  <c r="AA143" i="1" s="1"/>
  <c r="AB143" i="1" s="1"/>
  <c r="V399" i="1"/>
  <c r="AA399" i="1" s="1"/>
  <c r="AB399" i="1" s="1"/>
  <c r="T399" i="1"/>
  <c r="V443" i="1"/>
  <c r="AA443" i="1" s="1"/>
  <c r="AB443" i="1" s="1"/>
  <c r="T443" i="1"/>
  <c r="V483" i="1"/>
  <c r="AA483" i="1" s="1"/>
  <c r="AB483" i="1" s="1"/>
  <c r="T483" i="1"/>
  <c r="V346" i="1"/>
  <c r="AA346" i="1" s="1"/>
  <c r="AB346" i="1" s="1"/>
  <c r="T346" i="1"/>
  <c r="V445" i="1"/>
  <c r="AA445" i="1" s="1"/>
  <c r="AB445" i="1" s="1"/>
  <c r="T445" i="1"/>
  <c r="T494" i="1"/>
  <c r="V494" i="1"/>
  <c r="AA494" i="1" s="1"/>
  <c r="AB494" i="1" s="1"/>
  <c r="V139" i="1"/>
  <c r="AA139" i="1" s="1"/>
  <c r="AB139" i="1" s="1"/>
  <c r="T139" i="1"/>
  <c r="V421" i="1"/>
  <c r="AA421" i="1" s="1"/>
  <c r="AB421" i="1" s="1"/>
  <c r="T421" i="1"/>
  <c r="V406" i="1"/>
  <c r="AA406" i="1" s="1"/>
  <c r="AB406" i="1" s="1"/>
  <c r="T406" i="1"/>
  <c r="V5" i="1"/>
  <c r="AA5" i="1" s="1"/>
  <c r="AB5" i="1" s="1"/>
  <c r="T5" i="1"/>
  <c r="V113" i="1"/>
  <c r="AA113" i="1" s="1"/>
  <c r="AB113" i="1" s="1"/>
  <c r="T113" i="1"/>
  <c r="V213" i="1"/>
  <c r="AA213" i="1" s="1"/>
  <c r="AB213" i="1" s="1"/>
  <c r="T213" i="1"/>
  <c r="V490" i="1"/>
  <c r="AA490" i="1" s="1"/>
  <c r="AB490" i="1" s="1"/>
  <c r="T490" i="1"/>
  <c r="V137" i="1"/>
  <c r="AA137" i="1" s="1"/>
  <c r="AB137" i="1" s="1"/>
  <c r="T137" i="1"/>
  <c r="V413" i="1"/>
  <c r="AA413" i="1" s="1"/>
  <c r="AB413" i="1" s="1"/>
  <c r="T413" i="1"/>
  <c r="V242" i="1"/>
  <c r="AA242" i="1" s="1"/>
  <c r="AB242" i="1" s="1"/>
  <c r="T242" i="1"/>
  <c r="V388" i="1"/>
  <c r="AA388" i="1" s="1"/>
  <c r="AB388" i="1" s="1"/>
  <c r="T388" i="1"/>
  <c r="V34" i="1"/>
  <c r="AA34" i="1" s="1"/>
  <c r="AB34" i="1" s="1"/>
  <c r="T34" i="1"/>
  <c r="V488" i="1"/>
  <c r="AA488" i="1" s="1"/>
  <c r="AB488" i="1" s="1"/>
  <c r="T488" i="1"/>
  <c r="V20" i="1"/>
  <c r="AA20" i="1" s="1"/>
  <c r="AB20" i="1" s="1"/>
  <c r="T20" i="1"/>
  <c r="V381" i="1"/>
  <c r="AA381" i="1" s="1"/>
  <c r="AB381" i="1" s="1"/>
  <c r="T381" i="1"/>
  <c r="V183" i="1"/>
  <c r="AA183" i="1" s="1"/>
  <c r="AB183" i="1" s="1"/>
  <c r="T183" i="1"/>
  <c r="V354" i="1"/>
  <c r="AA354" i="1" s="1"/>
  <c r="AB354" i="1" s="1"/>
  <c r="T354" i="1"/>
  <c r="T92" i="1"/>
  <c r="V92" i="1"/>
  <c r="AA92" i="1" s="1"/>
  <c r="AB92" i="1" s="1"/>
  <c r="T163" i="1"/>
  <c r="V163" i="1"/>
  <c r="AA163" i="1" s="1"/>
  <c r="AB163" i="1" s="1"/>
  <c r="V17" i="1"/>
  <c r="AA17" i="1" s="1"/>
  <c r="AB17" i="1" s="1"/>
  <c r="T17" i="1"/>
  <c r="V370" i="1"/>
  <c r="AA370" i="1" s="1"/>
  <c r="AB370" i="1" s="1"/>
  <c r="T370" i="1"/>
  <c r="T425" i="1"/>
  <c r="V425" i="1"/>
  <c r="AA425" i="1" s="1"/>
  <c r="AB425" i="1" s="1"/>
  <c r="V416" i="1"/>
  <c r="AA416" i="1" s="1"/>
  <c r="AB416" i="1" s="1"/>
  <c r="T416" i="1"/>
  <c r="T227" i="1"/>
  <c r="V227" i="1"/>
  <c r="AA227" i="1" s="1"/>
  <c r="AB227" i="1" s="1"/>
  <c r="V294" i="1"/>
  <c r="AA294" i="1" s="1"/>
  <c r="AB294" i="1" s="1"/>
  <c r="T294" i="1"/>
  <c r="V448" i="1"/>
  <c r="AA448" i="1" s="1"/>
  <c r="AB448" i="1" s="1"/>
  <c r="T448" i="1"/>
  <c r="T458" i="1"/>
  <c r="V458" i="1"/>
  <c r="AA458" i="1" s="1"/>
  <c r="AB458" i="1" s="1"/>
  <c r="V468" i="1"/>
  <c r="AA468" i="1" s="1"/>
  <c r="AB468" i="1" s="1"/>
  <c r="T468" i="1"/>
  <c r="V297" i="1"/>
  <c r="AA297" i="1" s="1"/>
  <c r="AB297" i="1" s="1"/>
  <c r="T297" i="1"/>
  <c r="V101" i="1"/>
  <c r="AA101" i="1" s="1"/>
  <c r="AB101" i="1" s="1"/>
  <c r="T101" i="1"/>
  <c r="V429" i="1"/>
  <c r="AA429" i="1" s="1"/>
  <c r="AB429" i="1" s="1"/>
  <c r="T429" i="1"/>
  <c r="V497" i="1"/>
  <c r="AA497" i="1" s="1"/>
  <c r="AB497" i="1" s="1"/>
  <c r="T497" i="1"/>
  <c r="V432" i="1"/>
  <c r="AA432" i="1" s="1"/>
  <c r="AB432" i="1" s="1"/>
  <c r="T432" i="1"/>
  <c r="T264" i="1"/>
  <c r="V264" i="1"/>
  <c r="AA264" i="1" s="1"/>
  <c r="AB264" i="1" s="1"/>
  <c r="V332" i="1"/>
  <c r="AA332" i="1" s="1"/>
  <c r="AB332" i="1" s="1"/>
  <c r="T332" i="1"/>
  <c r="V498" i="1"/>
  <c r="AA498" i="1" s="1"/>
  <c r="AB498" i="1" s="1"/>
  <c r="T498" i="1"/>
  <c r="T501" i="1"/>
  <c r="V501" i="1"/>
  <c r="AA501" i="1" s="1"/>
  <c r="AB501" i="1" s="1"/>
  <c r="V363" i="1"/>
  <c r="AA363" i="1" s="1"/>
  <c r="AB363" i="1" s="1"/>
  <c r="T363" i="1"/>
  <c r="T55" i="1"/>
  <c r="V55" i="1"/>
  <c r="AA55" i="1" s="1"/>
  <c r="AB55" i="1" s="1"/>
  <c r="V430" i="1"/>
  <c r="AA430" i="1" s="1"/>
  <c r="AB430" i="1" s="1"/>
  <c r="T430" i="1"/>
  <c r="V174" i="1"/>
  <c r="AA174" i="1" s="1"/>
  <c r="AB174" i="1" s="1"/>
  <c r="T174" i="1"/>
  <c r="T21" i="1"/>
  <c r="V21" i="1"/>
  <c r="AA21" i="1" s="1"/>
  <c r="AB21" i="1" s="1"/>
  <c r="V258" i="1"/>
  <c r="AA258" i="1" s="1"/>
  <c r="AB258" i="1" s="1"/>
  <c r="T258" i="1"/>
  <c r="V437" i="1"/>
  <c r="AA437" i="1" s="1"/>
  <c r="AB437" i="1" s="1"/>
  <c r="T437" i="1"/>
  <c r="V192" i="1"/>
  <c r="AA192" i="1" s="1"/>
  <c r="AB192" i="1" s="1"/>
  <c r="T192" i="1"/>
  <c r="V392" i="1"/>
  <c r="AA392" i="1" s="1"/>
  <c r="AB392" i="1" s="1"/>
  <c r="T392" i="1"/>
  <c r="T403" i="1"/>
  <c r="V403" i="1"/>
  <c r="AA403" i="1" s="1"/>
  <c r="AB403" i="1" s="1"/>
  <c r="V313" i="1"/>
  <c r="AA313" i="1" s="1"/>
  <c r="AB313" i="1" s="1"/>
  <c r="T313" i="1"/>
  <c r="T122" i="1"/>
  <c r="V122" i="1"/>
  <c r="AA122" i="1" s="1"/>
  <c r="AB122" i="1" s="1"/>
  <c r="V251" i="1"/>
  <c r="AA251" i="1" s="1"/>
  <c r="AB251" i="1" s="1"/>
  <c r="T251" i="1"/>
  <c r="T469" i="1"/>
  <c r="V469" i="1"/>
  <c r="AA469" i="1" s="1"/>
  <c r="AB469" i="1" s="1"/>
  <c r="V276" i="1"/>
  <c r="AA276" i="1" s="1"/>
  <c r="AB276" i="1" s="1"/>
  <c r="T276" i="1"/>
  <c r="V282" i="1"/>
  <c r="AA282" i="1" s="1"/>
  <c r="AB282" i="1" s="1"/>
  <c r="T282" i="1"/>
  <c r="V46" i="1"/>
  <c r="AA46" i="1" s="1"/>
  <c r="AB46" i="1" s="1"/>
  <c r="T46" i="1"/>
  <c r="T345" i="1"/>
  <c r="V345" i="1"/>
  <c r="AA345" i="1" s="1"/>
  <c r="AB345" i="1" s="1"/>
  <c r="V376" i="1"/>
  <c r="AA376" i="1" s="1"/>
  <c r="AB376" i="1" s="1"/>
  <c r="T376" i="1"/>
  <c r="V322" i="1"/>
  <c r="AA322" i="1" s="1"/>
  <c r="AB322" i="1" s="1"/>
  <c r="T322" i="1"/>
  <c r="T52" i="1"/>
  <c r="V52" i="1"/>
  <c r="AA52" i="1" s="1"/>
  <c r="AB52" i="1" s="1"/>
  <c r="V453" i="1"/>
  <c r="AA453" i="1" s="1"/>
  <c r="AB453" i="1" s="1"/>
  <c r="T453" i="1"/>
  <c r="V246" i="1"/>
  <c r="AA246" i="1" s="1"/>
  <c r="AB246" i="1" s="1"/>
  <c r="T246" i="1"/>
  <c r="V330" i="1"/>
  <c r="AA330" i="1" s="1"/>
  <c r="AB330" i="1" s="1"/>
  <c r="T330" i="1"/>
  <c r="V418" i="1"/>
  <c r="AA418" i="1" s="1"/>
  <c r="AB418" i="1" s="1"/>
  <c r="T418" i="1"/>
  <c r="V172" i="1"/>
  <c r="AA172" i="1" s="1"/>
  <c r="AB172" i="1" s="1"/>
  <c r="T172" i="1"/>
  <c r="V141" i="1"/>
  <c r="AA141" i="1" s="1"/>
  <c r="AB141" i="1" s="1"/>
  <c r="T141" i="1"/>
  <c r="V462" i="1"/>
  <c r="AA462" i="1" s="1"/>
  <c r="AB462" i="1" s="1"/>
  <c r="T462" i="1"/>
  <c r="V75" i="1"/>
  <c r="AA75" i="1" s="1"/>
  <c r="AB75" i="1" s="1"/>
  <c r="T75" i="1"/>
  <c r="T442" i="1"/>
  <c r="V442" i="1"/>
  <c r="AA442" i="1" s="1"/>
  <c r="AB442" i="1" s="1"/>
  <c r="V237" i="1"/>
  <c r="AA237" i="1" s="1"/>
  <c r="AB237" i="1" s="1"/>
  <c r="T237" i="1"/>
  <c r="V382" i="1"/>
  <c r="AA382" i="1" s="1"/>
  <c r="AB382" i="1" s="1"/>
  <c r="T382" i="1"/>
  <c r="V466" i="1"/>
  <c r="AA466" i="1" s="1"/>
  <c r="AB466" i="1" s="1"/>
  <c r="T466" i="1"/>
  <c r="T328" i="1"/>
  <c r="V328" i="1"/>
  <c r="AA328" i="1" s="1"/>
  <c r="AB328" i="1" s="1"/>
  <c r="T252" i="1"/>
  <c r="V252" i="1"/>
  <c r="AA252" i="1" s="1"/>
  <c r="AB252" i="1" s="1"/>
  <c r="V496" i="1"/>
  <c r="AA496" i="1" s="1"/>
  <c r="AB496" i="1" s="1"/>
  <c r="T496" i="1"/>
  <c r="V67" i="1"/>
  <c r="AA67" i="1" s="1"/>
  <c r="AB67" i="1" s="1"/>
  <c r="T67" i="1"/>
  <c r="V310" i="1"/>
  <c r="AA310" i="1" s="1"/>
  <c r="AB310" i="1" s="1"/>
  <c r="T310" i="1"/>
  <c r="V378" i="1"/>
  <c r="AA378" i="1" s="1"/>
  <c r="AB378" i="1" s="1"/>
  <c r="T378" i="1"/>
  <c r="V380" i="1"/>
  <c r="AA380" i="1" s="1"/>
  <c r="AB380" i="1" s="1"/>
  <c r="T380" i="1"/>
  <c r="V119" i="1"/>
  <c r="AA119" i="1" s="1"/>
  <c r="AB119" i="1" s="1"/>
  <c r="T119" i="1"/>
  <c r="V337" i="1"/>
  <c r="AA337" i="1" s="1"/>
  <c r="AB337" i="1" s="1"/>
  <c r="T337" i="1"/>
  <c r="V88" i="1"/>
  <c r="AA88" i="1" s="1"/>
  <c r="AB88" i="1" s="1"/>
  <c r="T88" i="1"/>
  <c r="V161" i="1"/>
  <c r="AA161" i="1" s="1"/>
  <c r="AB161" i="1" s="1"/>
  <c r="T161" i="1"/>
  <c r="T8" i="1"/>
  <c r="V8" i="1"/>
  <c r="AA8" i="1" s="1"/>
  <c r="AB8" i="1" s="1"/>
  <c r="V62" i="1"/>
  <c r="AA62" i="1" s="1"/>
  <c r="AB62" i="1" s="1"/>
  <c r="T62" i="1"/>
  <c r="T480" i="1"/>
  <c r="V480" i="1"/>
  <c r="AA480" i="1" s="1"/>
  <c r="AB480" i="1" s="1"/>
  <c r="V436" i="1"/>
  <c r="AA436" i="1" s="1"/>
  <c r="AB436" i="1" s="1"/>
  <c r="T436" i="1"/>
  <c r="V197" i="1"/>
  <c r="AA197" i="1" s="1"/>
  <c r="AB197" i="1" s="1"/>
  <c r="T197" i="1"/>
  <c r="V133" i="1"/>
  <c r="AA133" i="1" s="1"/>
  <c r="AB133" i="1" s="1"/>
  <c r="T133" i="1"/>
  <c r="V306" i="1"/>
  <c r="AA306" i="1" s="1"/>
  <c r="AB306" i="1" s="1"/>
  <c r="T306" i="1"/>
  <c r="V28" i="1"/>
  <c r="AA28" i="1" s="1"/>
  <c r="AB28" i="1" s="1"/>
  <c r="T28" i="1"/>
  <c r="V368" i="1"/>
  <c r="AA368" i="1" s="1"/>
  <c r="AB368" i="1" s="1"/>
  <c r="T368" i="1"/>
  <c r="V339" i="1"/>
  <c r="AA339" i="1" s="1"/>
  <c r="AB339" i="1" s="1"/>
  <c r="T339" i="1"/>
  <c r="V72" i="1"/>
  <c r="AA72" i="1" s="1"/>
  <c r="AB72" i="1" s="1"/>
  <c r="T72" i="1"/>
  <c r="V317" i="1"/>
  <c r="AA317" i="1" s="1"/>
  <c r="AB317" i="1" s="1"/>
  <c r="T317" i="1"/>
  <c r="V225" i="1"/>
  <c r="AA225" i="1" s="1"/>
  <c r="AB225" i="1" s="1"/>
  <c r="T225" i="1"/>
  <c r="V218" i="1"/>
  <c r="AA218" i="1" s="1"/>
  <c r="AB218" i="1" s="1"/>
  <c r="T218" i="1"/>
  <c r="T333" i="1"/>
  <c r="V333" i="1"/>
  <c r="AA333" i="1" s="1"/>
  <c r="AB333" i="1" s="1"/>
  <c r="V41" i="1"/>
  <c r="AA41" i="1" s="1"/>
  <c r="AB41" i="1" s="1"/>
  <c r="T41" i="1"/>
  <c r="T390" i="1"/>
  <c r="V390" i="1"/>
  <c r="AA390" i="1" s="1"/>
  <c r="AB390" i="1" s="1"/>
  <c r="V168" i="1"/>
  <c r="AA168" i="1" s="1"/>
  <c r="AB168" i="1" s="1"/>
  <c r="T168" i="1"/>
  <c r="T484" i="1"/>
  <c r="V484" i="1"/>
  <c r="AA484" i="1" s="1"/>
  <c r="AB484" i="1" s="1"/>
  <c r="V56" i="1"/>
  <c r="AA56" i="1" s="1"/>
  <c r="AB56" i="1" s="1"/>
  <c r="T56" i="1"/>
  <c r="V50" i="1"/>
  <c r="AA50" i="1" s="1"/>
  <c r="AB50" i="1" s="1"/>
  <c r="T50" i="1"/>
  <c r="T4" i="1"/>
  <c r="V4" i="1"/>
  <c r="AA4" i="1" s="1"/>
  <c r="AB4" i="1" s="1"/>
  <c r="V121" i="1"/>
  <c r="AA121" i="1" s="1"/>
  <c r="AB121" i="1" s="1"/>
  <c r="T121" i="1"/>
  <c r="V424" i="1"/>
  <c r="AA424" i="1" s="1"/>
  <c r="AB424" i="1" s="1"/>
  <c r="T424" i="1"/>
  <c r="V348" i="1"/>
  <c r="AA348" i="1" s="1"/>
  <c r="AB348" i="1" s="1"/>
  <c r="T348" i="1"/>
  <c r="V220" i="1"/>
  <c r="AA220" i="1" s="1"/>
  <c r="AB220" i="1" s="1"/>
  <c r="T220" i="1"/>
  <c r="V63" i="1"/>
  <c r="AA63" i="1" s="1"/>
  <c r="AB63" i="1" s="1"/>
  <c r="T63" i="1"/>
  <c r="V236" i="1"/>
  <c r="AA236" i="1" s="1"/>
  <c r="AB236" i="1" s="1"/>
  <c r="T236" i="1"/>
  <c r="V125" i="1"/>
  <c r="AA125" i="1" s="1"/>
  <c r="AB125" i="1" s="1"/>
  <c r="T125" i="1"/>
  <c r="T395" i="1"/>
  <c r="V395" i="1"/>
  <c r="AA395" i="1" s="1"/>
  <c r="AB395" i="1" s="1"/>
  <c r="V254" i="1"/>
  <c r="AA254" i="1" s="1"/>
  <c r="AB254" i="1" s="1"/>
  <c r="T254" i="1"/>
  <c r="T286" i="1"/>
  <c r="V286" i="1"/>
  <c r="AA286" i="1" s="1"/>
  <c r="AB286" i="1" s="1"/>
  <c r="V11" i="1"/>
  <c r="AA11" i="1" s="1"/>
  <c r="AB11" i="1" s="1"/>
  <c r="T11" i="1"/>
  <c r="V447" i="1"/>
  <c r="AA447" i="1" s="1"/>
  <c r="AB447" i="1" s="1"/>
  <c r="T447" i="1"/>
  <c r="V211" i="1"/>
  <c r="AA211" i="1" s="1"/>
  <c r="AB211" i="1" s="1"/>
  <c r="T211" i="1"/>
  <c r="V238" i="1"/>
  <c r="AA238" i="1" s="1"/>
  <c r="AB238" i="1" s="1"/>
  <c r="T238" i="1"/>
  <c r="V250" i="1"/>
  <c r="AA250" i="1" s="1"/>
  <c r="AB250" i="1" s="1"/>
  <c r="T250" i="1"/>
  <c r="V404" i="1"/>
  <c r="AA404" i="1" s="1"/>
  <c r="AB404" i="1" s="1"/>
  <c r="T404" i="1"/>
  <c r="T47" i="1"/>
  <c r="V47" i="1"/>
  <c r="AA47" i="1" s="1"/>
  <c r="AB47" i="1" s="1"/>
  <c r="V303" i="1"/>
  <c r="AA303" i="1" s="1"/>
  <c r="AB303" i="1" s="1"/>
  <c r="T303" i="1"/>
  <c r="V140" i="1"/>
  <c r="AA140" i="1" s="1"/>
  <c r="AB140" i="1" s="1"/>
  <c r="T140" i="1"/>
  <c r="V235" i="1"/>
  <c r="AA235" i="1" s="1"/>
  <c r="AB235" i="1" s="1"/>
  <c r="T235" i="1"/>
  <c r="V387" i="1"/>
  <c r="AA387" i="1" s="1"/>
  <c r="AB387" i="1" s="1"/>
  <c r="T387" i="1"/>
  <c r="V457" i="1"/>
  <c r="AA457" i="1" s="1"/>
  <c r="AB457" i="1" s="1"/>
  <c r="T457" i="1"/>
  <c r="V32" i="1"/>
  <c r="AA32" i="1" s="1"/>
  <c r="AB32" i="1" s="1"/>
  <c r="T32" i="1"/>
  <c r="T450" i="1"/>
  <c r="V450" i="1"/>
  <c r="AA450" i="1" s="1"/>
  <c r="AB450" i="1" s="1"/>
  <c r="V173" i="1"/>
  <c r="AA173" i="1" s="1"/>
  <c r="AB173" i="1" s="1"/>
  <c r="T173" i="1"/>
  <c r="T320" i="1"/>
  <c r="V320" i="1"/>
  <c r="AA320" i="1" s="1"/>
  <c r="AB320" i="1" s="1"/>
  <c r="V260" i="1"/>
  <c r="AA260" i="1" s="1"/>
  <c r="AB260" i="1" s="1"/>
  <c r="T260" i="1"/>
  <c r="V232" i="1"/>
  <c r="AA232" i="1" s="1"/>
  <c r="AB232" i="1" s="1"/>
  <c r="T232" i="1"/>
  <c r="V120" i="1"/>
  <c r="AA120" i="1" s="1"/>
  <c r="AB120" i="1" s="1"/>
  <c r="T120" i="1"/>
  <c r="V203" i="1"/>
  <c r="AA203" i="1" s="1"/>
  <c r="AB203" i="1" s="1"/>
  <c r="T203" i="1"/>
  <c r="V373" i="1"/>
  <c r="AA373" i="1" s="1"/>
  <c r="AB373" i="1" s="1"/>
  <c r="T373" i="1"/>
  <c r="V274" i="1"/>
  <c r="AA274" i="1" s="1"/>
  <c r="AB274" i="1" s="1"/>
  <c r="T274" i="1"/>
  <c r="T401" i="1"/>
  <c r="V401" i="1"/>
  <c r="AA401" i="1" s="1"/>
  <c r="AB401" i="1" s="1"/>
  <c r="T165" i="1"/>
  <c r="V165" i="1"/>
  <c r="AA165" i="1" s="1"/>
  <c r="AB165" i="1" s="1"/>
  <c r="V200" i="1"/>
  <c r="AA200" i="1" s="1"/>
  <c r="AB200" i="1" s="1"/>
  <c r="T200" i="1"/>
  <c r="T356" i="1"/>
  <c r="V356" i="1"/>
  <c r="AA356" i="1" s="1"/>
  <c r="AB356" i="1" s="1"/>
  <c r="V344" i="1"/>
  <c r="AA344" i="1" s="1"/>
  <c r="AB344" i="1" s="1"/>
  <c r="T344" i="1"/>
  <c r="V107" i="1"/>
  <c r="AA107" i="1" s="1"/>
  <c r="AB107" i="1" s="1"/>
  <c r="T107" i="1"/>
  <c r="V144" i="1"/>
  <c r="AA144" i="1" s="1"/>
  <c r="AB144" i="1" s="1"/>
  <c r="T144" i="1"/>
  <c r="V215" i="1"/>
  <c r="AA215" i="1" s="1"/>
  <c r="AB215" i="1" s="1"/>
  <c r="T215" i="1"/>
  <c r="V290" i="1"/>
  <c r="AA290" i="1" s="1"/>
  <c r="AB290" i="1" s="1"/>
  <c r="T290" i="1"/>
  <c r="V40" i="1"/>
  <c r="AA40" i="1" s="1"/>
  <c r="AB40" i="1" s="1"/>
  <c r="T40" i="1"/>
  <c r="V230" i="1"/>
  <c r="AA230" i="1" s="1"/>
  <c r="AB230" i="1" s="1"/>
  <c r="T230" i="1"/>
  <c r="V278" i="1"/>
  <c r="AA278" i="1" s="1"/>
  <c r="AB278" i="1" s="1"/>
  <c r="T278" i="1"/>
  <c r="V268" i="1"/>
  <c r="AA268" i="1" s="1"/>
  <c r="AB268" i="1" s="1"/>
  <c r="T268" i="1"/>
  <c r="V38" i="1"/>
  <c r="AA38" i="1" s="1"/>
  <c r="AB38" i="1" s="1"/>
  <c r="T38" i="1"/>
  <c r="V94" i="1"/>
  <c r="AA94" i="1" s="1"/>
  <c r="AB94" i="1" s="1"/>
  <c r="T94" i="1"/>
  <c r="V248" i="1"/>
  <c r="AA248" i="1" s="1"/>
  <c r="AB248" i="1" s="1"/>
  <c r="T248" i="1"/>
  <c r="V385" i="1"/>
  <c r="AA385" i="1" s="1"/>
  <c r="AB385" i="1" s="1"/>
  <c r="T385" i="1"/>
  <c r="T39" i="1"/>
  <c r="V39" i="1"/>
  <c r="AA39" i="1" s="1"/>
  <c r="AB39" i="1" s="1"/>
  <c r="V206" i="1"/>
  <c r="AA206" i="1" s="1"/>
  <c r="AB206" i="1" s="1"/>
  <c r="T206" i="1"/>
  <c r="V243" i="1"/>
  <c r="AA243" i="1" s="1"/>
  <c r="AB243" i="1" s="1"/>
  <c r="T243" i="1"/>
  <c r="T110" i="1"/>
  <c r="V110" i="1"/>
  <c r="AA110" i="1" s="1"/>
  <c r="AB110" i="1" s="1"/>
  <c r="V280" i="1"/>
  <c r="AA280" i="1" s="1"/>
  <c r="AB280" i="1" s="1"/>
  <c r="T280" i="1"/>
  <c r="V284" i="1"/>
  <c r="AA284" i="1" s="1"/>
  <c r="AB284" i="1" s="1"/>
  <c r="T284" i="1"/>
  <c r="V367" i="1"/>
  <c r="AA367" i="1" s="1"/>
  <c r="AB367" i="1" s="1"/>
  <c r="T367" i="1"/>
  <c r="V22" i="1"/>
  <c r="AA22" i="1" s="1"/>
  <c r="AB22" i="1" s="1"/>
  <c r="T22" i="1"/>
  <c r="V351" i="1"/>
  <c r="AA351" i="1" s="1"/>
  <c r="AB351" i="1" s="1"/>
  <c r="T351" i="1"/>
  <c r="V158" i="1"/>
  <c r="AA158" i="1" s="1"/>
  <c r="AB158" i="1" s="1"/>
  <c r="T158" i="1"/>
  <c r="T352" i="1"/>
  <c r="V352" i="1"/>
  <c r="AA352" i="1" s="1"/>
  <c r="AB352" i="1" s="1"/>
  <c r="T305" i="1"/>
  <c r="V305" i="1"/>
  <c r="AA305" i="1" s="1"/>
  <c r="AB305" i="1" s="1"/>
  <c r="V153" i="1"/>
  <c r="AA153" i="1" s="1"/>
  <c r="AB153" i="1" s="1"/>
  <c r="T153" i="1"/>
  <c r="V362" i="1"/>
  <c r="AA362" i="1" s="1"/>
  <c r="AB362" i="1" s="1"/>
  <c r="T362" i="1"/>
  <c r="V341" i="1"/>
  <c r="AA341" i="1" s="1"/>
  <c r="AB341" i="1" s="1"/>
  <c r="T341" i="1"/>
  <c r="T83" i="1"/>
  <c r="V83" i="1"/>
  <c r="AA83" i="1" s="1"/>
  <c r="AB83" i="1" s="1"/>
  <c r="V44" i="1"/>
  <c r="AA44" i="1" s="1"/>
  <c r="AB44" i="1" s="1"/>
  <c r="T44" i="1"/>
  <c r="T60" i="1"/>
  <c r="V60" i="1"/>
  <c r="AA60" i="1" s="1"/>
  <c r="AB60" i="1" s="1"/>
  <c r="V64" i="1"/>
  <c r="AA64" i="1" s="1"/>
  <c r="AB64" i="1" s="1"/>
  <c r="T64" i="1"/>
  <c r="V76" i="1"/>
  <c r="AA76" i="1" s="1"/>
  <c r="AB76" i="1" s="1"/>
  <c r="T76" i="1"/>
  <c r="V65" i="1"/>
  <c r="AA65" i="1" s="1"/>
  <c r="AB65" i="1" s="1"/>
  <c r="T65" i="1"/>
  <c r="V358" i="1"/>
  <c r="AA358" i="1" s="1"/>
  <c r="AB358" i="1" s="1"/>
  <c r="T358" i="1"/>
  <c r="V431" i="1"/>
  <c r="AA431" i="1" s="1"/>
  <c r="AB431" i="1" s="1"/>
  <c r="T431" i="1"/>
  <c r="T329" i="1"/>
  <c r="V329" i="1"/>
  <c r="AA329" i="1" s="1"/>
  <c r="AB329" i="1" s="1"/>
  <c r="V301" i="1"/>
  <c r="AA301" i="1" s="1"/>
  <c r="AB301" i="1" s="1"/>
  <c r="T301" i="1"/>
  <c r="V181" i="1"/>
  <c r="AA181" i="1" s="1"/>
  <c r="AB181" i="1" s="1"/>
  <c r="T181" i="1"/>
  <c r="V160" i="1"/>
  <c r="AA160" i="1" s="1"/>
  <c r="AB160" i="1" s="1"/>
  <c r="T160" i="1"/>
  <c r="V129" i="1"/>
  <c r="AA129" i="1" s="1"/>
  <c r="AB129" i="1" s="1"/>
  <c r="T129" i="1"/>
  <c r="V439" i="1"/>
  <c r="AA439" i="1" s="1"/>
  <c r="AB439" i="1" s="1"/>
  <c r="T439" i="1"/>
  <c r="V61" i="1"/>
  <c r="AA61" i="1" s="1"/>
  <c r="AB61" i="1" s="1"/>
  <c r="T61" i="1"/>
  <c r="V279" i="1"/>
  <c r="AA279" i="1" s="1"/>
  <c r="AB279" i="1" s="1"/>
  <c r="T279" i="1"/>
  <c r="V487" i="1"/>
  <c r="AA487" i="1" s="1"/>
  <c r="AB487" i="1" s="1"/>
  <c r="T487" i="1"/>
  <c r="T465" i="1"/>
  <c r="V465" i="1"/>
  <c r="AA465" i="1" s="1"/>
  <c r="AB465" i="1" s="1"/>
  <c r="V204" i="1"/>
  <c r="AA204" i="1" s="1"/>
  <c r="AB204" i="1" s="1"/>
  <c r="T204" i="1"/>
  <c r="V315" i="1"/>
  <c r="AA315" i="1" s="1"/>
  <c r="AB315" i="1" s="1"/>
  <c r="T315" i="1"/>
  <c r="V12" i="1"/>
  <c r="AA12" i="1" s="1"/>
  <c r="AB12" i="1" s="1"/>
  <c r="T12" i="1"/>
  <c r="V428" i="1"/>
  <c r="AA428" i="1" s="1"/>
  <c r="AB428" i="1" s="1"/>
  <c r="T428" i="1"/>
  <c r="V435" i="1"/>
  <c r="AA435" i="1" s="1"/>
  <c r="AB435" i="1" s="1"/>
  <c r="T435" i="1"/>
  <c r="V412" i="1"/>
  <c r="AA412" i="1" s="1"/>
  <c r="AB412" i="1" s="1"/>
  <c r="T412" i="1"/>
  <c r="T334" i="1"/>
  <c r="V334" i="1"/>
  <c r="AA334" i="1" s="1"/>
  <c r="AB334" i="1" s="1"/>
  <c r="V24" i="1"/>
  <c r="AA24" i="1" s="1"/>
  <c r="AB24" i="1" s="1"/>
  <c r="T24" i="1"/>
  <c r="V456" i="1"/>
  <c r="AA456" i="1" s="1"/>
  <c r="AB456" i="1" s="1"/>
  <c r="T456" i="1"/>
  <c r="V266" i="1"/>
  <c r="AA266" i="1" s="1"/>
  <c r="AB266" i="1" s="1"/>
  <c r="T266" i="1"/>
  <c r="V27" i="1"/>
  <c r="AA27" i="1" s="1"/>
  <c r="AB27" i="1" s="1"/>
  <c r="T27" i="1"/>
  <c r="V375" i="1"/>
  <c r="AA375" i="1" s="1"/>
  <c r="AB375" i="1" s="1"/>
  <c r="T375" i="1"/>
  <c r="V336" i="1"/>
  <c r="AA336" i="1" s="1"/>
  <c r="AB336" i="1" s="1"/>
  <c r="T336" i="1"/>
  <c r="V259" i="1"/>
  <c r="AA259" i="1" s="1"/>
  <c r="AB259" i="1" s="1"/>
  <c r="T259" i="1"/>
  <c r="V223" i="1"/>
  <c r="AA223" i="1" s="1"/>
  <c r="AB223" i="1" s="1"/>
  <c r="T223" i="1"/>
  <c r="T478" i="1"/>
  <c r="V478" i="1"/>
  <c r="AA478" i="1" s="1"/>
  <c r="AB478" i="1" s="1"/>
  <c r="V48" i="1"/>
  <c r="AA48" i="1" s="1"/>
  <c r="AB48" i="1" s="1"/>
  <c r="T48" i="1"/>
  <c r="V393" i="1"/>
  <c r="AA393" i="1" s="1"/>
  <c r="AB393" i="1" s="1"/>
  <c r="T393" i="1"/>
  <c r="T126" i="1"/>
  <c r="V126" i="1"/>
  <c r="AA126" i="1" s="1"/>
  <c r="AB126" i="1" s="1"/>
  <c r="V7" i="1"/>
  <c r="AA7" i="1" s="1"/>
  <c r="AB7" i="1" s="1"/>
  <c r="T7" i="1"/>
  <c r="V74" i="1"/>
  <c r="AA74" i="1" s="1"/>
  <c r="AB74" i="1" s="1"/>
  <c r="T74" i="1"/>
  <c r="V433" i="1"/>
  <c r="AA433" i="1" s="1"/>
  <c r="AB433" i="1" s="1"/>
  <c r="T433" i="1"/>
  <c r="V455" i="1"/>
  <c r="AA455" i="1" s="1"/>
  <c r="AB455" i="1" s="1"/>
  <c r="T455" i="1"/>
  <c r="V175" i="1"/>
  <c r="AA175" i="1" s="1"/>
  <c r="AB175" i="1" s="1"/>
  <c r="T175" i="1"/>
  <c r="V191" i="1"/>
  <c r="AA191" i="1" s="1"/>
  <c r="AB191" i="1" s="1"/>
  <c r="T191" i="1"/>
  <c r="T157" i="1"/>
  <c r="V157" i="1"/>
  <c r="AA157" i="1" s="1"/>
  <c r="AB157" i="1" s="1"/>
  <c r="V371" i="1"/>
  <c r="AA371" i="1" s="1"/>
  <c r="AB371" i="1" s="1"/>
  <c r="T371" i="1"/>
  <c r="T256" i="1"/>
  <c r="V256" i="1"/>
  <c r="AA256" i="1" s="1"/>
  <c r="AB256" i="1" s="1"/>
  <c r="V476" i="1"/>
  <c r="AA476" i="1" s="1"/>
  <c r="AB476" i="1" s="1"/>
  <c r="T476" i="1"/>
  <c r="V489" i="1"/>
  <c r="AA489" i="1" s="1"/>
  <c r="AB489" i="1" s="1"/>
  <c r="T489" i="1"/>
  <c r="V309" i="1"/>
  <c r="AA309" i="1" s="1"/>
  <c r="AB309" i="1" s="1"/>
  <c r="T309" i="1"/>
  <c r="V359" i="1"/>
  <c r="AA359" i="1" s="1"/>
  <c r="AB359" i="1" s="1"/>
  <c r="T359" i="1"/>
  <c r="V116" i="1"/>
  <c r="AA116" i="1" s="1"/>
  <c r="AB116" i="1" s="1"/>
  <c r="T116" i="1"/>
  <c r="V202" i="1"/>
  <c r="AA202" i="1" s="1"/>
  <c r="AB202" i="1" s="1"/>
  <c r="T202" i="1"/>
  <c r="T14" i="1"/>
  <c r="V14" i="1"/>
  <c r="AA14" i="1" s="1"/>
  <c r="AB14" i="1" s="1"/>
  <c r="V190" i="1"/>
  <c r="AA190" i="1" s="1"/>
  <c r="AB190" i="1" s="1"/>
  <c r="T190" i="1"/>
  <c r="T10" i="1"/>
  <c r="V10" i="1"/>
  <c r="AA10" i="1" s="1"/>
  <c r="AB10" i="1" s="1"/>
  <c r="T42" i="1"/>
  <c r="V42" i="1"/>
  <c r="AA42" i="1" s="1"/>
  <c r="AB42" i="1" s="1"/>
  <c r="V477" i="1"/>
  <c r="AA477" i="1" s="1"/>
  <c r="AB477" i="1" s="1"/>
  <c r="T477" i="1"/>
  <c r="V414" i="1"/>
  <c r="AA414" i="1" s="1"/>
  <c r="AB414" i="1" s="1"/>
  <c r="T414" i="1"/>
  <c r="V205" i="1"/>
  <c r="AA205" i="1" s="1"/>
  <c r="AB205" i="1" s="1"/>
  <c r="T205" i="1"/>
  <c r="V90" i="1"/>
  <c r="AA90" i="1" s="1"/>
  <c r="AB90" i="1" s="1"/>
  <c r="T90" i="1"/>
  <c r="V80" i="1"/>
  <c r="AA80" i="1" s="1"/>
  <c r="AB80" i="1" s="1"/>
  <c r="T80" i="1"/>
  <c r="T287" i="1"/>
  <c r="V287" i="1"/>
  <c r="AA287" i="1" s="1"/>
  <c r="AB287" i="1" s="1"/>
  <c r="T219" i="1"/>
  <c r="V219" i="1"/>
  <c r="AA219" i="1" s="1"/>
  <c r="AB219" i="1" s="1"/>
  <c r="V167" i="1"/>
  <c r="AA167" i="1" s="1"/>
  <c r="AB167" i="1" s="1"/>
  <c r="T167" i="1"/>
  <c r="V335" i="1"/>
  <c r="AA335" i="1" s="1"/>
  <c r="AB335" i="1" s="1"/>
  <c r="T335" i="1"/>
  <c r="T417" i="1"/>
  <c r="V417" i="1"/>
  <c r="AA417" i="1" s="1"/>
  <c r="AB417" i="1" s="1"/>
  <c r="V180" i="1"/>
  <c r="AA180" i="1" s="1"/>
  <c r="AB180" i="1" s="1"/>
  <c r="T180" i="1"/>
  <c r="V142" i="1"/>
  <c r="AA142" i="1" s="1"/>
  <c r="AB142" i="1" s="1"/>
  <c r="T142" i="1"/>
  <c r="V355" i="1"/>
  <c r="AA355" i="1" s="1"/>
  <c r="AB355" i="1" s="1"/>
  <c r="T355" i="1"/>
  <c r="V415" i="1"/>
  <c r="AA415" i="1" s="1"/>
  <c r="AB415" i="1" s="1"/>
  <c r="T415" i="1"/>
  <c r="V311" i="1"/>
  <c r="AA311" i="1" s="1"/>
  <c r="AB311" i="1" s="1"/>
  <c r="T311" i="1"/>
  <c r="V96" i="1"/>
  <c r="AA96" i="1" s="1"/>
  <c r="AB96" i="1" s="1"/>
  <c r="T96" i="1"/>
  <c r="T178" i="1"/>
  <c r="V178" i="1"/>
  <c r="AA178" i="1" s="1"/>
  <c r="AB178" i="1" s="1"/>
  <c r="V31" i="1"/>
  <c r="AA31" i="1" s="1"/>
  <c r="AB31" i="1" s="1"/>
  <c r="T31" i="1"/>
  <c r="V15" i="1"/>
  <c r="AA15" i="1" s="1"/>
  <c r="AB15" i="1" s="1"/>
  <c r="T15" i="1"/>
  <c r="V245" i="1"/>
  <c r="AA245" i="1" s="1"/>
  <c r="AB245" i="1" s="1"/>
  <c r="T245" i="1"/>
  <c r="V194" i="1"/>
  <c r="AA194" i="1" s="1"/>
  <c r="AB194" i="1" s="1"/>
  <c r="T194" i="1"/>
  <c r="T485" i="1"/>
  <c r="V485" i="1"/>
  <c r="AA485" i="1" s="1"/>
  <c r="AB485" i="1" s="1"/>
  <c r="T106" i="1"/>
  <c r="V106" i="1"/>
  <c r="AA106" i="1" s="1"/>
  <c r="AB106" i="1" s="1"/>
  <c r="V307" i="1"/>
  <c r="AA307" i="1" s="1"/>
  <c r="AB307" i="1" s="1"/>
  <c r="T307" i="1"/>
  <c r="V389" i="1"/>
  <c r="AA389" i="1" s="1"/>
  <c r="AB389" i="1" s="1"/>
  <c r="T389" i="1"/>
  <c r="V405" i="1"/>
  <c r="AA405" i="1" s="1"/>
  <c r="AB405" i="1" s="1"/>
  <c r="T405" i="1"/>
  <c r="V177" i="1"/>
  <c r="AA177" i="1" s="1"/>
  <c r="AB177" i="1" s="1"/>
  <c r="T177" i="1"/>
  <c r="T463" i="1"/>
  <c r="V463" i="1"/>
  <c r="AA463" i="1" s="1"/>
  <c r="AB463" i="1" s="1"/>
  <c r="T319" i="1"/>
  <c r="V319" i="1"/>
  <c r="AA319" i="1" s="1"/>
  <c r="AB319" i="1" s="1"/>
  <c r="T70" i="1"/>
  <c r="V70" i="1"/>
  <c r="AA70" i="1" s="1"/>
  <c r="AB70" i="1" s="1"/>
  <c r="V321" i="1"/>
  <c r="AA321" i="1" s="1"/>
  <c r="AB321" i="1" s="1"/>
  <c r="T321" i="1"/>
  <c r="V98" i="1"/>
  <c r="AA98" i="1" s="1"/>
  <c r="AB98" i="1" s="1"/>
  <c r="T98" i="1"/>
  <c r="V71" i="1"/>
  <c r="AA71" i="1" s="1"/>
  <c r="AB71" i="1" s="1"/>
  <c r="T71" i="1"/>
  <c r="V318" i="1"/>
  <c r="AA318" i="1" s="1"/>
  <c r="AB318" i="1" s="1"/>
  <c r="T318" i="1"/>
  <c r="V247" i="1"/>
  <c r="AA247" i="1" s="1"/>
  <c r="AB247" i="1" s="1"/>
  <c r="T247" i="1"/>
  <c r="T49" i="1"/>
  <c r="V49" i="1"/>
  <c r="AA49" i="1" s="1"/>
  <c r="AB49" i="1" s="1"/>
  <c r="V440" i="1"/>
  <c r="AA440" i="1" s="1"/>
  <c r="AB440" i="1" s="1"/>
  <c r="T440" i="1"/>
  <c r="V99" i="1"/>
  <c r="AA99" i="1" s="1"/>
  <c r="AB99" i="1" s="1"/>
  <c r="T99" i="1"/>
  <c r="V491" i="1"/>
  <c r="AA491" i="1" s="1"/>
  <c r="AB491" i="1" s="1"/>
  <c r="T491" i="1"/>
  <c r="V19" i="1"/>
  <c r="AA19" i="1" s="1"/>
  <c r="AB19" i="1" s="1"/>
  <c r="T19" i="1"/>
  <c r="V308" i="1"/>
  <c r="AA308" i="1" s="1"/>
  <c r="AB308" i="1" s="1"/>
  <c r="T308" i="1"/>
  <c r="T398" i="1"/>
  <c r="V398" i="1"/>
  <c r="AA398" i="1" s="1"/>
  <c r="AB398" i="1" s="1"/>
  <c r="V394" i="1"/>
  <c r="AA394" i="1" s="1"/>
  <c r="AB394" i="1" s="1"/>
  <c r="T394" i="1"/>
  <c r="T105" i="1"/>
  <c r="V105" i="1"/>
  <c r="AA105" i="1" s="1"/>
  <c r="AB105" i="1" s="1"/>
  <c r="V78" i="1"/>
  <c r="AA78" i="1" s="1"/>
  <c r="AB78" i="1" s="1"/>
  <c r="T78" i="1"/>
  <c r="V148" i="1"/>
  <c r="AA148" i="1" s="1"/>
  <c r="AB148" i="1" s="1"/>
  <c r="T148" i="1"/>
  <c r="V111" i="1"/>
  <c r="AA111" i="1" s="1"/>
  <c r="AB111" i="1" s="1"/>
  <c r="T111" i="1"/>
  <c r="V184" i="1"/>
  <c r="AA184" i="1" s="1"/>
  <c r="AB184" i="1" s="1"/>
  <c r="T184" i="1"/>
  <c r="V304" i="1"/>
  <c r="AA304" i="1" s="1"/>
  <c r="AB304" i="1" s="1"/>
  <c r="T304" i="1"/>
  <c r="V316" i="1"/>
  <c r="AA316" i="1" s="1"/>
  <c r="AB316" i="1" s="1"/>
  <c r="T316" i="1"/>
  <c r="V149" i="1"/>
  <c r="AA149" i="1" s="1"/>
  <c r="AB149" i="1" s="1"/>
  <c r="T149" i="1"/>
  <c r="V350" i="1"/>
  <c r="AA350" i="1" s="1"/>
  <c r="AB350" i="1" s="1"/>
  <c r="T350" i="1"/>
  <c r="V427" i="1"/>
  <c r="AA427" i="1" s="1"/>
  <c r="AB427" i="1" s="1"/>
  <c r="T427" i="1"/>
  <c r="V503" i="1"/>
  <c r="AA503" i="1" s="1"/>
  <c r="AB503" i="1" s="1"/>
  <c r="T503" i="1"/>
  <c r="V224" i="1"/>
  <c r="AA224" i="1" s="1"/>
  <c r="AB224" i="1" s="1"/>
  <c r="T224" i="1"/>
  <c r="V69" i="1"/>
  <c r="AA69" i="1" s="1"/>
  <c r="AB69" i="1" s="1"/>
  <c r="T69" i="1"/>
  <c r="V77" i="1"/>
  <c r="AA77" i="1" s="1"/>
  <c r="AB77" i="1" s="1"/>
  <c r="T77" i="1"/>
  <c r="V314" i="1"/>
  <c r="AA314" i="1" s="1"/>
  <c r="AB314" i="1" s="1"/>
  <c r="T314" i="1"/>
  <c r="V171" i="1"/>
  <c r="AA171" i="1" s="1"/>
  <c r="AB171" i="1" s="1"/>
  <c r="T171" i="1"/>
  <c r="V369" i="1"/>
  <c r="AA369" i="1" s="1"/>
  <c r="AB369" i="1" s="1"/>
  <c r="T369" i="1"/>
  <c r="V262" i="1"/>
  <c r="AA262" i="1" s="1"/>
  <c r="AB262" i="1" s="1"/>
  <c r="T262" i="1"/>
  <c r="V460" i="1"/>
  <c r="AA460" i="1" s="1"/>
  <c r="AB460" i="1" s="1"/>
  <c r="T460" i="1"/>
  <c r="V340" i="1"/>
  <c r="AA340" i="1" s="1"/>
  <c r="AB340" i="1" s="1"/>
  <c r="T340" i="1"/>
  <c r="T467" i="1"/>
  <c r="V467" i="1"/>
  <c r="AA467" i="1" s="1"/>
  <c r="AB467" i="1" s="1"/>
  <c r="V87" i="1"/>
  <c r="AA87" i="1" s="1"/>
  <c r="AB87" i="1" s="1"/>
  <c r="T87" i="1"/>
  <c r="V273" i="1"/>
  <c r="AA273" i="1" s="1"/>
  <c r="AB273" i="1" s="1"/>
  <c r="T273" i="1"/>
  <c r="V231" i="1"/>
  <c r="AA231" i="1" s="1"/>
  <c r="AB231" i="1" s="1"/>
  <c r="T231" i="1"/>
  <c r="T100" i="1"/>
  <c r="V100" i="1"/>
  <c r="AA100" i="1" s="1"/>
  <c r="AB100" i="1" s="1"/>
  <c r="V474" i="1"/>
  <c r="AA474" i="1" s="1"/>
  <c r="AB474" i="1" s="1"/>
  <c r="T474" i="1"/>
  <c r="V277" i="1"/>
  <c r="AA277" i="1" s="1"/>
  <c r="AB277" i="1" s="1"/>
  <c r="T277" i="1"/>
  <c r="V176" i="1"/>
  <c r="AA176" i="1" s="1"/>
  <c r="AB176" i="1" s="1"/>
  <c r="T176" i="1"/>
  <c r="V182" i="1"/>
  <c r="AA182" i="1" s="1"/>
  <c r="AB182" i="1" s="1"/>
  <c r="T182" i="1"/>
  <c r="V81" i="1"/>
  <c r="AA81" i="1" s="1"/>
  <c r="AB81" i="1" s="1"/>
  <c r="T81" i="1"/>
  <c r="V128" i="1"/>
  <c r="AA128" i="1" s="1"/>
  <c r="AB128" i="1" s="1"/>
  <c r="T128" i="1"/>
  <c r="V115" i="1"/>
  <c r="AA115" i="1" s="1"/>
  <c r="AB115" i="1" s="1"/>
  <c r="T115" i="1"/>
  <c r="T482" i="1"/>
  <c r="V482" i="1"/>
  <c r="AA482" i="1" s="1"/>
  <c r="AB482" i="1" s="1"/>
  <c r="V45" i="1"/>
  <c r="AA45" i="1" s="1"/>
  <c r="AB45" i="1" s="1"/>
  <c r="T45" i="1"/>
  <c r="V152" i="1"/>
  <c r="AA152" i="1" s="1"/>
  <c r="AB152" i="1" s="1"/>
  <c r="T152" i="1"/>
  <c r="T419" i="1"/>
  <c r="V419" i="1"/>
  <c r="AA419" i="1" s="1"/>
  <c r="AB419" i="1" s="1"/>
  <c r="V208" i="1"/>
  <c r="AA208" i="1" s="1"/>
  <c r="AB208" i="1" s="1"/>
  <c r="T208" i="1"/>
  <c r="V79" i="1"/>
  <c r="AA79" i="1" s="1"/>
  <c r="AB79" i="1" s="1"/>
  <c r="T79" i="1"/>
  <c r="V169" i="1"/>
  <c r="AA169" i="1" s="1"/>
  <c r="AB169" i="1" s="1"/>
  <c r="T169" i="1"/>
  <c r="V233" i="1"/>
  <c r="AA233" i="1" s="1"/>
  <c r="AB233" i="1" s="1"/>
  <c r="T233" i="1"/>
  <c r="T195" i="1"/>
  <c r="V195" i="1"/>
  <c r="AA195" i="1" s="1"/>
  <c r="AB195" i="1" s="1"/>
  <c r="T270" i="1"/>
  <c r="V270" i="1"/>
  <c r="AA270" i="1" s="1"/>
  <c r="AB270" i="1" s="1"/>
  <c r="V91" i="1"/>
  <c r="AA91" i="1" s="1"/>
  <c r="AB91" i="1" s="1"/>
  <c r="T91" i="1"/>
  <c r="V402" i="1"/>
  <c r="AA402" i="1" s="1"/>
  <c r="AB402" i="1" s="1"/>
  <c r="T402" i="1"/>
  <c r="V193" i="1"/>
  <c r="AA193" i="1" s="1"/>
  <c r="AB193" i="1" s="1"/>
  <c r="T193" i="1"/>
  <c r="V131" i="1"/>
  <c r="AA131" i="1" s="1"/>
  <c r="AB131" i="1" s="1"/>
  <c r="T131" i="1"/>
  <c r="V312" i="1"/>
  <c r="AA312" i="1" s="1"/>
  <c r="AB312" i="1" s="1"/>
  <c r="T312" i="1"/>
  <c r="V391" i="1"/>
  <c r="AA391" i="1" s="1"/>
  <c r="AB391" i="1" s="1"/>
  <c r="T391" i="1"/>
  <c r="T420" i="1"/>
  <c r="V420" i="1"/>
  <c r="AA420" i="1" s="1"/>
  <c r="AB420" i="1" s="1"/>
  <c r="V407" i="1"/>
  <c r="AA407" i="1" s="1"/>
  <c r="AB407" i="1" s="1"/>
  <c r="T407" i="1"/>
  <c r="V26" i="1"/>
  <c r="AA26" i="1" s="1"/>
  <c r="AB26" i="1" s="1"/>
  <c r="T26" i="1"/>
  <c r="T210" i="1"/>
  <c r="V210" i="1"/>
  <c r="AA210" i="1" s="1"/>
  <c r="AB210" i="1" s="1"/>
  <c r="V281" i="1"/>
  <c r="AA281" i="1" s="1"/>
  <c r="AB281" i="1" s="1"/>
  <c r="T281" i="1"/>
  <c r="V156" i="1"/>
  <c r="AA156" i="1" s="1"/>
  <c r="AB156" i="1" s="1"/>
  <c r="T156" i="1"/>
  <c r="V331" i="1"/>
  <c r="AA331" i="1" s="1"/>
  <c r="AB331" i="1" s="1"/>
  <c r="T331" i="1"/>
  <c r="V296" i="1"/>
  <c r="AA296" i="1" s="1"/>
  <c r="AB296" i="1" s="1"/>
  <c r="T296" i="1"/>
  <c r="V16" i="1"/>
  <c r="AA16" i="1" s="1"/>
  <c r="AB16" i="1" s="1"/>
  <c r="T16" i="1"/>
  <c r="V118" i="1"/>
  <c r="AA118" i="1" s="1"/>
  <c r="AB118" i="1" s="1"/>
  <c r="T118" i="1"/>
  <c r="V186" i="1"/>
  <c r="AA186" i="1" s="1"/>
  <c r="AB186" i="1" s="1"/>
  <c r="T186" i="1"/>
  <c r="V170" i="1"/>
  <c r="AA170" i="1" s="1"/>
  <c r="AB170" i="1" s="1"/>
  <c r="T170" i="1"/>
  <c r="V459" i="1"/>
  <c r="AA459" i="1" s="1"/>
  <c r="AB459" i="1" s="1"/>
  <c r="T459" i="1"/>
  <c r="V411" i="1"/>
  <c r="AA411" i="1" s="1"/>
  <c r="AB411" i="1" s="1"/>
  <c r="T411" i="1"/>
  <c r="V54" i="1"/>
  <c r="AA54" i="1" s="1"/>
  <c r="AB54" i="1" s="1"/>
  <c r="T54" i="1"/>
  <c r="T481" i="1"/>
  <c r="V481" i="1"/>
  <c r="AA481" i="1" s="1"/>
  <c r="AB481" i="1" s="1"/>
  <c r="V364" i="1"/>
  <c r="AA364" i="1" s="1"/>
  <c r="AB364" i="1" s="1"/>
  <c r="T364" i="1"/>
  <c r="V188" i="1"/>
  <c r="AA188" i="1" s="1"/>
  <c r="AB188" i="1" s="1"/>
  <c r="T188" i="1"/>
  <c r="T109" i="1"/>
  <c r="V109" i="1"/>
  <c r="AA109" i="1" s="1"/>
  <c r="AB109" i="1" s="1"/>
  <c r="V357" i="1"/>
  <c r="AA357" i="1" s="1"/>
  <c r="AB357" i="1" s="1"/>
  <c r="T357" i="1"/>
  <c r="T449" i="1"/>
  <c r="V449" i="1"/>
  <c r="AA449" i="1" s="1"/>
  <c r="AB449" i="1" s="1"/>
  <c r="V25" i="1"/>
  <c r="AA25" i="1" s="1"/>
  <c r="AB25" i="1" s="1"/>
  <c r="T25" i="1"/>
  <c r="T461" i="1"/>
  <c r="V461" i="1"/>
  <c r="AA461" i="1" s="1"/>
  <c r="AB461" i="1" s="1"/>
  <c r="V82" i="1"/>
  <c r="AA82" i="1" s="1"/>
  <c r="AB82" i="1" s="1"/>
  <c r="T82" i="1"/>
  <c r="V33" i="1"/>
  <c r="AA33" i="1" s="1"/>
  <c r="AB33" i="1" s="1"/>
  <c r="T33" i="1"/>
  <c r="T179" i="1"/>
  <c r="V179" i="1"/>
  <c r="AA179" i="1" s="1"/>
  <c r="AB179" i="1" s="1"/>
  <c r="V327" i="1"/>
  <c r="AA327" i="1" s="1"/>
  <c r="AB327" i="1" s="1"/>
  <c r="T327" i="1"/>
  <c r="V291" i="1"/>
  <c r="AA291" i="1" s="1"/>
  <c r="AB291" i="1" s="1"/>
  <c r="T291" i="1"/>
  <c r="V154" i="1"/>
  <c r="AA154" i="1" s="1"/>
  <c r="AB154" i="1" s="1"/>
  <c r="T154" i="1"/>
  <c r="V155" i="1"/>
  <c r="AA155" i="1" s="1"/>
  <c r="AB155" i="1" s="1"/>
  <c r="T155" i="1"/>
  <c r="V146" i="1"/>
  <c r="AA146" i="1" s="1"/>
  <c r="AB146" i="1" s="1"/>
  <c r="T146" i="1"/>
  <c r="V441" i="1"/>
  <c r="AA441" i="1" s="1"/>
  <c r="AB441" i="1" s="1"/>
  <c r="T441" i="1"/>
  <c r="V347" i="1"/>
  <c r="AA347" i="1" s="1"/>
  <c r="AB347" i="1" s="1"/>
  <c r="T347" i="1"/>
  <c r="V112" i="1"/>
  <c r="AA112" i="1" s="1"/>
  <c r="AB112" i="1" s="1"/>
  <c r="T112" i="1"/>
  <c r="V292" i="1"/>
  <c r="AA292" i="1" s="1"/>
  <c r="AB292" i="1" s="1"/>
  <c r="T292" i="1"/>
  <c r="V36" i="1"/>
  <c r="AA36" i="1" s="1"/>
  <c r="AB36" i="1" s="1"/>
  <c r="T36" i="1"/>
  <c r="T410" i="1"/>
  <c r="V410" i="1"/>
  <c r="AA410" i="1" s="1"/>
  <c r="AB410" i="1" s="1"/>
  <c r="V53" i="1"/>
  <c r="AA53" i="1" s="1"/>
  <c r="AB53" i="1" s="1"/>
  <c r="T53" i="1"/>
  <c r="T383" i="1"/>
  <c r="V383" i="1"/>
  <c r="AA383" i="1" s="1"/>
  <c r="AB383" i="1" s="1"/>
  <c r="V452" i="1"/>
  <c r="AA452" i="1" s="1"/>
  <c r="AB452" i="1" s="1"/>
  <c r="T452" i="1"/>
  <c r="V293" i="1"/>
  <c r="AA293" i="1" s="1"/>
  <c r="AB293" i="1" s="1"/>
  <c r="T293" i="1"/>
  <c r="T51" i="1"/>
  <c r="V51" i="1"/>
  <c r="AA51" i="1" s="1"/>
  <c r="AB51" i="1" s="1"/>
  <c r="V102" i="1"/>
  <c r="AA102" i="1" s="1"/>
  <c r="AB102" i="1" s="1"/>
  <c r="T102" i="1"/>
  <c r="V272" i="1"/>
  <c r="AA272" i="1" s="1"/>
  <c r="AB272" i="1" s="1"/>
  <c r="T272" i="1"/>
  <c r="V472" i="1"/>
  <c r="AA472" i="1" s="1"/>
  <c r="AB472" i="1" s="1"/>
  <c r="T472" i="1"/>
  <c r="V500" i="1"/>
  <c r="AA500" i="1" s="1"/>
  <c r="AB500" i="1" s="1"/>
  <c r="T500" i="1"/>
  <c r="V353" i="1"/>
  <c r="AA353" i="1" s="1"/>
  <c r="AB353" i="1" s="1"/>
  <c r="T353" i="1"/>
  <c r="V241" i="1"/>
  <c r="AA241" i="1" s="1"/>
  <c r="AB241" i="1" s="1"/>
  <c r="T241" i="1"/>
  <c r="V43" i="1"/>
  <c r="AA43" i="1" s="1"/>
  <c r="AB43" i="1" s="1"/>
  <c r="T43" i="1"/>
  <c r="V117" i="1"/>
  <c r="AA117" i="1" s="1"/>
  <c r="AB117" i="1" s="1"/>
  <c r="T117" i="1"/>
  <c r="T58" i="1"/>
  <c r="V58" i="1"/>
  <c r="AA58" i="1" s="1"/>
  <c r="AB58" i="1" s="1"/>
  <c r="V212" i="1"/>
  <c r="AA212" i="1" s="1"/>
  <c r="AB212" i="1" s="1"/>
  <c r="T212" i="1"/>
  <c r="V397" i="1"/>
  <c r="AA397" i="1" s="1"/>
  <c r="AB397" i="1" s="1"/>
  <c r="T397" i="1"/>
  <c r="V151" i="1"/>
  <c r="AA151" i="1" s="1"/>
  <c r="AB151" i="1" s="1"/>
  <c r="T151" i="1"/>
  <c r="V162" i="1"/>
  <c r="AA162" i="1" s="1"/>
  <c r="AB162" i="1" s="1"/>
  <c r="T162" i="1"/>
  <c r="T214" i="1"/>
  <c r="V214" i="1"/>
  <c r="AA214" i="1" s="1"/>
  <c r="AB214" i="1" s="1"/>
  <c r="T138" i="1"/>
  <c r="V138" i="1"/>
  <c r="AA138" i="1" s="1"/>
  <c r="AB138" i="1" s="1"/>
  <c r="V326" i="1"/>
  <c r="AA326" i="1" s="1"/>
  <c r="AB326" i="1" s="1"/>
  <c r="T326" i="1"/>
  <c r="T451" i="1"/>
  <c r="V451" i="1"/>
  <c r="AA451" i="1" s="1"/>
  <c r="AB451" i="1" s="1"/>
  <c r="V216" i="1"/>
  <c r="AA216" i="1" s="1"/>
  <c r="AB216" i="1" s="1"/>
  <c r="T216" i="1"/>
  <c r="V226" i="1"/>
  <c r="AA226" i="1" s="1"/>
  <c r="AB226" i="1" s="1"/>
  <c r="T226" i="1"/>
  <c r="V209" i="1"/>
  <c r="AA209" i="1" s="1"/>
  <c r="AB209" i="1" s="1"/>
  <c r="T209" i="1"/>
  <c r="V198" i="1"/>
  <c r="AA198" i="1" s="1"/>
  <c r="AB198" i="1" s="1"/>
  <c r="T198" i="1"/>
  <c r="V147" i="1"/>
  <c r="AA147" i="1" s="1"/>
  <c r="AB147" i="1" s="1"/>
  <c r="T147" i="1"/>
  <c r="V217" i="1"/>
  <c r="AA217" i="1" s="1"/>
  <c r="AB217" i="1" s="1"/>
  <c r="T217" i="1"/>
  <c r="V6" i="1"/>
  <c r="AA6" i="1" s="1"/>
  <c r="AB6" i="1" s="1"/>
  <c r="T6" i="1"/>
  <c r="V379" i="1"/>
  <c r="AA379" i="1" s="1"/>
  <c r="AB379" i="1" s="1"/>
  <c r="T379" i="1"/>
  <c r="V471" i="1"/>
  <c r="AA471" i="1" s="1"/>
  <c r="AB471" i="1" s="1"/>
  <c r="T471" i="1"/>
  <c r="V123" i="1"/>
  <c r="AA123" i="1" s="1"/>
  <c r="AB123" i="1" s="1"/>
  <c r="T123" i="1"/>
  <c r="V283" i="1"/>
  <c r="AA283" i="1" s="1"/>
  <c r="AB283" i="1" s="1"/>
  <c r="T283" i="1"/>
  <c r="V35" i="1"/>
  <c r="AA35" i="1" s="1"/>
  <c r="AB35" i="1" s="1"/>
  <c r="T35" i="1"/>
  <c r="V342" i="1"/>
  <c r="AA342" i="1" s="1"/>
  <c r="AB342" i="1" s="1"/>
  <c r="T342" i="1"/>
  <c r="V135" i="1"/>
  <c r="AA135" i="1" s="1"/>
  <c r="AB135" i="1" s="1"/>
  <c r="T135" i="1"/>
  <c r="T343" i="1"/>
  <c r="V343" i="1"/>
  <c r="AA343" i="1" s="1"/>
  <c r="AB343" i="1" s="1"/>
  <c r="V95" i="1"/>
  <c r="AA95" i="1" s="1"/>
  <c r="AB95" i="1" s="1"/>
  <c r="T95" i="1"/>
  <c r="V13" i="1"/>
  <c r="AA13" i="1" s="1"/>
  <c r="AB13" i="1" s="1"/>
  <c r="T13" i="1"/>
  <c r="V299" i="1"/>
  <c r="AA299" i="1" s="1"/>
  <c r="AB299" i="1" s="1"/>
  <c r="T299" i="1"/>
  <c r="V201" i="1"/>
  <c r="AA201" i="1" s="1"/>
  <c r="AB201" i="1" s="1"/>
  <c r="T201" i="1"/>
  <c r="T263" i="1"/>
  <c r="V263" i="1"/>
  <c r="AA263" i="1" s="1"/>
  <c r="AB263" i="1" s="1"/>
  <c r="V426" i="1"/>
  <c r="AA426" i="1" s="1"/>
  <c r="AB426" i="1" s="1"/>
  <c r="T426" i="1"/>
  <c r="V422" i="1"/>
  <c r="AA422" i="1" s="1"/>
  <c r="AB422" i="1" s="1"/>
  <c r="T422" i="1"/>
  <c r="T84" i="1"/>
  <c r="V84" i="1"/>
  <c r="AA84" i="1" s="1"/>
  <c r="AB84" i="1" s="1"/>
  <c r="V253" i="1"/>
  <c r="AA253" i="1" s="1"/>
  <c r="AB253" i="1" s="1"/>
  <c r="T253" i="1"/>
  <c r="T300" i="1"/>
  <c r="V300" i="1"/>
  <c r="AA300" i="1" s="1"/>
  <c r="AB300" i="1" s="1"/>
  <c r="T271" i="1"/>
  <c r="V271" i="1"/>
  <c r="AA271" i="1" s="1"/>
  <c r="AB271" i="1" s="1"/>
  <c r="V267" i="1"/>
  <c r="AA267" i="1" s="1"/>
  <c r="AB267" i="1" s="1"/>
  <c r="T267" i="1"/>
  <c r="V23" i="1"/>
  <c r="AA23" i="1" s="1"/>
  <c r="AB23" i="1" s="1"/>
  <c r="T23" i="1"/>
  <c r="V499" i="1"/>
  <c r="AA499" i="1" s="1"/>
  <c r="AB499" i="1" s="1"/>
  <c r="T499" i="1"/>
  <c r="V145" i="1"/>
  <c r="AA145" i="1" s="1"/>
  <c r="AB145" i="1" s="1"/>
  <c r="T145" i="1"/>
  <c r="V37" i="1"/>
  <c r="AA37" i="1" s="1"/>
  <c r="AB37" i="1" s="1"/>
  <c r="T37" i="1"/>
  <c r="T68" i="1"/>
  <c r="V68" i="1"/>
  <c r="AA68" i="1" s="1"/>
  <c r="AB68" i="1" s="1"/>
  <c r="V30" i="1"/>
  <c r="AA30" i="1" s="1"/>
  <c r="AB30" i="1" s="1"/>
  <c r="T30" i="1"/>
  <c r="V239" i="1"/>
  <c r="AA239" i="1" s="1"/>
  <c r="AB239" i="1" s="1"/>
  <c r="T239" i="1"/>
  <c r="V164" i="1"/>
  <c r="AA164" i="1" s="1"/>
  <c r="AB164" i="1" s="1"/>
  <c r="T164" i="1"/>
  <c r="V189" i="1"/>
  <c r="AA189" i="1" s="1"/>
  <c r="AB189" i="1" s="1"/>
  <c r="T189" i="1"/>
  <c r="T136" i="1"/>
  <c r="V136" i="1"/>
  <c r="AA136" i="1" s="1"/>
  <c r="AB136" i="1" s="1"/>
  <c r="V240" i="1"/>
  <c r="AA240" i="1" s="1"/>
  <c r="AB240" i="1" s="1"/>
  <c r="T240" i="1"/>
  <c r="V222" i="1"/>
  <c r="AA222" i="1" s="1"/>
  <c r="AB222" i="1" s="1"/>
  <c r="T222" i="1"/>
  <c r="V374" i="1"/>
  <c r="AA374" i="1" s="1"/>
  <c r="AB374" i="1" s="1"/>
  <c r="T374" i="1"/>
  <c r="V207" i="1"/>
  <c r="AA207" i="1" s="1"/>
  <c r="AB207" i="1" s="1"/>
  <c r="T207" i="1"/>
  <c r="V130" i="1"/>
  <c r="AA130" i="1" s="1"/>
  <c r="AB130" i="1" s="1"/>
  <c r="T130" i="1"/>
  <c r="V386" i="1"/>
  <c r="AA386" i="1" s="1"/>
  <c r="AB386" i="1" s="1"/>
  <c r="T386" i="1"/>
  <c r="V289" i="1"/>
  <c r="AA289" i="1" s="1"/>
  <c r="AB289" i="1" s="1"/>
  <c r="T289" i="1"/>
  <c r="V66" i="1"/>
  <c r="AA66" i="1" s="1"/>
  <c r="AB66" i="1" s="1"/>
  <c r="T66" i="1"/>
  <c r="V185" i="1"/>
  <c r="AA185" i="1" s="1"/>
  <c r="AB185" i="1" s="1"/>
  <c r="T185" i="1"/>
  <c r="T338" i="1"/>
  <c r="V338" i="1"/>
  <c r="AA338" i="1" s="1"/>
  <c r="AB338" i="1" s="1"/>
  <c r="V470" i="1"/>
  <c r="AA470" i="1" s="1"/>
  <c r="AB470" i="1" s="1"/>
  <c r="T470" i="1"/>
  <c r="V257" i="1"/>
  <c r="AA257" i="1" s="1"/>
  <c r="AB257" i="1" s="1"/>
  <c r="T257" i="1"/>
  <c r="V285" i="1"/>
  <c r="AA285" i="1" s="1"/>
  <c r="AB285" i="1" s="1"/>
  <c r="T285" i="1"/>
  <c r="T400" i="1"/>
  <c r="V400" i="1"/>
  <c r="AA400" i="1" s="1"/>
  <c r="AB400" i="1" s="1"/>
  <c r="V473" i="1"/>
  <c r="AA473" i="1" s="1"/>
  <c r="AB473" i="1" s="1"/>
  <c r="T473" i="1"/>
  <c r="T396" i="1"/>
  <c r="V396" i="1"/>
  <c r="AA396" i="1" s="1"/>
  <c r="AB396" i="1" s="1"/>
  <c r="V446" i="1"/>
  <c r="AA446" i="1" s="1"/>
  <c r="AB446" i="1" s="1"/>
  <c r="T446" i="1"/>
  <c r="V365" i="1"/>
  <c r="AA365" i="1" s="1"/>
  <c r="AB365" i="1" s="1"/>
  <c r="T365" i="1"/>
  <c r="V244" i="1"/>
  <c r="AA244" i="1" s="1"/>
  <c r="AB244" i="1" s="1"/>
  <c r="T244" i="1"/>
  <c r="T134" i="1"/>
  <c r="V134" i="1"/>
  <c r="AA134" i="1" s="1"/>
  <c r="AB134" i="1" s="1"/>
  <c r="V86" i="1"/>
  <c r="AA86" i="1" s="1"/>
  <c r="AB86" i="1" s="1"/>
  <c r="T86" i="1"/>
  <c r="V360" i="1"/>
  <c r="AA360" i="1" s="1"/>
  <c r="AB360" i="1" s="1"/>
  <c r="T360" i="1"/>
  <c r="V234" i="1"/>
  <c r="AA234" i="1" s="1"/>
  <c r="AB234" i="1" s="1"/>
  <c r="T234" i="1"/>
  <c r="V434" i="1"/>
  <c r="AA434" i="1" s="1"/>
  <c r="AB434" i="1" s="1"/>
  <c r="T434" i="1"/>
  <c r="V444" i="1"/>
  <c r="AA444" i="1" s="1"/>
  <c r="AB444" i="1" s="1"/>
  <c r="T444" i="1"/>
  <c r="V57" i="1"/>
  <c r="AA57" i="1" s="1"/>
  <c r="AB57" i="1" s="1"/>
  <c r="T57" i="1"/>
  <c r="V324" i="1"/>
  <c r="AA324" i="1" s="1"/>
  <c r="AB324" i="1" s="1"/>
  <c r="T324" i="1"/>
  <c r="V104" i="1"/>
  <c r="AA104" i="1" s="1"/>
  <c r="AB104" i="1" s="1"/>
  <c r="T104" i="1"/>
  <c r="T261" i="1"/>
  <c r="V261" i="1"/>
  <c r="AA261" i="1" s="1"/>
  <c r="AB261" i="1" s="1"/>
  <c r="V409" i="1"/>
  <c r="AA409" i="1" s="1"/>
  <c r="AB409" i="1" s="1"/>
  <c r="T409" i="1"/>
  <c r="V302" i="1"/>
  <c r="AA302" i="1" s="1"/>
  <c r="AB302" i="1" s="1"/>
  <c r="T302" i="1"/>
  <c r="V377" i="1"/>
  <c r="AA377" i="1" s="1"/>
  <c r="AB377" i="1" s="1"/>
  <c r="T377" i="1"/>
  <c r="V255" i="1"/>
  <c r="AA255" i="1" s="1"/>
  <c r="AB255" i="1" s="1"/>
  <c r="T255" i="1"/>
  <c r="V438" i="1"/>
  <c r="AA438" i="1" s="1"/>
  <c r="AB438" i="1" s="1"/>
  <c r="T438" i="1"/>
  <c r="V124" i="1"/>
  <c r="AA124" i="1" s="1"/>
  <c r="AB124" i="1" s="1"/>
  <c r="T124" i="1"/>
  <c r="T454" i="1"/>
  <c r="V454" i="1"/>
  <c r="AA454" i="1" s="1"/>
  <c r="AB454" i="1" s="1"/>
  <c r="T108" i="1"/>
  <c r="V108" i="1"/>
  <c r="AA108" i="1" s="1"/>
  <c r="AB108" i="1" s="1"/>
  <c r="V486" i="1"/>
  <c r="AA486" i="1" s="1"/>
  <c r="AB486" i="1" s="1"/>
  <c r="T486" i="1"/>
  <c r="V288" i="1"/>
  <c r="AA288" i="1" s="1"/>
  <c r="AB288" i="1" s="1"/>
  <c r="T288" i="1"/>
  <c r="T103" i="1"/>
  <c r="V103" i="1"/>
  <c r="AA103" i="1" s="1"/>
  <c r="AB103" i="1" s="1"/>
  <c r="T89" i="1"/>
  <c r="V89" i="1"/>
  <c r="AA89" i="1" s="1"/>
  <c r="AB89" i="1" s="1"/>
  <c r="V85" i="1"/>
  <c r="AA85" i="1" s="1"/>
  <c r="AB85" i="1" s="1"/>
  <c r="T85" i="1"/>
  <c r="V298" i="1"/>
  <c r="AA298" i="1" s="1"/>
  <c r="AB298" i="1" s="1"/>
  <c r="T298" i="1"/>
  <c r="V221" i="1"/>
  <c r="AA221" i="1" s="1"/>
  <c r="AB221" i="1" s="1"/>
  <c r="T221" i="1"/>
  <c r="V265" i="1"/>
  <c r="AA265" i="1" s="1"/>
  <c r="AB265" i="1" s="1"/>
  <c r="T265" i="1"/>
  <c r="V275" i="1"/>
  <c r="AA275" i="1" s="1"/>
  <c r="AB275" i="1" s="1"/>
  <c r="T275" i="1"/>
  <c r="V384" i="1"/>
  <c r="AA384" i="1" s="1"/>
  <c r="AB384" i="1" s="1"/>
  <c r="T384" i="1"/>
  <c r="V9" i="1"/>
  <c r="AA9" i="1" s="1"/>
  <c r="AB9" i="1" s="1"/>
  <c r="T9" i="1"/>
  <c r="V249" i="1"/>
  <c r="AA249" i="1" s="1"/>
  <c r="AB249" i="1" s="1"/>
  <c r="T249" i="1"/>
  <c r="V132" i="1"/>
  <c r="AA132" i="1" s="1"/>
  <c r="AB132" i="1" s="1"/>
  <c r="T132" i="1"/>
  <c r="V97" i="1"/>
  <c r="AA97" i="1" s="1"/>
  <c r="AB97" i="1" s="1"/>
  <c r="T97" i="1"/>
  <c r="V59" i="1"/>
  <c r="AA59" i="1" s="1"/>
  <c r="AB59" i="1" s="1"/>
  <c r="T59" i="1"/>
  <c r="V29" i="1"/>
  <c r="AA29" i="1" s="1"/>
  <c r="AB29" i="1" s="1"/>
  <c r="T29" i="1"/>
  <c r="V372" i="1"/>
  <c r="AA372" i="1" s="1"/>
  <c r="AB372" i="1" s="1"/>
  <c r="T372" i="1"/>
  <c r="V93" i="1"/>
  <c r="AA93" i="1" s="1"/>
  <c r="AB93" i="1" s="1"/>
  <c r="T93" i="1"/>
  <c r="V366" i="1"/>
  <c r="AA366" i="1" s="1"/>
  <c r="AB366" i="1" s="1"/>
  <c r="T366" i="1"/>
  <c r="V492" i="1"/>
  <c r="AA492" i="1" s="1"/>
  <c r="AB492" i="1" s="1"/>
  <c r="T492" i="1"/>
  <c r="V502" i="1"/>
  <c r="AA502" i="1" s="1"/>
  <c r="AB502" i="1" s="1"/>
  <c r="T502" i="1"/>
  <c r="V73" i="1"/>
  <c r="AA73" i="1" s="1"/>
  <c r="AB73" i="1" s="1"/>
  <c r="T73" i="1"/>
  <c r="V127" i="1"/>
  <c r="AA127" i="1" s="1"/>
  <c r="AB127" i="1" s="1"/>
  <c r="T127" i="1"/>
  <c r="V408" i="1"/>
  <c r="AA408" i="1" s="1"/>
  <c r="AB408" i="1" s="1"/>
  <c r="T408" i="1"/>
  <c r="V349" i="1"/>
  <c r="AA349" i="1" s="1"/>
  <c r="AB349" i="1" s="1"/>
  <c r="T349" i="1"/>
  <c r="V150" i="1"/>
  <c r="AA150" i="1" s="1"/>
  <c r="AB150" i="1" s="1"/>
  <c r="T150" i="1"/>
  <c r="V475" i="1"/>
  <c r="AA475" i="1" s="1"/>
  <c r="AB475" i="1" s="1"/>
  <c r="T475" i="1"/>
  <c r="V325" i="1"/>
  <c r="AA325" i="1" s="1"/>
  <c r="AB325" i="1" s="1"/>
  <c r="T325" i="1"/>
  <c r="V493" i="1"/>
  <c r="AA493" i="1" s="1"/>
  <c r="AB493" i="1" s="1"/>
  <c r="T493" i="1"/>
  <c r="V196" i="1"/>
  <c r="AA196" i="1" s="1"/>
  <c r="AB196" i="1" s="1"/>
  <c r="T196" i="1"/>
  <c r="V18" i="1"/>
  <c r="AA18" i="1" s="1"/>
  <c r="AB18" i="1" s="1"/>
  <c r="T18" i="1"/>
  <c r="T3" i="1"/>
  <c r="AA3" i="1"/>
  <c r="AB3" i="1" s="1"/>
  <c r="D68" i="1"/>
  <c r="D61" i="1"/>
  <c r="D60" i="1" s="1"/>
  <c r="J20" i="2" s="1"/>
  <c r="D66" i="1"/>
  <c r="J25" i="2" s="1"/>
  <c r="AC3" i="1" l="1"/>
  <c r="AC16" i="1"/>
  <c r="AD16" i="1" s="1"/>
  <c r="AC32" i="1"/>
  <c r="AD32" i="1" s="1"/>
  <c r="AC48" i="1"/>
  <c r="AD48" i="1" s="1"/>
  <c r="AC64" i="1"/>
  <c r="AD64" i="1" s="1"/>
  <c r="AC80" i="1"/>
  <c r="AD80" i="1" s="1"/>
  <c r="AC96" i="1"/>
  <c r="AD96" i="1" s="1"/>
  <c r="AE96" i="1" s="1"/>
  <c r="AC112" i="1"/>
  <c r="AD112" i="1" s="1"/>
  <c r="AE112" i="1" s="1"/>
  <c r="AC128" i="1"/>
  <c r="AD128" i="1" s="1"/>
  <c r="AC144" i="1"/>
  <c r="AD144" i="1" s="1"/>
  <c r="AC160" i="1"/>
  <c r="AD160" i="1" s="1"/>
  <c r="AE160" i="1" s="1"/>
  <c r="AC176" i="1"/>
  <c r="AD176" i="1" s="1"/>
  <c r="AE176" i="1" s="1"/>
  <c r="AC192" i="1"/>
  <c r="AD192" i="1" s="1"/>
  <c r="AE192" i="1" s="1"/>
  <c r="AC208" i="1"/>
  <c r="AD208" i="1" s="1"/>
  <c r="AE208" i="1" s="1"/>
  <c r="AC224" i="1"/>
  <c r="AD224" i="1" s="1"/>
  <c r="AE224" i="1" s="1"/>
  <c r="AC240" i="1"/>
  <c r="AD240" i="1" s="1"/>
  <c r="AE240" i="1" s="1"/>
  <c r="AC256" i="1"/>
  <c r="AD256" i="1" s="1"/>
  <c r="AC272" i="1"/>
  <c r="AD272" i="1" s="1"/>
  <c r="AC288" i="1"/>
  <c r="AD288" i="1" s="1"/>
  <c r="AC304" i="1"/>
  <c r="AD304" i="1" s="1"/>
  <c r="AE304" i="1" s="1"/>
  <c r="AC320" i="1"/>
  <c r="AD320" i="1" s="1"/>
  <c r="AC336" i="1"/>
  <c r="AD336" i="1" s="1"/>
  <c r="AC352" i="1"/>
  <c r="AD352" i="1" s="1"/>
  <c r="AC368" i="1"/>
  <c r="AD368" i="1" s="1"/>
  <c r="AE368" i="1" s="1"/>
  <c r="AC384" i="1"/>
  <c r="AD384" i="1" s="1"/>
  <c r="AC400" i="1"/>
  <c r="AD400" i="1" s="1"/>
  <c r="AE400" i="1" s="1"/>
  <c r="AC416" i="1"/>
  <c r="AD416" i="1" s="1"/>
  <c r="AE416" i="1" s="1"/>
  <c r="AC432" i="1"/>
  <c r="AD432" i="1" s="1"/>
  <c r="AE432" i="1" s="1"/>
  <c r="AC448" i="1"/>
  <c r="AD448" i="1" s="1"/>
  <c r="AE448" i="1" s="1"/>
  <c r="AC464" i="1"/>
  <c r="AD464" i="1" s="1"/>
  <c r="AE464" i="1" s="1"/>
  <c r="AC480" i="1"/>
  <c r="AD480" i="1" s="1"/>
  <c r="AE480" i="1" s="1"/>
  <c r="AC496" i="1"/>
  <c r="AD496" i="1" s="1"/>
  <c r="AE496" i="1" s="1"/>
  <c r="AC17" i="1"/>
  <c r="AD17" i="1" s="1"/>
  <c r="AC33" i="1"/>
  <c r="AD33" i="1" s="1"/>
  <c r="AC49" i="1"/>
  <c r="AD49" i="1" s="1"/>
  <c r="AC65" i="1"/>
  <c r="AD65" i="1" s="1"/>
  <c r="AE65" i="1" s="1"/>
  <c r="AC81" i="1"/>
  <c r="AD81" i="1" s="1"/>
  <c r="AC97" i="1"/>
  <c r="AD97" i="1" s="1"/>
  <c r="AC113" i="1"/>
  <c r="AD113" i="1" s="1"/>
  <c r="AC129" i="1"/>
  <c r="AD129" i="1" s="1"/>
  <c r="AE129" i="1" s="1"/>
  <c r="AC145" i="1"/>
  <c r="AD145" i="1" s="1"/>
  <c r="AC161" i="1"/>
  <c r="AD161" i="1" s="1"/>
  <c r="AE161" i="1" s="1"/>
  <c r="AC177" i="1"/>
  <c r="AD177" i="1" s="1"/>
  <c r="AE177" i="1" s="1"/>
  <c r="AC193" i="1"/>
  <c r="AD193" i="1" s="1"/>
  <c r="AE193" i="1" s="1"/>
  <c r="AC209" i="1"/>
  <c r="AD209" i="1" s="1"/>
  <c r="AE209" i="1" s="1"/>
  <c r="AC225" i="1"/>
  <c r="AD225" i="1" s="1"/>
  <c r="AE225" i="1" s="1"/>
  <c r="AC241" i="1"/>
  <c r="AD241" i="1" s="1"/>
  <c r="AE241" i="1" s="1"/>
  <c r="AC257" i="1"/>
  <c r="AD257" i="1" s="1"/>
  <c r="AE257" i="1" s="1"/>
  <c r="AC273" i="1"/>
  <c r="AD273" i="1" s="1"/>
  <c r="AC289" i="1"/>
  <c r="AD289" i="1" s="1"/>
  <c r="AC305" i="1"/>
  <c r="AD305" i="1" s="1"/>
  <c r="AC321" i="1"/>
  <c r="AD321" i="1" s="1"/>
  <c r="AC337" i="1"/>
  <c r="AD337" i="1" s="1"/>
  <c r="AC353" i="1"/>
  <c r="AD353" i="1" s="1"/>
  <c r="AC369" i="1"/>
  <c r="AD369" i="1" s="1"/>
  <c r="AC385" i="1"/>
  <c r="AD385" i="1" s="1"/>
  <c r="AE385" i="1" s="1"/>
  <c r="AC401" i="1"/>
  <c r="AD401" i="1" s="1"/>
  <c r="AC417" i="1"/>
  <c r="AD417" i="1" s="1"/>
  <c r="AE417" i="1" s="1"/>
  <c r="AC433" i="1"/>
  <c r="AD433" i="1" s="1"/>
  <c r="AE433" i="1" s="1"/>
  <c r="AC449" i="1"/>
  <c r="AD449" i="1" s="1"/>
  <c r="AE449" i="1" s="1"/>
  <c r="AC465" i="1"/>
  <c r="AD465" i="1" s="1"/>
  <c r="AE465" i="1" s="1"/>
  <c r="AC481" i="1"/>
  <c r="AD481" i="1" s="1"/>
  <c r="AE481" i="1" s="1"/>
  <c r="AC497" i="1"/>
  <c r="AD497" i="1" s="1"/>
  <c r="AE497" i="1" s="1"/>
  <c r="AC18" i="1"/>
  <c r="AD18" i="1" s="1"/>
  <c r="AE18" i="1" s="1"/>
  <c r="AC34" i="1"/>
  <c r="AD34" i="1" s="1"/>
  <c r="AC50" i="1"/>
  <c r="AD50" i="1" s="1"/>
  <c r="AC66" i="1"/>
  <c r="AD66" i="1" s="1"/>
  <c r="AC82" i="1"/>
  <c r="AD82" i="1" s="1"/>
  <c r="AC98" i="1"/>
  <c r="AD98" i="1" s="1"/>
  <c r="AC114" i="1"/>
  <c r="AD114" i="1" s="1"/>
  <c r="AC130" i="1"/>
  <c r="AD130" i="1" s="1"/>
  <c r="AE130" i="1" s="1"/>
  <c r="AC146" i="1"/>
  <c r="AD146" i="1" s="1"/>
  <c r="AE146" i="1" s="1"/>
  <c r="AC162" i="1"/>
  <c r="AD162" i="1" s="1"/>
  <c r="AC178" i="1"/>
  <c r="AD178" i="1" s="1"/>
  <c r="AE178" i="1" s="1"/>
  <c r="AC194" i="1"/>
  <c r="AD194" i="1" s="1"/>
  <c r="AE194" i="1" s="1"/>
  <c r="AC210" i="1"/>
  <c r="AD210" i="1" s="1"/>
  <c r="AE210" i="1" s="1"/>
  <c r="AC226" i="1"/>
  <c r="AD226" i="1" s="1"/>
  <c r="AE226" i="1" s="1"/>
  <c r="AC242" i="1"/>
  <c r="AD242" i="1" s="1"/>
  <c r="AE242" i="1" s="1"/>
  <c r="AC258" i="1"/>
  <c r="AD258" i="1" s="1"/>
  <c r="AE258" i="1" s="1"/>
  <c r="AC274" i="1"/>
  <c r="AD274" i="1" s="1"/>
  <c r="AE274" i="1" s="1"/>
  <c r="AC290" i="1"/>
  <c r="AD290" i="1" s="1"/>
  <c r="AC306" i="1"/>
  <c r="AD306" i="1" s="1"/>
  <c r="AC322" i="1"/>
  <c r="AD322" i="1" s="1"/>
  <c r="AC338" i="1"/>
  <c r="AD338" i="1" s="1"/>
  <c r="AC354" i="1"/>
  <c r="AD354" i="1" s="1"/>
  <c r="AC370" i="1"/>
  <c r="AD370" i="1" s="1"/>
  <c r="AC386" i="1"/>
  <c r="AD386" i="1" s="1"/>
  <c r="AE386" i="1" s="1"/>
  <c r="AC402" i="1"/>
  <c r="AD402" i="1" s="1"/>
  <c r="AE402" i="1" s="1"/>
  <c r="AC418" i="1"/>
  <c r="AD418" i="1" s="1"/>
  <c r="AE418" i="1" s="1"/>
  <c r="AC434" i="1"/>
  <c r="AD434" i="1" s="1"/>
  <c r="AE434" i="1" s="1"/>
  <c r="AC450" i="1"/>
  <c r="AD450" i="1" s="1"/>
  <c r="AE450" i="1" s="1"/>
  <c r="AC466" i="1"/>
  <c r="AD466" i="1" s="1"/>
  <c r="AE466" i="1" s="1"/>
  <c r="AC482" i="1"/>
  <c r="AD482" i="1" s="1"/>
  <c r="AE482" i="1" s="1"/>
  <c r="AC498" i="1"/>
  <c r="AD498" i="1" s="1"/>
  <c r="AE498" i="1" s="1"/>
  <c r="AC19" i="1"/>
  <c r="AD19" i="1" s="1"/>
  <c r="AE19" i="1" s="1"/>
  <c r="AC35" i="1"/>
  <c r="AD35" i="1" s="1"/>
  <c r="AE35" i="1" s="1"/>
  <c r="AC51" i="1"/>
  <c r="AD51" i="1" s="1"/>
  <c r="AC67" i="1"/>
  <c r="AD67" i="1" s="1"/>
  <c r="AC83" i="1"/>
  <c r="AD83" i="1" s="1"/>
  <c r="AC99" i="1"/>
  <c r="AD99" i="1" s="1"/>
  <c r="AC115" i="1"/>
  <c r="AD115" i="1" s="1"/>
  <c r="AC131" i="1"/>
  <c r="AD131" i="1" s="1"/>
  <c r="AC147" i="1"/>
  <c r="AD147" i="1" s="1"/>
  <c r="AE147" i="1" s="1"/>
  <c r="AC163" i="1"/>
  <c r="AD163" i="1" s="1"/>
  <c r="AE163" i="1" s="1"/>
  <c r="AC179" i="1"/>
  <c r="AD179" i="1" s="1"/>
  <c r="AC195" i="1"/>
  <c r="AD195" i="1" s="1"/>
  <c r="AE195" i="1" s="1"/>
  <c r="AC211" i="1"/>
  <c r="AD211" i="1" s="1"/>
  <c r="AE211" i="1" s="1"/>
  <c r="AC227" i="1"/>
  <c r="AD227" i="1" s="1"/>
  <c r="AE227" i="1" s="1"/>
  <c r="AC243" i="1"/>
  <c r="AD243" i="1" s="1"/>
  <c r="AE243" i="1" s="1"/>
  <c r="AC259" i="1"/>
  <c r="AD259" i="1" s="1"/>
  <c r="AE259" i="1" s="1"/>
  <c r="AC275" i="1"/>
  <c r="AD275" i="1" s="1"/>
  <c r="AE275" i="1" s="1"/>
  <c r="AC291" i="1"/>
  <c r="AD291" i="1" s="1"/>
  <c r="AE291" i="1" s="1"/>
  <c r="AC307" i="1"/>
  <c r="AD307" i="1" s="1"/>
  <c r="AC323" i="1"/>
  <c r="AD323" i="1" s="1"/>
  <c r="AC339" i="1"/>
  <c r="AD339" i="1" s="1"/>
  <c r="AC355" i="1"/>
  <c r="AD355" i="1" s="1"/>
  <c r="AC371" i="1"/>
  <c r="AD371" i="1" s="1"/>
  <c r="AC387" i="1"/>
  <c r="AD387" i="1" s="1"/>
  <c r="AC403" i="1"/>
  <c r="AD403" i="1" s="1"/>
  <c r="AE403" i="1" s="1"/>
  <c r="AC419" i="1"/>
  <c r="AD419" i="1" s="1"/>
  <c r="AE419" i="1" s="1"/>
  <c r="AC435" i="1"/>
  <c r="AD435" i="1" s="1"/>
  <c r="AE435" i="1" s="1"/>
  <c r="AC451" i="1"/>
  <c r="AD451" i="1" s="1"/>
  <c r="AE451" i="1" s="1"/>
  <c r="AC467" i="1"/>
  <c r="AD467" i="1" s="1"/>
  <c r="AE467" i="1" s="1"/>
  <c r="AC483" i="1"/>
  <c r="AD483" i="1" s="1"/>
  <c r="AE483" i="1" s="1"/>
  <c r="AC499" i="1"/>
  <c r="AD499" i="1" s="1"/>
  <c r="AE499" i="1" s="1"/>
  <c r="AC20" i="1"/>
  <c r="AD20" i="1" s="1"/>
  <c r="AE20" i="1" s="1"/>
  <c r="AC36" i="1"/>
  <c r="AD36" i="1" s="1"/>
  <c r="AE36" i="1" s="1"/>
  <c r="AC52" i="1"/>
  <c r="AD52" i="1" s="1"/>
  <c r="AE52" i="1" s="1"/>
  <c r="AC68" i="1"/>
  <c r="AD68" i="1" s="1"/>
  <c r="AC84" i="1"/>
  <c r="AD84" i="1" s="1"/>
  <c r="AC100" i="1"/>
  <c r="AD100" i="1" s="1"/>
  <c r="AC116" i="1"/>
  <c r="AD116" i="1" s="1"/>
  <c r="AC132" i="1"/>
  <c r="AD132" i="1" s="1"/>
  <c r="AC148" i="1"/>
  <c r="AD148" i="1" s="1"/>
  <c r="AC164" i="1"/>
  <c r="AD164" i="1" s="1"/>
  <c r="AE164" i="1" s="1"/>
  <c r="AC180" i="1"/>
  <c r="AD180" i="1" s="1"/>
  <c r="AE180" i="1" s="1"/>
  <c r="AC196" i="1"/>
  <c r="AD196" i="1" s="1"/>
  <c r="AC212" i="1"/>
  <c r="AD212" i="1" s="1"/>
  <c r="AE212" i="1" s="1"/>
  <c r="AC228" i="1"/>
  <c r="AD228" i="1" s="1"/>
  <c r="AE228" i="1" s="1"/>
  <c r="AC244" i="1"/>
  <c r="AD244" i="1" s="1"/>
  <c r="AE244" i="1" s="1"/>
  <c r="AC260" i="1"/>
  <c r="AD260" i="1" s="1"/>
  <c r="AE260" i="1" s="1"/>
  <c r="AC276" i="1"/>
  <c r="AD276" i="1" s="1"/>
  <c r="AE276" i="1" s="1"/>
  <c r="AC292" i="1"/>
  <c r="AD292" i="1" s="1"/>
  <c r="AE292" i="1" s="1"/>
  <c r="AC308" i="1"/>
  <c r="AD308" i="1" s="1"/>
  <c r="AE308" i="1" s="1"/>
  <c r="AC324" i="1"/>
  <c r="AD324" i="1" s="1"/>
  <c r="AC340" i="1"/>
  <c r="AD340" i="1" s="1"/>
  <c r="AC356" i="1"/>
  <c r="AD356" i="1" s="1"/>
  <c r="AC372" i="1"/>
  <c r="AD372" i="1" s="1"/>
  <c r="AE372" i="1" s="1"/>
  <c r="AC388" i="1"/>
  <c r="AD388" i="1" s="1"/>
  <c r="AC404" i="1"/>
  <c r="AD404" i="1" s="1"/>
  <c r="AE404" i="1" s="1"/>
  <c r="AC420" i="1"/>
  <c r="AD420" i="1" s="1"/>
  <c r="AE420" i="1" s="1"/>
  <c r="AC436" i="1"/>
  <c r="AD436" i="1" s="1"/>
  <c r="AE436" i="1" s="1"/>
  <c r="AC452" i="1"/>
  <c r="AD452" i="1" s="1"/>
  <c r="AE452" i="1" s="1"/>
  <c r="AC468" i="1"/>
  <c r="AD468" i="1" s="1"/>
  <c r="AE468" i="1" s="1"/>
  <c r="AC484" i="1"/>
  <c r="AD484" i="1" s="1"/>
  <c r="AE484" i="1" s="1"/>
  <c r="AC500" i="1"/>
  <c r="AD500" i="1" s="1"/>
  <c r="AE500" i="1" s="1"/>
  <c r="AC8" i="1"/>
  <c r="AD8" i="1" s="1"/>
  <c r="AE8" i="1" s="1"/>
  <c r="AC21" i="1"/>
  <c r="AD21" i="1" s="1"/>
  <c r="AE21" i="1" s="1"/>
  <c r="AC37" i="1"/>
  <c r="AD37" i="1" s="1"/>
  <c r="AE37" i="1" s="1"/>
  <c r="AC53" i="1"/>
  <c r="AD53" i="1" s="1"/>
  <c r="AE53" i="1" s="1"/>
  <c r="AC69" i="1"/>
  <c r="AD69" i="1" s="1"/>
  <c r="AE69" i="1" s="1"/>
  <c r="AC85" i="1"/>
  <c r="AD85" i="1" s="1"/>
  <c r="AC101" i="1"/>
  <c r="AD101" i="1" s="1"/>
  <c r="AC117" i="1"/>
  <c r="AD117" i="1" s="1"/>
  <c r="AE117" i="1" s="1"/>
  <c r="AC133" i="1"/>
  <c r="AD133" i="1" s="1"/>
  <c r="AC149" i="1"/>
  <c r="AD149" i="1" s="1"/>
  <c r="AC165" i="1"/>
  <c r="AD165" i="1" s="1"/>
  <c r="AE165" i="1" s="1"/>
  <c r="AC181" i="1"/>
  <c r="AD181" i="1" s="1"/>
  <c r="AE181" i="1" s="1"/>
  <c r="AC197" i="1"/>
  <c r="AD197" i="1" s="1"/>
  <c r="AE197" i="1" s="1"/>
  <c r="AC213" i="1"/>
  <c r="AD213" i="1" s="1"/>
  <c r="AE213" i="1" s="1"/>
  <c r="AC229" i="1"/>
  <c r="AD229" i="1" s="1"/>
  <c r="AE229" i="1" s="1"/>
  <c r="AC245" i="1"/>
  <c r="AD245" i="1" s="1"/>
  <c r="AE245" i="1" s="1"/>
  <c r="AC261" i="1"/>
  <c r="AD261" i="1" s="1"/>
  <c r="AE261" i="1" s="1"/>
  <c r="AC277" i="1"/>
  <c r="AD277" i="1" s="1"/>
  <c r="AE277" i="1" s="1"/>
  <c r="AC293" i="1"/>
  <c r="AD293" i="1" s="1"/>
  <c r="AE293" i="1" s="1"/>
  <c r="AC309" i="1"/>
  <c r="AD309" i="1" s="1"/>
  <c r="AE309" i="1" s="1"/>
  <c r="AC325" i="1"/>
  <c r="AD325" i="1" s="1"/>
  <c r="AE325" i="1" s="1"/>
  <c r="AC341" i="1"/>
  <c r="AD341" i="1" s="1"/>
  <c r="AC357" i="1"/>
  <c r="AD357" i="1" s="1"/>
  <c r="AC373" i="1"/>
  <c r="AD373" i="1" s="1"/>
  <c r="AE373" i="1" s="1"/>
  <c r="AC389" i="1"/>
  <c r="AD389" i="1" s="1"/>
  <c r="AC405" i="1"/>
  <c r="AD405" i="1" s="1"/>
  <c r="AC421" i="1"/>
  <c r="AD421" i="1" s="1"/>
  <c r="AE421" i="1" s="1"/>
  <c r="AC437" i="1"/>
  <c r="AD437" i="1" s="1"/>
  <c r="AC453" i="1"/>
  <c r="AD453" i="1" s="1"/>
  <c r="AE453" i="1" s="1"/>
  <c r="AC469" i="1"/>
  <c r="AD469" i="1" s="1"/>
  <c r="AE469" i="1" s="1"/>
  <c r="AC485" i="1"/>
  <c r="AD485" i="1" s="1"/>
  <c r="AE485" i="1" s="1"/>
  <c r="AC501" i="1"/>
  <c r="AD501" i="1" s="1"/>
  <c r="AE501" i="1" s="1"/>
  <c r="AC5" i="1"/>
  <c r="AD5" i="1" s="1"/>
  <c r="AE5" i="1" s="1"/>
  <c r="AC22" i="1"/>
  <c r="AD22" i="1" s="1"/>
  <c r="AE22" i="1" s="1"/>
  <c r="AC38" i="1"/>
  <c r="AD38" i="1" s="1"/>
  <c r="AE38" i="1" s="1"/>
  <c r="AC54" i="1"/>
  <c r="AD54" i="1" s="1"/>
  <c r="AE54" i="1" s="1"/>
  <c r="AC70" i="1"/>
  <c r="AD70" i="1" s="1"/>
  <c r="AE70" i="1" s="1"/>
  <c r="AC86" i="1"/>
  <c r="AD86" i="1" s="1"/>
  <c r="AC102" i="1"/>
  <c r="AD102" i="1" s="1"/>
  <c r="AC118" i="1"/>
  <c r="AD118" i="1" s="1"/>
  <c r="AE118" i="1" s="1"/>
  <c r="AC134" i="1"/>
  <c r="AD134" i="1" s="1"/>
  <c r="AC150" i="1"/>
  <c r="AD150" i="1" s="1"/>
  <c r="AE150" i="1" s="1"/>
  <c r="AC166" i="1"/>
  <c r="AD166" i="1" s="1"/>
  <c r="AE166" i="1" s="1"/>
  <c r="AC182" i="1"/>
  <c r="AD182" i="1" s="1"/>
  <c r="AE182" i="1" s="1"/>
  <c r="AC198" i="1"/>
  <c r="AD198" i="1" s="1"/>
  <c r="AE198" i="1" s="1"/>
  <c r="AC214" i="1"/>
  <c r="AD214" i="1" s="1"/>
  <c r="AE214" i="1" s="1"/>
  <c r="AC230" i="1"/>
  <c r="AD230" i="1" s="1"/>
  <c r="AE230" i="1" s="1"/>
  <c r="AC246" i="1"/>
  <c r="AD246" i="1" s="1"/>
  <c r="AE246" i="1" s="1"/>
  <c r="AC262" i="1"/>
  <c r="AD262" i="1" s="1"/>
  <c r="AE262" i="1" s="1"/>
  <c r="AC278" i="1"/>
  <c r="AD278" i="1" s="1"/>
  <c r="AE278" i="1" s="1"/>
  <c r="AC294" i="1"/>
  <c r="AD294" i="1" s="1"/>
  <c r="AE294" i="1" s="1"/>
  <c r="AC310" i="1"/>
  <c r="AD310" i="1" s="1"/>
  <c r="AE310" i="1" s="1"/>
  <c r="AC326" i="1"/>
  <c r="AD326" i="1" s="1"/>
  <c r="AC342" i="1"/>
  <c r="AD342" i="1" s="1"/>
  <c r="AC358" i="1"/>
  <c r="AD358" i="1" s="1"/>
  <c r="AC374" i="1"/>
  <c r="AD374" i="1" s="1"/>
  <c r="AE374" i="1" s="1"/>
  <c r="AC390" i="1"/>
  <c r="AD390" i="1" s="1"/>
  <c r="AE390" i="1" s="1"/>
  <c r="AC406" i="1"/>
  <c r="AD406" i="1" s="1"/>
  <c r="AE406" i="1" s="1"/>
  <c r="AC422" i="1"/>
  <c r="AD422" i="1" s="1"/>
  <c r="AE422" i="1" s="1"/>
  <c r="AC438" i="1"/>
  <c r="AD438" i="1" s="1"/>
  <c r="AE438" i="1" s="1"/>
  <c r="AC454" i="1"/>
  <c r="AD454" i="1" s="1"/>
  <c r="AE454" i="1" s="1"/>
  <c r="AC470" i="1"/>
  <c r="AD470" i="1" s="1"/>
  <c r="AE470" i="1" s="1"/>
  <c r="AC486" i="1"/>
  <c r="AD486" i="1" s="1"/>
  <c r="AE486" i="1" s="1"/>
  <c r="AC502" i="1"/>
  <c r="AD502" i="1" s="1"/>
  <c r="AE502" i="1" s="1"/>
  <c r="AC6" i="1"/>
  <c r="AD6" i="1" s="1"/>
  <c r="AE6" i="1" s="1"/>
  <c r="AC23" i="1"/>
  <c r="AD23" i="1" s="1"/>
  <c r="AE23" i="1" s="1"/>
  <c r="AC39" i="1"/>
  <c r="AD39" i="1" s="1"/>
  <c r="AE39" i="1" s="1"/>
  <c r="AC55" i="1"/>
  <c r="AD55" i="1" s="1"/>
  <c r="AE55" i="1" s="1"/>
  <c r="AC71" i="1"/>
  <c r="AD71" i="1" s="1"/>
  <c r="AE71" i="1" s="1"/>
  <c r="AC87" i="1"/>
  <c r="AD87" i="1" s="1"/>
  <c r="AC103" i="1"/>
  <c r="AD103" i="1" s="1"/>
  <c r="AC119" i="1"/>
  <c r="AD119" i="1" s="1"/>
  <c r="AE119" i="1" s="1"/>
  <c r="AC135" i="1"/>
  <c r="AD135" i="1" s="1"/>
  <c r="AE135" i="1" s="1"/>
  <c r="AC151" i="1"/>
  <c r="AD151" i="1" s="1"/>
  <c r="AE151" i="1" s="1"/>
  <c r="AC167" i="1"/>
  <c r="AD167" i="1" s="1"/>
  <c r="AC183" i="1"/>
  <c r="AD183" i="1" s="1"/>
  <c r="AE183" i="1" s="1"/>
  <c r="AC199" i="1"/>
  <c r="AD199" i="1" s="1"/>
  <c r="AE199" i="1" s="1"/>
  <c r="AC215" i="1"/>
  <c r="AD215" i="1" s="1"/>
  <c r="AC231" i="1"/>
  <c r="AD231" i="1" s="1"/>
  <c r="AE231" i="1" s="1"/>
  <c r="AC247" i="1"/>
  <c r="AD247" i="1" s="1"/>
  <c r="AE247" i="1" s="1"/>
  <c r="AC263" i="1"/>
  <c r="AD263" i="1" s="1"/>
  <c r="AE263" i="1" s="1"/>
  <c r="AC279" i="1"/>
  <c r="AD279" i="1" s="1"/>
  <c r="AE279" i="1" s="1"/>
  <c r="AC295" i="1"/>
  <c r="AD295" i="1" s="1"/>
  <c r="AE295" i="1" s="1"/>
  <c r="AC311" i="1"/>
  <c r="AD311" i="1" s="1"/>
  <c r="AE311" i="1" s="1"/>
  <c r="AC327" i="1"/>
  <c r="AD327" i="1" s="1"/>
  <c r="AE327" i="1" s="1"/>
  <c r="AC343" i="1"/>
  <c r="AD343" i="1" s="1"/>
  <c r="AE343" i="1" s="1"/>
  <c r="AC359" i="1"/>
  <c r="AD359" i="1" s="1"/>
  <c r="AE359" i="1" s="1"/>
  <c r="AC375" i="1"/>
  <c r="AD375" i="1" s="1"/>
  <c r="AE375" i="1" s="1"/>
  <c r="AC391" i="1"/>
  <c r="AD391" i="1" s="1"/>
  <c r="AE391" i="1" s="1"/>
  <c r="AC407" i="1"/>
  <c r="AD407" i="1" s="1"/>
  <c r="AE407" i="1" s="1"/>
  <c r="AC423" i="1"/>
  <c r="AD423" i="1" s="1"/>
  <c r="AE423" i="1" s="1"/>
  <c r="AC439" i="1"/>
  <c r="AD439" i="1" s="1"/>
  <c r="AE439" i="1" s="1"/>
  <c r="AC455" i="1"/>
  <c r="AD455" i="1" s="1"/>
  <c r="AE455" i="1" s="1"/>
  <c r="AC471" i="1"/>
  <c r="AD471" i="1" s="1"/>
  <c r="AE471" i="1" s="1"/>
  <c r="AC487" i="1"/>
  <c r="AD487" i="1" s="1"/>
  <c r="AE487" i="1" s="1"/>
  <c r="AC503" i="1"/>
  <c r="AD503" i="1" s="1"/>
  <c r="AE503" i="1" s="1"/>
  <c r="AC7" i="1"/>
  <c r="AD7" i="1" s="1"/>
  <c r="AE7" i="1" s="1"/>
  <c r="AC24" i="1"/>
  <c r="AD24" i="1" s="1"/>
  <c r="AE24" i="1" s="1"/>
  <c r="AC40" i="1"/>
  <c r="AD40" i="1" s="1"/>
  <c r="AE40" i="1" s="1"/>
  <c r="AC56" i="1"/>
  <c r="AD56" i="1" s="1"/>
  <c r="AE56" i="1" s="1"/>
  <c r="AC72" i="1"/>
  <c r="AD72" i="1" s="1"/>
  <c r="AE72" i="1" s="1"/>
  <c r="AC88" i="1"/>
  <c r="AD88" i="1" s="1"/>
  <c r="AC104" i="1"/>
  <c r="AD104" i="1" s="1"/>
  <c r="AE104" i="1" s="1"/>
  <c r="AC120" i="1"/>
  <c r="AD120" i="1" s="1"/>
  <c r="AE120" i="1" s="1"/>
  <c r="AC136" i="1"/>
  <c r="AD136" i="1" s="1"/>
  <c r="AE136" i="1" s="1"/>
  <c r="AC152" i="1"/>
  <c r="AD152" i="1" s="1"/>
  <c r="AE152" i="1" s="1"/>
  <c r="AC168" i="1"/>
  <c r="AD168" i="1" s="1"/>
  <c r="AE168" i="1" s="1"/>
  <c r="AC184" i="1"/>
  <c r="AD184" i="1" s="1"/>
  <c r="AC200" i="1"/>
  <c r="AD200" i="1" s="1"/>
  <c r="AE200" i="1" s="1"/>
  <c r="AC216" i="1"/>
  <c r="AD216" i="1" s="1"/>
  <c r="AE216" i="1" s="1"/>
  <c r="AC232" i="1"/>
  <c r="AD232" i="1" s="1"/>
  <c r="AE232" i="1" s="1"/>
  <c r="AC248" i="1"/>
  <c r="AD248" i="1" s="1"/>
  <c r="AE248" i="1" s="1"/>
  <c r="AC264" i="1"/>
  <c r="AD264" i="1" s="1"/>
  <c r="AE264" i="1" s="1"/>
  <c r="AC280" i="1"/>
  <c r="AD280" i="1" s="1"/>
  <c r="AE280" i="1" s="1"/>
  <c r="AC296" i="1"/>
  <c r="AD296" i="1" s="1"/>
  <c r="AE296" i="1" s="1"/>
  <c r="AC312" i="1"/>
  <c r="AD312" i="1" s="1"/>
  <c r="AE312" i="1" s="1"/>
  <c r="AC328" i="1"/>
  <c r="AD328" i="1" s="1"/>
  <c r="AE328" i="1" s="1"/>
  <c r="AC344" i="1"/>
  <c r="AD344" i="1" s="1"/>
  <c r="AE344" i="1" s="1"/>
  <c r="AC360" i="1"/>
  <c r="AD360" i="1" s="1"/>
  <c r="AE360" i="1" s="1"/>
  <c r="AC376" i="1"/>
  <c r="AD376" i="1" s="1"/>
  <c r="AE376" i="1" s="1"/>
  <c r="AC392" i="1"/>
  <c r="AD392" i="1" s="1"/>
  <c r="AE392" i="1" s="1"/>
  <c r="AC408" i="1"/>
  <c r="AD408" i="1" s="1"/>
  <c r="AE408" i="1" s="1"/>
  <c r="AC424" i="1"/>
  <c r="AD424" i="1" s="1"/>
  <c r="AE424" i="1" s="1"/>
  <c r="AC440" i="1"/>
  <c r="AD440" i="1" s="1"/>
  <c r="AE440" i="1" s="1"/>
  <c r="AC456" i="1"/>
  <c r="AD456" i="1" s="1"/>
  <c r="AE456" i="1" s="1"/>
  <c r="AC472" i="1"/>
  <c r="AD472" i="1" s="1"/>
  <c r="AE472" i="1" s="1"/>
  <c r="AC488" i="1"/>
  <c r="AD488" i="1" s="1"/>
  <c r="AE488" i="1" s="1"/>
  <c r="AC4" i="1"/>
  <c r="AD4" i="1" s="1"/>
  <c r="AE4" i="1" s="1"/>
  <c r="AC9" i="1"/>
  <c r="AD9" i="1" s="1"/>
  <c r="AE9" i="1" s="1"/>
  <c r="AC25" i="1"/>
  <c r="AD25" i="1" s="1"/>
  <c r="AE25" i="1" s="1"/>
  <c r="AC41" i="1"/>
  <c r="AD41" i="1" s="1"/>
  <c r="AE41" i="1" s="1"/>
  <c r="AC57" i="1"/>
  <c r="AD57" i="1" s="1"/>
  <c r="AE57" i="1" s="1"/>
  <c r="AC73" i="1"/>
  <c r="AD73" i="1" s="1"/>
  <c r="AE73" i="1" s="1"/>
  <c r="AC89" i="1"/>
  <c r="AD89" i="1" s="1"/>
  <c r="AE89" i="1" s="1"/>
  <c r="AC105" i="1"/>
  <c r="AD105" i="1" s="1"/>
  <c r="AC121" i="1"/>
  <c r="AD121" i="1" s="1"/>
  <c r="AE121" i="1" s="1"/>
  <c r="AC137" i="1"/>
  <c r="AD137" i="1" s="1"/>
  <c r="AE137" i="1" s="1"/>
  <c r="AC153" i="1"/>
  <c r="AD153" i="1" s="1"/>
  <c r="AE153" i="1" s="1"/>
  <c r="AC169" i="1"/>
  <c r="AD169" i="1" s="1"/>
  <c r="AE169" i="1" s="1"/>
  <c r="AC185" i="1"/>
  <c r="AD185" i="1" s="1"/>
  <c r="AE185" i="1" s="1"/>
  <c r="AC201" i="1"/>
  <c r="AD201" i="1" s="1"/>
  <c r="AE201" i="1" s="1"/>
  <c r="AC217" i="1"/>
  <c r="AD217" i="1" s="1"/>
  <c r="AE217" i="1" s="1"/>
  <c r="AC233" i="1"/>
  <c r="AD233" i="1" s="1"/>
  <c r="AE233" i="1" s="1"/>
  <c r="AC249" i="1"/>
  <c r="AD249" i="1" s="1"/>
  <c r="AE249" i="1" s="1"/>
  <c r="AC265" i="1"/>
  <c r="AD265" i="1" s="1"/>
  <c r="AE265" i="1" s="1"/>
  <c r="AC281" i="1"/>
  <c r="AD281" i="1" s="1"/>
  <c r="AE281" i="1" s="1"/>
  <c r="AC297" i="1"/>
  <c r="AD297" i="1" s="1"/>
  <c r="AE297" i="1" s="1"/>
  <c r="AC313" i="1"/>
  <c r="AD313" i="1" s="1"/>
  <c r="AE313" i="1" s="1"/>
  <c r="AC329" i="1"/>
  <c r="AD329" i="1" s="1"/>
  <c r="AE329" i="1" s="1"/>
  <c r="AC345" i="1"/>
  <c r="AD345" i="1" s="1"/>
  <c r="AC361" i="1"/>
  <c r="AD361" i="1" s="1"/>
  <c r="AE361" i="1" s="1"/>
  <c r="AC377" i="1"/>
  <c r="AD377" i="1" s="1"/>
  <c r="AE377" i="1" s="1"/>
  <c r="AC393" i="1"/>
  <c r="AD393" i="1" s="1"/>
  <c r="AE393" i="1" s="1"/>
  <c r="AC409" i="1"/>
  <c r="AD409" i="1" s="1"/>
  <c r="AE409" i="1" s="1"/>
  <c r="AC425" i="1"/>
  <c r="AD425" i="1" s="1"/>
  <c r="AE425" i="1" s="1"/>
  <c r="AC441" i="1"/>
  <c r="AD441" i="1" s="1"/>
  <c r="AE441" i="1" s="1"/>
  <c r="AC457" i="1"/>
  <c r="AD457" i="1" s="1"/>
  <c r="AE457" i="1" s="1"/>
  <c r="AC473" i="1"/>
  <c r="AD473" i="1" s="1"/>
  <c r="AE473" i="1" s="1"/>
  <c r="AC489" i="1"/>
  <c r="AD489" i="1" s="1"/>
  <c r="AE489" i="1" s="1"/>
  <c r="AC10" i="1"/>
  <c r="AD10" i="1" s="1"/>
  <c r="AE10" i="1" s="1"/>
  <c r="AC26" i="1"/>
  <c r="AD26" i="1" s="1"/>
  <c r="AE26" i="1" s="1"/>
  <c r="AC42" i="1"/>
  <c r="AD42" i="1" s="1"/>
  <c r="AE42" i="1" s="1"/>
  <c r="AC58" i="1"/>
  <c r="AD58" i="1" s="1"/>
  <c r="AE58" i="1" s="1"/>
  <c r="AC74" i="1"/>
  <c r="AD74" i="1" s="1"/>
  <c r="AE74" i="1" s="1"/>
  <c r="AC90" i="1"/>
  <c r="AD90" i="1" s="1"/>
  <c r="AE90" i="1" s="1"/>
  <c r="AC106" i="1"/>
  <c r="AD106" i="1" s="1"/>
  <c r="AE106" i="1" s="1"/>
  <c r="AC122" i="1"/>
  <c r="AD122" i="1" s="1"/>
  <c r="AE122" i="1" s="1"/>
  <c r="AC138" i="1"/>
  <c r="AD138" i="1" s="1"/>
  <c r="AE138" i="1" s="1"/>
  <c r="AC154" i="1"/>
  <c r="AD154" i="1" s="1"/>
  <c r="AE154" i="1" s="1"/>
  <c r="AC170" i="1"/>
  <c r="AD170" i="1" s="1"/>
  <c r="AE170" i="1" s="1"/>
  <c r="AC186" i="1"/>
  <c r="AD186" i="1" s="1"/>
  <c r="AE186" i="1" s="1"/>
  <c r="AC202" i="1"/>
  <c r="AD202" i="1" s="1"/>
  <c r="AE202" i="1" s="1"/>
  <c r="AC218" i="1"/>
  <c r="AD218" i="1" s="1"/>
  <c r="AE218" i="1" s="1"/>
  <c r="AC234" i="1"/>
  <c r="AD234" i="1" s="1"/>
  <c r="AE234" i="1" s="1"/>
  <c r="AC250" i="1"/>
  <c r="AD250" i="1" s="1"/>
  <c r="AE250" i="1" s="1"/>
  <c r="AC266" i="1"/>
  <c r="AD266" i="1" s="1"/>
  <c r="AE266" i="1" s="1"/>
  <c r="AC282" i="1"/>
  <c r="AD282" i="1" s="1"/>
  <c r="AE282" i="1" s="1"/>
  <c r="AC298" i="1"/>
  <c r="AD298" i="1" s="1"/>
  <c r="AE298" i="1" s="1"/>
  <c r="AC314" i="1"/>
  <c r="AD314" i="1" s="1"/>
  <c r="AE314" i="1" s="1"/>
  <c r="AC330" i="1"/>
  <c r="AD330" i="1" s="1"/>
  <c r="AE330" i="1" s="1"/>
  <c r="AC346" i="1"/>
  <c r="AD346" i="1" s="1"/>
  <c r="AE346" i="1" s="1"/>
  <c r="AC362" i="1"/>
  <c r="AD362" i="1" s="1"/>
  <c r="AE362" i="1" s="1"/>
  <c r="AC378" i="1"/>
  <c r="AD378" i="1" s="1"/>
  <c r="AC394" i="1"/>
  <c r="AD394" i="1" s="1"/>
  <c r="AE394" i="1" s="1"/>
  <c r="AC410" i="1"/>
  <c r="AD410" i="1" s="1"/>
  <c r="AE410" i="1" s="1"/>
  <c r="AC426" i="1"/>
  <c r="AD426" i="1" s="1"/>
  <c r="AE426" i="1" s="1"/>
  <c r="AC442" i="1"/>
  <c r="AD442" i="1" s="1"/>
  <c r="AE442" i="1" s="1"/>
  <c r="AC458" i="1"/>
  <c r="AD458" i="1" s="1"/>
  <c r="AE458" i="1" s="1"/>
  <c r="AC474" i="1"/>
  <c r="AD474" i="1" s="1"/>
  <c r="AE474" i="1" s="1"/>
  <c r="AC490" i="1"/>
  <c r="AD490" i="1" s="1"/>
  <c r="AE490" i="1" s="1"/>
  <c r="AC11" i="1"/>
  <c r="AD11" i="1" s="1"/>
  <c r="AE11" i="1" s="1"/>
  <c r="AC27" i="1"/>
  <c r="AD27" i="1" s="1"/>
  <c r="AE27" i="1" s="1"/>
  <c r="AC43" i="1"/>
  <c r="AD43" i="1" s="1"/>
  <c r="AE43" i="1" s="1"/>
  <c r="AC59" i="1"/>
  <c r="AD59" i="1" s="1"/>
  <c r="AE59" i="1" s="1"/>
  <c r="AC75" i="1"/>
  <c r="AD75" i="1" s="1"/>
  <c r="AE75" i="1" s="1"/>
  <c r="AC91" i="1"/>
  <c r="AD91" i="1" s="1"/>
  <c r="AE91" i="1" s="1"/>
  <c r="AC107" i="1"/>
  <c r="AD107" i="1" s="1"/>
  <c r="AE107" i="1" s="1"/>
  <c r="AC123" i="1"/>
  <c r="AD123" i="1" s="1"/>
  <c r="AE123" i="1" s="1"/>
  <c r="AC139" i="1"/>
  <c r="AD139" i="1" s="1"/>
  <c r="AE139" i="1" s="1"/>
  <c r="AC155" i="1"/>
  <c r="AD155" i="1" s="1"/>
  <c r="AE155" i="1" s="1"/>
  <c r="AC171" i="1"/>
  <c r="AD171" i="1" s="1"/>
  <c r="AE171" i="1" s="1"/>
  <c r="AC187" i="1"/>
  <c r="AD187" i="1" s="1"/>
  <c r="AE187" i="1" s="1"/>
  <c r="AC203" i="1"/>
  <c r="AD203" i="1" s="1"/>
  <c r="AE203" i="1" s="1"/>
  <c r="AC219" i="1"/>
  <c r="AD219" i="1" s="1"/>
  <c r="AE219" i="1" s="1"/>
  <c r="AC235" i="1"/>
  <c r="AD235" i="1" s="1"/>
  <c r="AE235" i="1" s="1"/>
  <c r="AC251" i="1"/>
  <c r="AD251" i="1" s="1"/>
  <c r="AE251" i="1" s="1"/>
  <c r="AC267" i="1"/>
  <c r="AD267" i="1" s="1"/>
  <c r="AE267" i="1" s="1"/>
  <c r="AC283" i="1"/>
  <c r="AD283" i="1" s="1"/>
  <c r="AE283" i="1" s="1"/>
  <c r="AC299" i="1"/>
  <c r="AD299" i="1" s="1"/>
  <c r="AE299" i="1" s="1"/>
  <c r="AC315" i="1"/>
  <c r="AD315" i="1" s="1"/>
  <c r="AE315" i="1" s="1"/>
  <c r="AC331" i="1"/>
  <c r="AD331" i="1" s="1"/>
  <c r="AE331" i="1" s="1"/>
  <c r="AC347" i="1"/>
  <c r="AD347" i="1" s="1"/>
  <c r="AE347" i="1" s="1"/>
  <c r="AC363" i="1"/>
  <c r="AD363" i="1" s="1"/>
  <c r="AE363" i="1" s="1"/>
  <c r="AC379" i="1"/>
  <c r="AD379" i="1" s="1"/>
  <c r="AE379" i="1" s="1"/>
  <c r="AC395" i="1"/>
  <c r="AD395" i="1" s="1"/>
  <c r="AE395" i="1" s="1"/>
  <c r="AC411" i="1"/>
  <c r="AD411" i="1" s="1"/>
  <c r="AE411" i="1" s="1"/>
  <c r="AC427" i="1"/>
  <c r="AD427" i="1" s="1"/>
  <c r="AE427" i="1" s="1"/>
  <c r="AC443" i="1"/>
  <c r="AD443" i="1" s="1"/>
  <c r="AE443" i="1" s="1"/>
  <c r="AC459" i="1"/>
  <c r="AD459" i="1" s="1"/>
  <c r="AE459" i="1" s="1"/>
  <c r="AC475" i="1"/>
  <c r="AD475" i="1" s="1"/>
  <c r="AE475" i="1" s="1"/>
  <c r="AC491" i="1"/>
  <c r="AD491" i="1" s="1"/>
  <c r="AE491" i="1" s="1"/>
  <c r="AC12" i="1"/>
  <c r="AD12" i="1" s="1"/>
  <c r="AE12" i="1" s="1"/>
  <c r="AC28" i="1"/>
  <c r="AD28" i="1" s="1"/>
  <c r="AE28" i="1" s="1"/>
  <c r="AC44" i="1"/>
  <c r="AD44" i="1" s="1"/>
  <c r="AE44" i="1" s="1"/>
  <c r="AC60" i="1"/>
  <c r="AD60" i="1" s="1"/>
  <c r="AE60" i="1" s="1"/>
  <c r="AC76" i="1"/>
  <c r="AD76" i="1" s="1"/>
  <c r="AE76" i="1" s="1"/>
  <c r="AC92" i="1"/>
  <c r="AD92" i="1" s="1"/>
  <c r="AE92" i="1" s="1"/>
  <c r="AC108" i="1"/>
  <c r="AD108" i="1" s="1"/>
  <c r="AE108" i="1" s="1"/>
  <c r="AC124" i="1"/>
  <c r="AD124" i="1" s="1"/>
  <c r="AE124" i="1" s="1"/>
  <c r="AC140" i="1"/>
  <c r="AD140" i="1" s="1"/>
  <c r="AE140" i="1" s="1"/>
  <c r="AC156" i="1"/>
  <c r="AD156" i="1" s="1"/>
  <c r="AE156" i="1" s="1"/>
  <c r="AC172" i="1"/>
  <c r="AD172" i="1" s="1"/>
  <c r="AE172" i="1" s="1"/>
  <c r="AC188" i="1"/>
  <c r="AD188" i="1" s="1"/>
  <c r="AE188" i="1" s="1"/>
  <c r="AC204" i="1"/>
  <c r="AD204" i="1" s="1"/>
  <c r="AE204" i="1" s="1"/>
  <c r="AC220" i="1"/>
  <c r="AD220" i="1" s="1"/>
  <c r="AE220" i="1" s="1"/>
  <c r="AC236" i="1"/>
  <c r="AD236" i="1" s="1"/>
  <c r="AE236" i="1" s="1"/>
  <c r="AC252" i="1"/>
  <c r="AD252" i="1" s="1"/>
  <c r="AE252" i="1" s="1"/>
  <c r="AC268" i="1"/>
  <c r="AD268" i="1" s="1"/>
  <c r="AE268" i="1" s="1"/>
  <c r="AC284" i="1"/>
  <c r="AD284" i="1" s="1"/>
  <c r="AE284" i="1" s="1"/>
  <c r="AC300" i="1"/>
  <c r="AD300" i="1" s="1"/>
  <c r="AE300" i="1" s="1"/>
  <c r="AC316" i="1"/>
  <c r="AD316" i="1" s="1"/>
  <c r="AE316" i="1" s="1"/>
  <c r="AC332" i="1"/>
  <c r="AD332" i="1" s="1"/>
  <c r="AE332" i="1" s="1"/>
  <c r="AC348" i="1"/>
  <c r="AD348" i="1" s="1"/>
  <c r="AE348" i="1" s="1"/>
  <c r="AC364" i="1"/>
  <c r="AD364" i="1" s="1"/>
  <c r="AE364" i="1" s="1"/>
  <c r="AC380" i="1"/>
  <c r="AD380" i="1" s="1"/>
  <c r="AE380" i="1" s="1"/>
  <c r="AC396" i="1"/>
  <c r="AD396" i="1" s="1"/>
  <c r="AE396" i="1" s="1"/>
  <c r="AC412" i="1"/>
  <c r="AD412" i="1" s="1"/>
  <c r="AE412" i="1" s="1"/>
  <c r="AC428" i="1"/>
  <c r="AD428" i="1" s="1"/>
  <c r="AE428" i="1" s="1"/>
  <c r="AC444" i="1"/>
  <c r="AD444" i="1" s="1"/>
  <c r="AE444" i="1" s="1"/>
  <c r="AC460" i="1"/>
  <c r="AD460" i="1" s="1"/>
  <c r="AE460" i="1" s="1"/>
  <c r="AC476" i="1"/>
  <c r="AD476" i="1" s="1"/>
  <c r="AE476" i="1" s="1"/>
  <c r="AC492" i="1"/>
  <c r="AD492" i="1" s="1"/>
  <c r="AE492" i="1" s="1"/>
  <c r="AC13" i="1"/>
  <c r="AD13" i="1" s="1"/>
  <c r="AE13" i="1" s="1"/>
  <c r="AC29" i="1"/>
  <c r="AD29" i="1" s="1"/>
  <c r="AE29" i="1" s="1"/>
  <c r="AC45" i="1"/>
  <c r="AD45" i="1" s="1"/>
  <c r="AE45" i="1" s="1"/>
  <c r="AC61" i="1"/>
  <c r="AD61" i="1" s="1"/>
  <c r="AE61" i="1" s="1"/>
  <c r="AC77" i="1"/>
  <c r="AD77" i="1" s="1"/>
  <c r="AE77" i="1" s="1"/>
  <c r="AC93" i="1"/>
  <c r="AD93" i="1" s="1"/>
  <c r="AE93" i="1" s="1"/>
  <c r="AC109" i="1"/>
  <c r="AD109" i="1" s="1"/>
  <c r="AE109" i="1" s="1"/>
  <c r="AC125" i="1"/>
  <c r="AD125" i="1" s="1"/>
  <c r="AE125" i="1" s="1"/>
  <c r="AC141" i="1"/>
  <c r="AD141" i="1" s="1"/>
  <c r="AE141" i="1" s="1"/>
  <c r="AC157" i="1"/>
  <c r="AD157" i="1" s="1"/>
  <c r="AE157" i="1" s="1"/>
  <c r="AC173" i="1"/>
  <c r="AD173" i="1" s="1"/>
  <c r="AE173" i="1" s="1"/>
  <c r="AC189" i="1"/>
  <c r="AD189" i="1" s="1"/>
  <c r="AE189" i="1" s="1"/>
  <c r="AC205" i="1"/>
  <c r="AD205" i="1" s="1"/>
  <c r="AE205" i="1" s="1"/>
  <c r="AC221" i="1"/>
  <c r="AD221" i="1" s="1"/>
  <c r="AE221" i="1" s="1"/>
  <c r="AC237" i="1"/>
  <c r="AD237" i="1" s="1"/>
  <c r="AE237" i="1" s="1"/>
  <c r="AC253" i="1"/>
  <c r="AD253" i="1" s="1"/>
  <c r="AE253" i="1" s="1"/>
  <c r="AC269" i="1"/>
  <c r="AD269" i="1" s="1"/>
  <c r="AE269" i="1" s="1"/>
  <c r="AC285" i="1"/>
  <c r="AD285" i="1" s="1"/>
  <c r="AE285" i="1" s="1"/>
  <c r="AC301" i="1"/>
  <c r="AD301" i="1" s="1"/>
  <c r="AE301" i="1" s="1"/>
  <c r="AC317" i="1"/>
  <c r="AD317" i="1" s="1"/>
  <c r="AE317" i="1" s="1"/>
  <c r="AC333" i="1"/>
  <c r="AD333" i="1" s="1"/>
  <c r="AE333" i="1" s="1"/>
  <c r="AC349" i="1"/>
  <c r="AD349" i="1" s="1"/>
  <c r="AE349" i="1" s="1"/>
  <c r="AC365" i="1"/>
  <c r="AD365" i="1" s="1"/>
  <c r="AE365" i="1" s="1"/>
  <c r="AC381" i="1"/>
  <c r="AD381" i="1" s="1"/>
  <c r="AE381" i="1" s="1"/>
  <c r="AC397" i="1"/>
  <c r="AD397" i="1" s="1"/>
  <c r="AE397" i="1" s="1"/>
  <c r="AC413" i="1"/>
  <c r="AD413" i="1" s="1"/>
  <c r="AE413" i="1" s="1"/>
  <c r="AC429" i="1"/>
  <c r="AD429" i="1" s="1"/>
  <c r="AE429" i="1" s="1"/>
  <c r="AC445" i="1"/>
  <c r="AD445" i="1" s="1"/>
  <c r="AE445" i="1" s="1"/>
  <c r="AC461" i="1"/>
  <c r="AD461" i="1" s="1"/>
  <c r="AE461" i="1" s="1"/>
  <c r="AC477" i="1"/>
  <c r="AD477" i="1" s="1"/>
  <c r="AE477" i="1" s="1"/>
  <c r="AC493" i="1"/>
  <c r="AD493" i="1" s="1"/>
  <c r="AE493" i="1" s="1"/>
  <c r="AC14" i="1"/>
  <c r="AD14" i="1" s="1"/>
  <c r="AE14" i="1" s="1"/>
  <c r="AC30" i="1"/>
  <c r="AD30" i="1" s="1"/>
  <c r="AE30" i="1" s="1"/>
  <c r="AC46" i="1"/>
  <c r="AD46" i="1" s="1"/>
  <c r="AE46" i="1" s="1"/>
  <c r="AC62" i="1"/>
  <c r="AD62" i="1" s="1"/>
  <c r="AE62" i="1" s="1"/>
  <c r="AC78" i="1"/>
  <c r="AD78" i="1" s="1"/>
  <c r="AE78" i="1" s="1"/>
  <c r="AC94" i="1"/>
  <c r="AD94" i="1" s="1"/>
  <c r="AE94" i="1" s="1"/>
  <c r="AC110" i="1"/>
  <c r="AD110" i="1" s="1"/>
  <c r="AE110" i="1" s="1"/>
  <c r="AC126" i="1"/>
  <c r="AD126" i="1" s="1"/>
  <c r="AE126" i="1" s="1"/>
  <c r="AC142" i="1"/>
  <c r="AD142" i="1" s="1"/>
  <c r="AE142" i="1" s="1"/>
  <c r="AC158" i="1"/>
  <c r="AD158" i="1" s="1"/>
  <c r="AE158" i="1" s="1"/>
  <c r="AC174" i="1"/>
  <c r="AD174" i="1" s="1"/>
  <c r="AE174" i="1" s="1"/>
  <c r="AC190" i="1"/>
  <c r="AD190" i="1" s="1"/>
  <c r="AE190" i="1" s="1"/>
  <c r="AC206" i="1"/>
  <c r="AD206" i="1" s="1"/>
  <c r="AE206" i="1" s="1"/>
  <c r="AC222" i="1"/>
  <c r="AD222" i="1" s="1"/>
  <c r="AE222" i="1" s="1"/>
  <c r="AC238" i="1"/>
  <c r="AD238" i="1" s="1"/>
  <c r="AE238" i="1" s="1"/>
  <c r="AC254" i="1"/>
  <c r="AD254" i="1" s="1"/>
  <c r="AE254" i="1" s="1"/>
  <c r="AC270" i="1"/>
  <c r="AD270" i="1" s="1"/>
  <c r="AE270" i="1" s="1"/>
  <c r="AC286" i="1"/>
  <c r="AD286" i="1" s="1"/>
  <c r="AE286" i="1" s="1"/>
  <c r="AC302" i="1"/>
  <c r="AD302" i="1" s="1"/>
  <c r="AE302" i="1" s="1"/>
  <c r="AC318" i="1"/>
  <c r="AD318" i="1" s="1"/>
  <c r="AE318" i="1" s="1"/>
  <c r="AC334" i="1"/>
  <c r="AD334" i="1" s="1"/>
  <c r="AE334" i="1" s="1"/>
  <c r="AC350" i="1"/>
  <c r="AD350" i="1" s="1"/>
  <c r="AE350" i="1" s="1"/>
  <c r="AC366" i="1"/>
  <c r="AD366" i="1" s="1"/>
  <c r="AE366" i="1" s="1"/>
  <c r="AC382" i="1"/>
  <c r="AD382" i="1" s="1"/>
  <c r="AE382" i="1" s="1"/>
  <c r="AC398" i="1"/>
  <c r="AD398" i="1" s="1"/>
  <c r="AE398" i="1" s="1"/>
  <c r="AC414" i="1"/>
  <c r="AD414" i="1" s="1"/>
  <c r="AE414" i="1" s="1"/>
  <c r="AC430" i="1"/>
  <c r="AD430" i="1" s="1"/>
  <c r="AE430" i="1" s="1"/>
  <c r="AC446" i="1"/>
  <c r="AD446" i="1" s="1"/>
  <c r="AE446" i="1" s="1"/>
  <c r="AC462" i="1"/>
  <c r="AD462" i="1" s="1"/>
  <c r="AE462" i="1" s="1"/>
  <c r="AC478" i="1"/>
  <c r="AD478" i="1" s="1"/>
  <c r="AE478" i="1" s="1"/>
  <c r="AC494" i="1"/>
  <c r="AD494" i="1" s="1"/>
  <c r="AE494" i="1" s="1"/>
  <c r="AC15" i="1"/>
  <c r="AD15" i="1" s="1"/>
  <c r="AE15" i="1" s="1"/>
  <c r="AC31" i="1"/>
  <c r="AD31" i="1" s="1"/>
  <c r="AE31" i="1" s="1"/>
  <c r="AC47" i="1"/>
  <c r="AD47" i="1" s="1"/>
  <c r="AE47" i="1" s="1"/>
  <c r="AC63" i="1"/>
  <c r="AD63" i="1" s="1"/>
  <c r="AE63" i="1" s="1"/>
  <c r="AC79" i="1"/>
  <c r="AD79" i="1" s="1"/>
  <c r="AE79" i="1" s="1"/>
  <c r="AC95" i="1"/>
  <c r="AD95" i="1" s="1"/>
  <c r="AE95" i="1" s="1"/>
  <c r="AC111" i="1"/>
  <c r="AD111" i="1" s="1"/>
  <c r="AE111" i="1" s="1"/>
  <c r="AC127" i="1"/>
  <c r="AD127" i="1" s="1"/>
  <c r="AE127" i="1" s="1"/>
  <c r="AC143" i="1"/>
  <c r="AD143" i="1" s="1"/>
  <c r="AE143" i="1" s="1"/>
  <c r="AC159" i="1"/>
  <c r="AD159" i="1" s="1"/>
  <c r="AE159" i="1" s="1"/>
  <c r="AC175" i="1"/>
  <c r="AD175" i="1" s="1"/>
  <c r="AE175" i="1" s="1"/>
  <c r="AC191" i="1"/>
  <c r="AD191" i="1" s="1"/>
  <c r="AE191" i="1" s="1"/>
  <c r="AC207" i="1"/>
  <c r="AD207" i="1" s="1"/>
  <c r="AE207" i="1" s="1"/>
  <c r="AC223" i="1"/>
  <c r="AD223" i="1" s="1"/>
  <c r="AE223" i="1" s="1"/>
  <c r="AC239" i="1"/>
  <c r="AD239" i="1" s="1"/>
  <c r="AE239" i="1" s="1"/>
  <c r="AC255" i="1"/>
  <c r="AD255" i="1" s="1"/>
  <c r="AE255" i="1" s="1"/>
  <c r="AC271" i="1"/>
  <c r="AD271" i="1" s="1"/>
  <c r="AE271" i="1" s="1"/>
  <c r="AC287" i="1"/>
  <c r="AD287" i="1" s="1"/>
  <c r="AE287" i="1" s="1"/>
  <c r="AC303" i="1"/>
  <c r="AD303" i="1" s="1"/>
  <c r="AE303" i="1" s="1"/>
  <c r="AC319" i="1"/>
  <c r="AD319" i="1" s="1"/>
  <c r="AE319" i="1" s="1"/>
  <c r="AC335" i="1"/>
  <c r="AD335" i="1" s="1"/>
  <c r="AE335" i="1" s="1"/>
  <c r="AC351" i="1"/>
  <c r="AD351" i="1" s="1"/>
  <c r="AE351" i="1" s="1"/>
  <c r="AC367" i="1"/>
  <c r="AD367" i="1" s="1"/>
  <c r="AE367" i="1" s="1"/>
  <c r="AC383" i="1"/>
  <c r="AD383" i="1" s="1"/>
  <c r="AE383" i="1" s="1"/>
  <c r="AC399" i="1"/>
  <c r="AD399" i="1" s="1"/>
  <c r="AE399" i="1" s="1"/>
  <c r="AC415" i="1"/>
  <c r="AD415" i="1" s="1"/>
  <c r="AE415" i="1" s="1"/>
  <c r="AC431" i="1"/>
  <c r="AD431" i="1" s="1"/>
  <c r="AE431" i="1" s="1"/>
  <c r="AC447" i="1"/>
  <c r="AD447" i="1" s="1"/>
  <c r="AE447" i="1" s="1"/>
  <c r="AC463" i="1"/>
  <c r="AD463" i="1" s="1"/>
  <c r="AE463" i="1" s="1"/>
  <c r="AC479" i="1"/>
  <c r="AD479" i="1" s="1"/>
  <c r="AE479" i="1" s="1"/>
  <c r="AC495" i="1"/>
  <c r="AD495" i="1" s="1"/>
  <c r="AE495" i="1" s="1"/>
  <c r="J27" i="2"/>
  <c r="D69" i="1"/>
  <c r="J28" i="2" s="1"/>
  <c r="AE99" i="1"/>
  <c r="AE131" i="1"/>
  <c r="AE179" i="1"/>
  <c r="AE355" i="1"/>
  <c r="AE324" i="1"/>
  <c r="AE356" i="1"/>
  <c r="AE86" i="1"/>
  <c r="AE102" i="1"/>
  <c r="AE134" i="1"/>
  <c r="AE87" i="1"/>
  <c r="AE167" i="1"/>
  <c r="AE184" i="1"/>
  <c r="AE105" i="1"/>
  <c r="AE345" i="1"/>
  <c r="AE378" i="1"/>
  <c r="AE341" i="1"/>
  <c r="AE33" i="1"/>
  <c r="AE81" i="1"/>
  <c r="AE305" i="1"/>
  <c r="AE369" i="1"/>
  <c r="AE401" i="1"/>
  <c r="AE405" i="1"/>
  <c r="AE16" i="1"/>
  <c r="AE48" i="1"/>
  <c r="AE80" i="1"/>
  <c r="AE128" i="1"/>
  <c r="AE144" i="1"/>
  <c r="AE320" i="1"/>
  <c r="AE336" i="1"/>
  <c r="AE352" i="1"/>
  <c r="AE384" i="1"/>
  <c r="AE49" i="1"/>
  <c r="AE97" i="1"/>
  <c r="AE145" i="1"/>
  <c r="AE273" i="1"/>
  <c r="AE289" i="1"/>
  <c r="AE321" i="1"/>
  <c r="AE353" i="1"/>
  <c r="AE149" i="1"/>
  <c r="AE357" i="1"/>
  <c r="AE326" i="1"/>
  <c r="AE34" i="1"/>
  <c r="AE50" i="1"/>
  <c r="AE66" i="1"/>
  <c r="AE82" i="1"/>
  <c r="AE98" i="1"/>
  <c r="AE114" i="1"/>
  <c r="AE290" i="1"/>
  <c r="AE306" i="1"/>
  <c r="AE322" i="1"/>
  <c r="AE338" i="1"/>
  <c r="AE354" i="1"/>
  <c r="AE370" i="1"/>
  <c r="AE148" i="1"/>
  <c r="AE340" i="1"/>
  <c r="AE388" i="1"/>
  <c r="AE437" i="1"/>
  <c r="AE67" i="1"/>
  <c r="AF67" i="1"/>
  <c r="AF421" i="1"/>
  <c r="AF320" i="1"/>
  <c r="AF48" i="1"/>
  <c r="AF162" i="1"/>
  <c r="AE162" i="1"/>
  <c r="AF359" i="1"/>
  <c r="AF322" i="1"/>
  <c r="AF354" i="1"/>
  <c r="AF114" i="1"/>
  <c r="AF149" i="1"/>
  <c r="AF353" i="1"/>
  <c r="AF128" i="1"/>
  <c r="AF273" i="1"/>
  <c r="AF83" i="1"/>
  <c r="AE83" i="1"/>
  <c r="AF401" i="1"/>
  <c r="AE342" i="1"/>
  <c r="AF342" i="1"/>
  <c r="AF289" i="1"/>
  <c r="AF360" i="1"/>
  <c r="AF131" i="1"/>
  <c r="AF81" i="1"/>
  <c r="AF87" i="1"/>
  <c r="AF304" i="1"/>
  <c r="AE389" i="1"/>
  <c r="AF290" i="1"/>
  <c r="AF306" i="1"/>
  <c r="AE88" i="1"/>
  <c r="AF88" i="1"/>
  <c r="AF183" i="1"/>
  <c r="AF86" i="1"/>
  <c r="AF98" i="1"/>
  <c r="AF341" i="1"/>
  <c r="AF404" i="1"/>
  <c r="AE133" i="1"/>
  <c r="AF133" i="1"/>
  <c r="AF337" i="1"/>
  <c r="AE337" i="1"/>
  <c r="AE115" i="1"/>
  <c r="AF115" i="1"/>
  <c r="AF150" i="1"/>
  <c r="AF307" i="1"/>
  <c r="AE307" i="1"/>
  <c r="AF134" i="1"/>
  <c r="AF106" i="1"/>
  <c r="AF288" i="1"/>
  <c r="AE288" i="1"/>
  <c r="AE272" i="1"/>
  <c r="AF272" i="1"/>
  <c r="AF357" i="1"/>
  <c r="AF340" i="1"/>
  <c r="AF321" i="1"/>
  <c r="AF336" i="1"/>
  <c r="AF435" i="1"/>
  <c r="AE358" i="1"/>
  <c r="AE32" i="1"/>
  <c r="AF32" i="1"/>
  <c r="AF50" i="1"/>
  <c r="AF101" i="1"/>
  <c r="AE101" i="1"/>
  <c r="AE256" i="1"/>
  <c r="AF256" i="1"/>
  <c r="AF324" i="1"/>
  <c r="AF102" i="1"/>
  <c r="AF327" i="1"/>
  <c r="AF148" i="1"/>
  <c r="AF99" i="1"/>
  <c r="AF65" i="1"/>
  <c r="AF370" i="1"/>
  <c r="AE113" i="1"/>
  <c r="AE323" i="1"/>
  <c r="AF323" i="1"/>
  <c r="AE116" i="1"/>
  <c r="AF116" i="1"/>
  <c r="AF338" i="1"/>
  <c r="AF84" i="1"/>
  <c r="AE84" i="1"/>
  <c r="AF343" i="1"/>
  <c r="AE51" i="1"/>
  <c r="AF51" i="1"/>
  <c r="AF179" i="1"/>
  <c r="AF305" i="1"/>
  <c r="AE196" i="1"/>
  <c r="AF196" i="1"/>
  <c r="AE132" i="1"/>
  <c r="AF132" i="1"/>
  <c r="AF118" i="1"/>
  <c r="AF355" i="1"/>
  <c r="AF80" i="1"/>
  <c r="AF371" i="1"/>
  <c r="AE371" i="1"/>
  <c r="AF344" i="1"/>
  <c r="AE387" i="1"/>
  <c r="AF387" i="1"/>
  <c r="AF72" i="1"/>
  <c r="AF17" i="1"/>
  <c r="AE17" i="1"/>
  <c r="AF34" i="1"/>
  <c r="AE68" i="1"/>
  <c r="AF68" i="1"/>
  <c r="AF97" i="1"/>
  <c r="AF85" i="1"/>
  <c r="AE85" i="1"/>
  <c r="AF89" i="1"/>
  <c r="AE100" i="1"/>
  <c r="AF100" i="1"/>
  <c r="AF105" i="1"/>
  <c r="AF49" i="1"/>
  <c r="AF352" i="1"/>
  <c r="AF356" i="1"/>
  <c r="AE103" i="1"/>
  <c r="AF103" i="1"/>
  <c r="AF66" i="1"/>
  <c r="AF384" i="1"/>
  <c r="AF145" i="1"/>
  <c r="AF33" i="1"/>
  <c r="AF16" i="1"/>
  <c r="AF369" i="1"/>
  <c r="AE64" i="1"/>
  <c r="AF64" i="1"/>
  <c r="AF339" i="1"/>
  <c r="AE339" i="1"/>
  <c r="AF388" i="1"/>
  <c r="J26" i="2"/>
  <c r="D81" i="1" a="1"/>
  <c r="AF130" i="1" l="1"/>
  <c r="AF419" i="1"/>
  <c r="AF163" i="1"/>
  <c r="AF437" i="1"/>
  <c r="AF182" i="1"/>
  <c r="AF117" i="1"/>
  <c r="AF386" i="1"/>
  <c r="AF403" i="1"/>
  <c r="AF372" i="1"/>
  <c r="AF181" i="1"/>
  <c r="AF112" i="1"/>
  <c r="AF164" i="1"/>
  <c r="AF146" i="1"/>
  <c r="AF129" i="1"/>
  <c r="AF438" i="1"/>
  <c r="AF439" i="1"/>
  <c r="AF385" i="1"/>
  <c r="AF82" i="1"/>
  <c r="AF402" i="1"/>
  <c r="AF436" i="1"/>
  <c r="AF368" i="1"/>
  <c r="AF113" i="1"/>
  <c r="AF180" i="1"/>
  <c r="AF96" i="1"/>
  <c r="AF147" i="1"/>
  <c r="AF422" i="1"/>
  <c r="AF420" i="1"/>
  <c r="AF165" i="1"/>
  <c r="AF166" i="1"/>
  <c r="AF423" i="1"/>
  <c r="AF424" i="1"/>
  <c r="AF375" i="1"/>
  <c r="AF186" i="1"/>
  <c r="AF169" i="1"/>
  <c r="AF362" i="1"/>
  <c r="AF345" i="1"/>
  <c r="AF156" i="1"/>
  <c r="AF104" i="1"/>
  <c r="AF432" i="1"/>
  <c r="AF449" i="1"/>
  <c r="AF416" i="1"/>
  <c r="AF213" i="1"/>
  <c r="AF144" i="1"/>
  <c r="AF440" i="1"/>
  <c r="AF391" i="1"/>
  <c r="AF358" i="1"/>
  <c r="AF122" i="1"/>
  <c r="AF168" i="1"/>
  <c r="AF123" i="1"/>
  <c r="AF135" i="1"/>
  <c r="AF199" i="1"/>
  <c r="AF361" i="1"/>
  <c r="AF389" i="1"/>
  <c r="AF203" i="1"/>
  <c r="AF185" i="1"/>
  <c r="AF139" i="1"/>
  <c r="AF151" i="1"/>
  <c r="AF405" i="1"/>
  <c r="AF459" i="1"/>
  <c r="AF200" i="1"/>
  <c r="AF453" i="1"/>
  <c r="AF452" i="1"/>
  <c r="AF418" i="1"/>
  <c r="AF197" i="1"/>
  <c r="AF198" i="1"/>
  <c r="AF73" i="1"/>
  <c r="AF328" i="1"/>
  <c r="AF325" i="1"/>
  <c r="AF329" i="1"/>
  <c r="AF70" i="1"/>
  <c r="AF71" i="1"/>
  <c r="AF69" i="1"/>
  <c r="AF137" i="1"/>
  <c r="AF326" i="1"/>
  <c r="AF485" i="1"/>
  <c r="AF450" i="1"/>
  <c r="AF229" i="1"/>
  <c r="AF121" i="1"/>
  <c r="AF455" i="1"/>
  <c r="AF454" i="1"/>
  <c r="AF184" i="1"/>
  <c r="AF442" i="1"/>
  <c r="AF152" i="1"/>
  <c r="AF378" i="1"/>
  <c r="AF373" i="1"/>
  <c r="AF120" i="1"/>
  <c r="AF374" i="1"/>
  <c r="AF119" i="1"/>
  <c r="AF379" i="1"/>
  <c r="AF407" i="1"/>
  <c r="AF413" i="1"/>
  <c r="AF408" i="1"/>
  <c r="AF406" i="1"/>
  <c r="AF446" i="1"/>
  <c r="AF393" i="1"/>
  <c r="AF441" i="1"/>
  <c r="AF202" i="1"/>
  <c r="AF457" i="1"/>
  <c r="AF394" i="1"/>
  <c r="AF157" i="1"/>
  <c r="AF409" i="1"/>
  <c r="AF429" i="1"/>
  <c r="AF172" i="1"/>
  <c r="AF227" i="1"/>
  <c r="AF193" i="1"/>
  <c r="AF483" i="1"/>
  <c r="AF210" i="1"/>
  <c r="AF176" i="1"/>
  <c r="AF244" i="1"/>
  <c r="AF191" i="1"/>
  <c r="AF447" i="1"/>
  <c r="AF195" i="1"/>
  <c r="AF174" i="1"/>
  <c r="AF400" i="1"/>
  <c r="AF161" i="1"/>
  <c r="AF201" i="1"/>
  <c r="AF140" i="1"/>
  <c r="AF376" i="1"/>
  <c r="AF427" i="1"/>
  <c r="AF392" i="1"/>
  <c r="AF246" i="1"/>
  <c r="AF456" i="1"/>
  <c r="AF138" i="1"/>
  <c r="AF173" i="1"/>
  <c r="AF188" i="1"/>
  <c r="AF187" i="1"/>
  <c r="AF410" i="1"/>
  <c r="AF396" i="1"/>
  <c r="AF207" i="1"/>
  <c r="AF412" i="1"/>
  <c r="AF155" i="1"/>
  <c r="AF170" i="1"/>
  <c r="AF428" i="1"/>
  <c r="AF136" i="1"/>
  <c r="AF390" i="1"/>
  <c r="AF206" i="1"/>
  <c r="AF463" i="1"/>
  <c r="AF171" i="1"/>
  <c r="AF154" i="1"/>
  <c r="AF430" i="1"/>
  <c r="AF493" i="1"/>
  <c r="AF411" i="1"/>
  <c r="AF488" i="1"/>
  <c r="AF395" i="1"/>
  <c r="AF222" i="1"/>
  <c r="AF461" i="1"/>
  <c r="AF462" i="1"/>
  <c r="AF479" i="1"/>
  <c r="AF426" i="1"/>
  <c r="AF237" i="1"/>
  <c r="AF220" i="1"/>
  <c r="AF153" i="1"/>
  <c r="AF476" i="1"/>
  <c r="AF167" i="1"/>
  <c r="AF377" i="1"/>
  <c r="AF443" i="1"/>
  <c r="AF425" i="1"/>
  <c r="AF160" i="1"/>
  <c r="AF467" i="1"/>
  <c r="AF194" i="1"/>
  <c r="AF233" i="1"/>
  <c r="AF11" i="1"/>
  <c r="AF228" i="1"/>
  <c r="AF231" i="1"/>
  <c r="AF219" i="1"/>
  <c r="AF177" i="1"/>
  <c r="AF487" i="1"/>
  <c r="AF433" i="1"/>
  <c r="AF211" i="1"/>
  <c r="AF484" i="1"/>
  <c r="AF230" i="1"/>
  <c r="AF486" i="1"/>
  <c r="AF232" i="1"/>
  <c r="AF190" i="1"/>
  <c r="AF444" i="1"/>
  <c r="AF205" i="1"/>
  <c r="AF492" i="1"/>
  <c r="AF209" i="1"/>
  <c r="AF262" i="1"/>
  <c r="AF502" i="1"/>
  <c r="AF4" i="1"/>
  <c r="AF266" i="1"/>
  <c r="AF192" i="1"/>
  <c r="AF500" i="1"/>
  <c r="AF501" i="1"/>
  <c r="AF15" i="1"/>
  <c r="AF245" i="1"/>
  <c r="AF466" i="1"/>
  <c r="AF489" i="1"/>
  <c r="AF238" i="1"/>
  <c r="AF473" i="1"/>
  <c r="AF45" i="1"/>
  <c r="AF216" i="1"/>
  <c r="AF445" i="1"/>
  <c r="AF267" i="1"/>
  <c r="AF21" i="1"/>
  <c r="AF242" i="1"/>
  <c r="AF239" i="1"/>
  <c r="AF77" i="1"/>
  <c r="AF250" i="1"/>
  <c r="AF110" i="1"/>
  <c r="AF278" i="1"/>
  <c r="AF366" i="1"/>
  <c r="AF280" i="1"/>
  <c r="AF481" i="1"/>
  <c r="AF279" i="1"/>
  <c r="AF59" i="1"/>
  <c r="AF24" i="1"/>
  <c r="AF464" i="1"/>
  <c r="AF22" i="1"/>
  <c r="AF42" i="1"/>
  <c r="AF225" i="1"/>
  <c r="AF498" i="1"/>
  <c r="AF208" i="1"/>
  <c r="AF276" i="1"/>
  <c r="AF315" i="1"/>
  <c r="AF23" i="1"/>
  <c r="AF76" i="1"/>
  <c r="AF259" i="1"/>
  <c r="AF25" i="1"/>
  <c r="AF332" i="1"/>
  <c r="AF281" i="1"/>
  <c r="AF78" i="1"/>
  <c r="AF20" i="1"/>
  <c r="AF28" i="1"/>
  <c r="AF298" i="1"/>
  <c r="AF62" i="1"/>
  <c r="AF93" i="1"/>
  <c r="AF277" i="1"/>
  <c r="AF260" i="1"/>
  <c r="AF107" i="1"/>
  <c r="AF397" i="1"/>
  <c r="AF265" i="1"/>
  <c r="AF316" i="1"/>
  <c r="AF264" i="1"/>
  <c r="AF26" i="1"/>
  <c r="AF482" i="1"/>
  <c r="AF451" i="1"/>
  <c r="AF471" i="1"/>
  <c r="AF448" i="1"/>
  <c r="AF5" i="1"/>
  <c r="AF333" i="1"/>
  <c r="AF350" i="1"/>
  <c r="AF458" i="1"/>
  <c r="AF282" i="1"/>
  <c r="AF158" i="1"/>
  <c r="AF346" i="1"/>
  <c r="AF111" i="1"/>
  <c r="AF234" i="1"/>
  <c r="AF8" i="1"/>
  <c r="AF469" i="1"/>
  <c r="AF367" i="1"/>
  <c r="AF236" i="1"/>
  <c r="AF253" i="1"/>
  <c r="AF431" i="1"/>
  <c r="AF9" i="1"/>
  <c r="AF261" i="1"/>
  <c r="AF178" i="1"/>
  <c r="AF465" i="1"/>
  <c r="AF90" i="1"/>
  <c r="AF243" i="1"/>
  <c r="AF7" i="1"/>
  <c r="AF499" i="1"/>
  <c r="AF223" i="1"/>
  <c r="AF475" i="1"/>
  <c r="AF417" i="1"/>
  <c r="AF43" i="1"/>
  <c r="AF217" i="1"/>
  <c r="AF470" i="1"/>
  <c r="AF363" i="1"/>
  <c r="AF94" i="1"/>
  <c r="AF214" i="1"/>
  <c r="AF226" i="1"/>
  <c r="AF60" i="1"/>
  <c r="AF299" i="1"/>
  <c r="AF175" i="1"/>
  <c r="AF380" i="1"/>
  <c r="AF468" i="1"/>
  <c r="AF6" i="1"/>
  <c r="AF270" i="1"/>
  <c r="AF124" i="1"/>
  <c r="AF212" i="1"/>
  <c r="AF141" i="1"/>
  <c r="AF414" i="1"/>
  <c r="AF263" i="1"/>
  <c r="AF434" i="1"/>
  <c r="AF472" i="1"/>
  <c r="AF491" i="1"/>
  <c r="AF235" i="1"/>
  <c r="AF218" i="1"/>
  <c r="AF31" i="1"/>
  <c r="AF268" i="1"/>
  <c r="AF318" i="1"/>
  <c r="AF349" i="1"/>
  <c r="AF14" i="1"/>
  <c r="AF271" i="1"/>
  <c r="AF12" i="1"/>
  <c r="AF490" i="1"/>
  <c r="AF285" i="1"/>
  <c r="AF29" i="1"/>
  <c r="AF46" i="1"/>
  <c r="AF204" i="1"/>
  <c r="AF319" i="1"/>
  <c r="AF284" i="1"/>
  <c r="AF301" i="1"/>
  <c r="AF215" i="1"/>
  <c r="AF383" i="1"/>
  <c r="AF241" i="1"/>
  <c r="AF269" i="1"/>
  <c r="AF252" i="1"/>
  <c r="AF221" i="1"/>
  <c r="AF47" i="1"/>
  <c r="AF497" i="1"/>
  <c r="AF460" i="1"/>
  <c r="AF474" i="1"/>
  <c r="AF287" i="1"/>
  <c r="AF477" i="1"/>
  <c r="AF303" i="1"/>
  <c r="AF335" i="1"/>
  <c r="AF495" i="1"/>
  <c r="AF254" i="1"/>
  <c r="AF63" i="1"/>
  <c r="AF13" i="1"/>
  <c r="AF286" i="1"/>
  <c r="AF295" i="1"/>
  <c r="AF480" i="1"/>
  <c r="AF297" i="1"/>
  <c r="AF38" i="1"/>
  <c r="AF224" i="1"/>
  <c r="AF19" i="1"/>
  <c r="AF40" i="1"/>
  <c r="AF58" i="1"/>
  <c r="AF294" i="1"/>
  <c r="AF37" i="1"/>
  <c r="AF293" i="1"/>
  <c r="AF36" i="1"/>
  <c r="AF331" i="1"/>
  <c r="AF292" i="1"/>
  <c r="AF275" i="1"/>
  <c r="AF109" i="1"/>
  <c r="AF296" i="1"/>
  <c r="AF258" i="1"/>
  <c r="AF79" i="1"/>
  <c r="AF41" i="1"/>
  <c r="AF300" i="1"/>
  <c r="AF348" i="1"/>
  <c r="AF240" i="1"/>
  <c r="AF365" i="1"/>
  <c r="AF95" i="1"/>
  <c r="AF312" i="1"/>
  <c r="AF334" i="1"/>
  <c r="AF351" i="1"/>
  <c r="AF399" i="1"/>
  <c r="AF382" i="1"/>
  <c r="AF27" i="1"/>
  <c r="AF75" i="1"/>
  <c r="AF10" i="1"/>
  <c r="AF143" i="1"/>
  <c r="AF44" i="1"/>
  <c r="AF126" i="1"/>
  <c r="AF302" i="1"/>
  <c r="AF314" i="1"/>
  <c r="AF39" i="1"/>
  <c r="AF249" i="1"/>
  <c r="AF317" i="1"/>
  <c r="AF92" i="1"/>
  <c r="AF503" i="1"/>
  <c r="AF247" i="1"/>
  <c r="AF257" i="1"/>
  <c r="AF127" i="1"/>
  <c r="AF248" i="1"/>
  <c r="AF283" i="1"/>
  <c r="AF478" i="1"/>
  <c r="AF125" i="1"/>
  <c r="AF53" i="1"/>
  <c r="AF54" i="1"/>
  <c r="AF291" i="1"/>
  <c r="AF313" i="1"/>
  <c r="AF398" i="1"/>
  <c r="AF142" i="1"/>
  <c r="AF57" i="1"/>
  <c r="AF74" i="1"/>
  <c r="AF494" i="1"/>
  <c r="AF91" i="1"/>
  <c r="AF35" i="1"/>
  <c r="AF52" i="1"/>
  <c r="AF18" i="1"/>
  <c r="AF274" i="1"/>
  <c r="AF55" i="1"/>
  <c r="AF108" i="1"/>
  <c r="AF309" i="1"/>
  <c r="AF364" i="1"/>
  <c r="AF310" i="1"/>
  <c r="AF347" i="1"/>
  <c r="AF311" i="1"/>
  <c r="AF308" i="1"/>
  <c r="AF496" i="1"/>
  <c r="AF56" i="1"/>
  <c r="AF255" i="1"/>
  <c r="AF330" i="1"/>
  <c r="AF415" i="1"/>
  <c r="AF30" i="1"/>
  <c r="AF381" i="1"/>
  <c r="AF251" i="1"/>
  <c r="AF61" i="1"/>
  <c r="AF189" i="1"/>
  <c r="AF159" i="1"/>
  <c r="AD3" i="1"/>
  <c r="AF3" i="1"/>
  <c r="D81" i="1"/>
  <c r="AE215" i="1"/>
  <c r="D83" i="1" a="1"/>
  <c r="D80" i="1" a="1"/>
  <c r="D73" i="1" a="1"/>
  <c r="D73" i="1" l="1"/>
  <c r="J30" i="2" s="1"/>
  <c r="D80" i="1"/>
  <c r="J34" i="2" s="1"/>
  <c r="AE3" i="1"/>
  <c r="D83" i="1"/>
  <c r="J37" i="2" s="1"/>
  <c r="J36" i="2"/>
  <c r="D82" i="1" a="1"/>
  <c r="D74" i="1" l="1"/>
  <c r="J31" i="2" s="1"/>
  <c r="D82" i="1"/>
  <c r="J3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<sst xmlns="http://schemas.openxmlformats.org/spreadsheetml/2006/main" count="545" uniqueCount="292">
  <si>
    <t>GBP</t>
  </si>
  <si>
    <t>User Inputs</t>
  </si>
  <si>
    <t>Minimum Incident Power</t>
  </si>
  <si>
    <t>Maximum Incident Power</t>
  </si>
  <si>
    <t>Environmental Temperature</t>
  </si>
  <si>
    <t>Detector Temperature</t>
  </si>
  <si>
    <t>Manufacturer</t>
  </si>
  <si>
    <t>Part Number</t>
  </si>
  <si>
    <t>Responsivity</t>
  </si>
  <si>
    <t>Shunt Resistance</t>
  </si>
  <si>
    <t>Junction Capacitance</t>
  </si>
  <si>
    <t>Dark Current</t>
  </si>
  <si>
    <t>Gain Bandwidth Product</t>
  </si>
  <si>
    <t>GBP Variance</t>
  </si>
  <si>
    <t>Open Loop Gain</t>
  </si>
  <si>
    <t>Current Noise Density</t>
  </si>
  <si>
    <t>Input Resistance</t>
  </si>
  <si>
    <t>Feedback Resistor</t>
  </si>
  <si>
    <t>Feedback Capacitor</t>
  </si>
  <si>
    <r>
      <t>R</t>
    </r>
    <r>
      <rPr>
        <vertAlign val="subscript"/>
        <sz val="11"/>
        <color theme="1"/>
        <rFont val="Calibri"/>
        <family val="2"/>
        <scheme val="minor"/>
      </rPr>
      <t>FB</t>
    </r>
  </si>
  <si>
    <r>
      <t>C</t>
    </r>
    <r>
      <rPr>
        <vertAlign val="subscript"/>
        <sz val="11"/>
        <color theme="1"/>
        <rFont val="Calibri"/>
        <family val="2"/>
        <scheme val="minor"/>
      </rPr>
      <t>FB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</si>
  <si>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</si>
  <si>
    <r>
      <t>R</t>
    </r>
    <r>
      <rPr>
        <vertAlign val="subscript"/>
        <sz val="11"/>
        <color theme="1"/>
        <rFont val="Calibri"/>
        <family val="2"/>
        <scheme val="minor"/>
      </rPr>
      <t>A</t>
    </r>
  </si>
  <si>
    <t>%</t>
  </si>
  <si>
    <r>
      <t>A</t>
    </r>
    <r>
      <rPr>
        <vertAlign val="subscript"/>
        <sz val="11"/>
        <color theme="1"/>
        <rFont val="Calibri"/>
        <family val="2"/>
        <scheme val="minor"/>
      </rPr>
      <t>VO</t>
    </r>
  </si>
  <si>
    <r>
      <t>P</t>
    </r>
    <r>
      <rPr>
        <vertAlign val="subscript"/>
        <sz val="11"/>
        <color theme="1"/>
        <rFont val="Calibri"/>
        <family val="2"/>
        <scheme val="minor"/>
      </rPr>
      <t>MIN</t>
    </r>
  </si>
  <si>
    <r>
      <t>P</t>
    </r>
    <r>
      <rPr>
        <vertAlign val="subscript"/>
        <sz val="11"/>
        <color theme="1"/>
        <rFont val="Calibri"/>
        <family val="2"/>
        <scheme val="minor"/>
      </rPr>
      <t>MAX</t>
    </r>
  </si>
  <si>
    <r>
      <t>T</t>
    </r>
    <r>
      <rPr>
        <vertAlign val="subscript"/>
        <sz val="11"/>
        <color theme="1"/>
        <rFont val="Calibri"/>
        <family val="2"/>
        <scheme val="minor"/>
      </rPr>
      <t>ROOM</t>
    </r>
  </si>
  <si>
    <r>
      <t>T</t>
    </r>
    <r>
      <rPr>
        <vertAlign val="subscript"/>
        <sz val="11"/>
        <color theme="1"/>
        <rFont val="Calibri"/>
        <family val="2"/>
        <scheme val="minor"/>
      </rPr>
      <t>DET</t>
    </r>
  </si>
  <si>
    <r>
      <t>R</t>
    </r>
    <r>
      <rPr>
        <vertAlign val="subscript"/>
        <sz val="11"/>
        <color theme="1"/>
        <rFont val="Calibri"/>
        <family val="2"/>
      </rPr>
      <t>λ</t>
    </r>
  </si>
  <si>
    <r>
      <t>R</t>
    </r>
    <r>
      <rPr>
        <vertAlign val="subscript"/>
        <sz val="11"/>
        <color theme="1"/>
        <rFont val="Calibri"/>
        <family val="2"/>
        <scheme val="minor"/>
      </rPr>
      <t>SH</t>
    </r>
  </si>
  <si>
    <r>
      <t>C</t>
    </r>
    <r>
      <rPr>
        <vertAlign val="subscript"/>
        <sz val="11"/>
        <color theme="1"/>
        <rFont val="Calibri"/>
        <family val="2"/>
        <scheme val="minor"/>
      </rPr>
      <t>J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</si>
  <si>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</si>
  <si>
    <t>Hz</t>
  </si>
  <si>
    <t>GΩ</t>
  </si>
  <si>
    <t>pF</t>
  </si>
  <si>
    <t>kΩ</t>
  </si>
  <si>
    <t>dB</t>
  </si>
  <si>
    <t>MHz</t>
  </si>
  <si>
    <t>nA</t>
  </si>
  <si>
    <t>MΩ</t>
  </si>
  <si>
    <t>A/W</t>
  </si>
  <si>
    <t>K</t>
  </si>
  <si>
    <t>nW</t>
  </si>
  <si>
    <t>Operational Amplifier</t>
  </si>
  <si>
    <t>Value</t>
  </si>
  <si>
    <t>Units</t>
  </si>
  <si>
    <t>Parameter</t>
  </si>
  <si>
    <t>Symbol</t>
  </si>
  <si>
    <t>Calculations</t>
  </si>
  <si>
    <t>Configuration Mode</t>
  </si>
  <si>
    <t>Broadband Voltage Noise Density</t>
  </si>
  <si>
    <t>Input Bias Current</t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</si>
  <si>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</si>
  <si>
    <t>pA</t>
  </si>
  <si>
    <t>Vout</t>
  </si>
  <si>
    <t>num</t>
  </si>
  <si>
    <t>frequency</t>
  </si>
  <si>
    <t>Electron Charge</t>
  </si>
  <si>
    <t>q</t>
  </si>
  <si>
    <t>Boltzmann Constant</t>
  </si>
  <si>
    <t>W</t>
  </si>
  <si>
    <r>
      <t>Bias Voltage at V</t>
    </r>
    <r>
      <rPr>
        <vertAlign val="subscript"/>
        <sz val="11"/>
        <color theme="1"/>
        <rFont val="Calibri"/>
        <family val="2"/>
        <scheme val="minor"/>
      </rPr>
      <t>IN+</t>
    </r>
  </si>
  <si>
    <r>
      <t>V</t>
    </r>
    <r>
      <rPr>
        <vertAlign val="subscript"/>
        <sz val="11"/>
        <color theme="1"/>
        <rFont val="Calibri"/>
        <family val="2"/>
        <scheme val="minor"/>
      </rPr>
      <t>BIAS</t>
    </r>
  </si>
  <si>
    <t>V</t>
  </si>
  <si>
    <t>Diode Orientation</t>
  </si>
  <si>
    <t>k</t>
  </si>
  <si>
    <t>Reverse Bias Voltage</t>
  </si>
  <si>
    <r>
      <t>V</t>
    </r>
    <r>
      <rPr>
        <vertAlign val="subscript"/>
        <sz val="11"/>
        <color theme="1"/>
        <rFont val="Calibri"/>
        <family val="2"/>
        <scheme val="minor"/>
      </rPr>
      <t>R</t>
    </r>
  </si>
  <si>
    <t>Photovoltaic/Photoconducitve</t>
  </si>
  <si>
    <t>PV: Photovoltaic</t>
  </si>
  <si>
    <t>PC: Photoconductive</t>
  </si>
  <si>
    <r>
      <t xml:space="preserve">ANODE </t>
    </r>
    <r>
      <rPr>
        <sz val="11"/>
        <color theme="1"/>
        <rFont val="Calibri"/>
        <family val="2"/>
      </rPr>
      <t xml:space="preserve">→ </t>
    </r>
    <r>
      <rPr>
        <sz val="11"/>
        <color theme="1"/>
        <rFont val="Calibri"/>
        <family val="2"/>
        <scheme val="minor"/>
      </rPr>
      <t>IN-</t>
    </r>
  </si>
  <si>
    <t>Op amp power supply</t>
  </si>
  <si>
    <t>Single Supply</t>
  </si>
  <si>
    <t>Bipolar Supply</t>
  </si>
  <si>
    <t>kHz</t>
  </si>
  <si>
    <t>SNR</t>
  </si>
  <si>
    <t>TIA Pole Frequency</t>
  </si>
  <si>
    <t>TIA Zero Frequency</t>
  </si>
  <si>
    <t>Amplifier Pole Frequency</t>
  </si>
  <si>
    <t>Maximum Stable Freqeuncy</t>
  </si>
  <si>
    <t>Minimum Feedback Cap</t>
  </si>
  <si>
    <t>Circuit Stable?</t>
  </si>
  <si>
    <t>Voltage Output, Dark</t>
  </si>
  <si>
    <t>Dynamic Range, Volts</t>
  </si>
  <si>
    <t>Dynamic Range, Photocurrent</t>
  </si>
  <si>
    <r>
      <t>Photocurrent, P</t>
    </r>
    <r>
      <rPr>
        <vertAlign val="subscript"/>
        <sz val="11"/>
        <color theme="1"/>
        <rFont val="Calibri"/>
        <family val="2"/>
        <scheme val="minor"/>
      </rPr>
      <t>MIN</t>
    </r>
  </si>
  <si>
    <r>
      <t>Photocurrent, P</t>
    </r>
    <r>
      <rPr>
        <vertAlign val="subscript"/>
        <sz val="11"/>
        <color theme="1"/>
        <rFont val="Calibri"/>
        <family val="2"/>
        <scheme val="minor"/>
      </rPr>
      <t>MAX</t>
    </r>
  </si>
  <si>
    <r>
      <t>P</t>
    </r>
    <r>
      <rPr>
        <vertAlign val="subscript"/>
        <sz val="11"/>
        <color theme="1"/>
        <rFont val="Calibri"/>
        <family val="2"/>
        <scheme val="minor"/>
      </rPr>
      <t>SAT</t>
    </r>
  </si>
  <si>
    <t>mV</t>
  </si>
  <si>
    <r>
      <t>Voltage Output, P</t>
    </r>
    <r>
      <rPr>
        <vertAlign val="subscript"/>
        <sz val="11"/>
        <color theme="1"/>
        <rFont val="Calibri"/>
        <family val="2"/>
        <scheme val="minor"/>
      </rPr>
      <t>MIN</t>
    </r>
  </si>
  <si>
    <r>
      <t>Voltage Output, P</t>
    </r>
    <r>
      <rPr>
        <vertAlign val="subscript"/>
        <sz val="11"/>
        <color theme="1"/>
        <rFont val="Calibri"/>
        <family val="2"/>
        <scheme val="minor"/>
      </rPr>
      <t>MAX</t>
    </r>
  </si>
  <si>
    <t>Orientation &amp; Config Valid?</t>
  </si>
  <si>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PD_MIN</t>
    </r>
  </si>
  <si>
    <r>
      <t>I</t>
    </r>
    <r>
      <rPr>
        <vertAlign val="subscript"/>
        <sz val="11"/>
        <color theme="1"/>
        <rFont val="Calibri"/>
        <family val="2"/>
        <scheme val="minor"/>
      </rPr>
      <t>RANGE</t>
    </r>
  </si>
  <si>
    <r>
      <t>V</t>
    </r>
    <r>
      <rPr>
        <vertAlign val="subscript"/>
        <sz val="11"/>
        <color theme="1"/>
        <rFont val="Calibri"/>
        <family val="2"/>
        <scheme val="minor"/>
      </rPr>
      <t>DARK</t>
    </r>
  </si>
  <si>
    <r>
      <t>V</t>
    </r>
    <r>
      <rPr>
        <vertAlign val="subscript"/>
        <sz val="11"/>
        <color theme="1"/>
        <rFont val="Calibri"/>
        <family val="2"/>
        <scheme val="minor"/>
      </rPr>
      <t>MIN</t>
    </r>
  </si>
  <si>
    <r>
      <t>V</t>
    </r>
    <r>
      <rPr>
        <vertAlign val="subscript"/>
        <sz val="11"/>
        <color theme="1"/>
        <rFont val="Calibri"/>
        <family val="2"/>
        <scheme val="minor"/>
      </rPr>
      <t>MAX</t>
    </r>
  </si>
  <si>
    <r>
      <t>V</t>
    </r>
    <r>
      <rPr>
        <vertAlign val="subscript"/>
        <sz val="11"/>
        <color theme="1"/>
        <rFont val="Calibri"/>
        <family val="2"/>
        <scheme val="minor"/>
      </rPr>
      <t>RANGE</t>
    </r>
  </si>
  <si>
    <t>TIA Voltage Noise, RMS, RTO</t>
  </si>
  <si>
    <t>TIA Voltage Noise, Pk-Pk, RTO</t>
  </si>
  <si>
    <t>NBW</t>
  </si>
  <si>
    <t>NEP @ 1Hz</t>
  </si>
  <si>
    <t>NEP @ NBW</t>
  </si>
  <si>
    <t>CATHODE → IN-</t>
  </si>
  <si>
    <t>Frequency Response &amp; Stability</t>
  </si>
  <si>
    <t>Detector Noise</t>
  </si>
  <si>
    <t>Photocurrent and Output Voltage</t>
  </si>
  <si>
    <t>Voltage Noise, RTO</t>
  </si>
  <si>
    <t>Photodiode Input</t>
  </si>
  <si>
    <t>Feedback</t>
  </si>
  <si>
    <t>Design Inputs</t>
  </si>
  <si>
    <t>Ω</t>
  </si>
  <si>
    <t>F</t>
  </si>
  <si>
    <t>A</t>
  </si>
  <si>
    <t>N</t>
  </si>
  <si>
    <t>Minimum Frequency</t>
  </si>
  <si>
    <t>Maximum Frequency</t>
  </si>
  <si>
    <t>Number of Points</t>
  </si>
  <si>
    <r>
      <t>f</t>
    </r>
    <r>
      <rPr>
        <vertAlign val="subscript"/>
        <sz val="11"/>
        <color theme="1"/>
        <rFont val="Calibri"/>
        <family val="2"/>
        <scheme val="minor"/>
      </rPr>
      <t>MAX</t>
    </r>
  </si>
  <si>
    <r>
      <t>f</t>
    </r>
    <r>
      <rPr>
        <vertAlign val="subscript"/>
        <sz val="11"/>
        <color theme="1"/>
        <rFont val="Calibri"/>
        <family val="2"/>
        <scheme val="minor"/>
      </rPr>
      <t>Min</t>
    </r>
  </si>
  <si>
    <t>Constants</t>
  </si>
  <si>
    <t>C</t>
  </si>
  <si>
    <t>J/K</t>
  </si>
  <si>
    <t>points</t>
  </si>
  <si>
    <r>
      <t>f</t>
    </r>
    <r>
      <rPr>
        <vertAlign val="subscript"/>
        <sz val="11"/>
        <color theme="1"/>
        <rFont val="Calibri"/>
        <family val="2"/>
        <scheme val="minor"/>
      </rPr>
      <t>TIA</t>
    </r>
  </si>
  <si>
    <r>
      <t>f</t>
    </r>
    <r>
      <rPr>
        <vertAlign val="subscript"/>
        <sz val="11"/>
        <color theme="1"/>
        <rFont val="Calibri"/>
        <family val="2"/>
        <scheme val="minor"/>
      </rPr>
      <t>Z</t>
    </r>
  </si>
  <si>
    <r>
      <t>f</t>
    </r>
    <r>
      <rPr>
        <vertAlign val="subscript"/>
        <sz val="11"/>
        <color theme="1"/>
        <rFont val="Calibri"/>
        <family val="2"/>
        <scheme val="minor"/>
      </rPr>
      <t>P</t>
    </r>
  </si>
  <si>
    <r>
      <t>f</t>
    </r>
    <r>
      <rPr>
        <vertAlign val="subscript"/>
        <sz val="11"/>
        <color theme="1"/>
        <rFont val="Calibri"/>
        <family val="2"/>
        <scheme val="minor"/>
      </rPr>
      <t>MAX_STB</t>
    </r>
  </si>
  <si>
    <r>
      <t>C</t>
    </r>
    <r>
      <rPr>
        <vertAlign val="subscript"/>
        <sz val="11"/>
        <color theme="1"/>
        <rFont val="Calibri"/>
        <family val="2"/>
        <scheme val="minor"/>
      </rPr>
      <t>MAX_FB</t>
    </r>
  </si>
  <si>
    <t>Amplifier</t>
  </si>
  <si>
    <t>Equivalent Input Resistance</t>
  </si>
  <si>
    <t>Equivalent Input Capacitance</t>
  </si>
  <si>
    <t>Open Loop Gain, Decibels</t>
  </si>
  <si>
    <t>Open Loop Gain, V/V</t>
  </si>
  <si>
    <r>
      <t>A</t>
    </r>
    <r>
      <rPr>
        <vertAlign val="subscript"/>
        <sz val="11"/>
        <color theme="1"/>
        <rFont val="Calibri"/>
        <family val="2"/>
        <scheme val="minor"/>
      </rPr>
      <t>OL_V</t>
    </r>
  </si>
  <si>
    <r>
      <t>R</t>
    </r>
    <r>
      <rPr>
        <vertAlign val="subscript"/>
        <sz val="11"/>
        <color theme="1"/>
        <rFont val="Calibri"/>
        <family val="2"/>
        <scheme val="minor"/>
      </rPr>
      <t>IN</t>
    </r>
  </si>
  <si>
    <r>
      <t>C</t>
    </r>
    <r>
      <rPr>
        <vertAlign val="subscript"/>
        <sz val="11"/>
        <color theme="1"/>
        <rFont val="Calibri"/>
        <family val="2"/>
        <scheme val="minor"/>
      </rPr>
      <t>IN</t>
    </r>
  </si>
  <si>
    <r>
      <t>A</t>
    </r>
    <r>
      <rPr>
        <vertAlign val="subscript"/>
        <sz val="11"/>
        <color theme="1"/>
        <rFont val="Calibri"/>
        <family val="2"/>
        <scheme val="minor"/>
      </rPr>
      <t>OL_DB</t>
    </r>
  </si>
  <si>
    <t>V/V</t>
  </si>
  <si>
    <t>GBP w/ Variance</t>
  </si>
  <si>
    <t>GPB</t>
  </si>
  <si>
    <r>
      <t>Photocurrent, P</t>
    </r>
    <r>
      <rPr>
        <vertAlign val="subscript"/>
        <sz val="11"/>
        <color theme="1"/>
        <rFont val="Calibri"/>
        <family val="2"/>
        <scheme val="minor"/>
      </rPr>
      <t>SAT</t>
    </r>
  </si>
  <si>
    <r>
      <t>I</t>
    </r>
    <r>
      <rPr>
        <vertAlign val="subscript"/>
        <sz val="11"/>
        <color theme="1"/>
        <rFont val="Calibri"/>
        <family val="2"/>
        <scheme val="minor"/>
      </rPr>
      <t>SAT</t>
    </r>
  </si>
  <si>
    <t>Mode</t>
  </si>
  <si>
    <t>Orientation</t>
  </si>
  <si>
    <t>V supply</t>
  </si>
  <si>
    <t>PV</t>
  </si>
  <si>
    <t>PC</t>
  </si>
  <si>
    <t>CATHODE</t>
  </si>
  <si>
    <t>ANODE</t>
  </si>
  <si>
    <t>SINGLE</t>
  </si>
  <si>
    <t>DUAL</t>
  </si>
  <si>
    <t>Yes</t>
  </si>
  <si>
    <t>Notes</t>
  </si>
  <si>
    <t>Requirements</t>
  </si>
  <si>
    <t>Positive Reverse Voltage</t>
  </si>
  <si>
    <t>Valid</t>
  </si>
  <si>
    <t>Vout will decrease with Ipd increase</t>
  </si>
  <si>
    <t>No</t>
  </si>
  <si>
    <t>Vout will increase with Ipd increase</t>
  </si>
  <si>
    <t>-</t>
  </si>
  <si>
    <t>Negative Vr =&gt; Vout will increase with Ipd increase</t>
  </si>
  <si>
    <t>Positive Vr =&gt; Vout will increase with Ipd increase</t>
  </si>
  <si>
    <t>No Bias Voltage at IN+</t>
  </si>
  <si>
    <t>Positive Bias Voltage at IN+</t>
  </si>
  <si>
    <t>Bias Voltage &gt;= 0</t>
  </si>
  <si>
    <t>Bias Voltage &lt;= 0</t>
  </si>
  <si>
    <t>Vo = Vb - Ipd*Rfb, if (Vr-Vb) &lt; 0.7, else not PV mode</t>
  </si>
  <si>
    <t>Vo = Vb + Ipd*Rfb, if (Vr-Vb) &lt; 0.7, else not PV mode</t>
  </si>
  <si>
    <t>not valid, output always zero</t>
  </si>
  <si>
    <t>if(Vr-Vbias) &lt; -0.7, Vo = Vbias + Ipd*Rfb. elseif(Vr-Vbias)  &gt; 0.7, Vo = Vbias - Ipd*Rfb. Else not PC mode</t>
  </si>
  <si>
    <t>if(Vr-Vbias) &gt; 0.7, Vo = Vbias + Ipd*Rfb. elseif(Vr-Vbias)  &lt; -0.7, Vo = Vbias - Ipd*Rfb. Else not PC mode</t>
  </si>
  <si>
    <t>if(Vr-Vbias) &gt; 0.7, Vo = Vbias + Ipd*Rfb.  Else not PC mode</t>
  </si>
  <si>
    <t>Vr_eff</t>
  </si>
  <si>
    <t>Effective Reverse Bias Voltage</t>
  </si>
  <si>
    <r>
      <t>V</t>
    </r>
    <r>
      <rPr>
        <vertAlign val="subscript"/>
        <sz val="11"/>
        <color theme="1"/>
        <rFont val="Calibri"/>
        <family val="2"/>
        <scheme val="minor"/>
      </rPr>
      <t>R_EFF</t>
    </r>
  </si>
  <si>
    <r>
      <t>I</t>
    </r>
    <r>
      <rPr>
        <vertAlign val="subscript"/>
        <sz val="11"/>
        <color theme="1"/>
        <rFont val="Calibri"/>
        <family val="2"/>
        <scheme val="minor"/>
      </rPr>
      <t>PD_MAX</t>
    </r>
  </si>
  <si>
    <t xml:space="preserve">Supply </t>
  </si>
  <si>
    <t>Vbias</t>
  </si>
  <si>
    <t>select bit</t>
  </si>
  <si>
    <t>Mode valid</t>
  </si>
  <si>
    <t>orientation &amp; Supply valid</t>
  </si>
  <si>
    <t>PV Mode valid</t>
  </si>
  <si>
    <t>PC Mode valid</t>
  </si>
  <si>
    <t>Vr_eff valid</t>
  </si>
  <si>
    <t>Vo Equation, PV &amp; Cath</t>
  </si>
  <si>
    <t>Vo Equation, PC &amp; Cath &amp; -Vr</t>
  </si>
  <si>
    <t>Vo Equation, PC &amp; Anode &amp; -Vr</t>
  </si>
  <si>
    <t>Vo Equation, PV &amp; Anode</t>
  </si>
  <si>
    <t>Vo Equation, PC &amp; Cath &amp; +Vr</t>
  </si>
  <si>
    <t>Vo Equation, PC &amp; Anode &amp; +Vr</t>
  </si>
  <si>
    <t>Vo Equation Polarity</t>
  </si>
  <si>
    <t>Diode Mode</t>
  </si>
  <si>
    <t>Diode Config &amp; Supply Voltage</t>
  </si>
  <si>
    <t>Vout Equation Polarity</t>
  </si>
  <si>
    <t>Dark Voltage</t>
  </si>
  <si>
    <r>
      <t>V</t>
    </r>
    <r>
      <rPr>
        <vertAlign val="subscript"/>
        <sz val="11"/>
        <color theme="1"/>
        <rFont val="Calibri"/>
        <family val="2"/>
        <scheme val="minor"/>
      </rPr>
      <t>OUT_DARK</t>
    </r>
  </si>
  <si>
    <t>Noise Contributors</t>
  </si>
  <si>
    <t>Detector Shot Noise</t>
  </si>
  <si>
    <t>Detector Thermal Noise</t>
  </si>
  <si>
    <t>RFB Thermal Noise</t>
  </si>
  <si>
    <t>Amplifier Current Noise</t>
  </si>
  <si>
    <t>Amplifier Broadband Voltage Noise</t>
  </si>
  <si>
    <r>
      <t>i</t>
    </r>
    <r>
      <rPr>
        <vertAlign val="subscript"/>
        <sz val="11"/>
        <color theme="1"/>
        <rFont val="Calibri"/>
        <family val="2"/>
        <scheme val="minor"/>
      </rPr>
      <t>DSN</t>
    </r>
  </si>
  <si>
    <r>
      <t>i</t>
    </r>
    <r>
      <rPr>
        <vertAlign val="subscript"/>
        <sz val="11"/>
        <color theme="1"/>
        <rFont val="Calibri"/>
        <family val="2"/>
        <scheme val="minor"/>
      </rPr>
      <t>DTN</t>
    </r>
  </si>
  <si>
    <r>
      <t>i</t>
    </r>
    <r>
      <rPr>
        <vertAlign val="subscript"/>
        <sz val="11"/>
        <color theme="1"/>
        <rFont val="Calibri"/>
        <family val="2"/>
        <scheme val="minor"/>
      </rPr>
      <t>RFBN</t>
    </r>
  </si>
  <si>
    <r>
      <t>i</t>
    </r>
    <r>
      <rPr>
        <vertAlign val="subscript"/>
        <sz val="11"/>
        <color theme="1"/>
        <rFont val="Calibri"/>
        <family val="2"/>
        <scheme val="minor"/>
      </rPr>
      <t>ACN</t>
    </r>
  </si>
  <si>
    <r>
      <t>i</t>
    </r>
    <r>
      <rPr>
        <vertAlign val="subscript"/>
        <sz val="11"/>
        <color theme="1"/>
        <rFont val="Calibri"/>
        <family val="2"/>
        <scheme val="minor"/>
      </rPr>
      <t>AVN</t>
    </r>
  </si>
  <si>
    <t>Piecewise Integration</t>
  </si>
  <si>
    <t>Integral Current Noise</t>
  </si>
  <si>
    <t>NEP</t>
  </si>
  <si>
    <r>
      <t>A</t>
    </r>
    <r>
      <rPr>
        <vertAlign val="subscript"/>
        <sz val="11"/>
        <color theme="1"/>
        <rFont val="Calibri"/>
        <family val="2"/>
        <scheme val="minor"/>
      </rPr>
      <t>OL</t>
    </r>
  </si>
  <si>
    <r>
      <t>A</t>
    </r>
    <r>
      <rPr>
        <vertAlign val="subscript"/>
        <sz val="11"/>
        <color theme="1"/>
        <rFont val="Calibri"/>
        <family val="2"/>
        <scheme val="minor"/>
      </rPr>
      <t>OL</t>
    </r>
    <r>
      <rPr>
        <sz val="11"/>
        <color theme="1"/>
        <rFont val="Calibri"/>
        <family val="2"/>
        <scheme val="minor"/>
      </rPr>
      <t xml:space="preserve"> </t>
    </r>
  </si>
  <si>
    <r>
      <t>1/</t>
    </r>
    <r>
      <rPr>
        <sz val="11"/>
        <color theme="1"/>
        <rFont val="Arial"/>
        <family val="2"/>
      </rPr>
      <t>β</t>
    </r>
  </si>
  <si>
    <t xml:space="preserve">Voltage NG </t>
  </si>
  <si>
    <t>TIA Pole</t>
  </si>
  <si>
    <t>Total Noise</t>
  </si>
  <si>
    <t>Amplifier Voltage Noise</t>
  </si>
  <si>
    <t>FB Resistor Noise</t>
  </si>
  <si>
    <t>TIA Configuration Validity</t>
  </si>
  <si>
    <t>Photodiode Mode</t>
  </si>
  <si>
    <t>Polarity and Supply Voltage</t>
  </si>
  <si>
    <t>Noise Bandwidth Target</t>
  </si>
  <si>
    <t>Noise BW Target Row # Match</t>
  </si>
  <si>
    <t>1Hz BW Target Row # Match</t>
  </si>
  <si>
    <t>1Hz Noise BW Target</t>
  </si>
  <si>
    <t>SNR  @ 1Hz</t>
  </si>
  <si>
    <t>SNR  @ NBW</t>
  </si>
  <si>
    <t>pW</t>
  </si>
  <si>
    <r>
      <t>NEP</t>
    </r>
    <r>
      <rPr>
        <vertAlign val="subscript"/>
        <sz val="11"/>
        <color theme="1"/>
        <rFont val="Calibri"/>
        <family val="2"/>
        <scheme val="minor"/>
      </rPr>
      <t>1Hz</t>
    </r>
  </si>
  <si>
    <r>
      <t>SNR</t>
    </r>
    <r>
      <rPr>
        <vertAlign val="subscript"/>
        <sz val="11"/>
        <color theme="1"/>
        <rFont val="Calibri"/>
        <family val="2"/>
        <scheme val="minor"/>
      </rPr>
      <t>1Hz</t>
    </r>
  </si>
  <si>
    <r>
      <t>SNR</t>
    </r>
    <r>
      <rPr>
        <vertAlign val="subscript"/>
        <sz val="11"/>
        <color theme="1"/>
        <rFont val="Calibri"/>
        <family val="2"/>
        <scheme val="minor"/>
      </rPr>
      <t>NBW</t>
    </r>
  </si>
  <si>
    <r>
      <t>NEP</t>
    </r>
    <r>
      <rPr>
        <vertAlign val="subscript"/>
        <sz val="11"/>
        <color theme="1"/>
        <rFont val="Calibri"/>
        <family val="2"/>
        <scheme val="minor"/>
      </rPr>
      <t>NBW</t>
    </r>
  </si>
  <si>
    <r>
      <t>V</t>
    </r>
    <r>
      <rPr>
        <vertAlign val="subscript"/>
        <sz val="11"/>
        <color theme="1"/>
        <rFont val="Calibri"/>
        <family val="2"/>
        <scheme val="minor"/>
      </rPr>
      <t>RMS</t>
    </r>
  </si>
  <si>
    <r>
      <t>V</t>
    </r>
    <r>
      <rPr>
        <vertAlign val="subscript"/>
        <sz val="11"/>
        <color theme="1"/>
        <rFont val="Calibri"/>
        <family val="2"/>
        <scheme val="minor"/>
      </rPr>
      <t>TIA_RMS</t>
    </r>
  </si>
  <si>
    <r>
      <t>V</t>
    </r>
    <r>
      <rPr>
        <vertAlign val="subscript"/>
        <sz val="11"/>
        <color theme="1"/>
        <rFont val="Calibri"/>
        <family val="2"/>
        <scheme val="minor"/>
      </rPr>
      <t>TIA_PkPk</t>
    </r>
  </si>
  <si>
    <t>TRANSIMPEDANCE AMPLIFIER CALCULATOR</t>
  </si>
  <si>
    <t>TIA Voltage Noise, RMS</t>
  </si>
  <si>
    <t>TIA Voltage Noise, Pk-Pk</t>
  </si>
  <si>
    <t>NOTES</t>
  </si>
  <si>
    <t>MV/A</t>
  </si>
  <si>
    <r>
      <t>C</t>
    </r>
    <r>
      <rPr>
        <vertAlign val="subscript"/>
        <sz val="11"/>
        <color theme="1"/>
        <rFont val="Calibri"/>
        <family val="2"/>
        <scheme val="minor"/>
      </rPr>
      <t>MIN_FB</t>
    </r>
  </si>
  <si>
    <t>DC gain</t>
  </si>
  <si>
    <r>
      <t>A</t>
    </r>
    <r>
      <rPr>
        <vertAlign val="subscript"/>
        <sz val="11"/>
        <color theme="1"/>
        <rFont val="Calibri"/>
        <family val="2"/>
        <scheme val="minor"/>
      </rPr>
      <t>DC</t>
    </r>
  </si>
  <si>
    <t>Linear Technology</t>
  </si>
  <si>
    <t>Zin</t>
  </si>
  <si>
    <t>I load</t>
  </si>
  <si>
    <t>Common Mode Capacitance</t>
  </si>
  <si>
    <t>Differential Mode Capacitance</t>
  </si>
  <si>
    <r>
      <t>C</t>
    </r>
    <r>
      <rPr>
        <vertAlign val="subscript"/>
        <sz val="11"/>
        <color theme="1"/>
        <rFont val="Calibri"/>
        <family val="2"/>
        <scheme val="minor"/>
      </rPr>
      <t>DIFF</t>
    </r>
  </si>
  <si>
    <r>
      <t>C</t>
    </r>
    <r>
      <rPr>
        <vertAlign val="subscript"/>
        <sz val="11"/>
        <color theme="1"/>
        <rFont val="Calibri"/>
        <family val="2"/>
        <scheme val="minor"/>
      </rPr>
      <t>CM</t>
    </r>
  </si>
  <si>
    <r>
      <t>e</t>
    </r>
    <r>
      <rPr>
        <vertAlign val="subscript"/>
        <sz val="11"/>
        <color theme="1"/>
        <rFont val="Calibri"/>
        <family val="2"/>
        <scheme val="minor"/>
      </rPr>
      <t>n</t>
    </r>
  </si>
  <si>
    <t>Voltage Noise Density</t>
  </si>
  <si>
    <r>
      <t>A</t>
    </r>
    <r>
      <rPr>
        <vertAlign val="subscript"/>
        <sz val="11"/>
        <color theme="1"/>
        <rFont val="Calibri"/>
        <family val="2"/>
        <scheme val="minor"/>
      </rPr>
      <t>V</t>
    </r>
  </si>
  <si>
    <r>
      <t>f</t>
    </r>
    <r>
      <rPr>
        <vertAlign val="subscript"/>
        <sz val="11"/>
        <color theme="1"/>
        <rFont val="Calibri"/>
        <family val="2"/>
        <scheme val="minor"/>
      </rPr>
      <t>T</t>
    </r>
  </si>
  <si>
    <t>Minimum Frequency of Interest</t>
  </si>
  <si>
    <t>Maximum Frequency of Interest</t>
  </si>
  <si>
    <t>Target Noise Bandwidth</t>
  </si>
  <si>
    <t>Equivalent Noise Bandwidth</t>
  </si>
  <si>
    <t>ENBW</t>
  </si>
  <si>
    <t>Positive Supply Voltage</t>
  </si>
  <si>
    <t>Negative Supply Voltage</t>
  </si>
  <si>
    <t>V+</t>
  </si>
  <si>
    <t>V-</t>
  </si>
  <si>
    <t xml:space="preserve"> Op-Amp Complex Z</t>
  </si>
  <si>
    <r>
      <t>X</t>
    </r>
    <r>
      <rPr>
        <vertAlign val="subscript"/>
        <sz val="11"/>
        <color theme="1"/>
        <rFont val="Calibri"/>
        <family val="2"/>
        <scheme val="minor"/>
      </rPr>
      <t>A</t>
    </r>
  </si>
  <si>
    <t>Equiv. Complex Input Z</t>
  </si>
  <si>
    <r>
      <t>X</t>
    </r>
    <r>
      <rPr>
        <vertAlign val="subscript"/>
        <sz val="11"/>
        <color theme="1"/>
        <rFont val="Calibri"/>
        <family val="2"/>
        <scheme val="minor"/>
      </rPr>
      <t>IN</t>
    </r>
  </si>
  <si>
    <r>
      <t>X</t>
    </r>
    <r>
      <rPr>
        <vertAlign val="subscript"/>
        <sz val="11"/>
        <color theme="1"/>
        <rFont val="Calibri"/>
        <family val="2"/>
        <scheme val="minor"/>
      </rPr>
      <t>F</t>
    </r>
  </si>
  <si>
    <t>Feeback Network Z</t>
  </si>
  <si>
    <t>V/A</t>
  </si>
  <si>
    <t>Trans-Z Response</t>
  </si>
  <si>
    <t>Incident Power to Saturate</t>
  </si>
  <si>
    <t>LTC6268</t>
  </si>
  <si>
    <t>Single/Bipolar Supply</t>
  </si>
  <si>
    <t>APD Gain</t>
  </si>
  <si>
    <r>
      <t>A</t>
    </r>
    <r>
      <rPr>
        <vertAlign val="subscript"/>
        <sz val="11"/>
        <color theme="1"/>
        <rFont val="Calibri"/>
        <family val="2"/>
        <scheme val="minor"/>
      </rPr>
      <t>APD</t>
    </r>
  </si>
  <si>
    <t>Detector Input</t>
  </si>
  <si>
    <t>NEP, 1Hz</t>
  </si>
  <si>
    <t>SNR, 1Hz</t>
  </si>
  <si>
    <r>
      <t>e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RTO</t>
    </r>
  </si>
  <si>
    <r>
      <t>G</t>
    </r>
    <r>
      <rPr>
        <vertAlign val="subscript"/>
        <sz val="11"/>
        <color theme="1"/>
        <rFont val="Calibri"/>
        <family val="2"/>
        <scheme val="minor"/>
      </rPr>
      <t>APD</t>
    </r>
  </si>
  <si>
    <t>phi Aol</t>
  </si>
  <si>
    <t>AOL</t>
  </si>
  <si>
    <t>1/b</t>
  </si>
  <si>
    <t>phi 1/b</t>
  </si>
  <si>
    <t>tia phase</t>
  </si>
  <si>
    <t>Phase Margin</t>
  </si>
  <si>
    <t>NEP, ENBW</t>
  </si>
  <si>
    <t>SNR, ENBW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</si>
</sst>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E+00"/>
    <numFmt numFmtId="165" formatCode="0.000"/>
    <numFmt numFmtId="166" formatCode="0.00000E+00"/>
    <numFmt numFmtId="167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8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9" xfId="0" applyBorder="1"/>
    <xf numFmtId="0" fontId="0" fillId="0" borderId="10" xfId="0" applyBorder="1"/>
    <xf numFmtId="2" fontId="1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1" fillId="0" borderId="0" xfId="0" applyFont="1" applyAlignment="1" applyProtection="1">
      <alignment horizontal="center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167" fontId="1" fillId="0" borderId="0" xfId="0" applyNumberFormat="1" applyFont="1" applyAlignment="1">
      <alignment horizontal="center"/>
    </xf>
    <xf numFmtId="0" fontId="0" fillId="0" borderId="4" xfId="0" applyBorder="1"/>
    <xf numFmtId="165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0" fillId="2" borderId="9" xfId="0" applyFont="1" applyFill="1" applyBorder="1"/>
    <xf numFmtId="0" fontId="10" fillId="2" borderId="10" xfId="0" applyFont="1" applyFill="1" applyBorder="1"/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7" xfId="0" applyFont="1" applyFill="1" applyBorder="1"/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0" fillId="4" borderId="7" xfId="0" applyFill="1" applyBorder="1"/>
    <xf numFmtId="0" fontId="0" fillId="4" borderId="0" xfId="0" applyFill="1"/>
    <xf numFmtId="0" fontId="1" fillId="4" borderId="0" xfId="0" applyFont="1" applyFill="1" applyAlignment="1" applyProtection="1">
      <alignment horizontal="center"/>
      <protection locked="0"/>
    </xf>
    <xf numFmtId="0" fontId="0" fillId="4" borderId="8" xfId="0" applyFill="1" applyBorder="1" applyAlignment="1">
      <alignment horizontal="center"/>
    </xf>
    <xf numFmtId="0" fontId="0" fillId="4" borderId="0" xfId="0" applyFill="1" applyAlignment="1">
      <alignment horizontal="left"/>
    </xf>
    <xf numFmtId="2" fontId="1" fillId="4" borderId="0" xfId="0" applyNumberFormat="1" applyFont="1" applyFill="1" applyAlignment="1" applyProtection="1">
      <alignment horizontal="center"/>
      <protection locked="0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167" fontId="1" fillId="4" borderId="0" xfId="0" applyNumberFormat="1" applyFont="1" applyFill="1" applyAlignment="1">
      <alignment horizontal="center"/>
    </xf>
    <xf numFmtId="11" fontId="1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1" fillId="4" borderId="10" xfId="0" applyFont="1" applyFill="1" applyBorder="1" applyAlignment="1" applyProtection="1">
      <alignment horizontal="center"/>
      <protection locked="0"/>
    </xf>
    <xf numFmtId="0" fontId="0" fillId="4" borderId="11" xfId="0" applyFill="1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0" xfId="0" applyBorder="1" applyAlignment="1">
      <alignment horizontal="center" vertical="center" textRotation="90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" fillId="4" borderId="8" xfId="0" applyFont="1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4" borderId="0" xfId="0" applyFont="1" applyFill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Stability</a:t>
            </a:r>
            <a:r>
              <a:rPr lang="en-US" baseline="0"/>
              <a:t> Analysis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Open Loop Gain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Calculations!$P$3:$P$524</c:f>
              <c:numCache>
                <c:formatCode>0.00</c:formatCode>
                <c:ptCount val="522"/>
                <c:pt idx="0">
                  <c:v>119.9999728566797</c:v>
                </c:pt>
                <c:pt idx="1">
                  <c:v>119.99997051080928</c:v>
                </c:pt>
                <c:pt idx="2">
                  <c:v>119.99996796219699</c:v>
                </c:pt>
                <c:pt idx="3">
                  <c:v>119.99996519332099</c:v>
                </c:pt>
                <c:pt idx="4">
                  <c:v>119.99996218514514</c:v>
                </c:pt>
                <c:pt idx="5">
                  <c:v>119.99995891698818</c:v>
                </c:pt>
                <c:pt idx="6">
                  <c:v>119.99995536638151</c:v>
                </c:pt>
                <c:pt idx="7">
                  <c:v>119.99995150891473</c:v>
                </c:pt>
                <c:pt idx="8">
                  <c:v>119.99994731806787</c:v>
                </c:pt>
                <c:pt idx="9">
                  <c:v>119.99994276502903</c:v>
                </c:pt>
                <c:pt idx="10">
                  <c:v>119.99993781849638</c:v>
                </c:pt>
                <c:pt idx="11">
                  <c:v>119.99993244446294</c:v>
                </c:pt>
                <c:pt idx="12">
                  <c:v>119.99992660598286</c:v>
                </c:pt>
                <c:pt idx="13">
                  <c:v>119.99992026291739</c:v>
                </c:pt>
                <c:pt idx="14">
                  <c:v>119.99991337165903</c:v>
                </c:pt>
                <c:pt idx="15">
                  <c:v>119.99990588483178</c:v>
                </c:pt>
                <c:pt idx="16">
                  <c:v>119.9998977509654</c:v>
                </c:pt>
                <c:pt idx="17">
                  <c:v>119.99988891414185</c:v>
                </c:pt>
                <c:pt idx="18">
                  <c:v>119.99987931361068</c:v>
                </c:pt>
                <c:pt idx="19">
                  <c:v>119.99986888337168</c:v>
                </c:pt>
                <c:pt idx="20">
                  <c:v>119.99985755172113</c:v>
                </c:pt>
                <c:pt idx="21">
                  <c:v>119.99984524075916</c:v>
                </c:pt>
                <c:pt idx="22">
                  <c:v>119.99983186585416</c:v>
                </c:pt>
                <c:pt idx="23">
                  <c:v>119.99981733506134</c:v>
                </c:pt>
                <c:pt idx="24">
                  <c:v>119.99980154849078</c:v>
                </c:pt>
                <c:pt idx="25">
                  <c:v>119.99978439762108</c:v>
                </c:pt>
                <c:pt idx="26">
                  <c:v>119.99976576455352</c:v>
                </c:pt>
                <c:pt idx="27">
                  <c:v>119.99974552120207</c:v>
                </c:pt>
                <c:pt idx="28">
                  <c:v>119.99972352841331</c:v>
                </c:pt>
                <c:pt idx="29">
                  <c:v>119.99969963501027</c:v>
                </c:pt>
                <c:pt idx="30">
                  <c:v>119.99967367675397</c:v>
                </c:pt>
                <c:pt idx="31">
                  <c:v>119.99964547521502</c:v>
                </c:pt>
                <c:pt idx="32">
                  <c:v>119.99961483654803</c:v>
                </c:pt>
                <c:pt idx="33">
                  <c:v>119.99958155016014</c:v>
                </c:pt>
                <c:pt idx="34">
                  <c:v>119.99954538726456</c:v>
                </c:pt>
                <c:pt idx="35">
                  <c:v>119.99950609930946</c:v>
                </c:pt>
                <c:pt idx="36">
                  <c:v>119.99946341627111</c:v>
                </c:pt>
                <c:pt idx="37">
                  <c:v>119.99941704480005</c:v>
                </c:pt>
                <c:pt idx="38">
                  <c:v>119.99936666620681</c:v>
                </c:pt>
                <c:pt idx="39">
                  <c:v>119.99931193427457</c:v>
                </c:pt>
                <c:pt idx="40">
                  <c:v>119.99925247288269</c:v>
                </c:pt>
                <c:pt idx="41">
                  <c:v>119.99918787342564</c:v>
                </c:pt>
                <c:pt idx="42">
                  <c:v>119.99911769200924</c:v>
                </c:pt>
                <c:pt idx="43">
                  <c:v>119.99904144640553</c:v>
                </c:pt>
                <c:pt idx="44">
                  <c:v>119.99895861274507</c:v>
                </c:pt>
                <c:pt idx="45">
                  <c:v>119.9988686219244</c:v>
                </c:pt>
                <c:pt idx="46">
                  <c:v>119.99877085570432</c:v>
                </c:pt>
                <c:pt idx="47">
                  <c:v>119.99866464247204</c:v>
                </c:pt>
                <c:pt idx="48">
                  <c:v>119.99854925263891</c:v>
                </c:pt>
                <c:pt idx="49">
                  <c:v>119.99842389364213</c:v>
                </c:pt>
                <c:pt idx="50">
                  <c:v>119.99828770451686</c:v>
                </c:pt>
                <c:pt idx="51">
                  <c:v>119.99813975000164</c:v>
                </c:pt>
                <c:pt idx="52">
                  <c:v>119.99797901413774</c:v>
                </c:pt>
                <c:pt idx="53">
                  <c:v>119.99780439331869</c:v>
                </c:pt>
                <c:pt idx="54">
                  <c:v>119.99761468874368</c:v>
                </c:pt>
                <c:pt idx="55">
                  <c:v>119.99740859822376</c:v>
                </c:pt>
                <c:pt idx="56">
                  <c:v>119.99718470728578</c:v>
                </c:pt>
                <c:pt idx="57">
                  <c:v>119.99694147951475</c:v>
                </c:pt>
                <c:pt idx="58">
                  <c:v>119.99667724606988</c:v>
                </c:pt>
                <c:pt idx="59">
                  <c:v>119.99639019430424</c:v>
                </c:pt>
                <c:pt idx="60">
                  <c:v>119.99607835541275</c:v>
                </c:pt>
                <c:pt idx="61">
                  <c:v>119.99573959102618</c:v>
                </c:pt>
                <c:pt idx="62">
                  <c:v>119.99537157866287</c:v>
                </c:pt>
                <c:pt idx="63">
                  <c:v>119.99497179594223</c:v>
                </c:pt>
                <c:pt idx="64">
                  <c:v>119.99453750345624</c:v>
                </c:pt>
                <c:pt idx="65">
                  <c:v>119.99406572618746</c:v>
                </c:pt>
                <c:pt idx="66">
                  <c:v>119.99355323335212</c:v>
                </c:pt>
                <c:pt idx="67">
                  <c:v>119.99299651653854</c:v>
                </c:pt>
                <c:pt idx="68">
                  <c:v>119.99239176599917</c:v>
                </c:pt>
                <c:pt idx="69">
                  <c:v>119.99173484494563</c:v>
                </c:pt>
                <c:pt idx="70">
                  <c:v>119.99102126168219</c:v>
                </c:pt>
                <c:pt idx="71">
                  <c:v>119.99024613940273</c:v>
                </c:pt>
                <c:pt idx="72">
                  <c:v>119.98940418346115</c:v>
                </c:pt>
                <c:pt idx="73">
                  <c:v>119.98848964591245</c:v>
                </c:pt>
                <c:pt idx="74">
                  <c:v>119.98749628710601</c:v>
                </c:pt>
                <c:pt idx="75">
                  <c:v>119.986417334097</c:v>
                </c:pt>
                <c:pt idx="76">
                  <c:v>119.98524543562566</c:v>
                </c:pt>
                <c:pt idx="77">
                  <c:v>119.98397261339632</c:v>
                </c:pt>
                <c:pt idx="78">
                  <c:v>119.98259020937047</c:v>
                </c:pt>
                <c:pt idx="79">
                  <c:v>119.98108882876883</c:v>
                </c:pt>
                <c:pt idx="80">
                  <c:v>119.97945827845859</c:v>
                </c:pt>
                <c:pt idx="81">
                  <c:v>119.97768750038188</c:v>
                </c:pt>
                <c:pt idx="82">
                  <c:v>119.97576449966101</c:v>
                </c:pt>
                <c:pt idx="83">
                  <c:v>119.97367626699673</c:v>
                </c:pt>
                <c:pt idx="84">
                  <c:v>119.9714086949546</c:v>
                </c:pt>
                <c:pt idx="85">
                  <c:v>119.96894648771513</c:v>
                </c:pt>
                <c:pt idx="86">
                  <c:v>119.96627306384561</c:v>
                </c:pt>
                <c:pt idx="87">
                  <c:v>119.9633704516325</c:v>
                </c:pt>
                <c:pt idx="88">
                  <c:v>119.96021917649912</c:v>
                </c:pt>
                <c:pt idx="89">
                  <c:v>119.95679814001988</c:v>
                </c:pt>
                <c:pt idx="90">
                  <c:v>119.95308449003326</c:v>
                </c:pt>
                <c:pt idx="91">
                  <c:v>119.949053481351</c:v>
                </c:pt>
                <c:pt idx="92">
                  <c:v>119.94467832656156</c:v>
                </c:pt>
                <c:pt idx="93">
                  <c:v>119.93993003643426</c:v>
                </c:pt>
                <c:pt idx="94">
                  <c:v>119.9347772494468</c:v>
                </c:pt>
                <c:pt idx="95">
                  <c:v>119.92918604998621</c:v>
                </c:pt>
                <c:pt idx="96">
                  <c:v>119.92311977481295</c:v>
                </c:pt>
                <c:pt idx="97">
                  <c:v>119.91653880743269</c:v>
                </c:pt>
                <c:pt idx="98">
                  <c:v>119.90940036009303</c:v>
                </c:pt>
                <c:pt idx="99">
                  <c:v>119.90165824321619</c:v>
                </c:pt>
                <c:pt idx="100">
                  <c:v>119.89326262219581</c:v>
                </c:pt>
                <c:pt idx="101">
                  <c:v>119.88415976163299</c:v>
                </c:pt>
                <c:pt idx="102">
                  <c:v>119.87429175726382</c:v>
                </c:pt>
                <c:pt idx="103">
                  <c:v>119.86359625604607</c:v>
                </c:pt>
                <c:pt idx="104">
                  <c:v>119.85200616512844</c:v>
                </c:pt>
                <c:pt idx="105">
                  <c:v>119.83944935072743</c:v>
                </c:pt>
                <c:pt idx="106">
                  <c:v>119.82584832829018</c:v>
                </c:pt>
                <c:pt idx="107">
                  <c:v>119.81111994572971</c:v>
                </c:pt>
                <c:pt idx="108">
                  <c:v>119.79517506198739</c:v>
                </c:pt>
                <c:pt idx="109">
                  <c:v>119.77791822370867</c:v>
                </c:pt>
                <c:pt idx="110">
                  <c:v>119.75924734341643</c:v>
                </c:pt>
                <c:pt idx="111">
                  <c:v>119.73905338323053</c:v>
                </c:pt>
                <c:pt idx="112">
                  <c:v>119.71722004891302</c:v>
                </c:pt>
                <c:pt idx="113">
                  <c:v>119.69362349981155</c:v>
                </c:pt>
                <c:pt idx="114">
                  <c:v>119.66813208112211</c:v>
                </c:pt>
                <c:pt idx="115">
                  <c:v>119.64060608578272</c:v>
                </c:pt>
                <c:pt idx="116">
                  <c:v>119.61089755423045</c:v>
                </c:pt>
                <c:pt idx="117">
                  <c:v>119.5788501211747</c:v>
                </c:pt>
                <c:pt idx="118">
                  <c:v>119.54429891943987</c:v>
                </c:pt>
                <c:pt idx="119">
                  <c:v>119.5070705517641</c:v>
                </c:pt>
                <c:pt idx="120">
                  <c:v>119.46698314216965</c:v>
                </c:pt>
                <c:pt idx="121">
                  <c:v>119.42384647908652</c:v>
                </c:pt>
                <c:pt idx="122">
                  <c:v>119.37746226275596</c:v>
                </c:pt>
                <c:pt idx="123">
                  <c:v>119.32762446949356</c:v>
                </c:pt>
                <c:pt idx="124">
                  <c:v>119.27411984508186</c:v>
                </c:pt>
                <c:pt idx="125">
                  <c:v>119.2167285388141</c:v>
                </c:pt>
                <c:pt idx="126">
                  <c:v>119.15522488844813</c:v>
                </c:pt>
                <c:pt idx="127">
                  <c:v>119.08937836449113</c:v>
                </c:pt>
                <c:pt idx="128">
                  <c:v>119.01895467976132</c:v>
                </c:pt>
                <c:pt idx="129">
                  <c:v>118.94371706703782</c:v>
                </c:pt>
                <c:pt idx="130">
                  <c:v>118.86342772380047</c:v>
                </c:pt>
                <c:pt idx="131">
                  <c:v>118.77784941861628</c:v>
                </c:pt>
                <c:pt idx="132">
                  <c:v>118.6867472487169</c:v>
                </c:pt>
                <c:pt idx="133">
                  <c:v>118.58989053285489</c:v>
                </c:pt>
                <c:pt idx="134">
                  <c:v>118.48705481779932</c:v>
                </c:pt>
                <c:pt idx="135">
                  <c:v>118.37802397105273</c:v>
                </c:pt>
                <c:pt idx="136">
                  <c:v>118.26259232680937</c:v>
                </c:pt>
                <c:pt idx="137">
                  <c:v>118.14056684712605</c:v>
                </c:pt>
                <c:pt idx="138">
                  <c:v>118.01176925606106</c:v>
                </c:pt>
                <c:pt idx="139">
                  <c:v>117.87603810146229</c:v>
                </c:pt>
                <c:pt idx="140">
                  <c:v>117.73323069744328</c:v>
                </c:pt>
                <c:pt idx="141">
                  <c:v>117.58322490060381</c:v>
                </c:pt>
                <c:pt idx="142">
                  <c:v>117.42592067488884</c:v>
                </c:pt>
                <c:pt idx="143">
                  <c:v>117.26124140369032</c:v>
                </c:pt>
                <c:pt idx="144">
                  <c:v>117.08913491332736</c:v>
                </c:pt>
                <c:pt idx="145">
                  <c:v>116.90957417921717</c:v>
                </c:pt>
                <c:pt idx="146">
                  <c:v>116.72255769458637</c:v>
                </c:pt>
                <c:pt idx="147">
                  <c:v>116.52810949108755</c:v>
                </c:pt>
                <c:pt idx="148">
                  <c:v>116.3262788107245</c:v>
                </c:pt>
                <c:pt idx="149">
                  <c:v>116.11713943855612</c:v>
                </c:pt>
                <c:pt idx="150">
                  <c:v>115.90078871525181</c:v>
                </c:pt>
                <c:pt idx="151">
                  <c:v>115.67734625724411</c:v>
                </c:pt>
                <c:pt idx="152">
                  <c:v>115.44695241957903</c:v>
                </c:pt>
                <c:pt idx="153">
                  <c:v>115.20976654230031</c:v>
                </c:pt>
                <c:pt idx="154">
                  <c:v>114.96596502513427</c:v>
                </c:pt>
                <c:pt idx="155">
                  <c:v>114.71573927729824</c:v>
                </c:pt>
                <c:pt idx="156">
                  <c:v>114.45929358948322</c:v>
                </c:pt>
                <c:pt idx="157">
                  <c:v>114.19684297360021</c:v>
                </c:pt>
                <c:pt idx="158">
                  <c:v>113.92861101296475</c:v>
                </c:pt>
                <c:pt idx="159">
                  <c:v>113.65482776149206</c:v>
                </c:pt>
                <c:pt idx="160">
                  <c:v>113.37572772551144</c:v>
                </c:pt>
                <c:pt idx="161">
                  <c:v>113.0915479562895</c:v>
                </c:pt>
                <c:pt idx="162">
                  <c:v>112.80252627558382</c:v>
                </c:pt>
                <c:pt idx="163">
                  <c:v>112.50889965080481</c:v>
                </c:pt>
                <c:pt idx="164">
                  <c:v>112.2109027308621</c:v>
                </c:pt>
                <c:pt idx="165">
                  <c:v>111.90876654870353</c:v>
                </c:pt>
                <c:pt idx="166">
                  <c:v>111.60271739203463</c:v>
                </c:pt>
                <c:pt idx="167">
                  <c:v>111.29297583982265</c:v>
                </c:pt>
                <c:pt idx="168">
                  <c:v>110.9797559589725</c:v>
                </c:pt>
                <c:pt idx="169">
                  <c:v>110.66326465301242</c:v>
                </c:pt>
                <c:pt idx="170">
                  <c:v>110.34370115271474</c:v>
                </c:pt>
                <c:pt idx="171">
                  <c:v>110.02125663725184</c:v>
                </c:pt>
                <c:pt idx="172">
                  <c:v>109.69611397368027</c:v>
                </c:pt>
                <c:pt idx="173">
                  <c:v>109.36844756219025</c:v>
                </c:pt>
                <c:pt idx="174">
                  <c:v>109.03842327457049</c:v>
                </c:pt>
                <c:pt idx="175">
                  <c:v>108.70619847365413</c:v>
                </c:pt>
                <c:pt idx="176">
                  <c:v>108.37192210205323</c:v>
                </c:pt>
                <c:pt idx="177">
                  <c:v>108.03573482920292</c:v>
                </c:pt>
                <c:pt idx="178">
                  <c:v>107.69776924656072</c:v>
                </c:pt>
                <c:pt idx="179">
                  <c:v>107.35815010169861</c:v>
                </c:pt>
                <c:pt idx="180">
                  <c:v>107.01699456294811</c:v>
                </c:pt>
                <c:pt idx="181">
                  <c:v>106.67441250717879</c:v>
                </c:pt>
                <c:pt idx="182">
                  <c:v>106.33050682418578</c:v>
                </c:pt>
                <c:pt idx="183">
                  <c:v>105.98537373201744</c:v>
                </c:pt>
                <c:pt idx="184">
                  <c:v>105.63910309837267</c:v>
                </c:pt>
                <c:pt idx="185">
                  <c:v>105.29177876393688</c:v>
                </c:pt>
                <c:pt idx="186">
                  <c:v>104.94347886419726</c:v>
                </c:pt>
                <c:pt idx="187">
                  <c:v>104.59427614688499</c:v>
                </c:pt>
                <c:pt idx="188">
                  <c:v>104.24423828272937</c:v>
                </c:pt>
                <c:pt idx="189">
                  <c:v>103.89342816768654</c:v>
                </c:pt>
                <c:pt idx="190">
                  <c:v>103.5419042152181</c:v>
                </c:pt>
                <c:pt idx="191">
                  <c:v>103.1897206375572</c:v>
                </c:pt>
                <c:pt idx="192">
                  <c:v>102.83692771520421</c:v>
                </c:pt>
                <c:pt idx="193">
                  <c:v>102.48357205415714</c:v>
                </c:pt>
                <c:pt idx="194">
                  <c:v>102.12969683060163</c:v>
                </c:pt>
                <c:pt idx="195">
                  <c:v>101.77534202296478</c:v>
                </c:pt>
                <c:pt idx="196">
                  <c:v>101.42054463139091</c:v>
                </c:pt>
                <c:pt idx="197">
                  <c:v>101.06533888481395</c:v>
                </c:pt>
                <c:pt idx="198">
                  <c:v>100.70975643590019</c:v>
                </c:pt>
                <c:pt idx="199">
                  <c:v>100.35382654420954</c:v>
                </c:pt>
                <c:pt idx="200">
                  <c:v>99.997576247979026</c:v>
                </c:pt>
                <c:pt idx="201">
                  <c:v>99.64103052497542</c:v>
                </c:pt>
                <c:pt idx="202">
                  <c:v>99.284212442891246</c:v>
                </c:pt>
                <c:pt idx="203">
                  <c:v>98.927143299775992</c:v>
                </c:pt>
                <c:pt idx="204">
                  <c:v>98.569842755004885</c:v>
                </c:pt>
                <c:pt idx="205">
                  <c:v>98.212328951286807</c:v>
                </c:pt>
                <c:pt idx="206">
                  <c:v>97.854618628210645</c:v>
                </c:pt>
                <c:pt idx="207">
                  <c:v>97.496727227820259</c:v>
                </c:pt>
                <c:pt idx="208">
                  <c:v>97.138668992694647</c:v>
                </c:pt>
                <c:pt idx="209">
                  <c:v>96.780457056996326</c:v>
                </c:pt>
                <c:pt idx="210">
                  <c:v>96.422103530931935</c:v>
                </c:pt>
                <c:pt idx="211">
                  <c:v>96.063619579053125</c:v>
                </c:pt>
                <c:pt idx="212">
                  <c:v>95.705015492802488</c:v>
                </c:pt>
                <c:pt idx="213">
                  <c:v>95.346300757693228</c:v>
                </c:pt>
                <c:pt idx="214">
                  <c:v>94.987484115487291</c:v>
                </c:pt>
                <c:pt idx="215">
                  <c:v>94.628573621719795</c:v>
                </c:pt>
                <c:pt idx="216">
                  <c:v>94.26957669889515</c:v>
                </c:pt>
                <c:pt idx="217">
                  <c:v>93.910500185662158</c:v>
                </c:pt>
                <c:pt idx="218">
                  <c:v>93.551350382256459</c:v>
                </c:pt>
                <c:pt idx="219">
                  <c:v>93.192133092479793</c:v>
                </c:pt>
                <c:pt idx="220">
                  <c:v>92.832853662469219</c:v>
                </c:pt>
                <c:pt idx="221">
                  <c:v>92.473517016491385</c:v>
                </c:pt>
                <c:pt idx="222">
                  <c:v>92.114127689982752</c:v>
                </c:pt>
                <c:pt idx="223">
                  <c:v>91.754689860040415</c:v>
                </c:pt>
                <c:pt idx="224">
                  <c:v>91.395207373553816</c:v>
                </c:pt>
                <c:pt idx="225">
                  <c:v>91.035683773156236</c:v>
                </c:pt>
                <c:pt idx="226">
                  <c:v>90.676122321159269</c:v>
                </c:pt>
                <c:pt idx="227">
                  <c:v>90.316526021624824</c:v>
                </c:pt>
                <c:pt idx="228">
                  <c:v>89.956897640715454</c:v>
                </c:pt>
                <c:pt idx="229">
                  <c:v>89.597239725455609</c:v>
                </c:pt>
                <c:pt idx="230">
                  <c:v>89.237554621025211</c:v>
                </c:pt>
                <c:pt idx="231">
                  <c:v>88.877844486698876</c:v>
                </c:pt>
                <c:pt idx="232">
                  <c:v>88.518111310534593</c:v>
                </c:pt>
                <c:pt idx="233">
                  <c:v>88.15835692290969</c:v>
                </c:pt>
                <c:pt idx="234">
                  <c:v>87.798583008992765</c:v>
                </c:pt>
                <c:pt idx="235">
                  <c:v>87.438791120234086</c:v>
                </c:pt>
                <c:pt idx="236">
                  <c:v>87.078982684951569</c:v>
                </c:pt>
                <c:pt idx="237">
                  <c:v>86.719159018082337</c:v>
                </c:pt>
                <c:pt idx="238">
                  <c:v>86.35932133016513</c:v>
                </c:pt>
                <c:pt idx="239">
                  <c:v>85.999470735613954</c:v>
                </c:pt>
                <c:pt idx="240">
                  <c:v>85.639608260338264</c:v>
                </c:pt>
                <c:pt idx="241">
                  <c:v>85.279734848760995</c:v>
                </c:pt>
                <c:pt idx="242">
                  <c:v>84.919851370281776</c:v>
                </c:pt>
                <c:pt idx="243">
                  <c:v>84.559958625228845</c:v>
                </c:pt>
                <c:pt idx="244">
                  <c:v>84.200057350340188</c:v>
                </c:pt>
                <c:pt idx="245">
                  <c:v>83.840148223810203</c:v>
                </c:pt>
                <c:pt idx="246">
                  <c:v>83.480231869937356</c:v>
                </c:pt>
                <c:pt idx="247">
                  <c:v>83.120308863403238</c:v>
                </c:pt>
                <c:pt idx="248">
                  <c:v>82.760379733212361</c:v>
                </c:pt>
                <c:pt idx="249">
                  <c:v>82.400444966320009</c:v>
                </c:pt>
                <c:pt idx="250">
                  <c:v>82.040505010971941</c:v>
                </c:pt>
                <c:pt idx="251">
                  <c:v>81.680560279779954</c:v>
                </c:pt>
                <c:pt idx="252">
                  <c:v>81.320611152552189</c:v>
                </c:pt>
                <c:pt idx="253">
                  <c:v>80.960657978900358</c:v>
                </c:pt>
                <c:pt idx="254">
                  <c:v>80.600701080638686</c:v>
                </c:pt>
                <c:pt idx="255">
                  <c:v>80.240740753993379</c:v>
                </c:pt>
                <c:pt idx="256">
                  <c:v>79.880777271636049</c:v>
                </c:pt>
                <c:pt idx="257">
                  <c:v>79.520810884555985</c:v>
                </c:pt>
                <c:pt idx="258">
                  <c:v>79.160841823783713</c:v>
                </c:pt>
                <c:pt idx="259">
                  <c:v>78.800870301977398</c:v>
                </c:pt>
                <c:pt idx="260">
                  <c:v>78.44089651488359</c:v>
                </c:pt>
                <c:pt idx="261">
                  <c:v>78.080920642681789</c:v>
                </c:pt>
                <c:pt idx="262">
                  <c:v>77.72094285122175</c:v>
                </c:pt>
                <c:pt idx="263">
                  <c:v>77.360963293163209</c:v>
                </c:pt>
                <c:pt idx="264">
                  <c:v>77.000982109024505</c:v>
                </c:pt>
                <c:pt idx="265">
                  <c:v>76.640999428148078</c:v>
                </c:pt>
                <c:pt idx="266">
                  <c:v>76.281015369588928</c:v>
                </c:pt>
                <c:pt idx="267">
                  <c:v>75.921030042933111</c:v>
                </c:pt>
                <c:pt idx="268">
                  <c:v>75.561043549050254</c:v>
                </c:pt>
                <c:pt idx="269">
                  <c:v>75.201055980787174</c:v>
                </c:pt>
                <c:pt idx="270">
                  <c:v>74.841067423605537</c:v>
                </c:pt>
                <c:pt idx="271">
                  <c:v>74.481077956169401</c:v>
                </c:pt>
                <c:pt idx="272">
                  <c:v>74.121087650885883</c:v>
                </c:pt>
                <c:pt idx="273">
                  <c:v>73.761096574402643</c:v>
                </c:pt>
                <c:pt idx="274">
                  <c:v>73.401104788066064</c:v>
                </c:pt>
                <c:pt idx="275">
                  <c:v>73.04111234834275</c:v>
                </c:pt>
                <c:pt idx="276">
                  <c:v>72.681119307207837</c:v>
                </c:pt>
                <c:pt idx="277">
                  <c:v>72.321125712502038</c:v>
                </c:pt>
                <c:pt idx="278">
                  <c:v>71.961131608260757</c:v>
                </c:pt>
                <c:pt idx="279">
                  <c:v>71.601137035016365</c:v>
                </c:pt>
                <c:pt idx="280">
                  <c:v>71.241142030077242</c:v>
                </c:pt>
                <c:pt idx="281">
                  <c:v>70.881146627783977</c:v>
                </c:pt>
                <c:pt idx="282">
                  <c:v>70.521150859745518</c:v>
                </c:pt>
                <c:pt idx="283">
                  <c:v>70.161154755056302</c:v>
                </c:pt>
                <c:pt idx="284">
                  <c:v>69.801158340496528</c:v>
                </c:pt>
                <c:pt idx="285">
                  <c:v>69.441161640716089</c:v>
                </c:pt>
                <c:pt idx="286">
                  <c:v>69.081164678403979</c:v>
                </c:pt>
                <c:pt idx="287">
                  <c:v>68.721167474444329</c:v>
                </c:pt>
                <c:pt idx="288">
                  <c:v>68.361170048060117</c:v>
                </c:pt>
                <c:pt idx="289">
                  <c:v>68.001172416944996</c:v>
                </c:pt>
                <c:pt idx="290">
                  <c:v>67.641174597385231</c:v>
                </c:pt>
                <c:pt idx="291">
                  <c:v>67.281176604371467</c:v>
                </c:pt>
                <c:pt idx="292">
                  <c:v>66.921178451701877</c:v>
                </c:pt>
                <c:pt idx="293">
                  <c:v>66.561180152077114</c:v>
                </c:pt>
                <c:pt idx="294">
                  <c:v>66.201181717187325</c:v>
                </c:pt>
                <c:pt idx="295">
                  <c:v>65.841183157792827</c:v>
                </c:pt>
                <c:pt idx="296">
                  <c:v>65.481184483798003</c:v>
                </c:pt>
                <c:pt idx="297">
                  <c:v>65.121185704319245</c:v>
                </c:pt>
                <c:pt idx="298">
                  <c:v>64.761186827747807</c:v>
                </c:pt>
                <c:pt idx="299">
                  <c:v>64.401187861807387</c:v>
                </c:pt>
                <c:pt idx="300">
                  <c:v>64.041188813607292</c:v>
                </c:pt>
                <c:pt idx="301">
                  <c:v>63.681189689691365</c:v>
                </c:pt>
                <c:pt idx="302">
                  <c:v>63.321190496082664</c:v>
                </c:pt>
                <c:pt idx="303">
                  <c:v>62.961191238325355</c:v>
                </c:pt>
                <c:pt idx="304">
                  <c:v>62.601191921522442</c:v>
                </c:pt>
                <c:pt idx="305">
                  <c:v>62.241192550370961</c:v>
                </c:pt>
                <c:pt idx="306">
                  <c:v>61.881193129194401</c:v>
                </c:pt>
                <c:pt idx="307">
                  <c:v>61.521193661972248</c:v>
                </c:pt>
                <c:pt idx="308">
                  <c:v>61.161194152367464</c:v>
                </c:pt>
                <c:pt idx="309">
                  <c:v>60.801194603751625</c:v>
                </c:pt>
                <c:pt idx="310">
                  <c:v>60.441195019227926</c:v>
                </c:pt>
                <c:pt idx="311">
                  <c:v>60.081195401653041</c:v>
                </c:pt>
                <c:pt idx="312">
                  <c:v>59.721195753656062</c:v>
                </c:pt>
                <c:pt idx="313">
                  <c:v>59.361196077657056</c:v>
                </c:pt>
                <c:pt idx="314">
                  <c:v>59.001196375883744</c:v>
                </c:pt>
                <c:pt idx="315">
                  <c:v>58.641196650386398</c:v>
                </c:pt>
                <c:pt idx="316">
                  <c:v>58.281196903052219</c:v>
                </c:pt>
                <c:pt idx="317">
                  <c:v>57.921197135618357</c:v>
                </c:pt>
                <c:pt idx="318">
                  <c:v>57.561197349683823</c:v>
                </c:pt>
                <c:pt idx="319">
                  <c:v>57.201197546720266</c:v>
                </c:pt>
                <c:pt idx="320">
                  <c:v>56.841197728082378</c:v>
                </c:pt>
                <c:pt idx="321">
                  <c:v>56.48119789501709</c:v>
                </c:pt>
                <c:pt idx="322">
                  <c:v>56.121198048671999</c:v>
                </c:pt>
                <c:pt idx="323">
                  <c:v>55.761198190103691</c:v>
                </c:pt>
                <c:pt idx="324">
                  <c:v>55.401198320284422</c:v>
                </c:pt>
                <c:pt idx="325">
                  <c:v>55.041198440109227</c:v>
                </c:pt>
                <c:pt idx="326">
                  <c:v>54.681198550401902</c:v>
                </c:pt>
                <c:pt idx="327">
                  <c:v>54.321198651920753</c:v>
                </c:pt>
                <c:pt idx="328">
                  <c:v>53.961198745363703</c:v>
                </c:pt>
                <c:pt idx="329">
                  <c:v>53.601198831373281</c:v>
                </c:pt>
                <c:pt idx="330">
                  <c:v>53.241198910540746</c:v>
                </c:pt>
                <c:pt idx="331">
                  <c:v>52.881198983410407</c:v>
                </c:pt>
                <c:pt idx="332">
                  <c:v>52.521199050483261</c:v>
                </c:pt>
                <c:pt idx="333">
                  <c:v>52.161199112220409</c:v>
                </c:pt>
                <c:pt idx="334">
                  <c:v>51.801199169046342</c:v>
                </c:pt>
                <c:pt idx="335">
                  <c:v>51.441199221351788</c:v>
                </c:pt>
                <c:pt idx="336">
                  <c:v>51.081199269496295</c:v>
                </c:pt>
                <c:pt idx="337">
                  <c:v>50.721199313810885</c:v>
                </c:pt>
                <c:pt idx="338">
                  <c:v>50.361199354600274</c:v>
                </c:pt>
                <c:pt idx="339">
                  <c:v>50.001199392144784</c:v>
                </c:pt>
                <c:pt idx="340">
                  <c:v>49.641199426702649</c:v>
                </c:pt>
                <c:pt idx="341">
                  <c:v>49.281199458511409</c:v>
                </c:pt>
                <c:pt idx="342">
                  <c:v>48.921199487789764</c:v>
                </c:pt>
                <c:pt idx="343">
                  <c:v>48.561199514739037</c:v>
                </c:pt>
                <c:pt idx="344">
                  <c:v>48.201199539544476</c:v>
                </c:pt>
                <c:pt idx="345">
                  <c:v>47.84119956237663</c:v>
                </c:pt>
                <c:pt idx="346">
                  <c:v>47.48119958339246</c:v>
                </c:pt>
                <c:pt idx="347">
                  <c:v>47.121199602736503</c:v>
                </c:pt>
                <c:pt idx="348">
                  <c:v>46.761199620541696</c:v>
                </c:pt>
                <c:pt idx="349">
                  <c:v>46.401199636930464</c:v>
                </c:pt>
                <c:pt idx="350">
                  <c:v>46.041199652015521</c:v>
                </c:pt>
                <c:pt idx="351">
                  <c:v>45.68119966590055</c:v>
                </c:pt>
                <c:pt idx="352">
                  <c:v>45.321199678680991</c:v>
                </c:pt>
                <c:pt idx="353">
                  <c:v>44.961199690444786</c:v>
                </c:pt>
                <c:pt idx="354">
                  <c:v>44.601199701272741</c:v>
                </c:pt>
                <c:pt idx="355">
                  <c:v>44.241199711239332</c:v>
                </c:pt>
                <c:pt idx="356">
                  <c:v>43.881199720413086</c:v>
                </c:pt>
                <c:pt idx="357">
                  <c:v>43.521199728857098</c:v>
                </c:pt>
                <c:pt idx="358">
                  <c:v>43.161199736629314</c:v>
                </c:pt>
                <c:pt idx="359">
                  <c:v>42.801199743783258</c:v>
                </c:pt>
                <c:pt idx="360">
                  <c:v>42.441199750368142</c:v>
                </c:pt>
                <c:pt idx="361">
                  <c:v>42.081199756429214</c:v>
                </c:pt>
                <c:pt idx="362">
                  <c:v>41.721199762008084</c:v>
                </c:pt>
                <c:pt idx="363">
                  <c:v>41.361199767143177</c:v>
                </c:pt>
                <c:pt idx="364">
                  <c:v>41.001199771869743</c:v>
                </c:pt>
                <c:pt idx="365">
                  <c:v>40.641199776220276</c:v>
                </c:pt>
                <c:pt idx="366">
                  <c:v>40.281199780224767</c:v>
                </c:pt>
                <c:pt idx="367">
                  <c:v>39.921199783910723</c:v>
                </c:pt>
                <c:pt idx="368">
                  <c:v>39.561199787303408</c:v>
                </c:pt>
                <c:pt idx="369">
                  <c:v>39.201199790426259</c:v>
                </c:pt>
                <c:pt idx="370">
                  <c:v>38.841199793300596</c:v>
                </c:pt>
                <c:pt idx="371">
                  <c:v>38.48119979594636</c:v>
                </c:pt>
                <c:pt idx="372">
                  <c:v>38.121199798381625</c:v>
                </c:pt>
                <c:pt idx="373">
                  <c:v>37.76119980062316</c:v>
                </c:pt>
                <c:pt idx="374">
                  <c:v>37.401199802686392</c:v>
                </c:pt>
                <c:pt idx="375">
                  <c:v>37.04119980458551</c:v>
                </c:pt>
                <c:pt idx="376">
                  <c:v>36.681199806333517</c:v>
                </c:pt>
                <c:pt idx="377">
                  <c:v>36.321199807942477</c:v>
                </c:pt>
                <c:pt idx="378">
                  <c:v>35.961199809423448</c:v>
                </c:pt>
                <c:pt idx="379">
                  <c:v>35.601199810786625</c:v>
                </c:pt>
                <c:pt idx="380">
                  <c:v>35.24119981204133</c:v>
                </c:pt>
                <c:pt idx="381">
                  <c:v>34.881199813196218</c:v>
                </c:pt>
                <c:pt idx="382">
                  <c:v>34.52119981425929</c:v>
                </c:pt>
                <c:pt idx="383">
                  <c:v>34.161199815237723</c:v>
                </c:pt>
                <c:pt idx="384">
                  <c:v>33.801199816138372</c:v>
                </c:pt>
                <c:pt idx="385">
                  <c:v>33.441199816967369</c:v>
                </c:pt>
                <c:pt idx="386">
                  <c:v>33.081199817730393</c:v>
                </c:pt>
                <c:pt idx="387">
                  <c:v>32.721199818432709</c:v>
                </c:pt>
                <c:pt idx="388">
                  <c:v>32.361199819079189</c:v>
                </c:pt>
                <c:pt idx="389">
                  <c:v>32.001199819674262</c:v>
                </c:pt>
                <c:pt idx="390">
                  <c:v>31.641199820221932</c:v>
                </c:pt>
                <c:pt idx="391">
                  <c:v>31.281199820726094</c:v>
                </c:pt>
                <c:pt idx="392">
                  <c:v>30.921199821190104</c:v>
                </c:pt>
                <c:pt idx="393">
                  <c:v>30.561199821617233</c:v>
                </c:pt>
                <c:pt idx="394">
                  <c:v>30.201199822010363</c:v>
                </c:pt>
                <c:pt idx="395">
                  <c:v>29.841199822372253</c:v>
                </c:pt>
                <c:pt idx="396">
                  <c:v>29.481199822705303</c:v>
                </c:pt>
                <c:pt idx="397">
                  <c:v>29.121199823011903</c:v>
                </c:pt>
                <c:pt idx="398">
                  <c:v>28.761199823294081</c:v>
                </c:pt>
                <c:pt idx="399">
                  <c:v>28.401199823553842</c:v>
                </c:pt>
                <c:pt idx="400">
                  <c:v>28.04119982379293</c:v>
                </c:pt>
                <c:pt idx="401">
                  <c:v>27.681199824012985</c:v>
                </c:pt>
                <c:pt idx="402">
                  <c:v>27.321199824215544</c:v>
                </c:pt>
                <c:pt idx="403">
                  <c:v>26.961199824401952</c:v>
                </c:pt>
                <c:pt idx="404">
                  <c:v>26.601199824573577</c:v>
                </c:pt>
                <c:pt idx="405">
                  <c:v>26.241199824731538</c:v>
                </c:pt>
                <c:pt idx="406">
                  <c:v>25.881199824876951</c:v>
                </c:pt>
                <c:pt idx="407">
                  <c:v>25.52119982501079</c:v>
                </c:pt>
                <c:pt idx="408">
                  <c:v>25.161199825133981</c:v>
                </c:pt>
                <c:pt idx="409">
                  <c:v>24.80119982524733</c:v>
                </c:pt>
                <c:pt idx="410">
                  <c:v>24.441199825351738</c:v>
                </c:pt>
                <c:pt idx="411">
                  <c:v>24.081199825447761</c:v>
                </c:pt>
                <c:pt idx="412">
                  <c:v>23.721199825536203</c:v>
                </c:pt>
                <c:pt idx="413">
                  <c:v>23.361199825617568</c:v>
                </c:pt>
                <c:pt idx="414">
                  <c:v>23.001199825692524</c:v>
                </c:pt>
                <c:pt idx="415">
                  <c:v>22.641199825761422</c:v>
                </c:pt>
                <c:pt idx="416">
                  <c:v>22.281199825824892</c:v>
                </c:pt>
                <c:pt idx="417">
                  <c:v>21.921199825883342</c:v>
                </c:pt>
                <c:pt idx="418">
                  <c:v>21.561199825937095</c:v>
                </c:pt>
                <c:pt idx="419">
                  <c:v>21.201199825986595</c:v>
                </c:pt>
                <c:pt idx="420">
                  <c:v>20.841199826032121</c:v>
                </c:pt>
                <c:pt idx="421">
                  <c:v>20.481199826074082</c:v>
                </c:pt>
                <c:pt idx="422">
                  <c:v>20.121199826112676</c:v>
                </c:pt>
                <c:pt idx="423">
                  <c:v>19.761199826148232</c:v>
                </c:pt>
                <c:pt idx="424">
                  <c:v>19.401199826180878</c:v>
                </c:pt>
                <c:pt idx="425">
                  <c:v>19.041199826210971</c:v>
                </c:pt>
                <c:pt idx="426">
                  <c:v>18.681199826238668</c:v>
                </c:pt>
                <c:pt idx="427">
                  <c:v>18.321199826264213</c:v>
                </c:pt>
                <c:pt idx="428">
                  <c:v>17.961199826287636</c:v>
                </c:pt>
                <c:pt idx="429">
                  <c:v>17.601199826309319</c:v>
                </c:pt>
                <c:pt idx="430">
                  <c:v>17.241199826329158</c:v>
                </c:pt>
                <c:pt idx="431">
                  <c:v>16.881199826347476</c:v>
                </c:pt>
                <c:pt idx="432">
                  <c:v>16.521199826364324</c:v>
                </c:pt>
                <c:pt idx="433">
                  <c:v>16.1611998263798</c:v>
                </c:pt>
                <c:pt idx="434">
                  <c:v>15.801199826394118</c:v>
                </c:pt>
                <c:pt idx="435">
                  <c:v>15.441199826407242</c:v>
                </c:pt>
                <c:pt idx="436">
                  <c:v>15.081199826419361</c:v>
                </c:pt>
                <c:pt idx="437">
                  <c:v>14.721199826430439</c:v>
                </c:pt>
                <c:pt idx="438">
                  <c:v>14.361199826440705</c:v>
                </c:pt>
                <c:pt idx="439">
                  <c:v>14.001199826450128</c:v>
                </c:pt>
                <c:pt idx="440">
                  <c:v>13.641199826458806</c:v>
                </c:pt>
                <c:pt idx="441">
                  <c:v>13.281199826466811</c:v>
                </c:pt>
                <c:pt idx="442">
                  <c:v>12.921199826474165</c:v>
                </c:pt>
                <c:pt idx="443">
                  <c:v>12.561199826480909</c:v>
                </c:pt>
                <c:pt idx="444">
                  <c:v>12.20119982648715</c:v>
                </c:pt>
                <c:pt idx="445">
                  <c:v>11.8411998264929</c:v>
                </c:pt>
                <c:pt idx="446">
                  <c:v>11.481199826498177</c:v>
                </c:pt>
                <c:pt idx="447">
                  <c:v>11.121199826503045</c:v>
                </c:pt>
                <c:pt idx="448">
                  <c:v>10.761199826507477</c:v>
                </c:pt>
                <c:pt idx="449">
                  <c:v>10.401199826511608</c:v>
                </c:pt>
                <c:pt idx="450">
                  <c:v>10.041199826515401</c:v>
                </c:pt>
                <c:pt idx="451">
                  <c:v>9.681199826518883</c:v>
                </c:pt>
                <c:pt idx="452">
                  <c:v>9.3211998265220846</c:v>
                </c:pt>
                <c:pt idx="453">
                  <c:v>8.9611998265250712</c:v>
                </c:pt>
                <c:pt idx="454">
                  <c:v>8.6011998265277647</c:v>
                </c:pt>
                <c:pt idx="455">
                  <c:v>8.241199826530293</c:v>
                </c:pt>
                <c:pt idx="456">
                  <c:v>7.8811998265326046</c:v>
                </c:pt>
                <c:pt idx="457">
                  <c:v>7.5211998265347155</c:v>
                </c:pt>
                <c:pt idx="458">
                  <c:v>7.1611998265366683</c:v>
                </c:pt>
                <c:pt idx="459">
                  <c:v>6.8011998265384523</c:v>
                </c:pt>
                <c:pt idx="460">
                  <c:v>6.4411998265401094</c:v>
                </c:pt>
                <c:pt idx="461">
                  <c:v>6.0811998265416314</c:v>
                </c:pt>
                <c:pt idx="462">
                  <c:v>5.7211998265430486</c:v>
                </c:pt>
                <c:pt idx="463">
                  <c:v>5.3611998265443166</c:v>
                </c:pt>
                <c:pt idx="464">
                  <c:v>5.0011998265455144</c:v>
                </c:pt>
                <c:pt idx="465">
                  <c:v>4.6411998265465897</c:v>
                </c:pt>
                <c:pt idx="466">
                  <c:v>4.2811998265476277</c:v>
                </c:pt>
                <c:pt idx="467">
                  <c:v>3.9211998265485049</c:v>
                </c:pt>
                <c:pt idx="468">
                  <c:v>3.5611998265493616</c:v>
                </c:pt>
                <c:pt idx="469">
                  <c:v>3.2011998265501598</c:v>
                </c:pt>
                <c:pt idx="470">
                  <c:v>2.841199826550902</c:v>
                </c:pt>
                <c:pt idx="471">
                  <c:v>2.4811998265515447</c:v>
                </c:pt>
                <c:pt idx="472">
                  <c:v>2.1211998265522096</c:v>
                </c:pt>
                <c:pt idx="473">
                  <c:v>1.7611998265527073</c:v>
                </c:pt>
                <c:pt idx="474">
                  <c:v>1.4011998265532521</c:v>
                </c:pt>
                <c:pt idx="475">
                  <c:v>1.0411998265537372</c:v>
                </c:pt>
                <c:pt idx="476">
                  <c:v>0.6811998265541499</c:v>
                </c:pt>
                <c:pt idx="477">
                  <c:v>0.32119982655458268</c:v>
                </c:pt>
                <c:pt idx="478">
                  <c:v>-3.8800173445061689E-2</c:v>
                </c:pt>
                <c:pt idx="479">
                  <c:v>-0.39880017344466562</c:v>
                </c:pt>
                <c:pt idx="480">
                  <c:v>-0.75880017344435813</c:v>
                </c:pt>
                <c:pt idx="481">
                  <c:v>-1.1188001734441049</c:v>
                </c:pt>
                <c:pt idx="482">
                  <c:v>-1.4788001734438294</c:v>
                </c:pt>
                <c:pt idx="483">
                  <c:v>-1.8388001734436048</c:v>
                </c:pt>
                <c:pt idx="484">
                  <c:v>-2.1988001734433631</c:v>
                </c:pt>
                <c:pt idx="485">
                  <c:v>-2.5588001734431458</c:v>
                </c:pt>
                <c:pt idx="486">
                  <c:v>-2.9188001734429978</c:v>
                </c:pt>
                <c:pt idx="487">
                  <c:v>-3.2788001734427796</c:v>
                </c:pt>
                <c:pt idx="488">
                  <c:v>-3.6388001734426072</c:v>
                </c:pt>
                <c:pt idx="489">
                  <c:v>-3.9988001734424996</c:v>
                </c:pt>
                <c:pt idx="490">
                  <c:v>-4.358800173442348</c:v>
                </c:pt>
                <c:pt idx="491">
                  <c:v>-4.7188001734422151</c:v>
                </c:pt>
                <c:pt idx="492">
                  <c:v>-5.0788001734420725</c:v>
                </c:pt>
                <c:pt idx="493">
                  <c:v>-5.4388001734420097</c:v>
                </c:pt>
                <c:pt idx="494">
                  <c:v>-5.7988001734418742</c:v>
                </c:pt>
                <c:pt idx="495">
                  <c:v>-6.1588001734418096</c:v>
                </c:pt>
                <c:pt idx="496">
                  <c:v>-6.5188001734417123</c:v>
                </c:pt>
                <c:pt idx="497">
                  <c:v>-6.8788001734416602</c:v>
                </c:pt>
                <c:pt idx="498">
                  <c:v>-7.2388001734415734</c:v>
                </c:pt>
                <c:pt idx="499">
                  <c:v>-7.5988001734414876</c:v>
                </c:pt>
                <c:pt idx="500">
                  <c:v>-7.9588001734414471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4A-4496-AAE4-3DA25DDC7F1F}"/>
            </c:ext>
          </c:extLst>
        </c:ser>
        <c:ser>
          <c:idx val="1"/>
          <c:order val="1"/>
          <c:tx>
            <c:v>1/β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Calculations!$R$3:$R$524</c:f>
              <c:numCache>
                <c:formatCode>General</c:formatCode>
                <c:ptCount val="522"/>
                <c:pt idx="0">
                  <c:v>4.3239235093902401E-2</c:v>
                </c:pt>
                <c:pt idx="1">
                  <c:v>4.3239244982639466E-2</c:v>
                </c:pt>
                <c:pt idx="2">
                  <c:v>4.3239255726047379E-2</c:v>
                </c:pt>
                <c:pt idx="3">
                  <c:v>4.3239267397889754E-2</c:v>
                </c:pt>
                <c:pt idx="4">
                  <c:v>4.323928007856441E-2</c:v>
                </c:pt>
                <c:pt idx="5">
                  <c:v>4.3239293855097678E-2</c:v>
                </c:pt>
                <c:pt idx="6">
                  <c:v>4.3239308822320792E-2</c:v>
                </c:pt>
                <c:pt idx="7">
                  <c:v>4.3239325083046405E-2</c:v>
                </c:pt>
                <c:pt idx="8">
                  <c:v>4.3239342749175944E-2</c:v>
                </c:pt>
                <c:pt idx="9">
                  <c:v>4.323936194206611E-2</c:v>
                </c:pt>
                <c:pt idx="10">
                  <c:v>4.3239382793764797E-2</c:v>
                </c:pt>
                <c:pt idx="11">
                  <c:v>4.3239405447511946E-2</c:v>
                </c:pt>
                <c:pt idx="12">
                  <c:v>4.3239430059192327E-2</c:v>
                </c:pt>
                <c:pt idx="13">
                  <c:v>4.3239456797909262E-2</c:v>
                </c:pt>
                <c:pt idx="14">
                  <c:v>4.3239485847519986E-2</c:v>
                </c:pt>
                <c:pt idx="15">
                  <c:v>4.3239517407827333E-2</c:v>
                </c:pt>
                <c:pt idx="16">
                  <c:v>4.3239551695694732E-2</c:v>
                </c:pt>
                <c:pt idx="17">
                  <c:v>4.3239588946900026E-2</c:v>
                </c:pt>
                <c:pt idx="18">
                  <c:v>4.3239629417655405E-2</c:v>
                </c:pt>
                <c:pt idx="19">
                  <c:v>4.3239673386012138E-2</c:v>
                </c:pt>
                <c:pt idx="20">
                  <c:v>4.3239721154439838E-2</c:v>
                </c:pt>
                <c:pt idx="21">
                  <c:v>4.3239773051281127E-2</c:v>
                </c:pt>
                <c:pt idx="22">
                  <c:v>4.3239829433300118E-2</c:v>
                </c:pt>
                <c:pt idx="23">
                  <c:v>4.3239890688179197E-2</c:v>
                </c:pt>
                <c:pt idx="24">
                  <c:v>4.3239957237027206E-2</c:v>
                </c:pt>
                <c:pt idx="25">
                  <c:v>4.3240029537471109E-2</c:v>
                </c:pt>
                <c:pt idx="26">
                  <c:v>4.3240108086436704E-2</c:v>
                </c:pt>
                <c:pt idx="27">
                  <c:v>4.3240193424061636E-2</c:v>
                </c:pt>
                <c:pt idx="28">
                  <c:v>4.3240286137059492E-2</c:v>
                </c:pt>
                <c:pt idx="29">
                  <c:v>4.3240386862913066E-2</c:v>
                </c:pt>
                <c:pt idx="30">
                  <c:v>4.3240496293954211E-2</c:v>
                </c:pt>
                <c:pt idx="31">
                  <c:v>4.3240615182620241E-2</c:v>
                </c:pt>
                <c:pt idx="32">
                  <c:v>4.3240744346437758E-2</c:v>
                </c:pt>
                <c:pt idx="33">
                  <c:v>4.3240884673225219E-2</c:v>
                </c:pt>
                <c:pt idx="34">
                  <c:v>4.3241037127798247E-2</c:v>
                </c:pt>
                <c:pt idx="35">
                  <c:v>4.324120275843106E-2</c:v>
                </c:pt>
                <c:pt idx="36">
                  <c:v>4.3241382703713374E-2</c:v>
                </c:pt>
                <c:pt idx="37">
                  <c:v>4.3241578200904102E-2</c:v>
                </c:pt>
                <c:pt idx="38">
                  <c:v>4.3241790594047091E-2</c:v>
                </c:pt>
                <c:pt idx="39">
                  <c:v>4.3242021343449427E-2</c:v>
                </c:pt>
                <c:pt idx="40">
                  <c:v>4.32422720354552E-2</c:v>
                </c:pt>
                <c:pt idx="41">
                  <c:v>4.3242544393633751E-2</c:v>
                </c:pt>
                <c:pt idx="42">
                  <c:v>4.3242840290539653E-2</c:v>
                </c:pt>
                <c:pt idx="43">
                  <c:v>4.3243161760505217E-2</c:v>
                </c:pt>
                <c:pt idx="44">
                  <c:v>4.3243511013642003E-2</c:v>
                </c:pt>
                <c:pt idx="45">
                  <c:v>4.3243890451214448E-2</c:v>
                </c:pt>
                <c:pt idx="46">
                  <c:v>4.3244302681823291E-2</c:v>
                </c:pt>
                <c:pt idx="47">
                  <c:v>4.3244750539707708E-2</c:v>
                </c:pt>
                <c:pt idx="48">
                  <c:v>4.3245237104003041E-2</c:v>
                </c:pt>
                <c:pt idx="49">
                  <c:v>4.3245765719756406E-2</c:v>
                </c:pt>
                <c:pt idx="50">
                  <c:v>4.3246340021446707E-2</c:v>
                </c:pt>
                <c:pt idx="51">
                  <c:v>4.3246963957416076E-2</c:v>
                </c:pt>
                <c:pt idx="52">
                  <c:v>4.3247641817321936E-2</c:v>
                </c:pt>
                <c:pt idx="53">
                  <c:v>4.3248378261598296E-2</c:v>
                </c:pt>
                <c:pt idx="54">
                  <c:v>4.3249178353333063E-2</c:v>
                </c:pt>
                <c:pt idx="55">
                  <c:v>4.3250047593369277E-2</c:v>
                </c:pt>
                <c:pt idx="56">
                  <c:v>4.3250991957810979E-2</c:v>
                </c:pt>
                <c:pt idx="57">
                  <c:v>4.3252017939297838E-2</c:v>
                </c:pt>
                <c:pt idx="58">
                  <c:v>4.3253132591636281E-2</c:v>
                </c:pt>
                <c:pt idx="59">
                  <c:v>4.325434357816102E-2</c:v>
                </c:pt>
                <c:pt idx="60">
                  <c:v>4.3255659224556389E-2</c:v>
                </c:pt>
                <c:pt idx="61">
                  <c:v>4.3257088576083576E-2</c:v>
                </c:pt>
                <c:pt idx="62">
                  <c:v>4.3258641459618774E-2</c:v>
                </c:pt>
                <c:pt idx="63">
                  <c:v>4.3260328551488494E-2</c:v>
                </c:pt>
                <c:pt idx="64">
                  <c:v>4.3262161450616538E-2</c:v>
                </c:pt>
                <c:pt idx="65">
                  <c:v>4.3264152758254772E-2</c:v>
                </c:pt>
                <c:pt idx="66">
                  <c:v>4.3266316164862068E-2</c:v>
                </c:pt>
                <c:pt idx="67">
                  <c:v>4.3268666544098437E-2</c:v>
                </c:pt>
                <c:pt idx="68">
                  <c:v>4.3271220054755734E-2</c:v>
                </c:pt>
                <c:pt idx="69">
                  <c:v>4.3273994252515102E-2</c:v>
                </c:pt>
                <c:pt idx="70">
                  <c:v>4.3277008210060947E-2</c:v>
                </c:pt>
                <c:pt idx="71">
                  <c:v>4.3280282648424061E-2</c:v>
                </c:pt>
                <c:pt idx="72">
                  <c:v>4.3283840079256314E-2</c:v>
                </c:pt>
                <c:pt idx="73">
                  <c:v>4.3287704960061284E-2</c:v>
                </c:pt>
                <c:pt idx="74">
                  <c:v>4.3291903861649134E-2</c:v>
                </c:pt>
                <c:pt idx="75">
                  <c:v>4.3296465651243184E-2</c:v>
                </c:pt>
                <c:pt idx="76">
                  <c:v>4.3301421691053207E-2</c:v>
                </c:pt>
                <c:pt idx="77">
                  <c:v>4.3306806053147955E-2</c:v>
                </c:pt>
                <c:pt idx="78">
                  <c:v>4.3312655754550879E-2</c:v>
                </c:pt>
                <c:pt idx="79">
                  <c:v>4.3319011011132308E-2</c:v>
                </c:pt>
                <c:pt idx="80">
                  <c:v>4.3325915514185361E-2</c:v>
                </c:pt>
                <c:pt idx="81">
                  <c:v>4.3333416730705655E-2</c:v>
                </c:pt>
                <c:pt idx="82">
                  <c:v>4.3341566229872085E-2</c:v>
                </c:pt>
                <c:pt idx="83">
                  <c:v>4.3350420037231961E-2</c:v>
                </c:pt>
                <c:pt idx="84">
                  <c:v>4.3360039019811003E-2</c:v>
                </c:pt>
                <c:pt idx="85">
                  <c:v>4.337048930492509E-2</c:v>
                </c:pt>
                <c:pt idx="86">
                  <c:v>4.3381842733775655E-2</c:v>
                </c:pt>
                <c:pt idx="87">
                  <c:v>4.3394177356193706E-2</c:v>
                </c:pt>
                <c:pt idx="88">
                  <c:v>4.3407577966208699E-2</c:v>
                </c:pt>
                <c:pt idx="89">
                  <c:v>4.3422136685402915E-2</c:v>
                </c:pt>
                <c:pt idx="90">
                  <c:v>4.3437953595589801E-2</c:v>
                </c:pt>
                <c:pt idx="91">
                  <c:v>4.3455137426620147E-2</c:v>
                </c:pt>
                <c:pt idx="92">
                  <c:v>4.3473806303879314E-2</c:v>
                </c:pt>
                <c:pt idx="93">
                  <c:v>4.3494088559327397E-2</c:v>
                </c:pt>
                <c:pt idx="94">
                  <c:v>4.3516123613809639E-2</c:v>
                </c:pt>
                <c:pt idx="95">
                  <c:v>4.3540062934716565E-2</c:v>
                </c:pt>
                <c:pt idx="96">
                  <c:v>4.3566071076552498E-2</c:v>
                </c:pt>
                <c:pt idx="97">
                  <c:v>4.3594326811449279E-2</c:v>
                </c:pt>
                <c:pt idx="98">
                  <c:v>4.3625024357115724E-2</c:v>
                </c:pt>
                <c:pt idx="99">
                  <c:v>4.365837471103317E-2</c:v>
                </c:pt>
                <c:pt idx="100">
                  <c:v>4.3694607099338617E-2</c:v>
                </c:pt>
                <c:pt idx="101">
                  <c:v>4.3733970551203663E-2</c:v>
                </c:pt>
                <c:pt idx="102">
                  <c:v>4.3776735608922437E-2</c:v>
                </c:pt>
                <c:pt idx="103">
                  <c:v>4.3823196185319713E-2</c:v>
                </c:pt>
                <c:pt idx="104">
                  <c:v>4.38736715817254E-2</c:v>
                </c:pt>
                <c:pt idx="105">
                  <c:v>4.3928508679782867E-2</c:v>
                </c:pt>
                <c:pt idx="106">
                  <c:v>4.3988084322168094E-2</c:v>
                </c:pt>
                <c:pt idx="107">
                  <c:v>4.4052807898830114E-2</c:v>
                </c:pt>
                <c:pt idx="108">
                  <c:v>4.4123124155943105E-2</c:v>
                </c:pt>
                <c:pt idx="109">
                  <c:v>4.4199516246905539E-2</c:v>
                </c:pt>
                <c:pt idx="110">
                  <c:v>4.4282509046424667E-2</c:v>
                </c:pt>
                <c:pt idx="111">
                  <c:v>4.4372672750026973E-2</c:v>
                </c:pt>
                <c:pt idx="112">
                  <c:v>4.4470626782846676E-2</c:v>
                </c:pt>
                <c:pt idx="113">
                  <c:v>4.4577044045889171E-2</c:v>
                </c:pt>
                <c:pt idx="114">
                  <c:v>4.4692655526932759E-2</c:v>
                </c:pt>
                <c:pt idx="115">
                  <c:v>4.4818255308511093E-2</c:v>
                </c:pt>
                <c:pt idx="116">
                  <c:v>4.4954706005923439E-2</c:v>
                </c:pt>
                <c:pt idx="117">
                  <c:v>4.5102944672948848E-2</c:v>
                </c:pt>
                <c:pt idx="118">
                  <c:v>4.5263989215112557E-2</c:v>
                </c:pt>
                <c:pt idx="119">
                  <c:v>4.5438945352870852E-2</c:v>
                </c:pt>
                <c:pt idx="120">
                  <c:v>4.5629014182651383E-2</c:v>
                </c:pt>
                <c:pt idx="121">
                  <c:v>4.583550038636322E-2</c:v>
                </c:pt>
                <c:pt idx="122">
                  <c:v>4.6059821144106214E-2</c:v>
                </c:pt>
                <c:pt idx="123">
                  <c:v>4.6303515809963537E-2</c:v>
                </c:pt>
                <c:pt idx="124">
                  <c:v>4.656825641607816E-2</c:v>
                </c:pt>
                <c:pt idx="125">
                  <c:v>4.6855859073868494E-2</c:v>
                </c:pt>
                <c:pt idx="126">
                  <c:v>4.7168296349827762E-2</c:v>
                </c:pt>
                <c:pt idx="127">
                  <c:v>4.7507710696276108E-2</c:v>
                </c:pt>
                <c:pt idx="128">
                  <c:v>4.7876429027204265E-2</c:v>
                </c:pt>
                <c:pt idx="129">
                  <c:v>4.8276978533837098E-2</c:v>
                </c:pt>
                <c:pt idx="130">
                  <c:v>4.8712103845209229E-2</c:v>
                </c:pt>
                <c:pt idx="131">
                  <c:v>4.9184785644920889E-2</c:v>
                </c:pt>
                <c:pt idx="132">
                  <c:v>4.9698260864814194E-2</c:v>
                </c:pt>
                <c:pt idx="133">
                  <c:v>5.0256044587621396E-2</c:v>
                </c:pt>
                <c:pt idx="134">
                  <c:v>5.0861953797610923E-2</c:v>
                </c:pt>
                <c:pt idx="135">
                  <c:v>5.1520133133607017E-2</c:v>
                </c:pt>
                <c:pt idx="136">
                  <c:v>5.223508280550105E-2</c:v>
                </c:pt>
                <c:pt idx="137">
                  <c:v>5.3011688852470554E-2</c:v>
                </c:pt>
                <c:pt idx="138">
                  <c:v>5.3855255931619835E-2</c:v>
                </c:pt>
                <c:pt idx="139">
                  <c:v>5.4771542840473843E-2</c:v>
                </c:pt>
                <c:pt idx="140">
                  <c:v>5.576680099250917E-2</c:v>
                </c:pt>
                <c:pt idx="141">
                  <c:v>5.6847816078715786E-2</c:v>
                </c:pt>
                <c:pt idx="142">
                  <c:v>5.8021953168354151E-2</c:v>
                </c:pt>
                <c:pt idx="143">
                  <c:v>5.9297205514141395E-2</c:v>
                </c:pt>
                <c:pt idx="144">
                  <c:v>6.0682247350735061E-2</c:v>
                </c:pt>
                <c:pt idx="145">
                  <c:v>6.2186490990134791E-2</c:v>
                </c:pt>
                <c:pt idx="146">
                  <c:v>6.3820148538340574E-2</c:v>
                </c:pt>
                <c:pt idx="147">
                  <c:v>6.5594298578675159E-2</c:v>
                </c:pt>
                <c:pt idx="148">
                  <c:v>6.7520958184625099E-2</c:v>
                </c:pt>
                <c:pt idx="149">
                  <c:v>6.961316064789265E-2</c:v>
                </c:pt>
                <c:pt idx="150">
                  <c:v>7.188503932609358E-2</c:v>
                </c:pt>
                <c:pt idx="151">
                  <c:v>7.4351918033525297E-2</c:v>
                </c:pt>
                <c:pt idx="152">
                  <c:v>7.7030408419373614E-2</c:v>
                </c:pt>
                <c:pt idx="153">
                  <c:v>7.9938514792108673E-2</c:v>
                </c:pt>
                <c:pt idx="154">
                  <c:v>8.3095746866752418E-2</c:v>
                </c:pt>
                <c:pt idx="155">
                  <c:v>8.6523240922409844E-2</c:v>
                </c:pt>
                <c:pt idx="156">
                  <c:v>9.0243889868044325E-2</c:v>
                </c:pt>
                <c:pt idx="157">
                  <c:v>9.4282482717436E-2</c:v>
                </c:pt>
                <c:pt idx="158">
                  <c:v>9.8665853975008128E-2</c:v>
                </c:pt>
                <c:pt idx="159">
                  <c:v>0.10342304342410122</c:v>
                </c:pt>
                <c:pt idx="160">
                  <c:v>0.10858546679321254</c:v>
                </c:pt>
                <c:pt idx="161">
                  <c:v>0.1141870977484401</c:v>
                </c:pt>
                <c:pt idx="162">
                  <c:v>0.12026466161852759</c:v>
                </c:pt>
                <c:pt idx="163">
                  <c:v>0.12685784120502391</c:v>
                </c:pt>
                <c:pt idx="164">
                  <c:v>0.13400949495661235</c:v>
                </c:pt>
                <c:pt idx="165">
                  <c:v>0.14176588768934234</c:v>
                </c:pt>
                <c:pt idx="166">
                  <c:v>0.15017693392145581</c:v>
                </c:pt>
                <c:pt idx="167">
                  <c:v>0.15929645373697193</c:v>
                </c:pt>
                <c:pt idx="168">
                  <c:v>0.16918244091999959</c:v>
                </c:pt>
                <c:pt idx="169">
                  <c:v>0.17989734287976594</c:v>
                </c:pt>
                <c:pt idx="170">
                  <c:v>0.1915083516326371</c:v>
                </c:pt>
                <c:pt idx="171">
                  <c:v>0.20408770480136909</c:v>
                </c:pt>
                <c:pt idx="172">
                  <c:v>0.2177129952382775</c:v>
                </c:pt>
                <c:pt idx="173">
                  <c:v>0.23246748746707974</c:v>
                </c:pt>
                <c:pt idx="174">
                  <c:v>0.24844043867025048</c:v>
                </c:pt>
                <c:pt idx="175">
                  <c:v>0.26572742141043182</c:v>
                </c:pt>
                <c:pt idx="176">
                  <c:v>0.28443064467898016</c:v>
                </c:pt>
                <c:pt idx="177">
                  <c:v>0.30465926919356562</c:v>
                </c:pt>
                <c:pt idx="178">
                  <c:v>0.32652971213548682</c:v>
                </c:pt>
                <c:pt idx="179">
                  <c:v>0.35016593572146493</c:v>
                </c:pt>
                <c:pt idx="180">
                  <c:v>0.37569971315408535</c:v>
                </c:pt>
                <c:pt idx="181">
                  <c:v>0.4032708646021238</c:v>
                </c:pt>
                <c:pt idx="182">
                  <c:v>0.43302745494121891</c:v>
                </c:pt>
                <c:pt idx="183">
                  <c:v>0.46512594406342622</c:v>
                </c:pt>
                <c:pt idx="184">
                  <c:v>0.49973127966663677</c:v>
                </c:pt>
                <c:pt idx="185">
                  <c:v>0.53701692160006309</c:v>
                </c:pt>
                <c:pt idx="186">
                  <c:v>0.5771647861212722</c:v>
                </c:pt>
                <c:pt idx="187">
                  <c:v>0.62036509785512028</c:v>
                </c:pt>
                <c:pt idx="188">
                  <c:v>0.66681613691175601</c:v>
                </c:pt>
                <c:pt idx="189">
                  <c:v>0.7167238685742584</c:v>
                </c:pt>
                <c:pt idx="190">
                  <c:v>0.77030144329122574</c:v>
                </c:pt>
                <c:pt idx="191">
                  <c:v>0.82776855547090189</c:v>
                </c:pt>
                <c:pt idx="192">
                  <c:v>0.88935065085405429</c:v>
                </c:pt>
                <c:pt idx="193">
                  <c:v>0.95527797409980031</c:v>
                </c:pt>
                <c:pt idx="194">
                  <c:v>1.0257844507132554</c:v>
                </c:pt>
                <c:pt idx="195">
                  <c:v>1.1011064005999187</c:v>
                </c:pt>
                <c:pt idx="196">
                  <c:v>1.1814810843613337</c:v>
                </c:pt>
                <c:pt idx="197">
                  <c:v>1.2671450879094137</c:v>
                </c:pt>
                <c:pt idx="198">
                  <c:v>1.3583325560056612</c:v>
                </c:pt>
                <c:pt idx="199">
                  <c:v>1.4552732907964079</c:v>
                </c:pt>
                <c:pt idx="200">
                  <c:v>1.558190737146071</c:v>
                </c:pt>
                <c:pt idx="201">
                  <c:v>1.6672998823449801</c:v>
                </c:pt>
                <c:pt idx="202">
                  <c:v>1.7828051033129486</c:v>
                </c:pt>
                <c:pt idx="203">
                  <c:v>1.9048979994452786</c:v>
                </c:pt>
                <c:pt idx="204">
                  <c:v>2.033755253426011</c:v>
                </c:pt>
                <c:pt idx="205">
                  <c:v>2.1695365653612142</c:v>
                </c:pt>
                <c:pt idx="206">
                  <c:v>2.3123827071718877</c:v>
                </c:pt>
                <c:pt idx="207">
                  <c:v>2.4624137441048508</c:v>
                </c:pt>
                <c:pt idx="208">
                  <c:v>2.6197274683177305</c:v>
                </c:pt>
                <c:pt idx="209">
                  <c:v>2.7843980857147783</c:v>
                </c:pt>
                <c:pt idx="210">
                  <c:v>2.9564751916170247</c:v>
                </c:pt>
                <c:pt idx="211">
                  <c:v>3.1359830636175499</c:v>
                </c:pt>
                <c:pt idx="212">
                  <c:v>3.3229202913882494</c:v>
                </c:pt>
                <c:pt idx="213">
                  <c:v>3.5172597536606709</c:v>
                </c:pt>
                <c:pt idx="214">
                  <c:v>3.7189489425463544</c:v>
                </c:pt>
                <c:pt idx="215">
                  <c:v>3.9279106252970051</c:v>
                </c:pt>
                <c:pt idx="216">
                  <c:v>4.1440438240168902</c:v>
                </c:pt>
                <c:pt idx="217">
                  <c:v>4.3672250851972469</c:v>
                </c:pt>
                <c:pt idx="218">
                  <c:v>4.5973100036273857</c:v>
                </c:pt>
                <c:pt idx="219">
                  <c:v>4.8341349595486074</c:v>
                </c:pt>
                <c:pt idx="220">
                  <c:v>5.0775190240400931</c:v>
                </c:pt>
                <c:pt idx="221">
                  <c:v>5.3272659856170543</c:v>
                </c:pt>
                <c:pt idx="222">
                  <c:v>5.5831664508445282</c:v>
                </c:pt>
                <c:pt idx="223">
                  <c:v>5.8449999732661464</c:v>
                </c:pt>
                <c:pt idx="224">
                  <c:v>6.1125371678985863</c:v>
                </c:pt>
                <c:pt idx="225">
                  <c:v>6.3855417726568877</c:v>
                </c:pt>
                <c:pt idx="226">
                  <c:v>6.6637726230547409</c:v>
                </c:pt>
                <c:pt idx="227">
                  <c:v>6.9469855120335913</c:v>
                </c:pt>
                <c:pt idx="228">
                  <c:v>7.234934912532661</c:v>
                </c:pt>
                <c:pt idx="229">
                  <c:v>7.5273755461324168</c:v>
                </c:pt>
                <c:pt idx="230">
                  <c:v>7.8240637865735776</c:v>
                </c:pt>
                <c:pt idx="231">
                  <c:v>8.1247588919889786</c:v>
                </c:pt>
                <c:pt idx="232">
                  <c:v>8.4292240641639484</c:v>
                </c:pt>
                <c:pt idx="233">
                  <c:v>8.7372273369830111</c:v>
                </c:pt>
                <c:pt idx="234">
                  <c:v>9.0485422993966438</c:v>
                </c:pt>
                <c:pt idx="235">
                  <c:v>9.3629486607463299</c:v>
                </c:pt>
                <c:pt idx="236">
                  <c:v>9.680232668160718</c:v>
                </c:pt>
                <c:pt idx="237">
                  <c:v>10.000187387022416</c:v>
                </c:pt>
                <c:pt idx="238">
                  <c:v>10.32261285627744</c:v>
                </c:pt>
                <c:pt idx="239">
                  <c:v>10.647316130686464</c:v>
                </c:pt>
                <c:pt idx="240">
                  <c:v>10.974111222077436</c:v>
                </c:pt>
                <c:pt idx="241">
                  <c:v>11.302818951325651</c:v>
                </c:pt>
                <c:pt idx="242">
                  <c:v>11.633266722230154</c:v>
                </c:pt>
                <c:pt idx="243">
                  <c:v>11.965288227737132</c:v>
                </c:pt>
                <c:pt idx="244">
                  <c:v>12.298723098138368</c:v>
                </c:pt>
                <c:pt idx="245">
                  <c:v>12.633416499990165</c:v>
                </c:pt>
                <c:pt idx="246">
                  <c:v>12.969218693599817</c:v>
                </c:pt>
                <c:pt idx="247">
                  <c:v>13.305984556040169</c:v>
                </c:pt>
                <c:pt idx="248">
                  <c:v>13.643573075806255</c:v>
                </c:pt>
                <c:pt idx="249">
                  <c:v>13.981846824440687</c:v>
                </c:pt>
                <c:pt idx="250">
                  <c:v>14.320671409740598</c:v>
                </c:pt>
                <c:pt idx="251">
                  <c:v>14.659914914530024</c:v>
                </c:pt>
                <c:pt idx="252">
                  <c:v>14.999447324444947</c:v>
                </c:pt>
                <c:pt idx="253">
                  <c:v>15.339139947738591</c:v>
                </c:pt>
                <c:pt idx="254">
                  <c:v>15.678864829776753</c:v>
                </c:pt>
                <c:pt idx="255">
                  <c:v>16.018494164657163</c:v>
                </c:pt>
                <c:pt idx="256">
                  <c:v>16.357899706255733</c:v>
                </c:pt>
                <c:pt idx="257">
                  <c:v>16.696952180976002</c:v>
                </c:pt>
                <c:pt idx="258">
                  <c:v>17.035520704556845</c:v>
                </c:pt>
                <c:pt idx="259">
                  <c:v>17.373472205475696</c:v>
                </c:pt>
                <c:pt idx="260">
                  <c:v>17.710670857771898</c:v>
                </c:pt>
                <c:pt idx="261">
                  <c:v>18.046977526502811</c:v>
                </c:pt>
                <c:pt idx="262">
                  <c:v>18.382249229533787</c:v>
                </c:pt>
                <c:pt idx="263">
                  <c:v>18.716338619945997</c:v>
                </c:pt>
                <c:pt idx="264">
                  <c:v>19.049093494018376</c:v>
                </c:pt>
                <c:pt idx="265">
                  <c:v>19.38035633049163</c:v>
                </c:pt>
                <c:pt idx="266">
                  <c:v>19.709963867641378</c:v>
                </c:pt>
                <c:pt idx="267">
                  <c:v>20.037746725555863</c:v>
                </c:pt>
                <c:pt idx="268">
                  <c:v>20.363529081910848</c:v>
                </c:pt>
                <c:pt idx="269">
                  <c:v>20.687128410427647</c:v>
                </c:pt>
                <c:pt idx="270">
                  <c:v>21.008355292061015</c:v>
                </c:pt>
                <c:pt idx="271">
                  <c:v>21.327013309738064</c:v>
                </c:pt>
                <c:pt idx="272">
                  <c:v>21.642899038117424</c:v>
                </c:pt>
                <c:pt idx="273">
                  <c:v>21.955802140292633</c:v>
                </c:pt>
                <c:pt idx="274">
                  <c:v>22.265505583558884</c:v>
                </c:pt>
                <c:pt idx="275">
                  <c:v>22.571785986231809</c:v>
                </c:pt>
                <c:pt idx="276">
                  <c:v>22.874414106968423</c:v>
                </c:pt>
                <c:pt idx="277">
                  <c:v>23.173155487020118</c:v>
                </c:pt>
                <c:pt idx="278">
                  <c:v>23.467771254281431</c:v>
                </c:pt>
                <c:pt idx="279">
                  <c:v>23.75801909581293</c:v>
                </c:pt>
                <c:pt idx="280">
                  <c:v>24.043654402684759</c:v>
                </c:pt>
                <c:pt idx="281">
                  <c:v>24.324431587479218</c:v>
                </c:pt>
                <c:pt idx="282">
                  <c:v>24.600105570626653</c:v>
                </c:pt>
                <c:pt idx="283">
                  <c:v>24.870433426981442</c:v>
                </c:pt>
                <c:pt idx="284">
                  <c:v>25.135176178778131</c:v>
                </c:pt>
                <c:pt idx="285">
                  <c:v>25.394100715486477</c:v>
                </c:pt>
                <c:pt idx="286">
                  <c:v>25.646981815314586</c:v>
                </c:pt>
                <c:pt idx="287">
                  <c:v>25.893604237439291</c:v>
                </c:pt>
                <c:pt idx="288">
                  <c:v>26.133764848755217</c:v>
                </c:pt>
                <c:pt idx="289">
                  <c:v>26.367274744344101</c:v>
                </c:pt>
                <c:pt idx="290">
                  <c:v>26.593961317289526</c:v>
                </c:pt>
                <c:pt idx="291">
                  <c:v>26.813670231198522</c:v>
                </c:pt>
                <c:pt idx="292">
                  <c:v>27.026267248100261</c:v>
                </c:pt>
                <c:pt idx="293">
                  <c:v>27.231639865462785</c:v>
                </c:pt>
                <c:pt idx="294">
                  <c:v>27.429698719002769</c:v>
                </c:pt>
                <c:pt idx="295">
                  <c:v>27.620378712754068</c:v>
                </c:pt>
                <c:pt idx="296">
                  <c:v>27.803639844383149</c:v>
                </c:pt>
                <c:pt idx="297">
                  <c:v>27.979467701755784</c:v>
                </c:pt>
                <c:pt idx="298">
                  <c:v>28.147873615923697</c:v>
                </c:pt>
                <c:pt idx="299">
                  <c:v>28.308894465583826</c:v>
                </c:pt>
                <c:pt idx="300">
                  <c:v>28.462592138188917</c:v>
                </c:pt>
                <c:pt idx="301">
                  <c:v>28.609052662747693</c:v>
                </c:pt>
                <c:pt idx="302">
                  <c:v>28.748385038478744</c:v>
                </c:pt>
                <c:pt idx="303">
                  <c:v>28.880719791438075</c:v>
                </c:pt>
                <c:pt idx="304">
                  <c:v>29.006207297691276</c:v>
                </c:pt>
                <c:pt idx="305">
                  <c:v>29.125015916311888</c:v>
                </c:pt>
                <c:pt idx="306">
                  <c:v>29.23732997833682</c:v>
                </c:pt>
                <c:pt idx="307">
                  <c:v>29.34334767879783</c:v>
                </c:pt>
                <c:pt idx="308">
                  <c:v>29.443278918179221</c:v>
                </c:pt>
                <c:pt idx="309">
                  <c:v>29.537343137318132</c:v>
                </c:pt>
                <c:pt idx="310">
                  <c:v>29.625767186129551</c:v>
                </c:pt>
                <c:pt idx="311">
                  <c:v>29.708783261899669</c:v>
                </c:pt>
                <c:pt idx="312">
                  <c:v>29.78662694757049</c:v>
                </c:pt>
                <c:pt idx="313">
                  <c:v>29.859535374744578</c:v>
                </c:pt>
                <c:pt idx="314">
                  <c:v>29.927745530353526</c:v>
                </c:pt>
                <c:pt idx="315">
                  <c:v>29.991492720312337</c:v>
                </c:pt>
                <c:pt idx="316">
                  <c:v>30.051009198210977</c:v>
                </c:pt>
                <c:pt idx="317">
                  <c:v>30.106522962336449</c:v>
                </c:pt>
                <c:pt idx="318">
                  <c:v>30.158256720161006</c:v>
                </c:pt>
                <c:pt idx="319">
                  <c:v>30.206427015934597</c:v>
                </c:pt>
                <c:pt idx="320">
                  <c:v>30.251243514194552</c:v>
                </c:pt>
                <c:pt idx="321">
                  <c:v>30.292908429829616</c:v>
                </c:pt>
                <c:pt idx="322">
                  <c:v>30.331616093774585</c:v>
                </c:pt>
                <c:pt idx="323">
                  <c:v>30.367552642394124</c:v>
                </c:pt>
                <c:pt idx="324">
                  <c:v>30.40089581808018</c:v>
                </c:pt>
                <c:pt idx="325">
                  <c:v>30.431814868456534</c:v>
                </c:pt>
                <c:pt idx="326">
                  <c:v>30.460470531777879</c:v>
                </c:pt>
                <c:pt idx="327">
                  <c:v>30.487015096573174</c:v>
                </c:pt>
                <c:pt idx="328">
                  <c:v>30.511592524224472</c:v>
                </c:pt>
                <c:pt idx="329">
                  <c:v>30.534338623963876</c:v>
                </c:pt>
                <c:pt idx="330">
                  <c:v>30.555381270636524</c:v>
                </c:pt>
                <c:pt idx="331">
                  <c:v>30.574840656492835</c:v>
                </c:pt>
                <c:pt idx="332">
                  <c:v>30.592829569200042</c:v>
                </c:pt>
                <c:pt idx="333">
                  <c:v>30.609453689169193</c:v>
                </c:pt>
                <c:pt idx="334">
                  <c:v>30.624811900170378</c:v>
                </c:pt>
                <c:pt idx="335">
                  <c:v>30.638996608030741</c:v>
                </c:pt>
                <c:pt idx="336">
                  <c:v>30.652094062978122</c:v>
                </c:pt>
                <c:pt idx="337">
                  <c:v>30.66418468189072</c:v>
                </c:pt>
                <c:pt idx="338">
                  <c:v>30.675343367350724</c:v>
                </c:pt>
                <c:pt idx="339">
                  <c:v>30.685639820964244</c:v>
                </c:pt>
                <c:pt idx="340">
                  <c:v>30.695138848913626</c:v>
                </c:pt>
                <c:pt idx="341">
                  <c:v>30.70390065814852</c:v>
                </c:pt>
                <c:pt idx="342">
                  <c:v>30.71198114200438</c:v>
                </c:pt>
                <c:pt idx="343">
                  <c:v>30.719432154364668</c:v>
                </c:pt>
                <c:pt idx="344">
                  <c:v>30.726301771766575</c:v>
                </c:pt>
                <c:pt idx="345">
                  <c:v>30.732634543082359</c:v>
                </c:pt>
                <c:pt idx="346">
                  <c:v>30.738471726610083</c:v>
                </c:pt>
                <c:pt idx="347">
                  <c:v>30.743851514566746</c:v>
                </c:pt>
                <c:pt idx="348">
                  <c:v>30.748809245112326</c:v>
                </c:pt>
                <c:pt idx="349">
                  <c:v>30.753377602137419</c:v>
                </c:pt>
                <c:pt idx="350">
                  <c:v>30.757586803132323</c:v>
                </c:pt>
                <c:pt idx="351">
                  <c:v>30.761464775518533</c:v>
                </c:pt>
                <c:pt idx="352">
                  <c:v>30.765037321872182</c:v>
                </c:pt>
                <c:pt idx="353">
                  <c:v>30.768328274501549</c:v>
                </c:pt>
                <c:pt idx="354">
                  <c:v>30.771359639864585</c:v>
                </c:pt>
                <c:pt idx="355">
                  <c:v>30.774151733323126</c:v>
                </c:pt>
                <c:pt idx="356">
                  <c:v>30.776723304735782</c:v>
                </c:pt>
                <c:pt idx="357">
                  <c:v>30.779091655390577</c:v>
                </c:pt>
                <c:pt idx="358">
                  <c:v>30.781272746769474</c:v>
                </c:pt>
                <c:pt idx="359">
                  <c:v>30.783281301628374</c:v>
                </c:pt>
                <c:pt idx="360">
                  <c:v>30.785130897859283</c:v>
                </c:pt>
                <c:pt idx="361">
                  <c:v>30.786834055588077</c:v>
                </c:pt>
                <c:pt idx="362">
                  <c:v>30.788402317940715</c:v>
                </c:pt>
                <c:pt idx="363">
                  <c:v>30.789846325892629</c:v>
                </c:pt>
                <c:pt idx="364">
                  <c:v>30.791175887596399</c:v>
                </c:pt>
                <c:pt idx="365">
                  <c:v>30.792400042562122</c:v>
                </c:pt>
                <c:pt idx="366">
                  <c:v>30.793527121044551</c:v>
                </c:pt>
                <c:pt idx="367">
                  <c:v>30.794564798971813</c:v>
                </c:pt>
                <c:pt idx="368">
                  <c:v>30.795520148730301</c:v>
                </c:pt>
                <c:pt idx="369">
                  <c:v>30.796399686101275</c:v>
                </c:pt>
                <c:pt idx="370">
                  <c:v>30.797209413626518</c:v>
                </c:pt>
                <c:pt idx="371">
                  <c:v>30.797954860662536</c:v>
                </c:pt>
                <c:pt idx="372">
                  <c:v>30.798641120365723</c:v>
                </c:pt>
                <c:pt idx="373">
                  <c:v>30.799272883835442</c:v>
                </c:pt>
                <c:pt idx="374">
                  <c:v>30.799854471624887</c:v>
                </c:pt>
                <c:pt idx="375">
                  <c:v>30.800389862817724</c:v>
                </c:pt>
                <c:pt idx="376">
                  <c:v>30.800882721852034</c:v>
                </c:pt>
                <c:pt idx="377">
                  <c:v>30.801336423262498</c:v>
                </c:pt>
                <c:pt idx="378">
                  <c:v>30.801754074497847</c:v>
                </c:pt>
                <c:pt idx="379">
                  <c:v>30.802138536960413</c:v>
                </c:pt>
                <c:pt idx="380">
                  <c:v>30.802492445403857</c:v>
                </c:pt>
                <c:pt idx="381">
                  <c:v>30.802818225813947</c:v>
                </c:pt>
                <c:pt idx="382">
                  <c:v>30.803118111889948</c:v>
                </c:pt>
                <c:pt idx="383">
                  <c:v>30.803394160234241</c:v>
                </c:pt>
                <c:pt idx="384">
                  <c:v>30.803648264349725</c:v>
                </c:pt>
                <c:pt idx="385">
                  <c:v>30.803882167537175</c:v>
                </c:pt>
                <c:pt idx="386">
                  <c:v>30.80409747477951</c:v>
                </c:pt>
                <c:pt idx="387">
                  <c:v>30.804295663688958</c:v>
                </c:pt>
                <c:pt idx="388">
                  <c:v>30.804478094593261</c:v>
                </c:pt>
                <c:pt idx="389">
                  <c:v>30.804646019825782</c:v>
                </c:pt>
                <c:pt idx="390">
                  <c:v>30.804800592282753</c:v>
                </c:pt>
                <c:pt idx="391">
                  <c:v>30.804942873305315</c:v>
                </c:pt>
                <c:pt idx="392">
                  <c:v>30.805073839938515</c:v>
                </c:pt>
                <c:pt idx="393">
                  <c:v>30.805194391616595</c:v>
                </c:pt>
                <c:pt idx="394">
                  <c:v>30.805305356319714</c:v>
                </c:pt>
                <c:pt idx="395">
                  <c:v>30.80540749624328</c:v>
                </c:pt>
                <c:pt idx="396">
                  <c:v>30.805501513018992</c:v>
                </c:pt>
                <c:pt idx="397">
                  <c:v>30.805588052521799</c:v>
                </c:pt>
                <c:pt idx="398">
                  <c:v>30.805667709296834</c:v>
                </c:pt>
                <c:pt idx="399">
                  <c:v>30.805741030634799</c:v>
                </c:pt>
                <c:pt idx="400">
                  <c:v>30.80580852032486</c:v>
                </c:pt>
                <c:pt idx="401">
                  <c:v>30.805870642109717</c:v>
                </c:pt>
                <c:pt idx="402">
                  <c:v>30.805927822866686</c:v>
                </c:pt>
                <c:pt idx="403">
                  <c:v>30.805980455536496</c:v>
                </c:pt>
                <c:pt idx="404">
                  <c:v>30.806028901819602</c:v>
                </c:pt>
                <c:pt idx="405">
                  <c:v>30.80607349465857</c:v>
                </c:pt>
                <c:pt idx="406">
                  <c:v>30.806114540523502</c:v>
                </c:pt>
                <c:pt idx="407">
                  <c:v>30.806152321515732</c:v>
                </c:pt>
                <c:pt idx="408">
                  <c:v>30.806187097304857</c:v>
                </c:pt>
                <c:pt idx="409">
                  <c:v>30.806219106911566</c:v>
                </c:pt>
                <c:pt idx="410">
                  <c:v>30.806248570349251</c:v>
                </c:pt>
                <c:pt idx="411">
                  <c:v>30.806275690134825</c:v>
                </c:pt>
                <c:pt idx="412">
                  <c:v>30.806300652679745</c:v>
                </c:pt>
                <c:pt idx="413">
                  <c:v>30.806323629570503</c:v>
                </c:pt>
                <c:pt idx="414">
                  <c:v>30.806344778747452</c:v>
                </c:pt>
                <c:pt idx="415">
                  <c:v>30.806364245589535</c:v>
                </c:pt>
                <c:pt idx="416">
                  <c:v>30.806382163913213</c:v>
                </c:pt>
                <c:pt idx="417">
                  <c:v>30.806398656891965</c:v>
                </c:pt>
                <c:pt idx="418">
                  <c:v>30.806413837902682</c:v>
                </c:pt>
                <c:pt idx="419">
                  <c:v>30.806427811304488</c:v>
                </c:pt>
                <c:pt idx="420">
                  <c:v>30.806440673156018</c:v>
                </c:pt>
                <c:pt idx="421">
                  <c:v>30.806452511875424</c:v>
                </c:pt>
                <c:pt idx="422">
                  <c:v>30.806463408848231</c:v>
                </c:pt>
                <c:pt idx="423">
                  <c:v>30.806473438986394</c:v>
                </c:pt>
                <c:pt idx="424">
                  <c:v>30.806482671243266</c:v>
                </c:pt>
                <c:pt idx="425">
                  <c:v>30.806491169087526</c:v>
                </c:pt>
                <c:pt idx="426">
                  <c:v>30.806498990939374</c:v>
                </c:pt>
                <c:pt idx="427">
                  <c:v>30.806506190571991</c:v>
                </c:pt>
                <c:pt idx="428">
                  <c:v>30.806512817481359</c:v>
                </c:pt>
                <c:pt idx="429">
                  <c:v>30.806518917226189</c:v>
                </c:pt>
                <c:pt idx="430">
                  <c:v>30.806524531741289</c:v>
                </c:pt>
                <c:pt idx="431">
                  <c:v>30.806529699625756</c:v>
                </c:pt>
                <c:pt idx="432">
                  <c:v>30.806534456408219</c:v>
                </c:pt>
                <c:pt idx="433">
                  <c:v>30.806538834791198</c:v>
                </c:pt>
                <c:pt idx="434">
                  <c:v>30.806542864875894</c:v>
                </c:pt>
                <c:pt idx="435">
                  <c:v>30.806546574368813</c:v>
                </c:pt>
                <c:pt idx="436">
                  <c:v>30.806549988772879</c:v>
                </c:pt>
                <c:pt idx="437">
                  <c:v>30.806553131562012</c:v>
                </c:pt>
                <c:pt idx="438">
                  <c:v>30.806556024342953</c:v>
                </c:pt>
                <c:pt idx="439">
                  <c:v>30.806558687003669</c:v>
                </c:pt>
                <c:pt idx="440">
                  <c:v>30.806561137849975</c:v>
                </c:pt>
                <c:pt idx="441">
                  <c:v>30.806563393731643</c:v>
                </c:pt>
                <c:pt idx="442">
                  <c:v>30.806565470158048</c:v>
                </c:pt>
                <c:pt idx="443">
                  <c:v>30.806567381404612</c:v>
                </c:pt>
                <c:pt idx="444">
                  <c:v>30.806569140611533</c:v>
                </c:pt>
                <c:pt idx="445">
                  <c:v>30.806570759873356</c:v>
                </c:pt>
                <c:pt idx="446">
                  <c:v>30.806572250322795</c:v>
                </c:pt>
                <c:pt idx="447">
                  <c:v>30.806573622206734</c:v>
                </c:pt>
                <c:pt idx="448">
                  <c:v>30.806574884957143</c:v>
                </c:pt>
                <c:pt idx="449">
                  <c:v>30.806576047255533</c:v>
                </c:pt>
                <c:pt idx="450">
                  <c:v>30.806577117092889</c:v>
                </c:pt>
                <c:pt idx="451">
                  <c:v>30.806578101824442</c:v>
                </c:pt>
                <c:pt idx="452">
                  <c:v>30.806579008220332</c:v>
                </c:pt>
                <c:pt idx="453">
                  <c:v>30.806579842512278</c:v>
                </c:pt>
                <c:pt idx="454">
                  <c:v>30.806580610436043</c:v>
                </c:pt>
                <c:pt idx="455">
                  <c:v>30.806581317271284</c:v>
                </c:pt>
                <c:pt idx="456">
                  <c:v>30.806581967877595</c:v>
                </c:pt>
                <c:pt idx="457">
                  <c:v>30.806582566727929</c:v>
                </c:pt>
                <c:pt idx="458">
                  <c:v>30.806583117939581</c:v>
                </c:pt>
                <c:pt idx="459">
                  <c:v>30.806583625302167</c:v>
                </c:pt>
                <c:pt idx="460">
                  <c:v>30.806584092303872</c:v>
                </c:pt>
                <c:pt idx="461">
                  <c:v>30.806584522155443</c:v>
                </c:pt>
                <c:pt idx="462">
                  <c:v>30.806584917812181</c:v>
                </c:pt>
                <c:pt idx="463">
                  <c:v>30.806585281994309</c:v>
                </c:pt>
                <c:pt idx="464">
                  <c:v>30.806585617205585</c:v>
                </c:pt>
                <c:pt idx="465">
                  <c:v>30.806585925750674</c:v>
                </c:pt>
                <c:pt idx="466">
                  <c:v>30.806586209750904</c:v>
                </c:pt>
                <c:pt idx="467">
                  <c:v>30.806586471158827</c:v>
                </c:pt>
                <c:pt idx="468">
                  <c:v>30.806586711771654</c:v>
                </c:pt>
                <c:pt idx="469">
                  <c:v>30.806586933243612</c:v>
                </c:pt>
                <c:pt idx="470">
                  <c:v>30.806587137097374</c:v>
                </c:pt>
                <c:pt idx="471">
                  <c:v>30.806587324734529</c:v>
                </c:pt>
                <c:pt idx="472">
                  <c:v>30.806587497445086</c:v>
                </c:pt>
                <c:pt idx="473">
                  <c:v>30.806587656416443</c:v>
                </c:pt>
                <c:pt idx="474">
                  <c:v>30.806587802741564</c:v>
                </c:pt>
                <c:pt idx="475">
                  <c:v>30.806587937426425</c:v>
                </c:pt>
                <c:pt idx="476">
                  <c:v>30.806588061397093</c:v>
                </c:pt>
                <c:pt idx="477">
                  <c:v>30.806588175505816</c:v>
                </c:pt>
                <c:pt idx="478">
                  <c:v>30.806588280537177</c:v>
                </c:pt>
                <c:pt idx="479">
                  <c:v>30.806588377213227</c:v>
                </c:pt>
                <c:pt idx="480">
                  <c:v>30.806588466198658</c:v>
                </c:pt>
                <c:pt idx="481">
                  <c:v>30.806588548105264</c:v>
                </c:pt>
                <c:pt idx="482">
                  <c:v>30.806588623496175</c:v>
                </c:pt>
                <c:pt idx="483">
                  <c:v>30.806588692889697</c:v>
                </c:pt>
                <c:pt idx="484">
                  <c:v>30.806588756762938</c:v>
                </c:pt>
                <c:pt idx="485">
                  <c:v>30.806588815555031</c:v>
                </c:pt>
                <c:pt idx="486">
                  <c:v>30.806588869670218</c:v>
                </c:pt>
                <c:pt idx="487">
                  <c:v>30.806588919480507</c:v>
                </c:pt>
                <c:pt idx="488">
                  <c:v>30.806588965328356</c:v>
                </c:pt>
                <c:pt idx="489">
                  <c:v>30.806589007528963</c:v>
                </c:pt>
                <c:pt idx="490">
                  <c:v>30.806589046372483</c:v>
                </c:pt>
                <c:pt idx="491">
                  <c:v>30.806589082126017</c:v>
                </c:pt>
                <c:pt idx="492">
                  <c:v>30.806589115035443</c:v>
                </c:pt>
                <c:pt idx="493">
                  <c:v>30.806589145326789</c:v>
                </c:pt>
                <c:pt idx="494">
                  <c:v>30.80658917320843</c:v>
                </c:pt>
                <c:pt idx="495">
                  <c:v>30.80658919887215</c:v>
                </c:pt>
                <c:pt idx="496">
                  <c:v>30.806589222494274</c:v>
                </c:pt>
                <c:pt idx="497">
                  <c:v>30.806589244237212</c:v>
                </c:pt>
                <c:pt idx="498">
                  <c:v>30.806589264250551</c:v>
                </c:pt>
                <c:pt idx="499">
                  <c:v>30.80658928267183</c:v>
                </c:pt>
                <c:pt idx="500">
                  <c:v>30.806589299627632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4A-4496-AAE4-3DA25DDC7F1F}"/>
            </c:ext>
          </c:extLst>
        </c:ser>
        <c:ser>
          <c:idx val="2"/>
          <c:order val="2"/>
          <c:tx>
            <c:v>Voltage Noise Gain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Calculations!$T$3:$T$524</c:f>
              <c:numCache>
                <c:formatCode>0.00E+00</c:formatCode>
                <c:ptCount val="522"/>
                <c:pt idx="0">
                  <c:v>4.3230505834332925E-2</c:v>
                </c:pt>
                <c:pt idx="1">
                  <c:v>4.3230515720704105E-2</c:v>
                </c:pt>
                <c:pt idx="2">
                  <c:v>4.3230526461539742E-2</c:v>
                </c:pt>
                <c:pt idx="3">
                  <c:v>4.3230538130586221E-2</c:v>
                </c:pt>
                <c:pt idx="4">
                  <c:v>4.3230550808224202E-2</c:v>
                </c:pt>
                <c:pt idx="5">
                  <c:v>4.3230564581460906E-2</c:v>
                </c:pt>
                <c:pt idx="6">
                  <c:v>4.3230579545100796E-2</c:v>
                </c:pt>
                <c:pt idx="7">
                  <c:v>4.3230595801933586E-2</c:v>
                </c:pt>
                <c:pt idx="8">
                  <c:v>4.3230613463833958E-2</c:v>
                </c:pt>
                <c:pt idx="9">
                  <c:v>4.3230632652128023E-2</c:v>
                </c:pt>
                <c:pt idx="10">
                  <c:v>4.3230653498833108E-2</c:v>
                </c:pt>
                <c:pt idx="11">
                  <c:v>4.32306761471586E-2</c:v>
                </c:pt>
                <c:pt idx="12">
                  <c:v>4.3230700752945259E-2</c:v>
                </c:pt>
                <c:pt idx="13">
                  <c:v>4.3230727485260155E-2</c:v>
                </c:pt>
                <c:pt idx="14">
                  <c:v>4.3230756527916553E-2</c:v>
                </c:pt>
                <c:pt idx="15">
                  <c:v>4.3230788080667576E-2</c:v>
                </c:pt>
                <c:pt idx="16">
                  <c:v>4.3230822360326986E-2</c:v>
                </c:pt>
                <c:pt idx="17">
                  <c:v>4.3230859602613365E-2</c:v>
                </c:pt>
                <c:pt idx="18">
                  <c:v>4.3230900063679689E-2</c:v>
                </c:pt>
                <c:pt idx="19">
                  <c:v>4.32309440215084E-2</c:v>
                </c:pt>
                <c:pt idx="20">
                  <c:v>4.3230991778500337E-2</c:v>
                </c:pt>
                <c:pt idx="21">
                  <c:v>4.3231043662917835E-2</c:v>
                </c:pt>
                <c:pt idx="22">
                  <c:v>4.323110003143904E-2</c:v>
                </c:pt>
                <c:pt idx="23">
                  <c:v>4.3231161271652663E-2</c:v>
                </c:pt>
                <c:pt idx="24">
                  <c:v>4.3231227804568194E-2</c:v>
                </c:pt>
                <c:pt idx="25">
                  <c:v>4.3231300087701735E-2</c:v>
                </c:pt>
                <c:pt idx="26">
                  <c:v>4.323137861786254E-2</c:v>
                </c:pt>
                <c:pt idx="27">
                  <c:v>4.3231463935056343E-2</c:v>
                </c:pt>
                <c:pt idx="28">
                  <c:v>4.323155662585728E-2</c:v>
                </c:pt>
                <c:pt idx="29">
                  <c:v>4.3231657327597144E-2</c:v>
                </c:pt>
                <c:pt idx="30">
                  <c:v>4.32317667324396E-2</c:v>
                </c:pt>
                <c:pt idx="31">
                  <c:v>4.3231885592642363E-2</c:v>
                </c:pt>
                <c:pt idx="32">
                  <c:v>4.323201472553706E-2</c:v>
                </c:pt>
                <c:pt idx="33">
                  <c:v>4.3232155018728152E-2</c:v>
                </c:pt>
                <c:pt idx="34">
                  <c:v>4.3232307436803813E-2</c:v>
                </c:pt>
                <c:pt idx="35">
                  <c:v>4.3232473027784116E-2</c:v>
                </c:pt>
                <c:pt idx="36">
                  <c:v>4.3232652929987403E-2</c:v>
                </c:pt>
                <c:pt idx="37">
                  <c:v>4.3232848380376367E-2</c:v>
                </c:pt>
                <c:pt idx="38">
                  <c:v>4.3233060722671884E-2</c:v>
                </c:pt>
                <c:pt idx="39">
                  <c:v>4.3233291416833242E-2</c:v>
                </c:pt>
                <c:pt idx="40">
                  <c:v>4.3233542048824215E-2</c:v>
                </c:pt>
                <c:pt idx="41">
                  <c:v>4.3233814341801374E-2</c:v>
                </c:pt>
                <c:pt idx="42">
                  <c:v>4.3234110167870182E-2</c:v>
                </c:pt>
                <c:pt idx="43">
                  <c:v>4.3234431560879472E-2</c:v>
                </c:pt>
                <c:pt idx="44">
                  <c:v>4.3234780730407596E-2</c:v>
                </c:pt>
                <c:pt idx="45">
                  <c:v>4.3235160077147602E-2</c:v>
                </c:pt>
                <c:pt idx="46">
                  <c:v>4.323557220907534E-2</c:v>
                </c:pt>
                <c:pt idx="47">
                  <c:v>4.3236019959749614E-2</c:v>
                </c:pt>
                <c:pt idx="48">
                  <c:v>4.3236506407571942E-2</c:v>
                </c:pt>
                <c:pt idx="49">
                  <c:v>4.3237034896786805E-2</c:v>
                </c:pt>
                <c:pt idx="50">
                  <c:v>4.3237609061005489E-2</c:v>
                </c:pt>
                <c:pt idx="51">
                  <c:v>4.3238232847624167E-2</c:v>
                </c:pt>
                <c:pt idx="52">
                  <c:v>4.3238910545274033E-2</c:v>
                </c:pt>
                <c:pt idx="53">
                  <c:v>4.323964681327689E-2</c:v>
                </c:pt>
                <c:pt idx="54">
                  <c:v>4.3240446713505187E-2</c:v>
                </c:pt>
                <c:pt idx="55">
                  <c:v>4.3241315745489117E-2</c:v>
                </c:pt>
                <c:pt idx="56">
                  <c:v>4.3242259883903254E-2</c:v>
                </c:pt>
                <c:pt idx="57">
                  <c:v>4.3243285619833607E-2</c:v>
                </c:pt>
                <c:pt idx="58">
                  <c:v>4.3244400005401078E-2</c:v>
                </c:pt>
                <c:pt idx="59">
                  <c:v>4.3245610702109631E-2</c:v>
                </c:pt>
                <c:pt idx="60">
                  <c:v>4.3246926033650393E-2</c:v>
                </c:pt>
                <c:pt idx="61">
                  <c:v>4.3248355043125103E-2</c:v>
                </c:pt>
                <c:pt idx="62">
                  <c:v>4.3249907555061334E-2</c:v>
                </c:pt>
                <c:pt idx="63">
                  <c:v>4.3251594243232466E-2</c:v>
                </c:pt>
                <c:pt idx="64">
                  <c:v>4.3253426703793271E-2</c:v>
                </c:pt>
                <c:pt idx="65">
                  <c:v>4.3255417534985796E-2</c:v>
                </c:pt>
                <c:pt idx="66">
                  <c:v>4.3257580423997279E-2</c:v>
                </c:pt>
                <c:pt idx="67">
                  <c:v>4.3259930240940936E-2</c:v>
                </c:pt>
                <c:pt idx="68">
                  <c:v>4.3262483140746516E-2</c:v>
                </c:pt>
                <c:pt idx="69">
                  <c:v>4.3265256674912066E-2</c:v>
                </c:pt>
                <c:pt idx="70">
                  <c:v>4.3268269911566203E-2</c:v>
                </c:pt>
                <c:pt idx="71">
                  <c:v>4.3271543566801796E-2</c:v>
                </c:pt>
                <c:pt idx="72">
                  <c:v>4.3275100146900961E-2</c:v>
                </c:pt>
                <c:pt idx="73">
                  <c:v>4.3278964103540776E-2</c:v>
                </c:pt>
                <c:pt idx="74">
                  <c:v>4.3283162001202413E-2</c:v>
                </c:pt>
                <c:pt idx="75">
                  <c:v>4.3287722700231734E-2</c:v>
                </c:pt>
                <c:pt idx="76">
                  <c:v>4.3292677555376427E-2</c:v>
                </c:pt>
                <c:pt idx="77">
                  <c:v>4.3298060630599197E-2</c:v>
                </c:pt>
                <c:pt idx="78">
                  <c:v>4.3303908934121949E-2</c:v>
                </c:pt>
                <c:pt idx="79">
                  <c:v>4.3310262672258716E-2</c:v>
                </c:pt>
                <c:pt idx="80">
                  <c:v>4.3317165525930533E-2</c:v>
                </c:pt>
                <c:pt idx="81">
                  <c:v>4.3324664950866676E-2</c:v>
                </c:pt>
                <c:pt idx="82">
                  <c:v>4.3332812504016792E-2</c:v>
                </c:pt>
                <c:pt idx="83">
                  <c:v>4.3341664197659613E-2</c:v>
                </c:pt>
                <c:pt idx="84">
                  <c:v>4.3351280884407865E-2</c:v>
                </c:pt>
                <c:pt idx="85">
                  <c:v>4.3361728675943643E-2</c:v>
                </c:pt>
                <c:pt idx="86">
                  <c:v>4.3373079396499252E-2</c:v>
                </c:pt>
                <c:pt idx="87">
                  <c:v>4.338541107748653E-2</c:v>
                </c:pt>
                <c:pt idx="88">
                  <c:v>4.3398808492957061E-2</c:v>
                </c:pt>
                <c:pt idx="89">
                  <c:v>4.3413363742811246E-2</c:v>
                </c:pt>
                <c:pt idx="90">
                  <c:v>4.3429176885345026E-2</c:v>
                </c:pt>
                <c:pt idx="91">
                  <c:v>4.3446356624903322E-2</c:v>
                </c:pt>
                <c:pt idx="92">
                  <c:v>4.3465021059205369E-2</c:v>
                </c:pt>
                <c:pt idx="93">
                  <c:v>4.3485298490213181E-2</c:v>
                </c:pt>
                <c:pt idx="94">
                  <c:v>4.3507328306249198E-2</c:v>
                </c:pt>
                <c:pt idx="95">
                  <c:v>4.3531261939446432E-2</c:v>
                </c:pt>
                <c:pt idx="96">
                  <c:v>4.3557263906101464E-2</c:v>
                </c:pt>
                <c:pt idx="97">
                  <c:v>4.3585512936943911E-2</c:v>
                </c:pt>
                <c:pt idx="98">
                  <c:v>4.3616203204830326E-2</c:v>
                </c:pt>
                <c:pt idx="99">
                  <c:v>4.3649545658665051E-2</c:v>
                </c:pt>
                <c:pt idx="100">
                  <c:v>4.3685769471984104E-2</c:v>
                </c:pt>
                <c:pt idx="101">
                  <c:v>4.3725123617023291E-2</c:v>
                </c:pt>
                <c:pt idx="102">
                  <c:v>4.3767878574461246E-2</c:v>
                </c:pt>
                <c:pt idx="103">
                  <c:v>4.381432819046932E-2</c:v>
                </c:pt>
                <c:pt idx="104">
                  <c:v>4.3864791694295559E-2</c:v>
                </c:pt>
                <c:pt idx="105">
                  <c:v>4.3919615889663692E-2</c:v>
                </c:pt>
                <c:pt idx="106">
                  <c:v>4.3979177535054509E-2</c:v>
                </c:pt>
                <c:pt idx="107">
                  <c:v>4.4043885929478173E-2</c:v>
                </c:pt>
                <c:pt idx="108">
                  <c:v>4.4114185720937678E-2</c:v>
                </c:pt>
                <c:pt idx="109">
                  <c:v>4.4190559956899481E-2</c:v>
                </c:pt>
                <c:pt idx="110">
                  <c:v>4.4273533397836712E-2</c:v>
                </c:pt>
                <c:pt idx="111">
                  <c:v>4.4363676116158643E-2</c:v>
                </c:pt>
                <c:pt idx="112">
                  <c:v>4.446160740439227E-2</c:v>
                </c:pt>
                <c:pt idx="113">
                  <c:v>4.4568000020808823E-2</c:v>
                </c:pt>
                <c:pt idx="114">
                  <c:v>4.468358479966867E-2</c:v>
                </c:pt>
                <c:pt idx="115">
                  <c:v>4.4809155658520922E-2</c:v>
                </c:pt>
                <c:pt idx="116">
                  <c:v>4.4945575035495934E-2</c:v>
                </c:pt>
                <c:pt idx="117">
                  <c:v>4.5093779794297364E-2</c:v>
                </c:pt>
                <c:pt idx="118">
                  <c:v>4.5254787636721139E-2</c:v>
                </c:pt>
                <c:pt idx="119">
                  <c:v>4.5429704065071908E-2</c:v>
                </c:pt>
                <c:pt idx="120">
                  <c:v>4.561972994243893E-2</c:v>
                </c:pt>
                <c:pt idx="121">
                  <c:v>4.5826169701434626E-2</c:v>
                </c:pt>
                <c:pt idx="122">
                  <c:v>4.6050440256117917E-2</c:v>
                </c:pt>
                <c:pt idx="123">
                  <c:v>4.6294080677030794E-2</c:v>
                </c:pt>
                <c:pt idx="124">
                  <c:v>4.6558762694518703E-2</c:v>
                </c:pt>
                <c:pt idx="125">
                  <c:v>4.6846302099219007E-2</c:v>
                </c:pt>
                <c:pt idx="126">
                  <c:v>4.7158671117151434E-2</c:v>
                </c:pt>
                <c:pt idx="127">
                  <c:v>4.7498011839820296E-2</c:v>
                </c:pt>
                <c:pt idx="128">
                  <c:v>4.7866650799419992E-2</c:v>
                </c:pt>
                <c:pt idx="129">
                  <c:v>4.8267114783848014E-2</c:v>
                </c:pt>
                <c:pt idx="130">
                  <c:v>4.8702147996758829E-2</c:v>
                </c:pt>
                <c:pt idx="131">
                  <c:v>4.9174730673883671E-2</c:v>
                </c:pt>
                <c:pt idx="132">
                  <c:v>4.9688099276323013E-2</c:v>
                </c:pt>
                <c:pt idx="133">
                  <c:v>5.024576839288579E-2</c:v>
                </c:pt>
                <c:pt idx="134">
                  <c:v>5.0851554490502535E-2</c:v>
                </c:pt>
                <c:pt idx="135">
                  <c:v>5.1509601667078686E-2</c:v>
                </c:pt>
                <c:pt idx="136">
                  <c:v>5.2224409567890658E-2</c:v>
                </c:pt>
                <c:pt idx="137">
                  <c:v>5.3000863643756307E-2</c:v>
                </c:pt>
                <c:pt idx="138">
                  <c:v>5.384426793967715E-2</c:v>
                </c:pt>
                <c:pt idx="139">
                  <c:v>5.476038061733661E-2</c:v>
                </c:pt>
                <c:pt idx="140">
                  <c:v>5.5755452430670524E-2</c:v>
                </c:pt>
                <c:pt idx="141">
                  <c:v>5.6836268387456784E-2</c:v>
                </c:pt>
                <c:pt idx="142">
                  <c:v>5.8010192850039499E-2</c:v>
                </c:pt>
                <c:pt idx="143">
                  <c:v>5.928521834047365E-2</c:v>
                </c:pt>
                <c:pt idx="144">
                  <c:v>6.0670018338826001E-2</c:v>
                </c:pt>
                <c:pt idx="145">
                  <c:v>6.2174004378323794E-2</c:v>
                </c:pt>
                <c:pt idx="146">
                  <c:v>6.3807387761592865E-2</c:v>
                </c:pt>
                <c:pt idx="147">
                  <c:v>6.5581246243398755E-2</c:v>
                </c:pt>
                <c:pt idx="148">
                  <c:v>6.7507596042700055E-2</c:v>
                </c:pt>
                <c:pt idx="149">
                  <c:v>6.9599469569700728E-2</c:v>
                </c:pt>
                <c:pt idx="150">
                  <c:v>7.1870999272288599E-2</c:v>
                </c:pt>
                <c:pt idx="151">
                  <c:v>7.4337508025264024E-2</c:v>
                </c:pt>
                <c:pt idx="152">
                  <c:v>7.7015606506745909E-2</c:v>
                </c:pt>
                <c:pt idx="153">
                  <c:v>7.9923298020399131E-2</c:v>
                </c:pt>
                <c:pt idx="154">
                  <c:v>8.3080091240253798E-2</c:v>
                </c:pt>
                <c:pt idx="155">
                  <c:v>8.6507121365414483E-2</c:v>
                </c:pt>
                <c:pt idx="156">
                  <c:v>9.0227280182641728E-2</c:v>
                </c:pt>
                <c:pt idx="157">
                  <c:v>9.4265355537743234E-2</c:v>
                </c:pt>
                <c:pt idx="158">
                  <c:v>9.864818071742637E-2</c:v>
                </c:pt>
                <c:pt idx="159">
                  <c:v>0.10340479423317583</c:v>
                </c:pt>
                <c:pt idx="160">
                  <c:v>0.10856661048264049</c:v>
                </c:pt>
                <c:pt idx="161">
                  <c:v>0.11416760173674816</c:v>
                </c:pt>
                <c:pt idx="162">
                  <c:v>0.12024449185892519</c:v>
                </c:pt>
                <c:pt idx="163">
                  <c:v>0.12683696210886164</c:v>
                </c:pt>
                <c:pt idx="164">
                  <c:v>0.13398786930986548</c:v>
                </c:pt>
                <c:pt idx="165">
                  <c:v>0.14174347656146757</c:v>
                </c:pt>
                <c:pt idx="166">
                  <c:v>0.15015369656590288</c:v>
                </c:pt>
                <c:pt idx="167">
                  <c:v>0.15927234748259905</c:v>
                </c:pt>
                <c:pt idx="168">
                  <c:v>0.16915742105249321</c:v>
                </c:pt>
                <c:pt idx="169">
                  <c:v>0.17987136251214986</c:v>
                </c:pt>
                <c:pt idx="170">
                  <c:v>0.19148136156380302</c:v>
                </c:pt>
                <c:pt idx="171">
                  <c:v>0.20405965336145265</c:v>
                </c:pt>
                <c:pt idx="172">
                  <c:v>0.21768382811959153</c:v>
                </c:pt>
                <c:pt idx="173">
                  <c:v>0.23243714753915609</c:v>
                </c:pt>
                <c:pt idx="174">
                  <c:v>0.24840886577739238</c:v>
                </c:pt>
                <c:pt idx="175">
                  <c:v>0.26569455214998638</c:v>
                </c:pt>
                <c:pt idx="176">
                  <c:v>0.28439641215837019</c:v>
                </c:pt>
                <c:pt idx="177">
                  <c:v>0.30462360276388534</c:v>
                </c:pt>
                <c:pt idx="178">
                  <c:v>0.32649253709922083</c:v>
                </c:pt>
                <c:pt idx="179">
                  <c:v>0.35012717301168644</c:v>
                </c:pt>
                <c:pt idx="180">
                  <c:v>0.37565927898213614</c:v>
                </c:pt>
                <c:pt idx="181">
                  <c:v>0.40322867007054208</c:v>
                </c:pt>
                <c:pt idx="182">
                  <c:v>0.4329834056183014</c:v>
                </c:pt>
                <c:pt idx="183">
                  <c:v>0.46507993951548987</c:v>
                </c:pt>
                <c:pt idx="184">
                  <c:v>0.49968321294366902</c:v>
                </c:pt>
                <c:pt idx="185">
                  <c:v>0.5369666786699826</c:v>
                </c:pt>
                <c:pt idx="186">
                  <c:v>0.57711224524767468</c:v>
                </c:pt>
                <c:pt idx="187">
                  <c:v>0.62031012891284054</c:v>
                </c:pt>
                <c:pt idx="188">
                  <c:v>0.66675860063413461</c:v>
                </c:pt>
                <c:pt idx="189">
                  <c:v>0.71666361572543347</c:v>
                </c:pt>
                <c:pt idx="190">
                  <c:v>0.77023831375626783</c:v>
                </c:pt>
                <c:pt idx="191">
                  <c:v>0.82770237725598172</c:v>
                </c:pt>
                <c:pt idx="192">
                  <c:v>0.8892812389882554</c:v>
                </c:pt>
                <c:pt idx="193">
                  <c:v>0.95520512942952585</c:v>
                </c:pt>
                <c:pt idx="194">
                  <c:v>1.0257079585795195</c:v>
                </c:pt>
                <c:pt idx="195">
                  <c:v>1.1010260293881007</c:v>
                </c:pt>
                <c:pt idx="196">
                  <c:v>1.1813965839122389</c:v>
                </c:pt>
                <c:pt idx="197">
                  <c:v>1.2670561877797069</c:v>
                </c:pt>
                <c:pt idx="198">
                  <c:v>1.3582389635649139</c:v>
                </c:pt>
                <c:pt idx="199">
                  <c:v>1.455174689147142</c:v>
                </c:pt>
                <c:pt idx="200">
                  <c:v>1.5580867828522398</c:v>
                </c:pt>
                <c:pt idx="201">
                  <c:v>1.6671902029533494</c:v>
                </c:pt>
                <c:pt idx="202">
                  <c:v>1.7826892946507447</c:v>
                </c:pt>
                <c:pt idx="203">
                  <c:v>1.9047756226763379</c:v>
                </c:pt>
                <c:pt idx="204">
                  <c:v>2.0336258318463449</c:v>
                </c:pt>
                <c:pt idx="205">
                  <c:v>2.1693995809135163</c:v>
                </c:pt>
                <c:pt idx="206">
                  <c:v>2.3122375966569835</c:v>
                </c:pt>
                <c:pt idx="207">
                  <c:v>2.4622598950663033</c:v>
                </c:pt>
                <c:pt idx="208">
                  <c:v>2.6195642145739608</c:v>
                </c:pt>
                <c:pt idx="209">
                  <c:v>2.7842247025109126</c:v>
                </c:pt>
                <c:pt idx="210">
                  <c:v>2.956290890366311</c:v>
                </c:pt>
                <c:pt idx="211">
                  <c:v>3.1357869861996086</c:v>
                </c:pt>
                <c:pt idx="212">
                  <c:v>3.3227115039684985</c:v>
                </c:pt>
                <c:pt idx="213">
                  <c:v>3.5170372399921366</c:v>
                </c:pt>
                <c:pt idx="214">
                  <c:v>3.7187115967115525</c:v>
                </c:pt>
                <c:pt idx="215">
                  <c:v>3.9276572438438073</c:v>
                </c:pt>
                <c:pt idx="216">
                  <c:v>4.1437730974381113</c:v>
                </c:pt>
                <c:pt idx="217">
                  <c:v>4.3669355886992376</c:v>
                </c:pt>
                <c:pt idx="218">
                  <c:v>4.5970001871279615</c:v>
                </c:pt>
                <c:pt idx="219">
                  <c:v>4.8338031368394985</c:v>
                </c:pt>
                <c:pt idx="220">
                  <c:v>5.0771633610433531</c:v>
                </c:pt>
                <c:pt idx="221">
                  <c:v>5.3268844876588446</c:v>
                </c:pt>
                <c:pt idx="222">
                  <c:v>5.5827569488631692</c:v>
                </c:pt>
                <c:pt idx="223">
                  <c:v>5.84456010886435</c:v>
                </c:pt>
                <c:pt idx="224">
                  <c:v>6.1120643771423424</c:v>
                </c:pt>
                <c:pt idx="225">
                  <c:v>6.3850332685155031</c:v>
                </c:pt>
                <c:pt idx="226">
                  <c:v>6.6632253763680351</c:v>
                </c:pt>
                <c:pt idx="227">
                  <c:v>6.9463962308831544</c:v>
                </c:pt>
                <c:pt idx="228">
                  <c:v>7.2343000198844711</c:v>
                </c:pt>
                <c:pt idx="229">
                  <c:v>7.5266911556077716</c:v>
                </c:pt>
                <c:pt idx="230">
                  <c:v>7.8233256761943846</c:v>
                </c:pt>
                <c:pt idx="231">
                  <c:v>8.1239624757317852</c:v>
                </c:pt>
                <c:pt idx="232">
                  <c:v>8.4283643611448493</c:v>
                </c:pt>
                <c:pt idx="233">
                  <c:v>8.7362989380824292</c:v>
                </c:pt>
                <c:pt idx="234">
                  <c:v>9.0475393311192995</c:v>
                </c:pt>
                <c:pt idx="235">
                  <c:v>9.3618647460971633</c:v>
                </c:pt>
                <c:pt idx="236">
                  <c:v>9.6790608843023307</c:v>
                </c:pt>
                <c:pt idx="237">
                  <c:v>9.9989202194636899</c:v>
                </c:pt>
                <c:pt idx="238">
                  <c:v>10.321242149326403</c:v>
                </c:pt>
                <c:pt idx="239">
                  <c:v>10.645833033883314</c:v>
                </c:pt>
                <c:pt idx="240">
                  <c:v>10.97250613230595</c:v>
                </c:pt>
                <c:pt idx="241">
                  <c:v>11.301081450283137</c:v>
                </c:pt>
                <c:pt idx="242">
                  <c:v>11.631385508917704</c:v>
                </c:pt>
                <c:pt idx="243">
                  <c:v>11.963251045613617</c:v>
                </c:pt>
                <c:pt idx="244">
                  <c:v>12.296516656563263</c:v>
                </c:pt>
                <c:pt idx="245">
                  <c:v>12.631026389562518</c:v>
                </c:pt>
                <c:pt idx="246">
                  <c:v>12.966629294983623</c:v>
                </c:pt>
                <c:pt idx="247">
                  <c:v>13.303178941850579</c:v>
                </c:pt>
                <c:pt idx="248">
                  <c:v>13.640532905116897</c:v>
                </c:pt>
                <c:pt idx="249">
                  <c:v>13.978552229460405</c:v>
                </c:pt>
                <c:pt idx="250">
                  <c:v>14.317100874199017</c:v>
                </c:pt>
                <c:pt idx="251">
                  <c:v>14.656045143306073</c:v>
                </c:pt>
                <c:pt idx="252">
                  <c:v>14.995253103971798</c:v>
                </c:pt>
                <c:pt idx="253">
                  <c:v>15.334593996723482</c:v>
                </c:pt>
                <c:pt idx="254">
                  <c:v>15.673937639785944</c:v>
                </c:pt>
                <c:pt idx="255">
                  <c:v>16.013153830136059</c:v>
                </c:pt>
                <c:pt idx="256">
                  <c:v>16.352111743583599</c:v>
                </c:pt>
                <c:pt idx="257">
                  <c:v>16.690679336195021</c:v>
                </c:pt>
                <c:pt idx="258">
                  <c:v>17.02872274946829</c:v>
                </c:pt>
                <c:pt idx="259">
                  <c:v>17.366105721863573</c:v>
                </c:pt>
                <c:pt idx="260">
                  <c:v>17.702689009598082</c:v>
                </c:pt>
                <c:pt idx="261">
                  <c:v>18.038329820019591</c:v>
                </c:pt>
                <c:pt idx="262">
                  <c:v>18.372881261381394</c:v>
                </c:pt>
                <c:pt idx="263">
                  <c:v>18.706191813445862</c:v>
                </c:pt>
                <c:pt idx="264">
                  <c:v>19.038104824038864</c:v>
                </c:pt>
                <c:pt idx="265">
                  <c:v>19.368458037452942</c:v>
                </c:pt>
                <c:pt idx="266">
                  <c:v>19.697083161440464</c:v>
                </c:pt>
                <c:pt idx="267">
                  <c:v>20.023805480430653</c:v>
                </c:pt>
                <c:pt idx="268">
                  <c:v>20.348443523524296</c:v>
                </c:pt>
                <c:pt idx="269">
                  <c:v>20.670808796734129</c:v>
                </c:pt>
                <c:pt idx="270">
                  <c:v>20.990705589816514</c:v>
                </c:pt>
                <c:pt idx="271">
                  <c:v>21.30793086882608</c:v>
                </c:pt>
                <c:pt idx="272">
                  <c:v>21.622274266177666</c:v>
                </c:pt>
                <c:pt idx="273">
                  <c:v>21.933518180449934</c:v>
                </c:pt>
                <c:pt idx="274">
                  <c:v>22.241437998343997</c:v>
                </c:pt>
                <c:pt idx="275">
                  <c:v>22.545802451050804</c:v>
                </c:pt>
                <c:pt idx="276">
                  <c:v>22.846374116697049</c:v>
                </c:pt>
                <c:pt idx="277">
                  <c:v>23.142910079457195</c:v>
                </c:pt>
                <c:pt idx="278">
                  <c:v>23.435162754271875</c:v>
                </c:pt>
                <c:pt idx="279">
                  <c:v>23.722880883827852</c:v>
                </c:pt>
                <c:pt idx="280">
                  <c:v>24.005810711504164</c:v>
                </c:pt>
                <c:pt idx="281">
                  <c:v>24.283697330345358</c:v>
                </c:pt>
                <c:pt idx="282">
                  <c:v>24.55628620380908</c:v>
                </c:pt>
                <c:pt idx="283">
                  <c:v>24.823324849108804</c:v>
                </c:pt>
                <c:pt idx="284">
                  <c:v>25.084564668544076</c:v>
                </c:pt>
                <c:pt idx="285">
                  <c:v>25.339762908431688</c:v>
                </c:pt>
                <c:pt idx="286">
                  <c:v>25.588684719338612</c:v>
                </c:pt>
                <c:pt idx="287">
                  <c:v>25.831105285526949</c:v>
                </c:pt>
                <c:pt idx="288">
                  <c:v>26.066811986147783</c:v>
                </c:pt>
                <c:pt idx="289">
                  <c:v>26.295606546087072</c:v>
                </c:pt>
                <c:pt idx="290">
                  <c:v>26.517307130798944</c:v>
                </c:pt>
                <c:pt idx="291">
                  <c:v>26.731750337262447</c:v>
                </c:pt>
                <c:pt idx="292">
                  <c:v>26.938793032631398</c:v>
                </c:pt>
                <c:pt idx="293">
                  <c:v>27.138313993399926</c:v>
                </c:pt>
                <c:pt idx="294">
                  <c:v>27.330215301076052</c:v>
                </c:pt>
                <c:pt idx="295">
                  <c:v>27.514423455425046</c:v>
                </c:pt>
                <c:pt idx="296">
                  <c:v>27.690890173175422</c:v>
                </c:pt>
                <c:pt idx="297">
                  <c:v>27.859592848419553</c:v>
                </c:pt>
                <c:pt idx="298">
                  <c:v>28.020534660424286</c:v>
                </c:pt>
                <c:pt idx="299">
                  <c:v>28.173744324748352</c:v>
                </c:pt>
                <c:pt idx="300">
                  <c:v>28.31927549394825</c:v>
                </c:pt>
                <c:pt idx="301">
                  <c:v>28.457205824220434</c:v>
                </c:pt>
                <c:pt idx="302">
                  <c:v>28.587635733597185</c:v>
                </c:pt>
                <c:pt idx="303">
                  <c:v>28.71068688534465</c:v>
                </c:pt>
                <c:pt idx="304">
                  <c:v>28.826500436668468</c:v>
                </c:pt>
                <c:pt idx="305">
                  <c:v>28.935235097483133</c:v>
                </c:pt>
                <c:pt idx="306">
                  <c:v>29.037065046733424</c:v>
                </c:pt>
                <c:pt idx="307">
                  <c:v>29.13217775457997</c:v>
                </c:pt>
                <c:pt idx="308">
                  <c:v>29.220771757794065</c:v>
                </c:pt>
                <c:pt idx="309">
                  <c:v>29.303054433155125</c:v>
                </c:pt>
                <c:pt idx="310">
                  <c:v>29.379239809784636</c:v>
                </c:pt>
                <c:pt idx="311">
                  <c:v>29.449546456492772</c:v>
                </c:pt>
                <c:pt idx="312">
                  <c:v>29.514195474688663</c:v>
                </c:pt>
                <c:pt idx="313">
                  <c:v>29.573408621530781</c:v>
                </c:pt>
                <c:pt idx="314">
                  <c:v>29.627406582056224</c:v>
                </c:pt>
                <c:pt idx="315">
                  <c:v>29.676407403285058</c:v>
                </c:pt>
                <c:pt idx="316">
                  <c:v>29.72062509793609</c:v>
                </c:pt>
                <c:pt idx="317">
                  <c:v>29.760268420573684</c:v>
                </c:pt>
                <c:pt idx="318">
                  <c:v>29.795539814817019</c:v>
                </c:pt>
                <c:pt idx="319">
                  <c:v>29.826634526739497</c:v>
                </c:pt>
                <c:pt idx="320">
                  <c:v>29.853739876775208</c:v>
                </c:pt>
                <c:pt idx="321">
                  <c:v>29.877034680303996</c:v>
                </c:pt>
                <c:pt idx="322">
                  <c:v>29.896688805568033</c:v>
                </c:pt>
                <c:pt idx="323">
                  <c:v>29.912862856606246</c:v>
                </c:pt>
                <c:pt idx="324">
                  <c:v>29.925707968414311</c:v>
                </c:pt>
                <c:pt idx="325">
                  <c:v>29.935365701464974</c:v>
                </c:pt>
                <c:pt idx="326">
                  <c:v>29.941968022975281</c:v>
                </c:pt>
                <c:pt idx="327">
                  <c:v>29.945637362825313</c:v>
                </c:pt>
                <c:pt idx="328">
                  <c:v>29.946486732727774</c:v>
                </c:pt>
                <c:pt idx="329">
                  <c:v>29.944619898087886</c:v>
                </c:pt>
                <c:pt idx="330">
                  <c:v>29.940131592903015</c:v>
                </c:pt>
                <c:pt idx="331">
                  <c:v>29.933107769006995</c:v>
                </c:pt>
                <c:pt idx="332">
                  <c:v>29.923625871925754</c:v>
                </c:pt>
                <c:pt idx="333">
                  <c:v>29.911755136548642</c:v>
                </c:pt>
                <c:pt idx="334">
                  <c:v>29.897556896722488</c:v>
                </c:pt>
                <c:pt idx="335">
                  <c:v>29.881084903720737</c:v>
                </c:pt>
                <c:pt idx="336">
                  <c:v>29.862385649327031</c:v>
                </c:pt>
                <c:pt idx="337">
                  <c:v>29.841498689986938</c:v>
                </c:pt>
                <c:pt idx="338">
                  <c:v>29.81845696913178</c:v>
                </c:pt>
                <c:pt idx="339">
                  <c:v>29.793287135354159</c:v>
                </c:pt>
                <c:pt idx="340">
                  <c:v>29.766009854626677</c:v>
                </c:pt>
                <c:pt idx="341">
                  <c:v>29.736640115202011</c:v>
                </c:pt>
                <c:pt idx="342">
                  <c:v>29.705187524219316</c:v>
                </c:pt>
                <c:pt idx="343">
                  <c:v>29.671656595372205</c:v>
                </c:pt>
                <c:pt idx="344">
                  <c:v>29.636047027277598</c:v>
                </c:pt>
                <c:pt idx="345">
                  <c:v>29.598353972416902</c:v>
                </c:pt>
                <c:pt idx="346">
                  <c:v>29.558568296719425</c:v>
                </c:pt>
                <c:pt idx="347">
                  <c:v>29.51667683001358</c:v>
                </c:pt>
                <c:pt idx="348">
                  <c:v>29.47266260770067</c:v>
                </c:pt>
                <c:pt idx="349">
                  <c:v>29.426505104102574</c:v>
                </c:pt>
                <c:pt idx="350">
                  <c:v>29.378180458010256</c:v>
                </c:pt>
                <c:pt idx="351">
                  <c:v>29.327661691011055</c:v>
                </c:pt>
                <c:pt idx="352">
                  <c:v>29.274918919208123</c:v>
                </c:pt>
                <c:pt idx="353">
                  <c:v>29.219919558961443</c:v>
                </c:pt>
                <c:pt idx="354">
                  <c:v>29.162628527285452</c:v>
                </c:pt>
                <c:pt idx="355">
                  <c:v>29.103008437528786</c:v>
                </c:pt>
                <c:pt idx="356">
                  <c:v>29.041019790943157</c:v>
                </c:pt>
                <c:pt idx="357">
                  <c:v>28.976621164722349</c:v>
                </c:pt>
                <c:pt idx="358">
                  <c:v>28.909769397054909</c:v>
                </c:pt>
                <c:pt idx="359">
                  <c:v>28.840419769695028</c:v>
                </c:pt>
                <c:pt idx="360">
                  <c:v>28.768526188505955</c:v>
                </c:pt>
                <c:pt idx="361">
                  <c:v>28.694041362381387</c:v>
                </c:pt>
                <c:pt idx="362">
                  <c:v>28.6169169808921</c:v>
                </c:pt>
                <c:pt idx="363">
                  <c:v>28.537103890946813</c:v>
                </c:pt>
                <c:pt idx="364">
                  <c:v>28.454552272694855</c:v>
                </c:pt>
                <c:pt idx="365">
                  <c:v>28.369211814834067</c:v>
                </c:pt>
                <c:pt idx="366">
                  <c:v>28.281031889422596</c:v>
                </c:pt>
                <c:pt idx="367">
                  <c:v>28.189961726227679</c:v>
                </c:pt>
                <c:pt idx="368">
                  <c:v>28.095950586578766</c:v>
                </c:pt>
                <c:pt idx="369">
                  <c:v>27.998947936626802</c:v>
                </c:pt>
                <c:pt idx="370">
                  <c:v>27.898903619847331</c:v>
                </c:pt>
                <c:pt idx="371">
                  <c:v>27.795768028563181</c:v>
                </c:pt>
                <c:pt idx="372">
                  <c:v>27.689492274201292</c:v>
                </c:pt>
                <c:pt idx="373">
                  <c:v>27.580028355942975</c:v>
                </c:pt>
                <c:pt idx="374">
                  <c:v>27.467329327371068</c:v>
                </c:pt>
                <c:pt idx="375">
                  <c:v>27.351349460670981</c:v>
                </c:pt>
                <c:pt idx="376">
                  <c:v>27.232044407896169</c:v>
                </c:pt>
                <c:pt idx="377">
                  <c:v>27.109371358771615</c:v>
                </c:pt>
                <c:pt idx="378">
                  <c:v>26.9832891944748</c:v>
                </c:pt>
                <c:pt idx="379">
                  <c:v>26.853758636808731</c:v>
                </c:pt>
                <c:pt idx="380">
                  <c:v>26.720742392162165</c:v>
                </c:pt>
                <c:pt idx="381">
                  <c:v>26.584205289639911</c:v>
                </c:pt>
                <c:pt idx="382">
                  <c:v>26.444114412743289</c:v>
                </c:pt>
                <c:pt idx="383">
                  <c:v>26.300439223983997</c:v>
                </c:pt>
                <c:pt idx="384">
                  <c:v>26.153151681826962</c:v>
                </c:pt>
                <c:pt idx="385">
                  <c:v>26.002226349377157</c:v>
                </c:pt>
                <c:pt idx="386">
                  <c:v>25.847640494255142</c:v>
                </c:pt>
                <c:pt idx="387">
                  <c:v>25.689374179138436</c:v>
                </c:pt>
                <c:pt idx="388">
                  <c:v>25.52741034249263</c:v>
                </c:pt>
                <c:pt idx="389">
                  <c:v>25.361734869062499</c:v>
                </c:pt>
                <c:pt idx="390">
                  <c:v>25.192336649751567</c:v>
                </c:pt>
                <c:pt idx="391">
                  <c:v>25.019207630579984</c:v>
                </c:pt>
                <c:pt idx="392">
                  <c:v>24.842342850475596</c:v>
                </c:pt>
                <c:pt idx="393">
                  <c:v>24.661740467725878</c:v>
                </c:pt>
                <c:pt idx="394">
                  <c:v>24.477401774989914</c:v>
                </c:pt>
                <c:pt idx="395">
                  <c:v>24.289331202846569</c:v>
                </c:pt>
                <c:pt idx="396">
                  <c:v>24.097536311931055</c:v>
                </c:pt>
                <c:pt idx="397">
                  <c:v>23.90202777378925</c:v>
                </c:pt>
                <c:pt idx="398">
                  <c:v>23.702819340654621</c:v>
                </c:pt>
                <c:pt idx="399">
                  <c:v>23.499927804426992</c:v>
                </c:pt>
                <c:pt idx="400">
                  <c:v>23.293372945203004</c:v>
                </c:pt>
                <c:pt idx="401">
                  <c:v>23.083177469775812</c:v>
                </c:pt>
                <c:pt idx="402">
                  <c:v>22.869366940583866</c:v>
                </c:pt>
                <c:pt idx="403">
                  <c:v>22.651969695646244</c:v>
                </c:pt>
                <c:pt idx="404">
                  <c:v>22.431016760073646</c:v>
                </c:pt>
                <c:pt idx="405">
                  <c:v>22.206541749788453</c:v>
                </c:pt>
                <c:pt idx="406">
                  <c:v>21.978580768126598</c:v>
                </c:pt>
                <c:pt idx="407">
                  <c:v>21.747172296023578</c:v>
                </c:pt>
                <c:pt idx="408">
                  <c:v>21.51235707651206</c:v>
                </c:pt>
                <c:pt idx="409">
                  <c:v>21.274177994273622</c:v>
                </c:pt>
                <c:pt idx="410">
                  <c:v>21.032679950997533</c:v>
                </c:pt>
                <c:pt idx="411">
                  <c:v>20.787909737299724</c:v>
                </c:pt>
                <c:pt idx="412">
                  <c:v>20.539915901952632</c:v>
                </c:pt>
                <c:pt idx="413">
                  <c:v>20.288748619162355</c:v>
                </c:pt>
                <c:pt idx="414">
                  <c:v>20.034459554615005</c:v>
                </c:pt>
                <c:pt idx="415">
                  <c:v>19.777101730988353</c:v>
                </c:pt>
                <c:pt idx="416">
                  <c:v>19.516729393599995</c:v>
                </c:pt>
                <c:pt idx="417">
                  <c:v>19.25339787682751</c:v>
                </c:pt>
                <c:pt idx="418">
                  <c:v>18.987163471902853</c:v>
                </c:pt>
                <c:pt idx="419">
                  <c:v>18.718083296642174</c:v>
                </c:pt>
                <c:pt idx="420">
                  <c:v>18.446215167630559</c:v>
                </c:pt>
                <c:pt idx="421">
                  <c:v>18.171617475338348</c:v>
                </c:pt>
                <c:pt idx="422">
                  <c:v>17.894349062599009</c:v>
                </c:pt>
                <c:pt idx="423">
                  <c:v>17.614469106834459</c:v>
                </c:pt>
                <c:pt idx="424">
                  <c:v>17.332037006365898</c:v>
                </c:pt>
                <c:pt idx="425">
                  <c:v>17.047112271104286</c:v>
                </c:pt>
                <c:pt idx="426">
                  <c:v>16.759754417867509</c:v>
                </c:pt>
                <c:pt idx="427">
                  <c:v>16.470022870529682</c:v>
                </c:pt>
                <c:pt idx="428">
                  <c:v>16.177976865163764</c:v>
                </c:pt>
                <c:pt idx="429">
                  <c:v>15.883675360299943</c:v>
                </c:pt>
                <c:pt idx="430">
                  <c:v>15.587176952381377</c:v>
                </c:pt>
                <c:pt idx="431">
                  <c:v>15.288539796466615</c:v>
                </c:pt>
                <c:pt idx="432">
                  <c:v>14.987821532189491</c:v>
                </c:pt>
                <c:pt idx="433">
                  <c:v>14.685079214960766</c:v>
                </c:pt>
                <c:pt idx="434">
                  <c:v>14.380369252364304</c:v>
                </c:pt>
                <c:pt idx="435">
                  <c:v>14.073747345675592</c:v>
                </c:pt>
                <c:pt idx="436">
                  <c:v>13.765268436408608</c:v>
                </c:pt>
                <c:pt idx="437">
                  <c:v>13.454986657773611</c:v>
                </c:pt>
                <c:pt idx="438">
                  <c:v>13.142955290914253</c:v>
                </c:pt>
                <c:pt idx="439">
                  <c:v>12.82922672577304</c:v>
                </c:pt>
                <c:pt idx="440">
                  <c:v>12.513852426424874</c:v>
                </c:pt>
                <c:pt idx="441">
                  <c:v>12.196882900704679</c:v>
                </c:pt>
                <c:pt idx="442">
                  <c:v>11.878367673948178</c:v>
                </c:pt>
                <c:pt idx="443">
                  <c:v>11.558355266657784</c:v>
                </c:pt>
                <c:pt idx="444">
                  <c:v>11.236893175900953</c:v>
                </c:pt>
                <c:pt idx="445">
                  <c:v>10.914027860244637</c:v>
                </c:pt>
                <c:pt idx="446">
                  <c:v>10.589804728029444</c:v>
                </c:pt>
                <c:pt idx="447">
                  <c:v>10.264268128785526</c:v>
                </c:pt>
                <c:pt idx="448">
                  <c:v>9.9374613475942013</c:v>
                </c:pt>
                <c:pt idx="449">
                  <c:v>9.6094266022019532</c:v>
                </c:pt>
                <c:pt idx="450">
                  <c:v>9.2802050426954565</c:v>
                </c:pt>
                <c:pt idx="451">
                  <c:v>8.949836753552427</c:v>
                </c:pt>
                <c:pt idx="452">
                  <c:v>8.6183607578861583</c:v>
                </c:pt>
                <c:pt idx="453">
                  <c:v>8.2858150237082011</c:v>
                </c:pt>
                <c:pt idx="454">
                  <c:v>7.9522364720390808</c:v>
                </c:pt>
                <c:pt idx="455">
                  <c:v>7.6176609867044887</c:v>
                </c:pt>
                <c:pt idx="456">
                  <c:v>7.282123425659015</c:v>
                </c:pt>
                <c:pt idx="457">
                  <c:v>6.9456576336891507</c:v>
                </c:pt>
                <c:pt idx="458">
                  <c:v>6.6082964563522273</c:v>
                </c:pt>
                <c:pt idx="459">
                  <c:v>6.2700717550162368</c:v>
                </c:pt>
                <c:pt idx="460">
                  <c:v>5.9310144228727992</c:v>
                </c:pt>
                <c:pt idx="461">
                  <c:v>5.5911544018021351</c:v>
                </c:pt>
                <c:pt idx="462">
                  <c:v>5.2505206999768195</c:v>
                </c:pt>
                <c:pt idx="463">
                  <c:v>4.9091414100974342</c:v>
                </c:pt>
                <c:pt idx="464">
                  <c:v>4.5670437281609484</c:v>
                </c:pt>
                <c:pt idx="465">
                  <c:v>4.2242539726681532</c:v>
                </c:pt>
                <c:pt idx="466">
                  <c:v>3.8807976041847585</c:v>
                </c:pt>
                <c:pt idx="467">
                  <c:v>3.5366992451748871</c:v>
                </c:pt>
                <c:pt idx="468">
                  <c:v>3.1919827000343757</c:v>
                </c:pt>
                <c:pt idx="469">
                  <c:v>2.8466709752540149</c:v>
                </c:pt>
                <c:pt idx="470">
                  <c:v>2.50078629965155</c:v>
                </c:pt>
                <c:pt idx="471">
                  <c:v>2.1543501446142566</c:v>
                </c:pt>
                <c:pt idx="472">
                  <c:v>1.8073832443003139</c:v>
                </c:pt>
                <c:pt idx="473">
                  <c:v>1.4599056157505554</c:v>
                </c:pt>
                <c:pt idx="474">
                  <c:v>1.1119365788693925</c:v>
                </c:pt>
                <c:pt idx="475">
                  <c:v>0.76349477623363038</c:v>
                </c:pt>
                <c:pt idx="476">
                  <c:v>0.41459819269693188</c:v>
                </c:pt>
                <c:pt idx="477">
                  <c:v>6.5264174757461171E-2</c:v>
                </c:pt>
                <c:pt idx="478">
                  <c:v>-0.28449055033870618</c:v>
                </c:pt>
                <c:pt idx="479">
                  <c:v>-0.63464985578156508</c:v>
                </c:pt>
                <c:pt idx="480">
                  <c:v>-0.98519819669126729</c:v>
                </c:pt>
                <c:pt idx="481">
                  <c:v>-1.3361205919389083</c:v>
                </c:pt>
                <c:pt idx="482">
                  <c:v>-1.6874026063110423</c:v>
                </c:pt>
                <c:pt idx="483">
                  <c:v>-2.0390303330307233</c:v>
                </c:pt>
                <c:pt idx="484">
                  <c:v>-2.3909903766455418</c:v>
                </c:pt>
                <c:pt idx="485">
                  <c:v>-2.7432698362925683</c:v>
                </c:pt>
                <c:pt idx="486">
                  <c:v>-3.0958562893463846</c:v>
                </c:pt>
                <c:pt idx="487">
                  <c:v>-3.4487377754557613</c:v>
                </c:pt>
                <c:pt idx="488">
                  <c:v>-3.8019027809734158</c:v>
                </c:pt>
                <c:pt idx="489">
                  <c:v>-4.1553402237796977</c:v>
                </c:pt>
                <c:pt idx="490">
                  <c:v>-4.5090394385023416</c:v>
                </c:pt>
                <c:pt idx="491">
                  <c:v>-4.8629901621319664</c:v>
                </c:pt>
                <c:pt idx="492">
                  <c:v>-5.2171825200313071</c:v>
                </c:pt>
                <c:pt idx="493">
                  <c:v>-5.5716070123368331</c:v>
                </c:pt>
                <c:pt idx="494">
                  <c:v>-5.9262545007487066</c:v>
                </c:pt>
                <c:pt idx="495">
                  <c:v>-6.2811161957066322</c:v>
                </c:pt>
                <c:pt idx="496">
                  <c:v>-6.6361836439451718</c:v>
                </c:pt>
                <c:pt idx="497">
                  <c:v>-6.991448716425321</c:v>
                </c:pt>
                <c:pt idx="498">
                  <c:v>-7.3469035966351015</c:v>
                </c:pt>
                <c:pt idx="499">
                  <c:v>-7.7025407692543437</c:v>
                </c:pt>
                <c:pt idx="500">
                  <c:v>-8.0583530091762281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4A-4496-AAE4-3DA25DDC7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4576"/>
        <c:axId val="1754188080"/>
      </c:scatterChart>
      <c:scatterChart>
        <c:scatterStyle val="smoothMarker"/>
        <c:varyColors val="0"/>
        <c:ser>
          <c:idx val="3"/>
          <c:order val="3"/>
          <c:tx>
            <c:strRef>
              <c:f>Calculations!$AS$1</c:f>
              <c:strCache>
                <c:ptCount val="1"/>
                <c:pt idx="0">
                  <c:v>Phase Margin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Calculations!$AS$3:$AS$503</c:f>
              <c:numCache>
                <c:formatCode>General</c:formatCode>
                <c:ptCount val="501"/>
                <c:pt idx="0">
                  <c:v>179.84772647847396</c:v>
                </c:pt>
                <c:pt idx="1">
                  <c:v>179.84128268136763</c:v>
                </c:pt>
                <c:pt idx="2">
                  <c:v>179.83456620289232</c:v>
                </c:pt>
                <c:pt idx="3">
                  <c:v>179.8275655043449</c:v>
                </c:pt>
                <c:pt idx="4">
                  <c:v>179.82026855879622</c:v>
                </c:pt>
                <c:pt idx="5">
                  <c:v>179.81266283043919</c:v>
                </c:pt>
                <c:pt idx="6">
                  <c:v>179.80473525306357</c:v>
                </c:pt>
                <c:pt idx="7">
                  <c:v>179.79647220762135</c:v>
                </c:pt>
                <c:pt idx="8">
                  <c:v>179.78785949884394</c:v>
                </c:pt>
                <c:pt idx="9">
                  <c:v>179.77888233087185</c:v>
                </c:pt>
                <c:pt idx="10">
                  <c:v>179.76952528185424</c:v>
                </c:pt>
                <c:pt idx="11">
                  <c:v>179.75977227747634</c:v>
                </c:pt>
                <c:pt idx="12">
                  <c:v>179.74960656336839</c:v>
                </c:pt>
                <c:pt idx="13">
                  <c:v>179.73901067634984</c:v>
                </c:pt>
                <c:pt idx="14">
                  <c:v>179.72796641445962</c:v>
                </c:pt>
                <c:pt idx="15">
                  <c:v>179.71645480572144</c:v>
                </c:pt>
                <c:pt idx="16">
                  <c:v>179.70445607559131</c:v>
                </c:pt>
                <c:pt idx="17">
                  <c:v>179.69194961303148</c:v>
                </c:pt>
                <c:pt idx="18">
                  <c:v>179.67891393515382</c:v>
                </c:pt>
                <c:pt idx="19">
                  <c:v>179.66532665037261</c:v>
                </c:pt>
                <c:pt idx="20">
                  <c:v>179.65116442000391</c:v>
                </c:pt>
                <c:pt idx="21">
                  <c:v>179.63640291824731</c:v>
                </c:pt>
                <c:pt idx="22">
                  <c:v>179.62101679048214</c:v>
                </c:pt>
                <c:pt idx="23">
                  <c:v>179.60497960980774</c:v>
                </c:pt>
                <c:pt idx="24">
                  <c:v>179.5882638317552</c:v>
                </c:pt>
                <c:pt idx="25">
                  <c:v>179.57084074709391</c:v>
                </c:pt>
                <c:pt idx="26">
                  <c:v>179.55268043265437</c:v>
                </c:pt>
                <c:pt idx="27">
                  <c:v>179.53375170008468</c:v>
                </c:pt>
                <c:pt idx="28">
                  <c:v>179.51402204245554</c:v>
                </c:pt>
                <c:pt idx="29">
                  <c:v>179.49345757862469</c:v>
                </c:pt>
                <c:pt idx="30">
                  <c:v>179.47202299526856</c:v>
                </c:pt>
                <c:pt idx="31">
                  <c:v>179.44968148648559</c:v>
                </c:pt>
                <c:pt idx="32">
                  <c:v>179.42639469087089</c:v>
                </c:pt>
                <c:pt idx="33">
                  <c:v>179.40212262596012</c:v>
                </c:pt>
                <c:pt idx="34">
                  <c:v>179.37682361993413</c:v>
                </c:pt>
                <c:pt idx="35">
                  <c:v>179.35045424047402</c:v>
                </c:pt>
                <c:pt idx="36">
                  <c:v>179.32296922065109</c:v>
                </c:pt>
                <c:pt idx="37">
                  <c:v>179.29432138173209</c:v>
                </c:pt>
                <c:pt idx="38">
                  <c:v>179.26446155277611</c:v>
                </c:pt>
                <c:pt idx="39">
                  <c:v>179.23333848689543</c:v>
                </c:pt>
                <c:pt idx="40">
                  <c:v>179.2008987740472</c:v>
                </c:pt>
                <c:pt idx="41">
                  <c:v>179.16708675021965</c:v>
                </c:pt>
                <c:pt idx="42">
                  <c:v>179.13184440287108</c:v>
                </c:pt>
                <c:pt idx="43">
                  <c:v>179.09511127247615</c:v>
                </c:pt>
                <c:pt idx="44">
                  <c:v>179.05682435002842</c:v>
                </c:pt>
                <c:pt idx="45">
                  <c:v>179.01691797034502</c:v>
                </c:pt>
                <c:pt idx="46">
                  <c:v>178.97532370101374</c:v>
                </c:pt>
                <c:pt idx="47">
                  <c:v>178.93197022681872</c:v>
                </c:pt>
                <c:pt idx="48">
                  <c:v>178.88678322947817</c:v>
                </c:pt>
                <c:pt idx="49">
                  <c:v>178.83968526252025</c:v>
                </c:pt>
                <c:pt idx="50">
                  <c:v>178.79059562112408</c:v>
                </c:pt>
                <c:pt idx="51">
                  <c:v>178.7394302067448</c:v>
                </c:pt>
                <c:pt idx="52">
                  <c:v>178.68610138634187</c:v>
                </c:pt>
                <c:pt idx="53">
                  <c:v>178.63051784602561</c:v>
                </c:pt>
                <c:pt idx="54">
                  <c:v>178.57258443893491</c:v>
                </c:pt>
                <c:pt idx="55">
                  <c:v>178.51220202715854</c:v>
                </c:pt>
                <c:pt idx="56">
                  <c:v>178.44926731751073</c:v>
                </c:pt>
                <c:pt idx="57">
                  <c:v>178.38367269097301</c:v>
                </c:pt>
                <c:pt idx="58">
                  <c:v>178.31530602561509</c:v>
                </c:pt>
                <c:pt idx="59">
                  <c:v>178.2440505128103</c:v>
                </c:pt>
                <c:pt idx="60">
                  <c:v>178.16978446656557</c:v>
                </c:pt>
                <c:pt idx="61">
                  <c:v>178.0923811257918</c:v>
                </c:pt>
                <c:pt idx="62">
                  <c:v>178.01170844934811</c:v>
                </c:pt>
                <c:pt idx="63">
                  <c:v>177.92762890370366</c:v>
                </c:pt>
                <c:pt idx="64">
                  <c:v>177.83999924307435</c:v>
                </c:pt>
                <c:pt idx="65">
                  <c:v>177.74867028190667</c:v>
                </c:pt>
                <c:pt idx="66">
                  <c:v>177.65348665960053</c:v>
                </c:pt>
                <c:pt idx="67">
                  <c:v>177.55428659738749</c:v>
                </c:pt>
                <c:pt idx="68">
                  <c:v>177.45090164730684</c:v>
                </c:pt>
                <c:pt idx="69">
                  <c:v>177.34315643325698</c:v>
                </c:pt>
                <c:pt idx="70">
                  <c:v>177.23086838413695</c:v>
                </c:pt>
                <c:pt idx="71">
                  <c:v>177.11384745914057</c:v>
                </c:pt>
                <c:pt idx="72">
                  <c:v>176.99189586531685</c:v>
                </c:pt>
                <c:pt idx="73">
                  <c:v>176.86480776757423</c:v>
                </c:pt>
                <c:pt idx="74">
                  <c:v>176.73236899137623</c:v>
                </c:pt>
                <c:pt idx="75">
                  <c:v>176.59435671845989</c:v>
                </c:pt>
                <c:pt idx="76">
                  <c:v>176.45053917600239</c:v>
                </c:pt>
                <c:pt idx="77">
                  <c:v>176.30067531976997</c:v>
                </c:pt>
                <c:pt idx="78">
                  <c:v>176.14451451190857</c:v>
                </c:pt>
                <c:pt idx="79">
                  <c:v>175.9817961941757</c:v>
                </c:pt>
                <c:pt idx="80">
                  <c:v>175.81224955757497</c:v>
                </c:pt>
                <c:pt idx="81">
                  <c:v>175.63559320953789</c:v>
                </c:pt>
                <c:pt idx="82">
                  <c:v>175.45153484000318</c:v>
                </c:pt>
                <c:pt idx="83">
                  <c:v>175.25977088797904</c:v>
                </c:pt>
                <c:pt idx="84">
                  <c:v>175.05998621043631</c:v>
                </c:pt>
                <c:pt idx="85">
                  <c:v>174.85185375567653</c:v>
                </c:pt>
                <c:pt idx="86">
                  <c:v>174.63503424365209</c:v>
                </c:pt>
                <c:pt idx="87">
                  <c:v>174.40917585608662</c:v>
                </c:pt>
                <c:pt idx="88">
                  <c:v>174.17391393965974</c:v>
                </c:pt>
                <c:pt idx="89">
                  <c:v>173.92887072598094</c:v>
                </c:pt>
                <c:pt idx="90">
                  <c:v>173.67365507259288</c:v>
                </c:pt>
                <c:pt idx="91">
                  <c:v>173.40786222980907</c:v>
                </c:pt>
                <c:pt idx="92">
                  <c:v>173.13107363882045</c:v>
                </c:pt>
                <c:pt idx="93">
                  <c:v>172.84285676718963</c:v>
                </c:pt>
                <c:pt idx="94">
                  <c:v>172.54276498861043</c:v>
                </c:pt>
                <c:pt idx="95">
                  <c:v>172.23033751462452</c:v>
                </c:pt>
                <c:pt idx="96">
                  <c:v>171.90509938688311</c:v>
                </c:pt>
                <c:pt idx="97">
                  <c:v>171.56656153949831</c:v>
                </c:pt>
                <c:pt idx="98">
                  <c:v>171.21422094205641</c:v>
                </c:pt>
                <c:pt idx="99">
                  <c:v>170.84756083496049</c:v>
                </c:pt>
                <c:pt idx="100">
                  <c:v>170.46605106991996</c:v>
                </c:pt>
                <c:pt idx="101">
                  <c:v>170.06914856960807</c:v>
                </c:pt>
                <c:pt idx="102">
                  <c:v>169.65629792174639</c:v>
                </c:pt>
                <c:pt idx="103">
                  <c:v>169.2269321241312</c:v>
                </c:pt>
                <c:pt idx="104">
                  <c:v>168.78047349837024</c:v>
                </c:pt>
                <c:pt idx="105">
                  <c:v>168.31633479130886</c:v>
                </c:pt>
                <c:pt idx="106">
                  <c:v>167.83392048426418</c:v>
                </c:pt>
                <c:pt idx="107">
                  <c:v>167.33262833119772</c:v>
                </c:pt>
                <c:pt idx="108">
                  <c:v>166.8118511477837</c:v>
                </c:pt>
                <c:pt idx="109">
                  <c:v>166.27097887390397</c:v>
                </c:pt>
                <c:pt idx="110">
                  <c:v>165.70940093233338</c:v>
                </c:pt>
                <c:pt idx="111">
                  <c:v>165.12650890617488</c:v>
                </c:pt>
                <c:pt idx="112">
                  <c:v>164.52169955685648</c:v>
                </c:pt>
                <c:pt idx="113">
                  <c:v>163.89437820307603</c:v>
                </c:pt>
                <c:pt idx="114">
                  <c:v>163.24396247885463</c:v>
                </c:pt>
                <c:pt idx="115">
                  <c:v>162.5698864856713</c:v>
                </c:pt>
                <c:pt idx="116">
                  <c:v>161.87160534936558</c:v>
                </c:pt>
                <c:pt idx="117">
                  <c:v>161.14860018694083</c:v>
                </c:pt>
                <c:pt idx="118">
                  <c:v>160.40038348145049</c:v>
                </c:pt>
                <c:pt idx="119">
                  <c:v>159.62650485466003</c:v>
                </c:pt>
                <c:pt idx="120">
                  <c:v>158.82655721705839</c:v>
                </c:pt>
                <c:pt idx="121">
                  <c:v>158.00018326298303</c:v>
                </c:pt>
                <c:pt idx="122">
                  <c:v>157.14708226513608</c:v>
                </c:pt>
                <c:pt idx="123">
                  <c:v>156.26701710768592</c:v>
                </c:pt>
                <c:pt idx="124">
                  <c:v>155.35982148065636</c:v>
                </c:pt>
                <c:pt idx="125">
                  <c:v>154.42540714072177</c:v>
                </c:pt>
                <c:pt idx="126">
                  <c:v>153.46377112527821</c:v>
                </c:pt>
                <c:pt idx="127">
                  <c:v>152.47500278836003</c:v>
                </c:pt>
                <c:pt idx="128">
                  <c:v>151.45929050935132</c:v>
                </c:pt>
                <c:pt idx="129">
                  <c:v>150.41692790941582</c:v>
                </c:pt>
                <c:pt idx="130">
                  <c:v>149.34831939714923</c:v>
                </c:pt>
                <c:pt idx="131">
                  <c:v>148.25398485528677</c:v>
                </c:pt>
                <c:pt idx="132">
                  <c:v>147.13456327553121</c:v>
                </c:pt>
                <c:pt idx="133">
                  <c:v>145.99081514984894</c:v>
                </c:pt>
                <c:pt idx="134">
                  <c:v>144.82362343494418</c:v>
                </c:pt>
                <c:pt idx="135">
                  <c:v>143.63399292286934</c:v>
                </c:pt>
                <c:pt idx="136">
                  <c:v>142.42304787537023</c:v>
                </c:pt>
                <c:pt idx="137">
                  <c:v>141.19202781267674</c:v>
                </c:pt>
                <c:pt idx="138">
                  <c:v>139.94228138861041</c:v>
                </c:pt>
                <c:pt idx="139">
                  <c:v>138.67525833213364</c:v>
                </c:pt>
                <c:pt idx="140">
                  <c:v>137.39249948925888</c:v>
                </c:pt>
                <c:pt idx="141">
                  <c:v>136.09562505650135</c:v>
                </c:pt>
                <c:pt idx="142">
                  <c:v>134.78632115528967</c:v>
                </c:pt>
                <c:pt idx="143">
                  <c:v>133.46632495309316</c:v>
                </c:pt>
                <c:pt idx="144">
                  <c:v>132.13740858857614</c:v>
                </c:pt>
                <c:pt idx="145">
                  <c:v>130.8013622019657</c:v>
                </c:pt>
                <c:pt idx="146">
                  <c:v>129.45997640551323</c:v>
                </c:pt>
                <c:pt idx="147">
                  <c:v>128.11502455043893</c:v>
                </c:pt>
                <c:pt idx="148">
                  <c:v>126.76824515476953</c:v>
                </c:pt>
                <c:pt idx="149">
                  <c:v>125.42132485054276</c:v>
                </c:pt>
                <c:pt idx="150">
                  <c:v>124.07588218934097</c:v>
                </c:pt>
                <c:pt idx="151">
                  <c:v>122.73345261323124</c:v>
                </c:pt>
                <c:pt idx="152">
                  <c:v>121.39547485586989</c:v>
                </c:pt>
                <c:pt idx="153">
                  <c:v>120.06327898825032</c:v>
                </c:pt>
                <c:pt idx="154">
                  <c:v>118.73807626816925</c:v>
                </c:pt>
                <c:pt idx="155">
                  <c:v>117.42095089489075</c:v>
                </c:pt>
                <c:pt idx="156">
                  <c:v>116.11285371358748</c:v>
                </c:pt>
                <c:pt idx="157">
                  <c:v>114.81459786044714</c:v>
                </c:pt>
                <c:pt idx="158">
                  <c:v>113.52685629105716</c:v>
                </c:pt>
                <c:pt idx="159">
                  <c:v>112.25016109335438</c:v>
                </c:pt>
                <c:pt idx="160">
                  <c:v>110.98490445315291</c:v>
                </c:pt>
                <c:pt idx="161">
                  <c:v>109.73134111549155</c:v>
                </c:pt>
                <c:pt idx="162">
                  <c:v>108.4895921687467</c:v>
                </c:pt>
                <c:pt idx="163">
                  <c:v>107.25964997021542</c:v>
                </c:pt>
                <c:pt idx="164">
                  <c:v>106.04138403085099</c:v>
                </c:pt>
                <c:pt idx="165">
                  <c:v>104.8345476820835</c:v>
                </c:pt>
                <c:pt idx="166">
                  <c:v>103.63878535798031</c:v>
                </c:pt>
                <c:pt idx="167">
                  <c:v>102.45364034026335</c:v>
                </c:pt>
                <c:pt idx="168">
                  <c:v>101.2785628307392</c:v>
                </c:pt>
                <c:pt idx="169">
                  <c:v>100.11291823444192</c:v>
                </c:pt>
                <c:pt idx="170">
                  <c:v>98.955995556323245</c:v>
                </c:pt>
                <c:pt idx="171">
                  <c:v>97.807015833829695</c:v>
                </c:pt>
                <c:pt idx="172">
                  <c:v>96.665140546546098</c:v>
                </c:pt>
                <c:pt idx="173">
                  <c:v>95.529479961729493</c:v>
                </c:pt>
                <c:pt idx="174">
                  <c:v>94.399101390661968</c:v>
                </c:pt>
                <c:pt idx="175">
                  <c:v>93.273037344983877</c:v>
                </c:pt>
                <c:pt idx="176">
                  <c:v>92.150293594420262</c:v>
                </c:pt>
                <c:pt idx="177">
                  <c:v>91.029857137405742</c:v>
                </c:pt>
                <c:pt idx="178">
                  <c:v>89.910704104026976</c:v>
                </c:pt>
                <c:pt idx="179">
                  <c:v>88.791807616387985</c:v>
                </c:pt>
                <c:pt idx="180">
                  <c:v>87.672145634955584</c:v>
                </c:pt>
                <c:pt idx="181">
                  <c:v>86.550708820658741</c:v>
                </c:pt>
                <c:pt idx="182">
                  <c:v>85.426508441492544</c:v>
                </c:pt>
                <c:pt idx="183">
                  <c:v>84.298584349125846</c:v>
                </c:pt>
                <c:pt idx="184">
                  <c:v>83.16601304551439</c:v>
                </c:pt>
                <c:pt idx="185">
                  <c:v>82.027915851807876</c:v>
                </c:pt>
                <c:pt idx="186">
                  <c:v>80.883467181928097</c:v>
                </c:pt>
                <c:pt idx="187">
                  <c:v>79.73190291113805</c:v>
                </c:pt>
                <c:pt idx="188">
                  <c:v>78.572528815847321</c:v>
                </c:pt>
                <c:pt idx="189">
                  <c:v>77.404729044959453</c:v>
                </c:pt>
                <c:pt idx="190">
                  <c:v>76.227974565538133</c:v>
                </c:pt>
                <c:pt idx="191">
                  <c:v>75.041831506823726</c:v>
                </c:pt>
                <c:pt idx="192">
                  <c:v>73.845969307162477</c:v>
                </c:pt>
                <c:pt idx="193">
                  <c:v>72.64016854886016</c:v>
                </c:pt>
                <c:pt idx="194">
                  <c:v>71.424328347129361</c:v>
                </c:pt>
                <c:pt idx="195">
                  <c:v>70.19847314208225</c:v>
                </c:pt>
                <c:pt idx="196">
                  <c:v>68.962758728194302</c:v>
                </c:pt>
                <c:pt idx="197">
                  <c:v>67.717477344956308</c:v>
                </c:pt>
                <c:pt idx="198">
                  <c:v>66.463061646729216</c:v>
                </c:pt>
                <c:pt idx="199">
                  <c:v>65.200087370258984</c:v>
                </c:pt>
                <c:pt idx="200">
                  <c:v>63.929274525919524</c:v>
                </c:pt>
                <c:pt idx="201">
                  <c:v>62.651486954348876</c:v>
                </c:pt>
                <c:pt idx="202">
                  <c:v>61.367730114187118</c:v>
                </c:pt>
                <c:pt idx="203">
                  <c:v>60.079146999211673</c:v>
                </c:pt>
                <c:pt idx="204">
                  <c:v>58.78701212382736</c:v>
                </c:pt>
                <c:pt idx="205">
                  <c:v>57.492723563634513</c:v>
                </c:pt>
                <c:pt idx="206">
                  <c:v>56.197793091091981</c:v>
                </c:pt>
                <c:pt idx="207">
                  <c:v>54.903834503029145</c:v>
                </c:pt>
                <c:pt idx="208">
                  <c:v>53.612550294401558</c:v>
                </c:pt>
                <c:pt idx="209">
                  <c:v>52.325716888385791</c:v>
                </c:pt>
                <c:pt idx="210">
                  <c:v>51.045168683733245</c:v>
                </c:pt>
                <c:pt idx="211">
                  <c:v>49.772781223399939</c:v>
                </c:pt>
                <c:pt idx="212">
                  <c:v>48.510453821298086</c:v>
                </c:pt>
                <c:pt idx="213">
                  <c:v>47.260092004644136</c:v>
                </c:pt>
                <c:pt idx="214">
                  <c:v>46.023590136462985</c:v>
                </c:pt>
                <c:pt idx="215">
                  <c:v>44.802814575951608</c:v>
                </c:pt>
                <c:pt idx="216">
                  <c:v>43.599587713992186</c:v>
                </c:pt>
                <c:pt idx="217">
                  <c:v>42.41567318833458</c:v>
                </c:pt>
                <c:pt idx="218">
                  <c:v>41.252762539858551</c:v>
                </c:pt>
                <c:pt idx="219">
                  <c:v>40.112463520278283</c:v>
                </c:pt>
                <c:pt idx="220">
                  <c:v>38.99629020556781</c:v>
                </c:pt>
                <c:pt idx="221">
                  <c:v>37.905655011168918</c:v>
                </c:pt>
                <c:pt idx="222">
                  <c:v>36.841862647545355</c:v>
                </c:pt>
                <c:pt idx="223">
                  <c:v>35.80610600043272</c:v>
                </c:pt>
                <c:pt idx="224">
                  <c:v>34.799463871267541</c:v>
                </c:pt>
                <c:pt idx="225">
                  <c:v>33.822900471427801</c:v>
                </c:pt>
                <c:pt idx="226">
                  <c:v>32.877266530001549</c:v>
                </c:pt>
                <c:pt idx="227">
                  <c:v>31.963301849368221</c:v>
                </c:pt>
                <c:pt idx="228">
                  <c:v>31.081639125816309</c:v>
                </c:pt>
                <c:pt idx="229">
                  <c:v>30.232808843310686</c:v>
                </c:pt>
                <c:pt idx="230">
                  <c:v>29.417245046543101</c:v>
                </c:pt>
                <c:pt idx="231">
                  <c:v>28.635291803536973</c:v>
                </c:pt>
                <c:pt idx="232">
                  <c:v>27.887210177218833</c:v>
                </c:pt>
                <c:pt idx="233">
                  <c:v>27.1731855383089</c:v>
                </c:pt>
                <c:pt idx="234">
                  <c:v>26.493335067502386</c:v>
                </c:pt>
                <c:pt idx="235">
                  <c:v>25.847715312200393</c:v>
                </c:pt>
                <c:pt idx="236">
                  <c:v>25.236329681019384</c:v>
                </c:pt>
                <c:pt idx="237">
                  <c:v>24.65913577728071</c:v>
                </c:pt>
                <c:pt idx="238">
                  <c:v>24.116052489980802</c:v>
                </c:pt>
                <c:pt idx="239">
                  <c:v>23.606966776939302</c:v>
                </c:pt>
                <c:pt idx="240">
                  <c:v>23.131740089593251</c:v>
                </c:pt>
                <c:pt idx="241">
                  <c:v>22.69021440203727</c:v>
                </c:pt>
                <c:pt idx="242">
                  <c:v>22.282217818313285</c:v>
                </c:pt>
                <c:pt idx="243">
                  <c:v>21.907569741613699</c:v>
                </c:pt>
                <c:pt idx="244">
                  <c:v>21.566085597018102</c:v>
                </c:pt>
                <c:pt idx="245">
                  <c:v>21.257581105734303</c:v>
                </c:pt>
                <c:pt idx="246">
                  <c:v>20.981876113683953</c:v>
                </c:pt>
                <c:pt idx="247">
                  <c:v>20.738797980796065</c:v>
                </c:pt>
                <c:pt idx="248">
                  <c:v>20.528184539715468</c:v>
                </c:pt>
                <c:pt idx="249">
                  <c:v>20.349886633929458</c:v>
                </c:pt>
                <c:pt idx="250">
                  <c:v>20.203770245735541</c:v>
                </c:pt>
                <c:pt idx="251">
                  <c:v>20.089718224140682</c:v>
                </c:pt>
                <c:pt idx="252">
                  <c:v>20.0076316218438</c:v>
                </c:pt>
                <c:pt idx="253">
                  <c:v>19.957430649022299</c:v>
                </c:pt>
                <c:pt idx="254">
                  <c:v>19.939055249843562</c:v>
                </c:pt>
                <c:pt idx="255">
                  <c:v>19.952465305550078</c:v>
                </c:pt>
                <c:pt idx="256">
                  <c:v>19.997640465732289</c:v>
                </c:pt>
                <c:pt idx="257">
                  <c:v>20.074579607095671</c:v>
                </c:pt>
                <c:pt idx="258">
                  <c:v>20.183299916743266</c:v>
                </c:pt>
                <c:pt idx="259">
                  <c:v>20.323835594829632</c:v>
                </c:pt>
                <c:pt idx="260">
                  <c:v>20.496236169492192</c:v>
                </c:pt>
                <c:pt idx="261">
                  <c:v>20.70056441533329</c:v>
                </c:pt>
                <c:pt idx="262">
                  <c:v>20.936893865524311</c:v>
                </c:pt>
                <c:pt idx="263">
                  <c:v>21.205305906949064</c:v>
                </c:pt>
                <c:pt idx="264">
                  <c:v>21.505886447824523</c:v>
                </c:pt>
                <c:pt idx="265">
                  <c:v>21.838722148072407</c:v>
                </c:pt>
                <c:pt idx="266">
                  <c:v>22.203896204512446</c:v>
                </c:pt>
                <c:pt idx="267">
                  <c:v>22.601483685853282</c:v>
                </c:pt>
                <c:pt idx="268">
                  <c:v>23.031546416630334</c:v>
                </c:pt>
                <c:pt idx="269">
                  <c:v>23.494127414825797</c:v>
                </c:pt>
                <c:pt idx="270">
                  <c:v>23.989244895037785</c:v>
                </c:pt>
                <c:pt idx="271">
                  <c:v>24.516885857858128</c:v>
                </c:pt>
                <c:pt idx="272">
                  <c:v>25.076999296640025</c:v>
                </c:pt>
                <c:pt idx="273">
                  <c:v>25.669489065105921</c:v>
                </c:pt>
                <c:pt idx="274">
                  <c:v>26.294206463211452</c:v>
                </c:pt>
                <c:pt idx="275">
                  <c:v>26.950942614192307</c:v>
                </c:pt>
                <c:pt idx="276">
                  <c:v>27.639420722517208</c:v>
                </c:pt>
                <c:pt idx="277">
                  <c:v>28.359288320179736</c:v>
                </c:pt>
                <c:pt idx="278">
                  <c:v>29.110109626821043</c:v>
                </c:pt>
                <c:pt idx="279">
                  <c:v>29.891358166929258</c:v>
                </c:pt>
                <c:pt idx="280">
                  <c:v>30.702409803953479</c:v>
                </c:pt>
                <c:pt idx="281">
                  <c:v>31.542536365614389</c:v>
                </c:pt>
                <c:pt idx="282">
                  <c:v>32.41090004592192</c:v>
                </c:pt>
                <c:pt idx="283">
                  <c:v>33.306548776233846</c:v>
                </c:pt>
                <c:pt idx="284">
                  <c:v>34.228412758965902</c:v>
                </c:pt>
                <c:pt idx="285">
                  <c:v>35.175302352192688</c:v>
                </c:pt>
                <c:pt idx="286">
                  <c:v>36.14590748045751</c:v>
                </c:pt>
                <c:pt idx="287">
                  <c:v>37.138798725963163</c:v>
                </c:pt>
                <c:pt idx="288">
                  <c:v>38.152430224720788</c:v>
                </c:pt>
                <c:pt idx="289">
                  <c:v>39.185144454340652</c:v>
                </c:pt>
                <c:pt idx="290">
                  <c:v>40.235178954725285</c:v>
                </c:pt>
                <c:pt idx="291">
                  <c:v>41.300674971258303</c:v>
                </c:pt>
                <c:pt idx="292">
                  <c:v>42.379687954011914</c:v>
                </c:pt>
                <c:pt idx="293">
                  <c:v>43.470199788416316</c:v>
                </c:pt>
                <c:pt idx="294">
                  <c:v>44.570132575386978</c:v>
                </c:pt>
                <c:pt idx="295">
                  <c:v>45.677363725097536</c:v>
                </c:pt>
                <c:pt idx="296">
                  <c:v>46.789742081243709</c:v>
                </c:pt>
                <c:pt idx="297">
                  <c:v>47.905104754541725</c:v>
                </c:pt>
                <c:pt idx="298">
                  <c:v>49.021294317519981</c:v>
                </c:pt>
                <c:pt idx="299">
                  <c:v>50.136175999062488</c:v>
                </c:pt>
                <c:pt idx="300">
                  <c:v>51.247654517427705</c:v>
                </c:pt>
                <c:pt idx="301">
                  <c:v>52.353690204630752</c:v>
                </c:pt>
                <c:pt idx="302">
                  <c:v>53.452314102233522</c:v>
                </c:pt>
                <c:pt idx="303">
                  <c:v>54.541641747103313</c:v>
                </c:pt>
                <c:pt idx="304">
                  <c:v>55.619885413329825</c:v>
                </c:pt>
                <c:pt idx="305">
                  <c:v>56.685364630490817</c:v>
                </c:pt>
                <c:pt idx="306">
                  <c:v>57.736514855933912</c:v>
                </c:pt>
                <c:pt idx="307">
                  <c:v>58.771894236773505</c:v>
                </c:pt>
                <c:pt idx="308">
                  <c:v>59.79018845317006</c:v>
                </c:pt>
                <c:pt idx="309">
                  <c:v>60.790213685855448</c:v>
                </c:pt>
                <c:pt idx="310">
                  <c:v>61.770917795950766</c:v>
                </c:pt>
                <c:pt idx="311">
                  <c:v>62.731379842592631</c:v>
                </c:pt>
                <c:pt idx="312">
                  <c:v>63.670808093078548</c:v>
                </c:pt>
                <c:pt idx="313">
                  <c:v>64.588536700920571</c:v>
                </c:pt>
                <c:pt idx="314">
                  <c:v>65.484021239702116</c:v>
                </c:pt>
                <c:pt idx="315">
                  <c:v>66.356833285579043</c:v>
                </c:pt>
                <c:pt idx="316">
                  <c:v>67.2066542396052</c:v>
                </c:pt>
                <c:pt idx="317">
                  <c:v>68.033268573863495</c:v>
                </c:pt>
                <c:pt idx="318">
                  <c:v>68.836556673833854</c:v>
                </c:pt>
                <c:pt idx="319">
                  <c:v>69.616487434656307</c:v>
                </c:pt>
                <c:pt idx="320">
                  <c:v>70.373110752063724</c:v>
                </c:pt>
                <c:pt idx="321">
                  <c:v>71.106550030712967</c:v>
                </c:pt>
                <c:pt idx="322">
                  <c:v>71.816994814287398</c:v>
                </c:pt>
                <c:pt idx="323">
                  <c:v>72.504693623731185</c:v>
                </c:pt>
                <c:pt idx="324">
                  <c:v>73.169947072854711</c:v>
                </c:pt>
                <c:pt idx="325">
                  <c:v>73.813101314679528</c:v>
                </c:pt>
                <c:pt idx="326">
                  <c:v>74.434541857531656</c:v>
                </c:pt>
                <c:pt idx="327">
                  <c:v>75.034687777178206</c:v>
                </c:pt>
                <c:pt idx="328">
                  <c:v>75.61398634028204</c:v>
                </c:pt>
                <c:pt idx="329">
                  <c:v>76.17290804509804</c:v>
                </c:pt>
                <c:pt idx="330">
                  <c:v>76.711942077574633</c:v>
                </c:pt>
                <c:pt idx="331">
                  <c:v>77.231592174743213</c:v>
                </c:pt>
                <c:pt idx="332">
                  <c:v>77.732372882334715</c:v>
                </c:pt>
                <c:pt idx="333">
                  <c:v>78.214806189808158</c:v>
                </c:pt>
                <c:pt idx="334">
                  <c:v>78.679418523259571</c:v>
                </c:pt>
                <c:pt idx="335">
                  <c:v>79.126738074846372</c:v>
                </c:pt>
                <c:pt idx="336">
                  <c:v>79.557292446273536</c:v>
                </c:pt>
                <c:pt idx="337">
                  <c:v>79.971606583413134</c:v>
                </c:pt>
                <c:pt idx="338">
                  <c:v>80.370200979144599</c:v>
                </c:pt>
                <c:pt idx="339">
                  <c:v>80.753590121913646</c:v>
                </c:pt>
                <c:pt idx="340">
                  <c:v>81.122281168211856</c:v>
                </c:pt>
                <c:pt idx="341">
                  <c:v>81.476772818108742</c:v>
                </c:pt>
                <c:pt idx="342">
                  <c:v>81.817554374049621</c:v>
                </c:pt>
                <c:pt idx="343">
                  <c:v>82.145104964317937</c:v>
                </c:pt>
                <c:pt idx="344">
                  <c:v>82.459892913802094</c:v>
                </c:pt>
                <c:pt idx="345">
                  <c:v>82.76237524596975</c:v>
                </c:pt>
                <c:pt idx="346">
                  <c:v>83.052997301209672</c:v>
                </c:pt>
                <c:pt idx="347">
                  <c:v>83.332192457930063</c:v>
                </c:pt>
                <c:pt idx="348">
                  <c:v>83.600381943989518</c:v>
                </c:pt>
                <c:pt idx="349">
                  <c:v>83.857974727166322</c:v>
                </c:pt>
                <c:pt idx="350">
                  <c:v>84.105367474442161</c:v>
                </c:pt>
                <c:pt idx="351">
                  <c:v>84.342944570876909</c:v>
                </c:pt>
                <c:pt idx="352">
                  <c:v>84.571078189784885</c:v>
                </c:pt>
                <c:pt idx="353">
                  <c:v>84.79012840678476</c:v>
                </c:pt>
                <c:pt idx="354">
                  <c:v>85.000443351089643</c:v>
                </c:pt>
                <c:pt idx="355">
                  <c:v>85.202359388131967</c:v>
                </c:pt>
                <c:pt idx="356">
                  <c:v>85.39620132828</c:v>
                </c:pt>
                <c:pt idx="357">
                  <c:v>85.582282657006814</c:v>
                </c:pt>
                <c:pt idx="358">
                  <c:v>85.760905782418092</c:v>
                </c:pt>
                <c:pt idx="359">
                  <c:v>85.932362296538059</c:v>
                </c:pt>
                <c:pt idx="360">
                  <c:v>86.096933247196802</c:v>
                </c:pt>
                <c:pt idx="361">
                  <c:v>86.254889417759657</c:v>
                </c:pt>
                <c:pt idx="362">
                  <c:v>86.406491612297216</c:v>
                </c:pt>
                <c:pt idx="363">
                  <c:v>86.551990944111751</c:v>
                </c:pt>
                <c:pt idx="364">
                  <c:v>86.691629125820555</c:v>
                </c:pt>
                <c:pt idx="365">
                  <c:v>86.825638759448836</c:v>
                </c:pt>
                <c:pt idx="366">
                  <c:v>86.954243625208463</c:v>
                </c:pt>
                <c:pt idx="367">
                  <c:v>87.077658967837749</c:v>
                </c:pt>
                <c:pt idx="368">
                  <c:v>87.196091779552006</c:v>
                </c:pt>
                <c:pt idx="369">
                  <c:v>87.309741078809736</c:v>
                </c:pt>
                <c:pt idx="370">
                  <c:v>87.418798184234362</c:v>
                </c:pt>
                <c:pt idx="371">
                  <c:v>87.523446983151544</c:v>
                </c:pt>
                <c:pt idx="372">
                  <c:v>87.623864194305895</c:v>
                </c:pt>
                <c:pt idx="373">
                  <c:v>87.720219624412664</c:v>
                </c:pt>
                <c:pt idx="374">
                  <c:v>87.812676418278784</c:v>
                </c:pt>
                <c:pt idx="375">
                  <c:v>87.901391302297398</c:v>
                </c:pt>
                <c:pt idx="376">
                  <c:v>87.98651482117964</c:v>
                </c:pt>
                <c:pt idx="377">
                  <c:v>88.068191567838369</c:v>
                </c:pt>
                <c:pt idx="378">
                  <c:v>88.14656040638414</c:v>
                </c:pt>
                <c:pt idx="379">
                  <c:v>88.221754688230533</c:v>
                </c:pt>
                <c:pt idx="380">
                  <c:v>88.293902461339115</c:v>
                </c:pt>
                <c:pt idx="381">
                  <c:v>88.363126672661224</c:v>
                </c:pt>
                <c:pt idx="382">
                  <c:v>88.42954536385696</c:v>
                </c:pt>
                <c:pt idx="383">
                  <c:v>88.493271860391502</c:v>
                </c:pt>
                <c:pt idx="384">
                  <c:v>88.554414954123544</c:v>
                </c:pt>
                <c:pt idx="385">
                  <c:v>88.613079079515146</c:v>
                </c:pt>
                <c:pt idx="386">
                  <c:v>88.66936448360164</c:v>
                </c:pt>
                <c:pt idx="387">
                  <c:v>88.723367389868613</c:v>
                </c:pt>
                <c:pt idx="388">
                  <c:v>88.775180156189847</c:v>
                </c:pt>
                <c:pt idx="389">
                  <c:v>88.82489142698418</c:v>
                </c:pt>
                <c:pt idx="390">
                  <c:v>88.872586279752397</c:v>
                </c:pt>
                <c:pt idx="391">
                  <c:v>88.918346366157877</c:v>
                </c:pt>
                <c:pt idx="392">
                  <c:v>88.962250047814635</c:v>
                </c:pt>
                <c:pt idx="393">
                  <c:v>89.004372526947506</c:v>
                </c:pt>
                <c:pt idx="394">
                  <c:v>89.044785972087226</c:v>
                </c:pt>
                <c:pt idx="395">
                  <c:v>89.083559638962939</c:v>
                </c:pt>
                <c:pt idx="396">
                  <c:v>89.12075998675185</c:v>
                </c:pt>
                <c:pt idx="397">
                  <c:v>89.15645078984349</c:v>
                </c:pt>
                <c:pt idx="398">
                  <c:v>89.190693245273664</c:v>
                </c:pt>
                <c:pt idx="399">
                  <c:v>89.223546075979414</c:v>
                </c:pt>
                <c:pt idx="400">
                  <c:v>89.255065630023651</c:v>
                </c:pt>
                <c:pt idx="401">
                  <c:v>89.285305975933909</c:v>
                </c:pt>
                <c:pt idx="402">
                  <c:v>89.314318994296556</c:v>
                </c:pt>
                <c:pt idx="403">
                  <c:v>89.342154465743718</c:v>
                </c:pt>
                <c:pt idx="404">
                  <c:v>89.368860155466322</c:v>
                </c:pt>
                <c:pt idx="405">
                  <c:v>89.394481894382892</c:v>
                </c:pt>
                <c:pt idx="406">
                  <c:v>89.419063657089623</c:v>
                </c:pt>
                <c:pt idx="407">
                  <c:v>89.442647636713502</c:v>
                </c:pt>
                <c:pt idx="408">
                  <c:v>89.465274316786406</c:v>
                </c:pt>
                <c:pt idx="409">
                  <c:v>89.486982540253933</c:v>
                </c:pt>
                <c:pt idx="410">
                  <c:v>89.507809575729226</c:v>
                </c:pt>
                <c:pt idx="411">
                  <c:v>89.527791181098223</c:v>
                </c:pt>
                <c:pt idx="412">
                  <c:v>89.546961664578916</c:v>
                </c:pt>
                <c:pt idx="413">
                  <c:v>89.565353943333946</c:v>
                </c:pt>
                <c:pt idx="414">
                  <c:v>89.582999599731806</c:v>
                </c:pt>
                <c:pt idx="415">
                  <c:v>89.599928935349055</c:v>
                </c:pt>
                <c:pt idx="416">
                  <c:v>89.616171022802348</c:v>
                </c:pt>
                <c:pt idx="417">
                  <c:v>89.631753755495396</c:v>
                </c:pt>
                <c:pt idx="418">
                  <c:v>89.646703895363814</c:v>
                </c:pt>
                <c:pt idx="419">
                  <c:v>89.661047118696629</c:v>
                </c:pt>
                <c:pt idx="420">
                  <c:v>89.674808060111076</c:v>
                </c:pt>
                <c:pt idx="421">
                  <c:v>89.6880103547538</c:v>
                </c:pt>
                <c:pt idx="422">
                  <c:v>89.700676678799383</c:v>
                </c:pt>
                <c:pt idx="423">
                  <c:v>89.712828788313786</c:v>
                </c:pt>
                <c:pt idx="424">
                  <c:v>89.724487556548368</c:v>
                </c:pt>
                <c:pt idx="425">
                  <c:v>89.735673009726753</c:v>
                </c:pt>
                <c:pt idx="426">
                  <c:v>89.74640436138543</c:v>
                </c:pt>
                <c:pt idx="427">
                  <c:v>89.75670004532563</c:v>
                </c:pt>
                <c:pt idx="428">
                  <c:v>89.766577747232475</c:v>
                </c:pt>
                <c:pt idx="429">
                  <c:v>89.776054435014629</c:v>
                </c:pt>
                <c:pt idx="430">
                  <c:v>89.785146387916328</c:v>
                </c:pt>
                <c:pt idx="431">
                  <c:v>89.793869224450731</c:v>
                </c:pt>
                <c:pt idx="432">
                  <c:v>89.802237929202192</c:v>
                </c:pt>
                <c:pt idx="433">
                  <c:v>89.810266878543331</c:v>
                </c:pt>
                <c:pt idx="434">
                  <c:v>89.817969865309962</c:v>
                </c:pt>
                <c:pt idx="435">
                  <c:v>89.82536012247671</c:v>
                </c:pt>
                <c:pt idx="436">
                  <c:v>89.832450345872957</c:v>
                </c:pt>
                <c:pt idx="437">
                  <c:v>89.839252715978418</c:v>
                </c:pt>
                <c:pt idx="438">
                  <c:v>89.845778918835066</c:v>
                </c:pt>
                <c:pt idx="439">
                  <c:v>89.852040166111436</c:v>
                </c:pt>
                <c:pt idx="440">
                  <c:v>89.858047214353363</c:v>
                </c:pt>
                <c:pt idx="441">
                  <c:v>89.863810383454279</c:v>
                </c:pt>
                <c:pt idx="442">
                  <c:v>89.869339574376312</c:v>
                </c:pt>
                <c:pt idx="443">
                  <c:v>89.874644286152915</c:v>
                </c:pt>
                <c:pt idx="444">
                  <c:v>89.879733632201621</c:v>
                </c:pt>
                <c:pt idx="445">
                  <c:v>89.884616355975439</c:v>
                </c:pt>
                <c:pt idx="446">
                  <c:v>89.889300845978994</c:v>
                </c:pt>
                <c:pt idx="447">
                  <c:v>89.89379515017572</c:v>
                </c:pt>
                <c:pt idx="448">
                  <c:v>89.898106989810486</c:v>
                </c:pt>
                <c:pt idx="449">
                  <c:v>89.90224377267144</c:v>
                </c:pt>
                <c:pt idx="450">
                  <c:v>89.906212605813622</c:v>
                </c:pt>
                <c:pt idx="451">
                  <c:v>89.910020307766459</c:v>
                </c:pt>
                <c:pt idx="452">
                  <c:v>89.913673420245743</c:v>
                </c:pt>
                <c:pt idx="453">
                  <c:v>89.917178219390479</c:v>
                </c:pt>
                <c:pt idx="454">
                  <c:v>89.920540726543607</c:v>
                </c:pt>
                <c:pt idx="455">
                  <c:v>89.92376671859526</c:v>
                </c:pt>
                <c:pt idx="456">
                  <c:v>89.926861737906222</c:v>
                </c:pt>
                <c:pt idx="457">
                  <c:v>89.929831101828697</c:v>
                </c:pt>
                <c:pt idx="458">
                  <c:v>89.932679911840523</c:v>
                </c:pt>
                <c:pt idx="459">
                  <c:v>89.935413062308811</c:v>
                </c:pt>
                <c:pt idx="460">
                  <c:v>89.938035248897791</c:v>
                </c:pt>
                <c:pt idx="461">
                  <c:v>89.940550976635379</c:v>
                </c:pt>
                <c:pt idx="462">
                  <c:v>89.942964567652368</c:v>
                </c:pt>
                <c:pt idx="463">
                  <c:v>89.945280168607411</c:v>
                </c:pt>
                <c:pt idx="464">
                  <c:v>89.94750175781067</c:v>
                </c:pt>
                <c:pt idx="465">
                  <c:v>89.94963315205834</c:v>
                </c:pt>
                <c:pt idx="466">
                  <c:v>89.951678013189593</c:v>
                </c:pt>
                <c:pt idx="467">
                  <c:v>89.953639854377442</c:v>
                </c:pt>
                <c:pt idx="468">
                  <c:v>89.955522046164319</c:v>
                </c:pt>
                <c:pt idx="469">
                  <c:v>89.957327822252438</c:v>
                </c:pt>
                <c:pt idx="470">
                  <c:v>89.959060285059351</c:v>
                </c:pt>
                <c:pt idx="471">
                  <c:v>89.960722411047712</c:v>
                </c:pt>
                <c:pt idx="472">
                  <c:v>89.962317055838923</c:v>
                </c:pt>
                <c:pt idx="473">
                  <c:v>89.963846959118939</c:v>
                </c:pt>
                <c:pt idx="474">
                  <c:v>89.965314749345211</c:v>
                </c:pt>
                <c:pt idx="475">
                  <c:v>89.966722948262273</c:v>
                </c:pt>
                <c:pt idx="476">
                  <c:v>89.968073975234134</c:v>
                </c:pt>
                <c:pt idx="477">
                  <c:v>89.96937015140081</c:v>
                </c:pt>
                <c:pt idx="478">
                  <c:v>89.970613703666061</c:v>
                </c:pt>
                <c:pt idx="479">
                  <c:v>89.971806768523265</c:v>
                </c:pt>
                <c:pt idx="480">
                  <c:v>89.972951395725985</c:v>
                </c:pt>
                <c:pt idx="481">
                  <c:v>89.974049551809415</c:v>
                </c:pt>
                <c:pt idx="482">
                  <c:v>89.975103123469054</c:v>
                </c:pt>
                <c:pt idx="483">
                  <c:v>89.976113920802064</c:v>
                </c:pt>
                <c:pt idx="484">
                  <c:v>89.977083680417039</c:v>
                </c:pt>
                <c:pt idx="485">
                  <c:v>89.97801406841765</c:v>
                </c:pt>
                <c:pt idx="486">
                  <c:v>89.978906683264952</c:v>
                </c:pt>
                <c:pt idx="487">
                  <c:v>89.97976305852373</c:v>
                </c:pt>
                <c:pt idx="488">
                  <c:v>89.980584665497162</c:v>
                </c:pt>
                <c:pt idx="489">
                  <c:v>89.981372915754577</c:v>
                </c:pt>
                <c:pt idx="490">
                  <c:v>89.982129163556621</c:v>
                </c:pt>
                <c:pt idx="491">
                  <c:v>89.982854708181932</c:v>
                </c:pt>
                <c:pt idx="492">
                  <c:v>89.983550796159307</c:v>
                </c:pt>
                <c:pt idx="493">
                  <c:v>89.984218623409419</c:v>
                </c:pt>
                <c:pt idx="494">
                  <c:v>89.984859337299341</c:v>
                </c:pt>
                <c:pt idx="495">
                  <c:v>89.985474038613873</c:v>
                </c:pt>
                <c:pt idx="496">
                  <c:v>89.986063783446681</c:v>
                </c:pt>
                <c:pt idx="497">
                  <c:v>89.986629585014754</c:v>
                </c:pt>
                <c:pt idx="498">
                  <c:v>89.987172415399186</c:v>
                </c:pt>
                <c:pt idx="499">
                  <c:v>89.987693207215173</c:v>
                </c:pt>
                <c:pt idx="500">
                  <c:v>89.988192855214436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E2-40A7-BCB1-89A8D8CE9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004575"/>
        <c:axId val="1272029055"/>
      </c:scatterChart>
      <c:valAx>
        <c:axId val="20540845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8080"/>
        <c:crossesAt val="0"/>
        <c:crossBetween val="midCat"/>
      </c:valAx>
      <c:valAx>
        <c:axId val="1754188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4576"/>
        <c:crossesAt val="0"/>
        <c:crossBetween val="midCat"/>
      </c:valAx>
      <c:valAx>
        <c:axId val="1272029055"/>
        <c:scaling>
          <c:orientation val="minMax"/>
          <c:max val="18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Margin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\°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04575"/>
        <c:crosses val="max"/>
        <c:crossBetween val="midCat"/>
      </c:valAx>
      <c:valAx>
        <c:axId val="1272004575"/>
        <c:scaling>
          <c:logBase val="10"/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1272029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TIA</a:t>
            </a:r>
            <a:r>
              <a:rPr lang="en-US" baseline="0"/>
              <a:t> Input Referred Current Noise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Calculations!$V$1</c:f>
              <c:strCache>
                <c:ptCount val="1"/>
                <c:pt idx="0">
                  <c:v>Amplifier Voltage 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Calculations!$V$3:$V$524</c:f>
              <c:numCache>
                <c:formatCode>0.00000E+00</c:formatCode>
                <c:ptCount val="522"/>
                <c:pt idx="0">
                  <c:v>8.6602301795426239E-15</c:v>
                </c:pt>
                <c:pt idx="1">
                  <c:v>8.6602301893997895E-15</c:v>
                </c:pt>
                <c:pt idx="2">
                  <c:v>8.660230200108895E-15</c:v>
                </c:pt>
                <c:pt idx="3">
                  <c:v>8.66023021174347E-15</c:v>
                </c:pt>
                <c:pt idx="4">
                  <c:v>8.6602302243836565E-15</c:v>
                </c:pt>
                <c:pt idx="5">
                  <c:v>8.660230238116204E-15</c:v>
                </c:pt>
                <c:pt idx="6">
                  <c:v>8.66023025303564E-15</c:v>
                </c:pt>
                <c:pt idx="7">
                  <c:v>8.660230269244447E-15</c:v>
                </c:pt>
                <c:pt idx="8">
                  <c:v>8.6602302868541717E-15</c:v>
                </c:pt>
                <c:pt idx="9">
                  <c:v>8.660230305985781E-15</c:v>
                </c:pt>
                <c:pt idx="10">
                  <c:v>8.6602303267709027E-15</c:v>
                </c:pt>
                <c:pt idx="11">
                  <c:v>8.6602303493523222E-15</c:v>
                </c:pt>
                <c:pt idx="12">
                  <c:v>8.6602303738854199E-15</c:v>
                </c:pt>
                <c:pt idx="13">
                  <c:v>8.6602304005387642E-15</c:v>
                </c:pt>
                <c:pt idx="14">
                  <c:v>8.6602304294956251E-15</c:v>
                </c:pt>
                <c:pt idx="15">
                  <c:v>8.6602304609551644E-15</c:v>
                </c:pt>
                <c:pt idx="16">
                  <c:v>8.6602304951335571E-15</c:v>
                </c:pt>
                <c:pt idx="17">
                  <c:v>8.6602305322658269E-15</c:v>
                </c:pt>
                <c:pt idx="18">
                  <c:v>8.6602305726073658E-15</c:v>
                </c:pt>
                <c:pt idx="19">
                  <c:v>8.6602306164353385E-15</c:v>
                </c:pt>
                <c:pt idx="20">
                  <c:v>8.660230664051251E-15</c:v>
                </c:pt>
                <c:pt idx="21">
                  <c:v>8.6602307157823968E-15</c:v>
                </c:pt>
                <c:pt idx="22">
                  <c:v>8.6602307719844007E-15</c:v>
                </c:pt>
                <c:pt idx="23">
                  <c:v>8.6602308330437068E-15</c:v>
                </c:pt>
                <c:pt idx="24">
                  <c:v>8.6602308993800789E-15</c:v>
                </c:pt>
                <c:pt idx="25">
                  <c:v>8.6602309714496823E-15</c:v>
                </c:pt>
                <c:pt idx="26">
                  <c:v>8.6602310497478601E-15</c:v>
                </c:pt>
                <c:pt idx="27">
                  <c:v>8.6602311348130239E-15</c:v>
                </c:pt>
                <c:pt idx="28">
                  <c:v>8.6602312272300117E-15</c:v>
                </c:pt>
                <c:pt idx="29">
                  <c:v>8.660231327634276E-15</c:v>
                </c:pt>
                <c:pt idx="30">
                  <c:v>8.6602314367159346E-15</c:v>
                </c:pt>
                <c:pt idx="31">
                  <c:v>8.6602315552250238E-15</c:v>
                </c:pt>
                <c:pt idx="32">
                  <c:v>8.6602316839764621E-15</c:v>
                </c:pt>
                <c:pt idx="33">
                  <c:v>8.6602318238552315E-15</c:v>
                </c:pt>
                <c:pt idx="34">
                  <c:v>8.6602319758230702E-15</c:v>
                </c:pt>
                <c:pt idx="35">
                  <c:v>8.660232140924905E-15</c:v>
                </c:pt>
                <c:pt idx="36">
                  <c:v>8.6602323202956922E-15</c:v>
                </c:pt>
                <c:pt idx="37">
                  <c:v>8.66023251516874E-15</c:v>
                </c:pt>
                <c:pt idx="38">
                  <c:v>8.660232726883804E-15</c:v>
                </c:pt>
                <c:pt idx="39">
                  <c:v>8.6602329568965299E-15</c:v>
                </c:pt>
                <c:pt idx="40">
                  <c:v>8.6602332067881987E-15</c:v>
                </c:pt>
                <c:pt idx="41">
                  <c:v>8.6602334782768802E-15</c:v>
                </c:pt>
                <c:pt idx="42">
                  <c:v>8.6602337732291501E-15</c:v>
                </c:pt>
                <c:pt idx="43">
                  <c:v>8.6602340936728543E-15</c:v>
                </c:pt>
                <c:pt idx="44">
                  <c:v>8.6602344418110447E-15</c:v>
                </c:pt>
                <c:pt idx="45">
                  <c:v>8.6602348200373303E-15</c:v>
                </c:pt>
                <c:pt idx="46">
                  <c:v>8.6602352309519876E-15</c:v>
                </c:pt>
                <c:pt idx="47">
                  <c:v>8.6602356773802084E-15</c:v>
                </c:pt>
                <c:pt idx="48">
                  <c:v>8.6602361623913115E-15</c:v>
                </c:pt>
                <c:pt idx="49">
                  <c:v>8.6602366893196669E-15</c:v>
                </c:pt>
                <c:pt idx="50">
                  <c:v>8.6602372617881656E-15</c:v>
                </c:pt>
                <c:pt idx="51">
                  <c:v>8.660237883732553E-15</c:v>
                </c:pt>
                <c:pt idx="52">
                  <c:v>8.6602385594288071E-15</c:v>
                </c:pt>
                <c:pt idx="53">
                  <c:v>8.6602392935225012E-15</c:v>
                </c:pt>
                <c:pt idx="54">
                  <c:v>8.6602400910605766E-15</c:v>
                </c:pt>
                <c:pt idx="55">
                  <c:v>8.6602409575263423E-15</c:v>
                </c:pt>
                <c:pt idx="56">
                  <c:v>8.6602418988768484E-15</c:v>
                </c:pt>
                <c:pt idx="57">
                  <c:v>8.6602429215840405E-15</c:v>
                </c:pt>
                <c:pt idx="58">
                  <c:v>8.6602440326792475E-15</c:v>
                </c:pt>
                <c:pt idx="59">
                  <c:v>8.6602452398013864E-15</c:v>
                </c:pt>
                <c:pt idx="60">
                  <c:v>8.6602465512496133E-15</c:v>
                </c:pt>
                <c:pt idx="61">
                  <c:v>8.6602479760403843E-15</c:v>
                </c:pt>
                <c:pt idx="62">
                  <c:v>8.6602495239692802E-15</c:v>
                </c:pt>
                <c:pt idx="63">
                  <c:v>8.6602512056786342E-15</c:v>
                </c:pt>
                <c:pt idx="64">
                  <c:v>8.6602530327304524E-15</c:v>
                </c:pt>
                <c:pt idx="65">
                  <c:v>8.6602550176858869E-15</c:v>
                </c:pt>
                <c:pt idx="66">
                  <c:v>8.6602571741918449E-15</c:v>
                </c:pt>
                <c:pt idx="67">
                  <c:v>8.6602595170746862E-15</c:v>
                </c:pt>
                <c:pt idx="68">
                  <c:v>8.6602620624418287E-15</c:v>
                </c:pt>
                <c:pt idx="69">
                  <c:v>8.6602648277931687E-15</c:v>
                </c:pt>
                <c:pt idx="70">
                  <c:v>8.6602678321407967E-15</c:v>
                </c:pt>
                <c:pt idx="71">
                  <c:v>8.6602710961399565E-15</c:v>
                </c:pt>
                <c:pt idx="72">
                  <c:v>8.6602746422308487E-15</c:v>
                </c:pt>
                <c:pt idx="73">
                  <c:v>8.6602784947934011E-15</c:v>
                </c:pt>
                <c:pt idx="74">
                  <c:v>8.6602826803141866E-15</c:v>
                </c:pt>
                <c:pt idx="75">
                  <c:v>8.6602872275689688E-15</c:v>
                </c:pt>
                <c:pt idx="76">
                  <c:v>8.6602921678206587E-15</c:v>
                </c:pt>
                <c:pt idx="77">
                  <c:v>8.6602975350335254E-15</c:v>
                </c:pt>
                <c:pt idx="78">
                  <c:v>8.6603033661075727E-15</c:v>
                </c:pt>
                <c:pt idx="79">
                  <c:v>8.6603097011316389E-15</c:v>
                </c:pt>
                <c:pt idx="80">
                  <c:v>8.660316583659148E-15</c:v>
                </c:pt>
                <c:pt idx="81">
                  <c:v>8.6603240610074554E-15</c:v>
                </c:pt>
                <c:pt idx="82">
                  <c:v>8.6603321845833478E-15</c:v>
                </c:pt>
                <c:pt idx="83">
                  <c:v>8.660341010236172E-15</c:v>
                </c:pt>
                <c:pt idx="84">
                  <c:v>8.6603505986417577E-15</c:v>
                </c:pt>
                <c:pt idx="85">
                  <c:v>8.6603610157200154E-15</c:v>
                </c:pt>
                <c:pt idx="86">
                  <c:v>8.6603723330871633E-15</c:v>
                </c:pt>
                <c:pt idx="87">
                  <c:v>8.66038462854901E-15</c:v>
                </c:pt>
                <c:pt idx="88">
                  <c:v>8.660397986634977E-15</c:v>
                </c:pt>
                <c:pt idx="89">
                  <c:v>8.6604124991797371E-15</c:v>
                </c:pt>
                <c:pt idx="90">
                  <c:v>8.660428265954082E-15</c:v>
                </c:pt>
                <c:pt idx="91">
                  <c:v>8.6604453953507707E-15</c:v>
                </c:pt>
                <c:pt idx="92">
                  <c:v>8.6604640051299084E-15</c:v>
                </c:pt>
                <c:pt idx="93">
                  <c:v>8.6604842232277276E-15</c:v>
                </c:pt>
                <c:pt idx="94">
                  <c:v>8.660506188636468E-15</c:v>
                </c:pt>
                <c:pt idx="95">
                  <c:v>8.6605300523594281E-15</c:v>
                </c:pt>
                <c:pt idx="96">
                  <c:v>8.6605559784487622E-15</c:v>
                </c:pt>
                <c:pt idx="97">
                  <c:v>8.6605841451330044E-15</c:v>
                </c:pt>
                <c:pt idx="98">
                  <c:v>8.6606147460418471E-15</c:v>
                </c:pt>
                <c:pt idx="99">
                  <c:v>8.6606479915369689E-15</c:v>
                </c:pt>
                <c:pt idx="100">
                  <c:v>8.6606841101573204E-15</c:v>
                </c:pt>
                <c:pt idx="101">
                  <c:v>8.6607233501897102E-15</c:v>
                </c:pt>
                <c:pt idx="102">
                  <c:v>8.6607659813748856E-15</c:v>
                </c:pt>
                <c:pt idx="103">
                  <c:v>8.6608122967607115E-15</c:v>
                </c:pt>
                <c:pt idx="104">
                  <c:v>8.6608626147157289E-15</c:v>
                </c:pt>
                <c:pt idx="105">
                  <c:v>8.6609172811163329E-15</c:v>
                </c:pt>
                <c:pt idx="106">
                  <c:v>8.6609766717227132E-15</c:v>
                </c:pt>
                <c:pt idx="107">
                  <c:v>8.6610411947601348E-15</c:v>
                </c:pt>
                <c:pt idx="108">
                  <c:v>8.6611112937228379E-15</c:v>
                </c:pt>
                <c:pt idx="109">
                  <c:v>8.6611874504198952E-15</c:v>
                </c:pt>
                <c:pt idx="110">
                  <c:v>8.6612701882841593E-15</c:v>
                </c:pt>
                <c:pt idx="111">
                  <c:v>8.6613600759666843E-15</c:v>
                </c:pt>
                <c:pt idx="112">
                  <c:v>8.6614577312406042E-15</c:v>
                </c:pt>
                <c:pt idx="113">
                  <c:v>8.66156382524274E-15</c:v>
                </c:pt>
                <c:pt idx="114">
                  <c:v>8.6616790870803044E-15</c:v>
                </c:pt>
                <c:pt idx="115">
                  <c:v>8.6618043088352955E-15</c:v>
                </c:pt>
                <c:pt idx="116">
                  <c:v>8.6619403509997601E-15</c:v>
                </c:pt>
                <c:pt idx="117">
                  <c:v>8.662088148379887E-15</c:v>
                </c:pt>
                <c:pt idx="118">
                  <c:v>8.6622487165091281E-15</c:v>
                </c:pt>
                <c:pt idx="119">
                  <c:v>8.6624231586130992E-15</c:v>
                </c:pt>
                <c:pt idx="120">
                  <c:v>8.6626126731747274E-15</c:v>
                </c:pt>
                <c:pt idx="121">
                  <c:v>8.6628185621508483E-15</c:v>
                </c:pt>
                <c:pt idx="122">
                  <c:v>8.6630422398956819E-15</c:v>
                </c:pt>
                <c:pt idx="123">
                  <c:v>8.6632852428519922E-15</c:v>
                </c:pt>
                <c:pt idx="124">
                  <c:v>8.6635492400761324E-15</c:v>
                </c:pt>
                <c:pt idx="125">
                  <c:v>8.6638360446670809E-15</c:v>
                </c:pt>
                <c:pt idx="126">
                  <c:v>8.664147626178416E-15</c:v>
                </c:pt>
                <c:pt idx="127">
                  <c:v>8.6644861240953789E-15</c:v>
                </c:pt>
                <c:pt idx="128">
                  <c:v>8.6648538624692495E-15</c:v>
                </c:pt>
                <c:pt idx="129">
                  <c:v>8.6652533658062233E-15</c:v>
                </c:pt>
                <c:pt idx="130">
                  <c:v>8.6656873763190436E-15</c:v>
                </c:pt>
                <c:pt idx="131">
                  <c:v>8.666158872656156E-15</c:v>
                </c:pt>
                <c:pt idx="132">
                  <c:v>8.6666710902333173E-15</c:v>
                </c:pt>
                <c:pt idx="133">
                  <c:v>8.667227543304737E-15</c:v>
                </c:pt>
                <c:pt idx="134">
                  <c:v>8.6678320489187635E-15</c:v>
                </c:pt>
                <c:pt idx="135">
                  <c:v>8.6684887529194937E-15</c:v>
                </c:pt>
                <c:pt idx="136">
                  <c:v>8.6692021581637741E-15</c:v>
                </c:pt>
                <c:pt idx="137">
                  <c:v>8.6699771551417467E-15</c:v>
                </c:pt>
                <c:pt idx="138">
                  <c:v>8.670819055201293E-15</c:v>
                </c:pt>
                <c:pt idx="139">
                  <c:v>8.6717336265936366E-15</c:v>
                </c:pt>
                <c:pt idx="140">
                  <c:v>8.6727271335756625E-15</c:v>
                </c:pt>
                <c:pt idx="141">
                  <c:v>8.673806378821237E-15</c:v>
                </c:pt>
                <c:pt idx="142">
                  <c:v>8.6749787494174426E-15</c:v>
                </c:pt>
                <c:pt idx="143">
                  <c:v>8.6762522667379561E-15</c:v>
                </c:pt>
                <c:pt idx="144">
                  <c:v>8.6776356405140379E-15</c:v>
                </c:pt>
                <c:pt idx="145">
                  <c:v>8.6791383274442811E-15</c:v>
                </c:pt>
                <c:pt idx="146">
                  <c:v>8.680770594711452E-15</c:v>
                </c:pt>
                <c:pt idx="147">
                  <c:v>8.68254358880377E-15</c:v>
                </c:pt>
                <c:pt idx="148">
                  <c:v>8.6844694100645594E-15</c:v>
                </c:pt>
                <c:pt idx="149">
                  <c:v>8.6865611934278478E-15</c:v>
                </c:pt>
                <c:pt idx="150">
                  <c:v>8.688833195828815E-15</c:v>
                </c:pt>
                <c:pt idx="151">
                  <c:v>8.6913008908117581E-15</c:v>
                </c:pt>
                <c:pt idx="152">
                  <c:v>8.6939810708965309E-15</c:v>
                </c:pt>
                <c:pt idx="153">
                  <c:v>8.6968919582987927E-15</c:v>
                </c:pt>
                <c:pt idx="154">
                  <c:v>8.7000533246411764E-15</c:v>
                </c:pt>
                <c:pt idx="155">
                  <c:v>8.7034866203303564E-15</c:v>
                </c:pt>
                <c:pt idx="156">
                  <c:v>8.7072151143177935E-15</c:v>
                </c:pt>
                <c:pt idx="157">
                  <c:v>8.7112640450019646E-15</c:v>
                </c:pt>
                <c:pt idx="158">
                  <c:v>8.7156607830738833E-15</c:v>
                </c:pt>
                <c:pt idx="159">
                  <c:v>8.7204350071476922E-15</c:v>
                </c:pt>
                <c:pt idx="160">
                  <c:v>8.7256188930599751E-15</c:v>
                </c:pt>
                <c:pt idx="161">
                  <c:v>8.7312473177612511E-15</c:v>
                </c:pt>
                <c:pt idx="162">
                  <c:v>8.7373580787584355E-15</c:v>
                </c:pt>
                <c:pt idx="163">
                  <c:v>8.7439921301020785E-15</c:v>
                </c:pt>
                <c:pt idx="164">
                  <c:v>8.7511938359407602E-15</c:v>
                </c:pt>
                <c:pt idx="165">
                  <c:v>8.7590112426844022E-15</c:v>
                </c:pt>
                <c:pt idx="166">
                  <c:v>8.7674963708385178E-15</c:v>
                </c:pt>
                <c:pt idx="167">
                  <c:v>8.7767055275683787E-15</c:v>
                </c:pt>
                <c:pt idx="168">
                  <c:v>8.7866996410515948E-15</c:v>
                </c:pt>
                <c:pt idx="169">
                  <c:v>8.7975446176494672E-15</c:v>
                </c:pt>
                <c:pt idx="170">
                  <c:v>8.8093117228913851E-15</c:v>
                </c:pt>
                <c:pt idx="171">
                  <c:v>8.8220779872037661E-15</c:v>
                </c:pt>
                <c:pt idx="172">
                  <c:v>8.8359266372317717E-15</c:v>
                </c:pt>
                <c:pt idx="173">
                  <c:v>8.8509475534883378E-15</c:v>
                </c:pt>
                <c:pt idx="174">
                  <c:v>8.8672377549238281E-15</c:v>
                </c:pt>
                <c:pt idx="175">
                  <c:v>8.8849019108259044E-15</c:v>
                </c:pt>
                <c:pt idx="176">
                  <c:v>8.904052880244914E-15</c:v>
                </c:pt>
                <c:pt idx="177">
                  <c:v>8.9248122788733721E-15</c:v>
                </c:pt>
                <c:pt idx="178">
                  <c:v>8.9473110730001205E-15</c:v>
                </c:pt>
                <c:pt idx="179">
                  <c:v>8.9716901997987762E-15</c:v>
                </c:pt>
                <c:pt idx="180">
                  <c:v>8.9981012127961417E-15</c:v>
                </c:pt>
                <c:pt idx="181">
                  <c:v>9.0267069508994104E-15</c:v>
                </c:pt>
                <c:pt idx="182">
                  <c:v>9.0576822288383839E-15</c:v>
                </c:pt>
                <c:pt idx="183">
                  <c:v>9.091214546307561E-15</c:v>
                </c:pt>
                <c:pt idx="184">
                  <c:v>9.1275048124724802E-15</c:v>
                </c:pt>
                <c:pt idx="185">
                  <c:v>9.16676808184427E-15</c:v>
                </c:pt>
                <c:pt idx="186">
                  <c:v>9.2092342968434504E-15</c:v>
                </c:pt>
                <c:pt idx="187">
                  <c:v>9.2551490316705446E-15</c:v>
                </c:pt>
                <c:pt idx="188">
                  <c:v>9.3047742314130936E-15</c:v>
                </c:pt>
                <c:pt idx="189">
                  <c:v>9.358388939655538E-15</c:v>
                </c:pt>
                <c:pt idx="190">
                  <c:v>9.4162900072620198E-15</c:v>
                </c:pt>
                <c:pt idx="191">
                  <c:v>9.4787927744951872E-15</c:v>
                </c:pt>
                <c:pt idx="192">
                  <c:v>9.546231718264862E-15</c:v>
                </c:pt>
                <c:pt idx="193">
                  <c:v>9.6189610560995784E-15</c:v>
                </c:pt>
                <c:pt idx="194">
                  <c:v>9.697355298453175E-15</c:v>
                </c:pt>
                <c:pt idx="195">
                  <c:v>9.7818097412297658E-15</c:v>
                </c:pt>
                <c:pt idx="196">
                  <c:v>9.872740890981097E-15</c:v>
                </c:pt>
                <c:pt idx="197">
                  <c:v>9.9705868161227368E-15</c:v>
                </c:pt>
                <c:pt idx="198">
                  <c:v>1.0075807418760544E-14</c:v>
                </c:pt>
                <c:pt idx="199">
                  <c:v>1.0188884623317134E-14</c:v>
                </c:pt>
                <c:pt idx="200">
                  <c:v>1.0310322480095283E-14</c:v>
                </c:pt>
                <c:pt idx="201">
                  <c:v>1.0440647184184802E-14</c:v>
                </c:pt>
                <c:pt idx="202">
                  <c:v>1.0580407012653717E-14</c:v>
                </c:pt>
                <c:pt idx="203">
                  <c:v>1.0730172185704161E-14</c:v>
                </c:pt>
                <c:pt idx="204">
                  <c:v>1.089053466031118E-14</c:v>
                </c:pt>
                <c:pt idx="205">
                  <c:v>1.1062107867698527E-14</c:v>
                </c:pt>
                <c:pt idx="206">
                  <c:v>1.1245526408706622E-14</c:v>
                </c:pt>
                <c:pt idx="207">
                  <c:v>1.1441445723546665E-14</c:v>
                </c:pt>
                <c:pt idx="208">
                  <c:v>1.1650541754481112E-14</c:v>
                </c:pt>
                <c:pt idx="209">
                  <c:v>1.1873510621500997E-14</c:v>
                </c:pt>
                <c:pt idx="210">
                  <c:v>1.2111068331990441E-14</c:v>
                </c:pt>
                <c:pt idx="211">
                  <c:v>1.2363950545603141E-14</c:v>
                </c:pt>
                <c:pt idx="212">
                  <c:v>1.2632912415084472E-14</c:v>
                </c:pt>
                <c:pt idx="213">
                  <c:v>1.2918728522566712E-14</c:v>
                </c:pt>
                <c:pt idx="214">
                  <c:v>1.3222192928969141E-14</c:v>
                </c:pt>
                <c:pt idx="215">
                  <c:v>1.3544119351642703E-14</c:v>
                </c:pt>
                <c:pt idx="216">
                  <c:v>1.3885341482404373E-14</c:v>
                </c:pt>
                <c:pt idx="217">
                  <c:v>1.4246713454754966E-14</c:v>
                </c:pt>
                <c:pt idx="218">
                  <c:v>1.4629110465499492E-14</c:v>
                </c:pt>
                <c:pt idx="219">
                  <c:v>1.5033429552346542E-14</c:v>
                </c:pt>
                <c:pt idx="220">
                  <c:v>1.5460590525497006E-14</c:v>
                </c:pt>
                <c:pt idx="221">
                  <c:v>1.5911537047853631E-14</c:v>
                </c:pt>
                <c:pt idx="222">
                  <c:v>1.6387237855411495E-14</c:v>
                </c:pt>
                <c:pt idx="223">
                  <c:v>1.6888688106679062E-14</c:v>
                </c:pt>
                <c:pt idx="224">
                  <c:v>1.741691084768888E-14</c:v>
                </c:pt>
                <c:pt idx="225">
                  <c:v>1.7972958577278867E-14</c:v>
                </c:pt>
                <c:pt idx="226">
                  <c:v>1.8557914895868008E-14</c:v>
                </c:pt>
                <c:pt idx="227">
                  <c:v>1.9172896219841257E-14</c:v>
                </c:pt>
                <c:pt idx="228">
                  <c:v>1.9819053542875617E-14</c:v>
                </c:pt>
                <c:pt idx="229">
                  <c:v>2.0497574224975632E-14</c:v>
                </c:pt>
                <c:pt idx="230">
                  <c:v>2.1209683789586953E-14</c:v>
                </c:pt>
                <c:pt idx="231">
                  <c:v>2.1956647708823232E-14</c:v>
                </c:pt>
                <c:pt idx="232">
                  <c:v>2.2739773156498322E-14</c:v>
                </c:pt>
                <c:pt idx="233">
                  <c:v>2.3560410708218266E-14</c:v>
                </c:pt>
                <c:pt idx="234">
                  <c:v>2.4419955967195024E-14</c:v>
                </c:pt>
                <c:pt idx="235">
                  <c:v>2.5319851093610288E-14</c:v>
                </c:pt>
                <c:pt idx="236">
                  <c:v>2.6261586214254204E-14</c:v>
                </c:pt>
                <c:pt idx="237">
                  <c:v>2.7246700687715263E-14</c:v>
                </c:pt>
                <c:pt idx="238">
                  <c:v>2.8276784198583025E-14</c:v>
                </c:pt>
                <c:pt idx="239">
                  <c:v>2.9353477651899362E-14</c:v>
                </c:pt>
                <c:pt idx="240">
                  <c:v>3.0478473836436788E-14</c:v>
                </c:pt>
                <c:pt idx="241">
                  <c:v>3.1653517822269954E-14</c:v>
                </c:pt>
                <c:pt idx="242">
                  <c:v>3.2880407054525962E-14</c:v>
                </c:pt>
                <c:pt idx="243">
                  <c:v>3.4160991101140079E-14</c:v>
                </c:pt>
                <c:pt idx="244">
                  <c:v>3.5497171007909326E-14</c:v>
                </c:pt>
                <c:pt idx="245">
                  <c:v>3.6890898209119709E-14</c:v>
                </c:pt>
                <c:pt idx="246">
                  <c:v>3.834417293655642E-14</c:v>
                </c:pt>
                <c:pt idx="247">
                  <c:v>3.9859042063798415E-14</c:v>
                </c:pt>
                <c:pt idx="248">
                  <c:v>4.1437596316396883E-14</c:v>
                </c:pt>
                <c:pt idx="249">
                  <c:v>4.3081966771897503E-14</c:v>
                </c:pt>
                <c:pt idx="250">
                  <c:v>4.4794320566764769E-14</c:v>
                </c:pt>
                <c:pt idx="251">
                  <c:v>4.6576855720208234E-14</c:v>
                </c:pt>
                <c:pt idx="252">
                  <c:v>4.8431794977833892E-14</c:v>
                </c:pt>
                <c:pt idx="253">
                  <c:v>5.0361378571119434E-14</c:v>
                </c:pt>
                <c:pt idx="254">
                  <c:v>5.2367855782171355E-14</c:v>
                </c:pt>
                <c:pt idx="255">
                  <c:v>5.4453475197328541E-14</c:v>
                </c:pt>
                <c:pt idx="256">
                  <c:v>5.6620473528278161E-14</c:v>
                </c:pt>
                <c:pt idx="257">
                  <c:v>5.8871062875848424E-14</c:v>
                </c:pt>
                <c:pt idx="258">
                  <c:v>6.1207416310031181E-14</c:v>
                </c:pt>
                <c:pt idx="259">
                  <c:v>6.3631651640626256E-14</c:v>
                </c:pt>
                <c:pt idx="260">
                  <c:v>6.614581325686797E-14</c:v>
                </c:pt>
                <c:pt idx="261">
                  <c:v>6.8751851922229035E-14</c:v>
                </c:pt>
                <c:pt idx="262">
                  <c:v>7.1451602423158952E-14</c:v>
                </c:pt>
                <c:pt idx="263">
                  <c:v>7.4246758988717631E-14</c:v>
                </c:pt>
                <c:pt idx="264">
                  <c:v>7.7138848422913827E-14</c:v>
                </c:pt>
                <c:pt idx="265">
                  <c:v>8.0129200924078014E-14</c:v>
                </c:pt>
                <c:pt idx="266">
                  <c:v>8.3218918606831734E-14</c:v>
                </c:pt>
                <c:pt idx="267">
                  <c:v>8.6408841793131983E-14</c:v>
                </c:pt>
                <c:pt idx="268">
                  <c:v>8.9699513200344699E-14</c:v>
                </c:pt>
                <c:pt idx="269">
                  <c:v>9.3091140226945836E-14</c:v>
                </c:pt>
                <c:pt idx="270">
                  <c:v>9.6583555620642528E-14</c:v>
                </c:pt>
                <c:pt idx="271">
                  <c:v>1.0017617690922014E-13</c:v>
                </c:pt>
                <c:pt idx="272">
                  <c:v>1.0386796508062743E-13</c:v>
                </c:pt>
                <c:pt idx="273">
                  <c:v>1.0765738311415463E-13</c:v>
                </c:pt>
                <c:pt idx="274">
                  <c:v>1.115423550866285E-13</c:v>
                </c:pt>
                <c:pt idx="275">
                  <c:v>1.1552022670296965E-13</c:v>
                </c:pt>
                <c:pt idx="276">
                  <c:v>1.1958772822452239E-13</c:v>
                </c:pt>
                <c:pt idx="277">
                  <c:v>1.2374094088544996E-13</c:v>
                </c:pt>
                <c:pt idx="278">
                  <c:v>1.2797526799020358E-13</c:v>
                </c:pt>
                <c:pt idx="279">
                  <c:v>1.3228541196532052E-13</c:v>
                </c:pt>
                <c:pt idx="280">
                  <c:v>1.3666535868781048E-13</c:v>
                </c:pt>
                <c:pt idx="281">
                  <c:v>1.4110837042062512E-13</c:v>
                </c:pt>
                <c:pt idx="282">
                  <c:v>1.4560698864402855E-13</c:v>
                </c:pt>
                <c:pt idx="283">
                  <c:v>1.501530479717505E-13</c:v>
                </c:pt>
                <c:pt idx="284">
                  <c:v>1.5473770217611738E-13</c:v>
                </c:pt>
                <c:pt idx="285">
                  <c:v>1.593514631129547E-13</c:v>
                </c:pt>
                <c:pt idx="286">
                  <c:v>1.639842530348223E-13</c:v>
                </c:pt>
                <c:pt idx="287">
                  <c:v>1.6862547041431074E-13</c:v>
                </c:pt>
                <c:pt idx="288">
                  <c:v>1.7326406897697201E-13</c:v>
                </c:pt>
                <c:pt idx="289">
                  <c:v>1.7788864918065546E-13</c:v>
                </c:pt>
                <c:pt idx="290">
                  <c:v>1.8248756089429223E-13</c:v>
                </c:pt>
                <c:pt idx="291">
                  <c:v>1.8704901554851445E-13</c:v>
                </c:pt>
                <c:pt idx="292">
                  <c:v>1.9156120557998212E-13</c:v>
                </c:pt>
                <c:pt idx="293">
                  <c:v>1.9601242859906971E-13</c:v>
                </c:pt>
                <c:pt idx="294">
                  <c:v>2.0039121340377033E-13</c:v>
                </c:pt>
                <c:pt idx="295">
                  <c:v>2.0468644476495692E-13</c:v>
                </c:pt>
                <c:pt idx="296">
                  <c:v>2.088874838373483E-13</c:v>
                </c:pt>
                <c:pt idx="297">
                  <c:v>2.1298428111686672E-13</c:v>
                </c:pt>
                <c:pt idx="298">
                  <c:v>2.1696747906964745E-13</c:v>
                </c:pt>
                <c:pt idx="299">
                  <c:v>2.2082850189236709E-13</c:v>
                </c:pt>
                <c:pt idx="300">
                  <c:v>2.2455963031039872E-13</c:v>
                </c:pt>
                <c:pt idx="301">
                  <c:v>2.2815405985412303E-13</c:v>
                </c:pt>
                <c:pt idx="302">
                  <c:v>2.3160594164394726E-13</c:v>
                </c:pt>
                <c:pt idx="303">
                  <c:v>2.349104053270245E-13</c:v>
                </c:pt>
                <c:pt idx="304">
                  <c:v>2.3806356440940128E-13</c:v>
                </c:pt>
                <c:pt idx="305">
                  <c:v>2.4106250478480799E-13</c:v>
                </c:pt>
                <c:pt idx="306">
                  <c:v>2.4390525774887334E-13</c:v>
                </c:pt>
                <c:pt idx="307">
                  <c:v>2.4659075918518961E-13</c:v>
                </c:pt>
                <c:pt idx="308">
                  <c:v>2.4911879690485687E-13</c:v>
                </c:pt>
                <c:pt idx="309">
                  <c:v>2.5148994830901805E-13</c:v>
                </c:pt>
                <c:pt idx="310">
                  <c:v>2.5370551062687462E-13</c:v>
                </c:pt>
                <c:pt idx="311">
                  <c:v>2.5576742596803114E-13</c:v>
                </c:pt>
                <c:pt idx="312">
                  <c:v>2.5767820333084382E-13</c:v>
                </c:pt>
                <c:pt idx="313">
                  <c:v>2.5944083954374775E-13</c:v>
                </c:pt>
                <c:pt idx="314">
                  <c:v>2.6105874090159971E-13</c:v>
                </c:pt>
                <c:pt idx="315">
                  <c:v>2.6253564701156752E-13</c:v>
                </c:pt>
                <c:pt idx="316">
                  <c:v>2.6387555809892441E-13</c:v>
                </c:pt>
                <c:pt idx="317">
                  <c:v>2.6508266675687054E-13</c:v>
                </c:pt>
                <c:pt idx="318">
                  <c:v>2.6616129486764403E-13</c:v>
                </c:pt>
                <c:pt idx="319">
                  <c:v>2.6711583618387784E-13</c:v>
                </c:pt>
                <c:pt idx="320">
                  <c:v>2.679507048456797E-13</c:v>
                </c:pt>
                <c:pt idx="321">
                  <c:v>2.6867028992394062E-13</c:v>
                </c:pt>
                <c:pt idx="322">
                  <c:v>2.6927891592581401E-13</c:v>
                </c:pt>
                <c:pt idx="323">
                  <c:v>2.6978080907371097E-13</c:v>
                </c:pt>
                <c:pt idx="324">
                  <c:v>2.7018006907336194E-13</c:v>
                </c:pt>
                <c:pt idx="325">
                  <c:v>2.7048064601694248E-13</c:v>
                </c:pt>
                <c:pt idx="326">
                  <c:v>2.7068632202081732E-13</c:v>
                </c:pt>
                <c:pt idx="327">
                  <c:v>2.7080069717126482E-13</c:v>
                </c:pt>
                <c:pt idx="328">
                  <c:v>2.7082717934151142E-13</c:v>
                </c:pt>
                <c:pt idx="329">
                  <c:v>2.7076897744714233E-13</c:v>
                </c:pt>
                <c:pt idx="330">
                  <c:v>2.7062909772065269E-13</c:v>
                </c:pt>
                <c:pt idx="331">
                  <c:v>2.7041034260742099E-13</c:v>
                </c:pt>
                <c:pt idx="332">
                  <c:v>2.7011531191220622E-13</c:v>
                </c:pt>
                <c:pt idx="333">
                  <c:v>2.6974640585529044E-13</c:v>
                </c:pt>
                <c:pt idx="334">
                  <c:v>2.6930582972927697E-13</c:v>
                </c:pt>
                <c:pt idx="335">
                  <c:v>2.6879559987973374E-13</c:v>
                </c:pt>
                <c:pt idx="336">
                  <c:v>2.6821755076463209E-13</c:v>
                </c:pt>
                <c:pt idx="337">
                  <c:v>2.6757334287782559E-13</c:v>
                </c:pt>
                <c:pt idx="338">
                  <c:v>2.6686447135047216E-13</c:v>
                </c:pt>
                <c:pt idx="339">
                  <c:v>2.6609227507063567E-13</c:v>
                </c:pt>
                <c:pt idx="340">
                  <c:v>2.6525794618539446E-13</c:v>
                </c:pt>
                <c:pt idx="341">
                  <c:v>2.6436253987139615E-13</c:v>
                </c:pt>
                <c:pt idx="342">
                  <c:v>2.6340698427897239E-13</c:v>
                </c:pt>
                <c:pt idx="343">
                  <c:v>2.6239209057169022E-13</c:v>
                </c:pt>
                <c:pt idx="344">
                  <c:v>2.6131856299784441E-13</c:v>
                </c:pt>
                <c:pt idx="345">
                  <c:v>2.6018700894270237E-13</c:v>
                </c:pt>
                <c:pt idx="346">
                  <c:v>2.5899794892087578E-13</c:v>
                </c:pt>
                <c:pt idx="347">
                  <c:v>2.5775182647675522E-13</c:v>
                </c:pt>
                <c:pt idx="348">
                  <c:v>2.5644901796804409E-13</c:v>
                </c:pt>
                <c:pt idx="349">
                  <c:v>2.5508984221293392E-13</c:v>
                </c:pt>
                <c:pt idx="350">
                  <c:v>2.536745699857652E-13</c:v>
                </c:pt>
                <c:pt idx="351">
                  <c:v>2.5220343334909029E-13</c:v>
                </c:pt>
                <c:pt idx="352">
                  <c:v>2.5067663481218502E-13</c:v>
                </c:pt>
                <c:pt idx="353">
                  <c:v>2.4909435630723727E-13</c:v>
                </c:pt>
                <c:pt idx="354">
                  <c:v>2.4745676797495604E-13</c:v>
                </c:pt>
                <c:pt idx="355">
                  <c:v>2.4576403675113352E-13</c:v>
                </c:pt>
                <c:pt idx="356">
                  <c:v>2.4401633474500092E-13</c:v>
                </c:pt>
                <c:pt idx="357">
                  <c:v>2.4221384739911538E-13</c:v>
                </c:pt>
                <c:pt idx="358">
                  <c:v>2.4035678141898386E-13</c:v>
                </c:pt>
                <c:pt idx="359">
                  <c:v>2.3844537245897044E-13</c:v>
                </c:pt>
                <c:pt idx="360">
                  <c:v>2.3647989254905306E-13</c:v>
                </c:pt>
                <c:pt idx="361">
                  <c:v>2.3446065724508986E-13</c:v>
                </c:pt>
                <c:pt idx="362">
                  <c:v>2.3238803248317585E-13</c:v>
                </c:pt>
                <c:pt idx="363">
                  <c:v>2.3026244111673425E-13</c:v>
                </c:pt>
                <c:pt idx="364">
                  <c:v>2.2808436911314847E-13</c:v>
                </c:pt>
                <c:pt idx="365">
                  <c:v>2.2585437138506592E-13</c:v>
                </c:pt>
                <c:pt idx="366">
                  <c:v>2.2357307723008406E-13</c:v>
                </c:pt>
                <c:pt idx="367">
                  <c:v>2.212411953514194E-13</c:v>
                </c:pt>
                <c:pt idx="368">
                  <c:v>2.188595184313854E-13</c:v>
                </c:pt>
                <c:pt idx="369">
                  <c:v>2.1642892722913361E-13</c:v>
                </c:pt>
                <c:pt idx="370">
                  <c:v>2.1395039417418658E-13</c:v>
                </c:pt>
                <c:pt idx="371">
                  <c:v>2.1142498642785854E-13</c:v>
                </c:pt>
                <c:pt idx="372">
                  <c:v>2.088538683856906E-13</c:v>
                </c:pt>
                <c:pt idx="373">
                  <c:v>2.0623830359566028E-13</c:v>
                </c:pt>
                <c:pt idx="374">
                  <c:v>2.0357965606899765E-13</c:v>
                </c:pt>
                <c:pt idx="375">
                  <c:v>2.0087939096317488E-13</c:v>
                </c:pt>
                <c:pt idx="376">
                  <c:v>1.9813907461979062E-13</c:v>
                </c:pt>
                <c:pt idx="377">
                  <c:v>1.9536037394383814E-13</c:v>
                </c:pt>
                <c:pt idx="378">
                  <c:v>1.9254505511502212E-13</c:v>
                </c:pt>
                <c:pt idx="379">
                  <c:v>1.8969498162647607E-13</c:v>
                </c:pt>
                <c:pt idx="380">
                  <c:v>1.8681211165127414E-13</c:v>
                </c:pt>
                <c:pt idx="381">
                  <c:v>1.8389849474250609E-13</c:v>
                </c:pt>
                <c:pt idx="382">
                  <c:v>1.809562678783519E-13</c:v>
                </c:pt>
                <c:pt idx="383">
                  <c:v>1.7798765086940513E-13</c:v>
                </c:pt>
                <c:pt idx="384">
                  <c:v>1.7499494115141548E-13</c:v>
                </c:pt>
                <c:pt idx="385">
                  <c:v>1.7198050799252703E-13</c:v>
                </c:pt>
                <c:pt idx="386">
                  <c:v>1.6894678614994669E-13</c:v>
                </c:pt>
                <c:pt idx="387">
                  <c:v>1.6589626901652664E-13</c:v>
                </c:pt>
                <c:pt idx="388">
                  <c:v>1.6283150130314953E-13</c:v>
                </c:pt>
                <c:pt idx="389">
                  <c:v>1.5975507130766391E-13</c:v>
                </c:pt>
                <c:pt idx="390">
                  <c:v>1.5666960282560548E-13</c:v>
                </c:pt>
                <c:pt idx="391">
                  <c:v>1.5357774676180846E-13</c:v>
                </c:pt>
                <c:pt idx="392">
                  <c:v>1.5048217250521981E-13</c:v>
                </c:pt>
                <c:pt idx="393">
                  <c:v>1.4738555913179318E-13</c:v>
                </c:pt>
                <c:pt idx="394">
                  <c:v>1.4429058650207343E-13</c:v>
                </c:pt>
                <c:pt idx="395">
                  <c:v>1.4119992632107911E-13</c:v>
                </c:pt>
                <c:pt idx="396">
                  <c:v>1.3811623322823562E-13</c:v>
                </c:pt>
                <c:pt idx="397">
                  <c:v>1.3504213598445373E-13</c:v>
                </c:pt>
                <c:pt idx="398">
                  <c:v>1.319802288219717E-13</c:v>
                </c:pt>
                <c:pt idx="399">
                  <c:v>1.2893306302031908E-13</c:v>
                </c:pt>
                <c:pt idx="400">
                  <c:v>1.2590313876875434E-13</c:v>
                </c:pt>
                <c:pt idx="401">
                  <c:v>1.2289289737183422E-13</c:v>
                </c:pt>
                <c:pt idx="402">
                  <c:v>1.1990471385044759E-13</c:v>
                </c:pt>
                <c:pt idx="403">
                  <c:v>1.1694088998578201E-13</c:v>
                </c:pt>
                <c:pt idx="404">
                  <c:v>1.1400364784836232E-13</c:v>
                </c:pt>
                <c:pt idx="405">
                  <c:v>1.1109512384859441E-13</c:v>
                </c:pt>
                <c:pt idx="406">
                  <c:v>1.0821736333928817E-13</c:v>
                </c:pt>
                <c:pt idx="407">
                  <c:v>1.0537231579446963E-13</c:v>
                </c:pt>
                <c:pt idx="408">
                  <c:v>1.0256183058258367E-13</c:v>
                </c:pt>
                <c:pt idx="409">
                  <c:v>9.9787653345967745E-14</c:v>
                </c:pt>
                <c:pt idx="410">
                  <c:v>9.705142299239243E-14</c:v>
                </c:pt>
                <c:pt idx="411">
                  <c:v>9.4354669298540656E-14</c:v>
                </c:pt>
                <c:pt idx="412">
                  <c:v>9.1698811119691072E-14</c:v>
                </c:pt>
                <c:pt idx="413">
                  <c:v>8.9085155194538221E-14</c:v>
                </c:pt>
                <c:pt idx="414">
                  <c:v>8.651489552921703E-14</c:v>
                </c:pt>
                <c:pt idx="415">
                  <c:v>8.3989113340108562E-14</c:v>
                </c:pt>
                <c:pt idx="416">
                  <c:v>8.1508777531061462E-14</c:v>
                </c:pt>
                <c:pt idx="417">
                  <c:v>7.9074745677158865E-14</c:v>
                </c:pt>
                <c:pt idx="418">
                  <c:v>7.6687765484243533E-14</c:v>
                </c:pt>
                <c:pt idx="419">
                  <c:v>7.4348476690977924E-14</c:v>
                </c:pt>
                <c:pt idx="420">
                  <c:v>7.2057413378325021E-14</c:v>
                </c:pt>
                <c:pt idx="421">
                  <c:v>6.9815006649961864E-14</c:v>
                </c:pt>
                <c:pt idx="422">
                  <c:v>6.7621587646236827E-14</c:v>
                </c:pt>
                <c:pt idx="423">
                  <c:v>6.547739085387456E-14</c:v>
                </c:pt>
                <c:pt idx="424">
                  <c:v>6.3382557673632022E-14</c:v>
                </c:pt>
                <c:pt idx="425">
                  <c:v>6.1337140208537909E-14</c:v>
                </c:pt>
                <c:pt idx="426">
                  <c:v>5.9341105236104995E-14</c:v>
                </c:pt>
                <c:pt idx="427">
                  <c:v>5.7394338329017889E-14</c:v>
                </c:pt>
                <c:pt idx="428">
                  <c:v>5.5496648090154843E-14</c:v>
                </c:pt>
                <c:pt idx="429">
                  <c:v>5.3647770469424096E-14</c:v>
                </c:pt>
                <c:pt idx="430">
                  <c:v>5.1847373131678058E-14</c:v>
                </c:pt>
                <c:pt idx="431">
                  <c:v>5.0095059846950321E-14</c:v>
                </c:pt>
                <c:pt idx="432">
                  <c:v>4.8390374876296902E-14</c:v>
                </c:pt>
                <c:pt idx="433">
                  <c:v>4.6732807328700523E-14</c:v>
                </c:pt>
                <c:pt idx="434">
                  <c:v>4.5121795466668863E-14</c:v>
                </c:pt>
                <c:pt idx="435">
                  <c:v>4.3556730940370832E-14</c:v>
                </c:pt>
                <c:pt idx="436">
                  <c:v>4.2036962932353619E-14</c:v>
                </c:pt>
                <c:pt idx="437">
                  <c:v>4.0561802197023978E-14</c:v>
                </c:pt>
                <c:pt idx="438">
                  <c:v>3.9130524981193688E-14</c:v>
                </c:pt>
                <c:pt idx="439">
                  <c:v>3.7742376813990328E-14</c:v>
                </c:pt>
                <c:pt idx="440">
                  <c:v>3.6396576156383261E-14</c:v>
                </c:pt>
                <c:pt idx="441">
                  <c:v>3.5092317902388476E-14</c:v>
                </c:pt>
                <c:pt idx="442">
                  <c:v>3.3828776725740811E-14</c:v>
                </c:pt>
                <c:pt idx="443">
                  <c:v>3.2605110267418775E-14</c:v>
                </c:pt>
                <c:pt idx="444">
                  <c:v>3.1420462160884735E-14</c:v>
                </c:pt>
                <c:pt idx="445">
                  <c:v>3.0273964893254945E-14</c:v>
                </c:pt>
                <c:pt idx="446">
                  <c:v>2.9164742501848497E-14</c:v>
                </c:pt>
                <c:pt idx="447">
                  <c:v>2.8091913106666023E-14</c:v>
                </c:pt>
                <c:pt idx="448">
                  <c:v>2.7054591280339414E-14</c:v>
                </c:pt>
                <c:pt idx="449">
                  <c:v>2.6051890257966014E-14</c:v>
                </c:pt>
                <c:pt idx="450">
                  <c:v>2.5082923989997644E-14</c:v>
                </c:pt>
                <c:pt idx="451">
                  <c:v>2.4146809042015448E-14</c:v>
                </c:pt>
                <c:pt idx="452">
                  <c:v>2.3242666345771723E-14</c:v>
                </c:pt>
                <c:pt idx="453">
                  <c:v>2.236962280634546E-14</c:v>
                </c:pt>
                <c:pt idx="454">
                  <c:v>2.1526812770632889E-14</c:v>
                </c:pt>
                <c:pt idx="455">
                  <c:v>2.0713379362693561E-14</c:v>
                </c:pt>
                <c:pt idx="456">
                  <c:v>1.9928475691690896E-14</c:v>
                </c:pt>
                <c:pt idx="457">
                  <c:v>1.9171265938330699E-14</c:v>
                </c:pt>
                <c:pt idx="458">
                  <c:v>1.8440926325793551E-14</c:v>
                </c:pt>
                <c:pt idx="459">
                  <c:v>1.7736645981204975E-14</c:v>
                </c:pt>
                <c:pt idx="460">
                  <c:v>1.705762769368497E-14</c:v>
                </c:pt>
                <c:pt idx="461">
                  <c:v>1.640308857497384E-14</c:v>
                </c:pt>
                <c:pt idx="462">
                  <c:v>1.5772260628553378E-14</c:v>
                </c:pt>
                <c:pt idx="463">
                  <c:v>1.5164391233070788E-14</c:v>
                </c:pt>
                <c:pt idx="464">
                  <c:v>1.4578743545737759E-14</c:v>
                </c:pt>
                <c:pt idx="465">
                  <c:v>1.401459683121661E-14</c:v>
                </c:pt>
                <c:pt idx="466">
                  <c:v>1.3471246721332176E-14</c:v>
                </c:pt>
                <c:pt idx="467">
                  <c:v>1.2948005410753926E-14</c:v>
                </c:pt>
                <c:pt idx="468">
                  <c:v>1.2444201793595471E-14</c:v>
                </c:pt>
                <c:pt idx="469">
                  <c:v>1.1959181545663932E-14</c:v>
                </c:pt>
                <c:pt idx="470">
                  <c:v>1.1492307156881375E-14</c:v>
                </c:pt>
                <c:pt idx="471">
                  <c:v>1.1042957918178401E-14</c:v>
                </c:pt>
                <c:pt idx="472">
                  <c:v>1.0610529866942427E-14</c:v>
                </c:pt>
                <c:pt idx="473">
                  <c:v>1.0194435694882255E-14</c:v>
                </c:pt>
                <c:pt idx="474">
                  <c:v>9.7941046219568668E-15</c:v>
                </c:pt>
                <c:pt idx="475">
                  <c:v>9.4089822397974833E-15</c:v>
                </c:pt>
                <c:pt idx="476">
                  <c:v>9.0385303278489164E-15</c:v>
                </c:pt>
                <c:pt idx="477">
                  <c:v>8.6822266452476184E-15</c:v>
                </c:pt>
                <c:pt idx="478">
                  <c:v>8.339564701258208E-15</c:v>
                </c:pt>
                <c:pt idx="479">
                  <c:v>8.0100535069001713E-15</c:v>
                </c:pt>
                <c:pt idx="480">
                  <c:v>7.6932173102100229E-15</c:v>
                </c:pt>
                <c:pt idx="481">
                  <c:v>7.3885953174112009E-15</c:v>
                </c:pt>
                <c:pt idx="482">
                  <c:v>7.0957414020924103E-15</c:v>
                </c:pt>
                <c:pt idx="483">
                  <c:v>6.8142238043362136E-15</c:v>
                </c:pt>
                <c:pt idx="484">
                  <c:v>6.5436248215868556E-15</c:v>
                </c:pt>
                <c:pt idx="485">
                  <c:v>6.2835404929001985E-15</c:v>
                </c:pt>
                <c:pt idx="486">
                  <c:v>6.0335802780831765E-15</c:v>
                </c:pt>
                <c:pt idx="487">
                  <c:v>5.7933667330999349E-15</c:v>
                </c:pt>
                <c:pt idx="488">
                  <c:v>5.5625351829998439E-15</c:v>
                </c:pt>
                <c:pt idx="489">
                  <c:v>5.3407333935097562E-15</c:v>
                </c:pt>
                <c:pt idx="490">
                  <c:v>5.1276212423238131E-15</c:v>
                </c:pt>
                <c:pt idx="491">
                  <c:v>4.9228703910248086E-15</c:v>
                </c:pt>
                <c:pt idx="492">
                  <c:v>4.7261639584778285E-15</c:v>
                </c:pt>
                <c:pt idx="493">
                  <c:v>4.5371961964486424E-15</c:v>
                </c:pt>
                <c:pt idx="494">
                  <c:v>4.3556721681192882E-15</c:v>
                </c:pt>
                <c:pt idx="495">
                  <c:v>4.1813074300966976E-15</c:v>
                </c:pt>
                <c:pt idx="496">
                  <c:v>4.0138277184421666E-15</c:v>
                </c:pt>
                <c:pt idx="497">
                  <c:v>3.8529686391829872E-15</c:v>
                </c:pt>
                <c:pt idx="498">
                  <c:v>3.6984753637097968E-15</c:v>
                </c:pt>
                <c:pt idx="499">
                  <c:v>3.5501023294069322E-15</c:v>
                </c:pt>
                <c:pt idx="500">
                  <c:v>3.4076129458137006E-15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5A-4999-B1ED-47B9353D7253}"/>
            </c:ext>
          </c:extLst>
        </c:ser>
        <c:ser>
          <c:idx val="1"/>
          <c:order val="1"/>
          <c:tx>
            <c:strRef>
              <c:f>Calculations!$X$1</c:f>
              <c:strCache>
                <c:ptCount val="1"/>
                <c:pt idx="0">
                  <c:v>Detector Shot 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Calculations!$X$3:$X$524</c:f>
              <c:numCache>
                <c:formatCode>General</c:formatCode>
                <c:ptCount val="522"/>
                <c:pt idx="0">
                  <c:v>1.3942740046192508E-14</c:v>
                </c:pt>
                <c:pt idx="1">
                  <c:v>1.3942740046179192E-14</c:v>
                </c:pt>
                <c:pt idx="2">
                  <c:v>1.3942740046164709E-14</c:v>
                </c:pt>
                <c:pt idx="3">
                  <c:v>1.3942740046148982E-14</c:v>
                </c:pt>
                <c:pt idx="4">
                  <c:v>1.3942740046131883E-14</c:v>
                </c:pt>
                <c:pt idx="5">
                  <c:v>1.3942740046113321E-14</c:v>
                </c:pt>
                <c:pt idx="6">
                  <c:v>1.3942740046093153E-14</c:v>
                </c:pt>
                <c:pt idx="7">
                  <c:v>1.3942740046071245E-14</c:v>
                </c:pt>
                <c:pt idx="8">
                  <c:v>1.3942740046047438E-14</c:v>
                </c:pt>
                <c:pt idx="9">
                  <c:v>1.3942740046021573E-14</c:v>
                </c:pt>
                <c:pt idx="10">
                  <c:v>1.3942740045993468E-14</c:v>
                </c:pt>
                <c:pt idx="11">
                  <c:v>1.3942740045962945E-14</c:v>
                </c:pt>
                <c:pt idx="12">
                  <c:v>1.3942740045929769E-14</c:v>
                </c:pt>
                <c:pt idx="13">
                  <c:v>1.3942740045893749E-14</c:v>
                </c:pt>
                <c:pt idx="14">
                  <c:v>1.3942740045854592E-14</c:v>
                </c:pt>
                <c:pt idx="15">
                  <c:v>1.3942740045812058E-14</c:v>
                </c:pt>
                <c:pt idx="16">
                  <c:v>1.3942740045765856E-14</c:v>
                </c:pt>
                <c:pt idx="17">
                  <c:v>1.394274004571565E-14</c:v>
                </c:pt>
                <c:pt idx="18">
                  <c:v>1.3942740045661114E-14</c:v>
                </c:pt>
                <c:pt idx="19">
                  <c:v>1.3942740045601871E-14</c:v>
                </c:pt>
                <c:pt idx="20">
                  <c:v>1.3942740045537493E-14</c:v>
                </c:pt>
                <c:pt idx="21">
                  <c:v>1.3942740045467556E-14</c:v>
                </c:pt>
                <c:pt idx="22">
                  <c:v>1.3942740045391578E-14</c:v>
                </c:pt>
                <c:pt idx="23">
                  <c:v>1.3942740045309027E-14</c:v>
                </c:pt>
                <c:pt idx="24">
                  <c:v>1.394274004521935E-14</c:v>
                </c:pt>
                <c:pt idx="25">
                  <c:v>1.3942740045121907E-14</c:v>
                </c:pt>
                <c:pt idx="26">
                  <c:v>1.3942740045016064E-14</c:v>
                </c:pt>
                <c:pt idx="27">
                  <c:v>1.3942740044901055E-14</c:v>
                </c:pt>
                <c:pt idx="28">
                  <c:v>1.3942740044776115E-14</c:v>
                </c:pt>
                <c:pt idx="29">
                  <c:v>1.3942740044640372E-14</c:v>
                </c:pt>
                <c:pt idx="30">
                  <c:v>1.3942740044492912E-14</c:v>
                </c:pt>
                <c:pt idx="31">
                  <c:v>1.3942740044332693E-14</c:v>
                </c:pt>
                <c:pt idx="32">
                  <c:v>1.3942740044158635E-14</c:v>
                </c:pt>
                <c:pt idx="33">
                  <c:v>1.394274004396953E-14</c:v>
                </c:pt>
                <c:pt idx="34">
                  <c:v>1.3942740043764074E-14</c:v>
                </c:pt>
                <c:pt idx="35">
                  <c:v>1.3942740043540871E-14</c:v>
                </c:pt>
                <c:pt idx="36">
                  <c:v>1.394274004329837E-14</c:v>
                </c:pt>
                <c:pt idx="37">
                  <c:v>1.394274004303493E-14</c:v>
                </c:pt>
                <c:pt idx="38">
                  <c:v>1.3942740042748704E-14</c:v>
                </c:pt>
                <c:pt idx="39">
                  <c:v>1.3942740042437735E-14</c:v>
                </c:pt>
                <c:pt idx="40">
                  <c:v>1.3942740042099901E-14</c:v>
                </c:pt>
                <c:pt idx="41">
                  <c:v>1.3942740041732877E-14</c:v>
                </c:pt>
                <c:pt idx="42">
                  <c:v>1.3942740041334121E-14</c:v>
                </c:pt>
                <c:pt idx="43">
                  <c:v>1.3942740040900903E-14</c:v>
                </c:pt>
                <c:pt idx="44">
                  <c:v>1.3942740040430242E-14</c:v>
                </c:pt>
                <c:pt idx="45">
                  <c:v>1.3942740039918921E-14</c:v>
                </c:pt>
                <c:pt idx="46">
                  <c:v>1.3942740039363388E-14</c:v>
                </c:pt>
                <c:pt idx="47">
                  <c:v>1.394274003875985E-14</c:v>
                </c:pt>
                <c:pt idx="48">
                  <c:v>1.3942740038104149E-14</c:v>
                </c:pt>
                <c:pt idx="49">
                  <c:v>1.394274003739179E-14</c:v>
                </c:pt>
                <c:pt idx="50">
                  <c:v>1.3942740036617857E-14</c:v>
                </c:pt>
                <c:pt idx="51">
                  <c:v>1.3942740035777031E-14</c:v>
                </c:pt>
                <c:pt idx="52">
                  <c:v>1.3942740034863535E-14</c:v>
                </c:pt>
                <c:pt idx="53">
                  <c:v>1.3942740033871102E-14</c:v>
                </c:pt>
                <c:pt idx="54">
                  <c:v>1.3942740032792885E-14</c:v>
                </c:pt>
                <c:pt idx="55">
                  <c:v>1.3942740031621496E-14</c:v>
                </c:pt>
                <c:pt idx="56">
                  <c:v>1.3942740030348857E-14</c:v>
                </c:pt>
                <c:pt idx="57">
                  <c:v>1.3942740028966232E-14</c:v>
                </c:pt>
                <c:pt idx="58">
                  <c:v>1.394274002746412E-14</c:v>
                </c:pt>
                <c:pt idx="59">
                  <c:v>1.3942740025832179E-14</c:v>
                </c:pt>
                <c:pt idx="60">
                  <c:v>1.39427400240592E-14</c:v>
                </c:pt>
                <c:pt idx="61">
                  <c:v>1.3942740022132989E-14</c:v>
                </c:pt>
                <c:pt idx="62">
                  <c:v>1.3942740020040302E-14</c:v>
                </c:pt>
                <c:pt idx="63">
                  <c:v>1.3942740017766745E-14</c:v>
                </c:pt>
                <c:pt idx="64">
                  <c:v>1.3942740015296706E-14</c:v>
                </c:pt>
                <c:pt idx="65">
                  <c:v>1.3942740012613199E-14</c:v>
                </c:pt>
                <c:pt idx="66">
                  <c:v>1.3942740009697756E-14</c:v>
                </c:pt>
                <c:pt idx="67">
                  <c:v>1.3942740006530349E-14</c:v>
                </c:pt>
                <c:pt idx="68">
                  <c:v>1.3942740003089199E-14</c:v>
                </c:pt>
                <c:pt idx="69">
                  <c:v>1.3942739999350642E-14</c:v>
                </c:pt>
                <c:pt idx="70">
                  <c:v>1.3942739995288971E-14</c:v>
                </c:pt>
                <c:pt idx="71">
                  <c:v>1.3942739990876275E-14</c:v>
                </c:pt>
                <c:pt idx="72">
                  <c:v>1.3942739986082214E-14</c:v>
                </c:pt>
                <c:pt idx="73">
                  <c:v>1.394273998087382E-14</c:v>
                </c:pt>
                <c:pt idx="74">
                  <c:v>1.3942739975215283E-14</c:v>
                </c:pt>
                <c:pt idx="75">
                  <c:v>1.3942739969067704E-14</c:v>
                </c:pt>
                <c:pt idx="76">
                  <c:v>1.394273996238882E-14</c:v>
                </c:pt>
                <c:pt idx="77">
                  <c:v>1.3942739955132713E-14</c:v>
                </c:pt>
                <c:pt idx="78">
                  <c:v>1.3942739947249476E-14</c:v>
                </c:pt>
                <c:pt idx="79">
                  <c:v>1.394273993868494E-14</c:v>
                </c:pt>
                <c:pt idx="80">
                  <c:v>1.3942739929380204E-14</c:v>
                </c:pt>
                <c:pt idx="81">
                  <c:v>1.3942739919271311E-14</c:v>
                </c:pt>
                <c:pt idx="82">
                  <c:v>1.3942739908288736E-14</c:v>
                </c:pt>
                <c:pt idx="83">
                  <c:v>1.3942739896356994E-14</c:v>
                </c:pt>
                <c:pt idx="84">
                  <c:v>1.394273988339404E-14</c:v>
                </c:pt>
                <c:pt idx="85">
                  <c:v>1.3942739869310744E-14</c:v>
                </c:pt>
                <c:pt idx="86">
                  <c:v>1.3942739854010314E-14</c:v>
                </c:pt>
                <c:pt idx="87">
                  <c:v>1.3942739837387521E-14</c:v>
                </c:pt>
                <c:pt idx="88">
                  <c:v>1.3942739819328084E-14</c:v>
                </c:pt>
                <c:pt idx="89">
                  <c:v>1.394273979970786E-14</c:v>
                </c:pt>
                <c:pt idx="90">
                  <c:v>1.3942739778391949E-14</c:v>
                </c:pt>
                <c:pt idx="91">
                  <c:v>1.3942739755233787E-14</c:v>
                </c:pt>
                <c:pt idx="92">
                  <c:v>1.3942739730074179E-14</c:v>
                </c:pt>
                <c:pt idx="93">
                  <c:v>1.3942739702740134E-14</c:v>
                </c:pt>
                <c:pt idx="94">
                  <c:v>1.3942739673043721E-14</c:v>
                </c:pt>
                <c:pt idx="95">
                  <c:v>1.3942739640780777E-14</c:v>
                </c:pt>
                <c:pt idx="96">
                  <c:v>1.3942739605729485E-14</c:v>
                </c:pt>
                <c:pt idx="97">
                  <c:v>1.394273956764887E-14</c:v>
                </c:pt>
                <c:pt idx="98">
                  <c:v>1.3942739526277112E-14</c:v>
                </c:pt>
                <c:pt idx="99">
                  <c:v>1.3942739481329782E-14</c:v>
                </c:pt>
                <c:pt idx="100">
                  <c:v>1.394273943249784E-14</c:v>
                </c:pt>
                <c:pt idx="101">
                  <c:v>1.3942739379445574E-14</c:v>
                </c:pt>
                <c:pt idx="102">
                  <c:v>1.3942739321808236E-14</c:v>
                </c:pt>
                <c:pt idx="103">
                  <c:v>1.3942739259189558E-14</c:v>
                </c:pt>
                <c:pt idx="104">
                  <c:v>1.3942739191159009E-14</c:v>
                </c:pt>
                <c:pt idx="105">
                  <c:v>1.3942739117248891E-14</c:v>
                </c:pt>
                <c:pt idx="106">
                  <c:v>1.3942739036951041E-14</c:v>
                </c:pt>
                <c:pt idx="107">
                  <c:v>1.3942738949713401E-14</c:v>
                </c:pt>
                <c:pt idx="108">
                  <c:v>1.3942738854936194E-14</c:v>
                </c:pt>
                <c:pt idx="109">
                  <c:v>1.3942738751967821E-14</c:v>
                </c:pt>
                <c:pt idx="110">
                  <c:v>1.3942738640100331E-14</c:v>
                </c:pt>
                <c:pt idx="111">
                  <c:v>1.3942738518564632E-14</c:v>
                </c:pt>
                <c:pt idx="112">
                  <c:v>1.3942738386525144E-14</c:v>
                </c:pt>
                <c:pt idx="113">
                  <c:v>1.3942738243074047E-14</c:v>
                </c:pt>
                <c:pt idx="114">
                  <c:v>1.394273808722512E-14</c:v>
                </c:pt>
                <c:pt idx="115">
                  <c:v>1.3942737917906858E-14</c:v>
                </c:pt>
                <c:pt idx="116">
                  <c:v>1.3942737733955152E-14</c:v>
                </c:pt>
                <c:pt idx="117">
                  <c:v>1.3942737534105328E-14</c:v>
                </c:pt>
                <c:pt idx="118">
                  <c:v>1.3942737316983375E-14</c:v>
                </c:pt>
                <c:pt idx="119">
                  <c:v>1.394273708109651E-14</c:v>
                </c:pt>
                <c:pt idx="120">
                  <c:v>1.394273682482301E-14</c:v>
                </c:pt>
                <c:pt idx="121">
                  <c:v>1.3942736546400918E-14</c:v>
                </c:pt>
                <c:pt idx="122">
                  <c:v>1.3942736243916039E-14</c:v>
                </c:pt>
                <c:pt idx="123">
                  <c:v>1.3942735915288754E-14</c:v>
                </c:pt>
                <c:pt idx="124">
                  <c:v>1.3942735558259665E-14</c:v>
                </c:pt>
                <c:pt idx="125">
                  <c:v>1.3942735170374144E-14</c:v>
                </c:pt>
                <c:pt idx="126">
                  <c:v>1.3942734748965414E-14</c:v>
                </c:pt>
                <c:pt idx="127">
                  <c:v>1.3942734291136212E-14</c:v>
                </c:pt>
                <c:pt idx="128">
                  <c:v>1.39427337937389E-14</c:v>
                </c:pt>
                <c:pt idx="129">
                  <c:v>1.3942733253353764E-14</c:v>
                </c:pt>
                <c:pt idx="130">
                  <c:v>1.3942732666265575E-14</c:v>
                </c:pt>
                <c:pt idx="131">
                  <c:v>1.3942732028438018E-14</c:v>
                </c:pt>
                <c:pt idx="132">
                  <c:v>1.3942731335485902E-14</c:v>
                </c:pt>
                <c:pt idx="133">
                  <c:v>1.3942730582645091E-14</c:v>
                </c:pt>
                <c:pt idx="134">
                  <c:v>1.3942729764739687E-14</c:v>
                </c:pt>
                <c:pt idx="135">
                  <c:v>1.3942728876146458E-14</c:v>
                </c:pt>
                <c:pt idx="136">
                  <c:v>1.3942727910756192E-14</c:v>
                </c:pt>
                <c:pt idx="137">
                  <c:v>1.3942726861931698E-14</c:v>
                </c:pt>
                <c:pt idx="138">
                  <c:v>1.3942725722462166E-14</c:v>
                </c:pt>
                <c:pt idx="139">
                  <c:v>1.3942724484513591E-14</c:v>
                </c:pt>
                <c:pt idx="140">
                  <c:v>1.394272313957491E-14</c:v>
                </c:pt>
                <c:pt idx="141">
                  <c:v>1.3942721678399494E-14</c:v>
                </c:pt>
                <c:pt idx="142">
                  <c:v>1.3942720090941611E-14</c:v>
                </c:pt>
                <c:pt idx="143">
                  <c:v>1.39427183662873E-14</c:v>
                </c:pt>
                <c:pt idx="144">
                  <c:v>1.3942716492579392E-14</c:v>
                </c:pt>
                <c:pt idx="145">
                  <c:v>1.3942714456935967E-14</c:v>
                </c:pt>
                <c:pt idx="146">
                  <c:v>1.3942712245361802E-14</c:v>
                </c:pt>
                <c:pt idx="147">
                  <c:v>1.3942709842652164E-14</c:v>
                </c:pt>
                <c:pt idx="148">
                  <c:v>1.3942707232288232E-14</c:v>
                </c:pt>
                <c:pt idx="149">
                  <c:v>1.3942704396323644E-14</c:v>
                </c:pt>
                <c:pt idx="150">
                  <c:v>1.3942701315261006E-14</c:v>
                </c:pt>
                <c:pt idx="151">
                  <c:v>1.3942697967917931E-14</c:v>
                </c:pt>
                <c:pt idx="152">
                  <c:v>1.3942694331281367E-14</c:v>
                </c:pt>
                <c:pt idx="153">
                  <c:v>1.3942690380349458E-14</c:v>
                </c:pt>
                <c:pt idx="154">
                  <c:v>1.3942686087959581E-14</c:v>
                </c:pt>
                <c:pt idx="155">
                  <c:v>1.3942681424601738E-14</c:v>
                </c:pt>
                <c:pt idx="156">
                  <c:v>1.3942676358215582E-14</c:v>
                </c:pt>
                <c:pt idx="157">
                  <c:v>1.3942670853970115E-14</c:v>
                </c:pt>
                <c:pt idx="158">
                  <c:v>1.394266487402417E-14</c:v>
                </c:pt>
                <c:pt idx="159">
                  <c:v>1.3942658377266402E-14</c:v>
                </c:pt>
                <c:pt idx="160">
                  <c:v>1.3942651319032581E-14</c:v>
                </c:pt>
                <c:pt idx="161">
                  <c:v>1.3942643650798648E-14</c:v>
                </c:pt>
                <c:pt idx="162">
                  <c:v>1.3942635319847165E-14</c:v>
                </c:pt>
                <c:pt idx="163">
                  <c:v>1.3942626268904921E-14</c:v>
                </c:pt>
                <c:pt idx="164">
                  <c:v>1.3942616435749318E-14</c:v>
                </c:pt>
                <c:pt idx="165">
                  <c:v>1.3942605752780707E-14</c:v>
                </c:pt>
                <c:pt idx="166">
                  <c:v>1.3942594146557692E-14</c:v>
                </c:pt>
                <c:pt idx="167">
                  <c:v>1.394258153729248E-14</c:v>
                </c:pt>
                <c:pt idx="168">
                  <c:v>1.3942567838302408E-14</c:v>
                </c:pt>
                <c:pt idx="169">
                  <c:v>1.3942552955414362E-14</c:v>
                </c:pt>
                <c:pt idx="170">
                  <c:v>1.3942536786317436E-14</c:v>
                </c:pt>
                <c:pt idx="171">
                  <c:v>1.3942519219859988E-14</c:v>
                </c:pt>
                <c:pt idx="172">
                  <c:v>1.3942500135285751E-14</c:v>
                </c:pt>
                <c:pt idx="173">
                  <c:v>1.3942479401404102E-14</c:v>
                </c:pt>
                <c:pt idx="174">
                  <c:v>1.3942456875688646E-14</c:v>
                </c:pt>
                <c:pt idx="175">
                  <c:v>1.3942432403297911E-14</c:v>
                </c:pt>
                <c:pt idx="176">
                  <c:v>1.3942405816011615E-14</c:v>
                </c:pt>
                <c:pt idx="177">
                  <c:v>1.3942376931074895E-14</c:v>
                </c:pt>
                <c:pt idx="178">
                  <c:v>1.3942345549942975E-14</c:v>
                </c:pt>
                <c:pt idx="179">
                  <c:v>1.394231145691732E-14</c:v>
                </c:pt>
                <c:pt idx="180">
                  <c:v>1.3942274417664116E-14</c:v>
                </c:pt>
                <c:pt idx="181">
                  <c:v>1.3942234177604921E-14</c:v>
                </c:pt>
                <c:pt idx="182">
                  <c:v>1.3942190460168397E-14</c:v>
                </c:pt>
                <c:pt idx="183">
                  <c:v>1.3942142964891262E-14</c:v>
                </c:pt>
                <c:pt idx="184">
                  <c:v>1.3942091365355292E-14</c:v>
                </c:pt>
                <c:pt idx="185">
                  <c:v>1.394203530694657E-14</c:v>
                </c:pt>
                <c:pt idx="186">
                  <c:v>1.3941974404421292E-14</c:v>
                </c:pt>
                <c:pt idx="187">
                  <c:v>1.394190823926183E-14</c:v>
                </c:pt>
                <c:pt idx="188">
                  <c:v>1.3941836356804852E-14</c:v>
                </c:pt>
                <c:pt idx="189">
                  <c:v>1.394175826312182E-14</c:v>
                </c:pt>
                <c:pt idx="190">
                  <c:v>1.394167342163083E-14</c:v>
                </c:pt>
                <c:pt idx="191">
                  <c:v>1.3941581249416536E-14</c:v>
                </c:pt>
                <c:pt idx="192">
                  <c:v>1.3941481113233049E-14</c:v>
                </c:pt>
                <c:pt idx="193">
                  <c:v>1.3941372325162908E-14</c:v>
                </c:pt>
                <c:pt idx="194">
                  <c:v>1.3941254137902253E-14</c:v>
                </c:pt>
                <c:pt idx="195">
                  <c:v>1.3941125739640508E-14</c:v>
                </c:pt>
                <c:pt idx="196">
                  <c:v>1.3940986248499609E-14</c:v>
                </c:pt>
                <c:pt idx="197">
                  <c:v>1.3940834706495362E-14</c:v>
                </c:pt>
                <c:pt idx="198">
                  <c:v>1.3940670072979773E-14</c:v>
                </c:pt>
                <c:pt idx="199">
                  <c:v>1.3940491217520377E-14</c:v>
                </c:pt>
                <c:pt idx="200">
                  <c:v>1.394029691216832E-14</c:v>
                </c:pt>
                <c:pt idx="201">
                  <c:v>1.394008582306318E-14</c:v>
                </c:pt>
                <c:pt idx="202">
                  <c:v>1.3939856501318263E-14</c:v>
                </c:pt>
                <c:pt idx="203">
                  <c:v>1.3939607373124888E-14</c:v>
                </c:pt>
                <c:pt idx="204">
                  <c:v>1.3939336729009916E-14</c:v>
                </c:pt>
                <c:pt idx="205">
                  <c:v>1.3939042712174352E-14</c:v>
                </c:pt>
                <c:pt idx="206">
                  <c:v>1.3938723305835563E-14</c:v>
                </c:pt>
                <c:pt idx="207">
                  <c:v>1.3938376319489164E-14</c:v>
                </c:pt>
                <c:pt idx="208">
                  <c:v>1.3937999373999265E-14</c:v>
                </c:pt>
                <c:pt idx="209">
                  <c:v>1.393758988541917E-14</c:v>
                </c:pt>
                <c:pt idx="210">
                  <c:v>1.3937145047435672E-14</c:v>
                </c:pt>
                <c:pt idx="211">
                  <c:v>1.3936661812322414E-14</c:v>
                </c:pt>
                <c:pt idx="212">
                  <c:v>1.3936136870277725E-14</c:v>
                </c:pt>
                <c:pt idx="213">
                  <c:v>1.3935566627013261E-14</c:v>
                </c:pt>
                <c:pt idx="214">
                  <c:v>1.393494717944843E-14</c:v>
                </c:pt>
                <c:pt idx="215">
                  <c:v>1.3934274289354739E-14</c:v>
                </c:pt>
                <c:pt idx="216">
                  <c:v>1.3933543354781961E-14</c:v>
                </c:pt>
                <c:pt idx="217">
                  <c:v>1.3932749379085012E-14</c:v>
                </c:pt>
                <c:pt idx="218">
                  <c:v>1.3931886937356623E-14</c:v>
                </c:pt>
                <c:pt idx="219">
                  <c:v>1.3930950140056755E-14</c:v>
                </c:pt>
                <c:pt idx="220">
                  <c:v>1.3929932593613485E-14</c:v>
                </c:pt>
                <c:pt idx="221">
                  <c:v>1.392882735775443E-14</c:v>
                </c:pt>
                <c:pt idx="222">
                  <c:v>1.39276268993102E-14</c:v>
                </c:pt>
                <c:pt idx="223">
                  <c:v>1.3926323042213534E-14</c:v>
                </c:pt>
                <c:pt idx="224">
                  <c:v>1.3924906913398541E-14</c:v>
                </c:pt>
                <c:pt idx="225">
                  <c:v>1.3923368884285463E-14</c:v>
                </c:pt>
                <c:pt idx="226">
                  <c:v>1.3921698507515438E-14</c:v>
                </c:pt>
                <c:pt idx="227">
                  <c:v>1.3919884448579447E-14</c:v>
                </c:pt>
                <c:pt idx="228">
                  <c:v>1.3917914411964065E-14</c:v>
                </c:pt>
                <c:pt idx="229">
                  <c:v>1.3915775061415451E-14</c:v>
                </c:pt>
                <c:pt idx="230">
                  <c:v>1.3913451933901587E-14</c:v>
                </c:pt>
                <c:pt idx="231">
                  <c:v>1.3910929346831864E-14</c:v>
                </c:pt>
                <c:pt idx="232">
                  <c:v>1.3908190298073215E-14</c:v>
                </c:pt>
                <c:pt idx="233">
                  <c:v>1.3905216358282807E-14</c:v>
                </c:pt>
                <c:pt idx="234">
                  <c:v>1.3901987555060935E-14</c:v>
                </c:pt>
                <c:pt idx="235">
                  <c:v>1.3898482248413156E-14</c:v>
                </c:pt>
                <c:pt idx="236">
                  <c:v>1.3894676997000469E-14</c:v>
                </c:pt>
                <c:pt idx="237">
                  <c:v>1.3890546414649842E-14</c:v>
                </c:pt>
                <c:pt idx="238">
                  <c:v>1.3886063016597772E-14</c:v>
                </c:pt>
                <c:pt idx="239">
                  <c:v>1.3881197054946291E-14</c:v>
                </c:pt>
                <c:pt idx="240">
                  <c:v>1.3875916342827527E-14</c:v>
                </c:pt>
                <c:pt idx="241">
                  <c:v>1.3870186066800131E-14</c:v>
                </c:pt>
                <c:pt idx="242">
                  <c:v>1.3863968587041805E-14</c:v>
                </c:pt>
                <c:pt idx="243">
                  <c:v>1.3857223224959635E-14</c:v>
                </c:pt>
                <c:pt idx="244">
                  <c:v>1.3849906037916052E-14</c:v>
                </c:pt>
                <c:pt idx="245">
                  <c:v>1.3841969580867867E-14</c:v>
                </c:pt>
                <c:pt idx="246">
                  <c:v>1.3833362654842612E-14</c:v>
                </c:pt>
                <c:pt idx="247">
                  <c:v>1.3824030042333596E-14</c:v>
                </c:pt>
                <c:pt idx="248">
                  <c:v>1.3813912229890561E-14</c:v>
                </c:pt>
                <c:pt idx="249">
                  <c:v>1.3802945118418862E-14</c:v>
                </c:pt>
                <c:pt idx="250">
                  <c:v>1.3791059721985634E-14</c:v>
                </c:pt>
                <c:pt idx="251">
                  <c:v>1.3778181856271136E-14</c:v>
                </c:pt>
                <c:pt idx="252">
                  <c:v>1.3764231818205688E-14</c:v>
                </c:pt>
                <c:pt idx="253">
                  <c:v>1.3749124058803124E-14</c:v>
                </c:pt>
                <c:pt idx="254">
                  <c:v>1.3732766851750081E-14</c:v>
                </c:pt>
                <c:pt idx="255">
                  <c:v>1.3715061960941074E-14</c:v>
                </c:pt>
                <c:pt idx="256">
                  <c:v>1.3695904310871806E-14</c:v>
                </c:pt>
                <c:pt idx="257">
                  <c:v>1.3675181664620962E-14</c:v>
                </c:pt>
                <c:pt idx="258">
                  <c:v>1.3652774315069851E-14</c:v>
                </c:pt>
                <c:pt idx="259">
                  <c:v>1.3628554796030487E-14</c:v>
                </c:pt>
                <c:pt idx="260">
                  <c:v>1.3602387621075788E-14</c:v>
                </c:pt>
                <c:pt idx="261">
                  <c:v>1.3574129059084934E-14</c:v>
                </c:pt>
                <c:pt idx="262">
                  <c:v>1.3543626956821962E-14</c:v>
                </c:pt>
                <c:pt idx="263">
                  <c:v>1.3510720620239161E-14</c:v>
                </c:pt>
                <c:pt idx="264">
                  <c:v>1.3475240767612211E-14</c:v>
                </c:pt>
                <c:pt idx="265">
                  <c:v>1.3437009569036726E-14</c:v>
                </c:pt>
                <c:pt idx="266">
                  <c:v>1.3395840788196673E-14</c:v>
                </c:pt>
                <c:pt idx="267">
                  <c:v>1.3351540043594085E-14</c:v>
                </c:pt>
                <c:pt idx="268">
                  <c:v>1.3303905207530655E-14</c:v>
                </c:pt>
                <c:pt idx="269">
                  <c:v>1.3252726961962265E-14</c:v>
                </c:pt>
                <c:pt idx="270">
                  <c:v>1.3197789530802329E-14</c:v>
                </c:pt>
                <c:pt idx="271">
                  <c:v>1.3138871608202534E-14</c:v>
                </c:pt>
                <c:pt idx="272">
                  <c:v>1.3075747501658053E-14</c:v>
                </c:pt>
                <c:pt idx="273">
                  <c:v>1.3008188507320177E-14</c:v>
                </c:pt>
                <c:pt idx="274">
                  <c:v>1.293596453250662E-14</c:v>
                </c:pt>
                <c:pt idx="275">
                  <c:v>1.2858845976935127E-14</c:v>
                </c:pt>
                <c:pt idx="276">
                  <c:v>1.2776605879542018E-14</c:v>
                </c:pt>
                <c:pt idx="277">
                  <c:v>1.2689022331790733E-14</c:v>
                </c:pt>
                <c:pt idx="278">
                  <c:v>1.259588115107431E-14</c:v>
                </c:pt>
                <c:pt idx="279">
                  <c:v>1.2496978799187499E-14</c:v>
                </c:pt>
                <c:pt idx="280">
                  <c:v>1.2392125520984111E-14</c:v>
                </c:pt>
                <c:pt idx="281">
                  <c:v>1.2281148667443343E-14</c:v>
                </c:pt>
                <c:pt idx="282">
                  <c:v>1.2163896155751963E-14</c:v>
                </c:pt>
                <c:pt idx="283">
                  <c:v>1.2040240007101194E-14</c:v>
                </c:pt>
                <c:pt idx="284">
                  <c:v>1.1910079891246768E-14</c:v>
                </c:pt>
                <c:pt idx="285">
                  <c:v>1.1773346596144744E-14</c:v>
                </c:pt>
                <c:pt idx="286">
                  <c:v>1.1630005331894097E-14</c:v>
                </c:pt>
                <c:pt idx="287">
                  <c:v>1.1480058771566912E-14</c:v>
                </c:pt>
                <c:pt idx="288">
                  <c:v>1.1323549728054894E-14</c:v>
                </c:pt>
                <c:pt idx="289">
                  <c:v>1.1160563366493486E-14</c:v>
                </c:pt>
                <c:pt idx="290">
                  <c:v>1.0991228856680908E-14</c:v>
                </c:pt>
                <c:pt idx="291">
                  <c:v>1.0815720379504563E-14</c:v>
                </c:pt>
                <c:pt idx="292">
                  <c:v>1.0634257415759667E-14</c:v>
                </c:pt>
                <c:pt idx="293">
                  <c:v>1.0447104264601443E-14</c:v>
                </c:pt>
                <c:pt idx="294">
                  <c:v>1.0254568761582165E-14</c:v>
                </c:pt>
                <c:pt idx="295">
                  <c:v>1.0057000191821124E-14</c:v>
                </c:pt>
                <c:pt idx="296">
                  <c:v>9.8547864210973528E-15</c:v>
                </c:pt>
                <c:pt idx="297">
                  <c:v>9.6483502950973216E-15</c:v>
                </c:pt>
                <c:pt idx="298">
                  <c:v>9.4381453831591479E-15</c:v>
                </c:pt>
                <c:pt idx="299">
                  <c:v>9.2246511661301193E-15</c:v>
                </c:pt>
                <c:pt idx="300">
                  <c:v>9.0083677870521701E-15</c:v>
                </c:pt>
                <c:pt idx="301">
                  <c:v>8.7898104972455476E-15</c:v>
                </c:pt>
                <c:pt idx="302">
                  <c:v>8.5695039382602235E-15</c:v>
                </c:pt>
                <c:pt idx="303">
                  <c:v>8.3479764018227612E-15</c:v>
                </c:pt>
                <c:pt idx="304">
                  <c:v>8.1257542054477503E-15</c:v>
                </c:pt>
                <c:pt idx="305">
                  <c:v>7.903356311345025E-15</c:v>
                </c:pt>
                <c:pt idx="306">
                  <c:v>7.6812893014905006E-15</c:v>
                </c:pt>
                <c:pt idx="307">
                  <c:v>7.4600428033475083E-15</c:v>
                </c:pt>
                <c:pt idx="308">
                  <c:v>7.2400854399626945E-15</c:v>
                </c:pt>
                <c:pt idx="309">
                  <c:v>7.021861356281162E-15</c:v>
                </c:pt>
                <c:pt idx="310">
                  <c:v>6.8057873517327197E-15</c:v>
                </c:pt>
                <c:pt idx="311">
                  <c:v>6.5922506284810007E-15</c:v>
                </c:pt>
                <c:pt idx="312">
                  <c:v>6.3816071460542658E-15</c:v>
                </c:pt>
                <c:pt idx="313">
                  <c:v>6.1741805570027983E-15</c:v>
                </c:pt>
                <c:pt idx="314">
                  <c:v>5.970261685133042E-15</c:v>
                </c:pt>
                <c:pt idx="315">
                  <c:v>5.7701084979051906E-15</c:v>
                </c:pt>
                <c:pt idx="316">
                  <c:v>5.5739465177057949E-15</c:v>
                </c:pt>
                <c:pt idx="317">
                  <c:v>5.381969612720163E-15</c:v>
                </c:pt>
                <c:pt idx="318">
                  <c:v>5.1943411067178043E-15</c:v>
                </c:pt>
                <c:pt idx="319">
                  <c:v>5.0111951478395127E-15</c:v>
                </c:pt>
                <c:pt idx="320">
                  <c:v>4.8326382790173395E-15</c:v>
                </c:pt>
                <c:pt idx="321">
                  <c:v>4.6587511565454353E-15</c:v>
                </c:pt>
                <c:pt idx="322">
                  <c:v>4.4895903681487221E-15</c:v>
                </c:pt>
                <c:pt idx="323">
                  <c:v>4.3251903073076259E-15</c:v>
                </c:pt>
                <c:pt idx="324">
                  <c:v>4.1655650662801316E-15</c:v>
                </c:pt>
                <c:pt idx="325">
                  <c:v>4.0107103159609115E-15</c:v>
                </c:pt>
                <c:pt idx="326">
                  <c:v>3.8606051462327935E-15</c:v>
                </c:pt>
                <c:pt idx="327">
                  <c:v>3.7152138456495662E-15</c:v>
                </c:pt>
                <c:pt idx="328">
                  <c:v>3.5744876040402449E-15</c:v>
                </c:pt>
                <c:pt idx="329">
                  <c:v>3.438366125883481E-15</c:v>
                </c:pt>
                <c:pt idx="330">
                  <c:v>3.3067791460380875E-15</c:v>
                </c:pt>
                <c:pt idx="331">
                  <c:v>3.1796478426298496E-15</c:v>
                </c:pt>
                <c:pt idx="332">
                  <c:v>3.0568861446043848E-15</c:v>
                </c:pt>
                <c:pt idx="333">
                  <c:v>2.9384019336911853E-15</c:v>
                </c:pt>
                <c:pt idx="334">
                  <c:v>2.8240981423259124E-15</c:v>
                </c:pt>
                <c:pt idx="335">
                  <c:v>2.7138737504928517E-15</c:v>
                </c:pt>
                <c:pt idx="336">
                  <c:v>2.6076246855218831E-15</c:v>
                </c:pt>
                <c:pt idx="337">
                  <c:v>2.5052446296548501E-15</c:v>
                </c:pt>
                <c:pt idx="338">
                  <c:v>2.406625740726065E-15</c:v>
                </c:pt>
                <c:pt idx="339">
                  <c:v>2.3116592916249922E-15</c:v>
                </c:pt>
                <c:pt idx="340">
                  <c:v>2.2202362343623947E-15</c:v>
                </c:pt>
                <c:pt idx="341">
                  <c:v>2.1322476945785332E-15</c:v>
                </c:pt>
                <c:pt idx="342">
                  <c:v>2.0475854022423563E-15</c:v>
                </c:pt>
                <c:pt idx="343">
                  <c:v>1.966142064119584E-15</c:v>
                </c:pt>
                <c:pt idx="344">
                  <c:v>1.8878116833565348E-15</c:v>
                </c:pt>
                <c:pt idx="345">
                  <c:v>1.8124898312533631E-15</c:v>
                </c:pt>
                <c:pt idx="346">
                  <c:v>1.7400738759991146E-15</c:v>
                </c:pt>
                <c:pt idx="347">
                  <c:v>1.670463172825102E-15</c:v>
                </c:pt>
                <c:pt idx="348">
                  <c:v>1.6035592197101071E-15</c:v>
                </c:pt>
                <c:pt idx="349">
                  <c:v>1.5392657824496829E-15</c:v>
                </c:pt>
                <c:pt idx="350">
                  <c:v>1.4774889925875409E-15</c:v>
                </c:pt>
                <c:pt idx="351">
                  <c:v>1.4181374214033118E-15</c:v>
                </c:pt>
                <c:pt idx="352">
                  <c:v>1.3611221328617145E-15</c:v>
                </c:pt>
                <c:pt idx="353">
                  <c:v>1.3063567181548595E-15</c:v>
                </c:pt>
                <c:pt idx="354">
                  <c:v>1.2537573142130223E-15</c:v>
                </c:pt>
                <c:pt idx="355">
                  <c:v>1.2032426083208639E-15</c:v>
                </c:pt>
                <c:pt idx="356">
                  <c:v>1.1547338307556899E-15</c:v>
                </c:pt>
                <c:pt idx="357">
                  <c:v>1.108154737161132E-15</c:v>
                </c:pt>
                <c:pt idx="358">
                  <c:v>1.0634315821839389E-15</c:v>
                </c:pt>
                <c:pt idx="359">
                  <c:v>1.0204930857319635E-15</c:v>
                </c:pt>
                <c:pt idx="360">
                  <c:v>9.7927039305749802E-16</c:v>
                </c:pt>
                <c:pt idx="361">
                  <c:v>9.3969702973032554E-16</c:v>
                </c:pt>
                <c:pt idx="362">
                  <c:v>9.0170885243920172E-16</c:v>
                </c:pt>
                <c:pt idx="363">
                  <c:v>8.6524399644686616E-16</c:v>
                </c:pt>
                <c:pt idx="364">
                  <c:v>8.3024282042191165E-16</c:v>
                </c:pt>
                <c:pt idx="365">
                  <c:v>7.9664784927963641E-16</c:v>
                </c:pt>
                <c:pt idx="366">
                  <c:v>7.6440371558243245E-16</c:v>
                </c:pt>
                <c:pt idx="367">
                  <c:v>7.3345709997765662E-16</c:v>
                </c:pt>
                <c:pt idx="368">
                  <c:v>7.03756671086063E-16</c:v>
                </c:pt>
                <c:pt idx="369">
                  <c:v>6.7525302519663248E-16</c:v>
                </c:pt>
                <c:pt idx="370">
                  <c:v>6.478986260725262E-16</c:v>
                </c:pt>
                <c:pt idx="371">
                  <c:v>6.2164774512793555E-16</c:v>
                </c:pt>
                <c:pt idx="372">
                  <c:v>5.9645640219579264E-16</c:v>
                </c:pt>
                <c:pt idx="373">
                  <c:v>5.7228230707126325E-16</c:v>
                </c:pt>
                <c:pt idx="374">
                  <c:v>5.490848019850925E-16</c:v>
                </c:pt>
                <c:pt idx="375">
                  <c:v>5.2682480513388653E-16</c:v>
                </c:pt>
                <c:pt idx="376">
                  <c:v>5.0546475537062595E-16</c:v>
                </c:pt>
                <c:pt idx="377">
                  <c:v>4.8496855813812313E-16</c:v>
                </c:pt>
                <c:pt idx="378">
                  <c:v>4.653015327100007E-16</c:v>
                </c:pt>
                <c:pt idx="379">
                  <c:v>4.4643036078815406E-16</c:v>
                </c:pt>
                <c:pt idx="380">
                  <c:v>4.2832303649202866E-16</c:v>
                </c:pt>
                <c:pt idx="381">
                  <c:v>4.1094881776332736E-16</c:v>
                </c:pt>
                <c:pt idx="382">
                  <c:v>3.942781791996414E-16</c:v>
                </c:pt>
                <c:pt idx="383">
                  <c:v>3.7828276632183683E-16</c:v>
                </c:pt>
                <c:pt idx="384">
                  <c:v>3.6293535127259503E-16</c:v>
                </c:pt>
                <c:pt idx="385">
                  <c:v>3.4820978993729954E-16</c:v>
                </c:pt>
                <c:pt idx="386">
                  <c:v>3.3408098047305737E-16</c:v>
                </c:pt>
                <c:pt idx="387">
                  <c:v>3.2052482322727675E-16</c:v>
                </c:pt>
                <c:pt idx="388">
                  <c:v>3.0751818202350114E-16</c:v>
                </c:pt>
                <c:pt idx="389">
                  <c:v>2.9503884678915657E-16</c:v>
                </c:pt>
                <c:pt idx="390">
                  <c:v>2.8306549749744557E-16</c:v>
                </c:pt>
                <c:pt idx="391">
                  <c:v>2.7157766939362968E-16</c:v>
                </c:pt>
                <c:pt idx="392">
                  <c:v>2.6055571947441617E-16</c:v>
                </c:pt>
                <c:pt idx="393">
                  <c:v>2.4998079418805237E-16</c:v>
                </c:pt>
                <c:pt idx="394">
                  <c:v>2.3983479832186036E-16</c:v>
                </c:pt>
                <c:pt idx="395">
                  <c:v>2.3010036504345368E-16</c:v>
                </c:pt>
                <c:pt idx="396">
                  <c:v>2.207608270615012E-16</c:v>
                </c:pt>
                <c:pt idx="397">
                  <c:v>2.1180018887191027E-16</c:v>
                </c:pt>
                <c:pt idx="398">
                  <c:v>2.0320310005526329E-16</c:v>
                </c:pt>
                <c:pt idx="399">
                  <c:v>1.9495482959167057E-16</c:v>
                </c:pt>
                <c:pt idx="400">
                  <c:v>1.870412411594862E-16</c:v>
                </c:pt>
                <c:pt idx="401">
                  <c:v>1.7944876938482039E-16</c:v>
                </c:pt>
                <c:pt idx="402">
                  <c:v>1.7216439700932602E-16</c:v>
                </c:pt>
                <c:pt idx="403">
                  <c:v>1.6517563294432339E-16</c:v>
                </c:pt>
                <c:pt idx="404">
                  <c:v>1.5847049118004253E-16</c:v>
                </c:pt>
                <c:pt idx="405">
                  <c:v>1.5203747051943319E-16</c:v>
                </c:pt>
                <c:pt idx="406">
                  <c:v>1.4586553510677317E-16</c:v>
                </c:pt>
                <c:pt idx="407">
                  <c:v>1.3994409572208199E-16</c:v>
                </c:pt>
                <c:pt idx="408">
                  <c:v>1.3426299181311449E-16</c:v>
                </c:pt>
                <c:pt idx="409">
                  <c:v>1.2881247423756415E-16</c:v>
                </c:pt>
                <c:pt idx="410">
                  <c:v>1.2358318868887812E-16</c:v>
                </c:pt>
                <c:pt idx="411">
                  <c:v>1.1856615977992504E-16</c:v>
                </c:pt>
                <c:pt idx="412">
                  <c:v>1.1375277575956492E-16</c:v>
                </c:pt>
                <c:pt idx="413">
                  <c:v>1.0913477383797575E-16</c:v>
                </c:pt>
                <c:pt idx="414">
                  <c:v>1.0470422609739908E-16</c:v>
                </c:pt>
                <c:pt idx="415">
                  <c:v>1.0045352596574036E-16</c:v>
                </c:pt>
                <c:pt idx="416">
                  <c:v>9.63753752312471E-17</c:v>
                </c:pt>
                <c:pt idx="417">
                  <c:v>9.2462771577240627E-17</c:v>
                </c:pt>
                <c:pt idx="418">
                  <c:v>8.8708996616622279E-17</c:v>
                </c:pt>
                <c:pt idx="419">
                  <c:v>8.5107604406601501E-17</c:v>
                </c:pt>
                <c:pt idx="420">
                  <c:v>8.1652410424799517E-17</c:v>
                </c:pt>
                <c:pt idx="421">
                  <c:v>7.8337480988569023E-17</c:v>
                </c:pt>
                <c:pt idx="422">
                  <c:v>7.5157123100048278E-17</c:v>
                </c:pt>
                <c:pt idx="423">
                  <c:v>7.2105874700111254E-17</c:v>
                </c:pt>
                <c:pt idx="424">
                  <c:v>6.9178495315007576E-17</c:v>
                </c:pt>
                <c:pt idx="425">
                  <c:v>6.636995708010136E-17</c:v>
                </c:pt>
                <c:pt idx="426">
                  <c:v>6.3675436125705241E-17</c:v>
                </c:pt>
                <c:pt idx="427">
                  <c:v>6.1090304310585543E-17</c:v>
                </c:pt>
                <c:pt idx="428">
                  <c:v>5.8610121289258607E-17</c:v>
                </c:pt>
                <c:pt idx="429">
                  <c:v>5.6230626899746198E-17</c:v>
                </c:pt>
                <c:pt idx="430">
                  <c:v>5.3947733858959781E-17</c:v>
                </c:pt>
                <c:pt idx="431">
                  <c:v>5.1757520753397816E-17</c:v>
                </c:pt>
                <c:pt idx="432">
                  <c:v>4.9656225313306362E-17</c:v>
                </c:pt>
                <c:pt idx="433">
                  <c:v>4.7640237958927865E-17</c:v>
                </c:pt>
                <c:pt idx="434">
                  <c:v>4.5706095607907142E-17</c:v>
                </c:pt>
                <c:pt idx="435">
                  <c:v>4.3850475733345553E-17</c:v>
                </c:pt>
                <c:pt idx="436">
                  <c:v>4.207019066242543E-17</c:v>
                </c:pt>
                <c:pt idx="437">
                  <c:v>4.0362182105910624E-17</c:v>
                </c:pt>
                <c:pt idx="438">
                  <c:v>3.8723515909220217E-17</c:v>
                </c:pt>
                <c:pt idx="439">
                  <c:v>3.7151377016142188E-17</c:v>
                </c:pt>
                <c:pt idx="440">
                  <c:v>3.5643064636608828E-17</c:v>
                </c:pt>
                <c:pt idx="441">
                  <c:v>3.4195987610293165E-17</c:v>
                </c:pt>
                <c:pt idx="442">
                  <c:v>3.2807659958124119E-17</c:v>
                </c:pt>
                <c:pt idx="443">
                  <c:v>3.1475696614122805E-17</c:v>
                </c:pt>
                <c:pt idx="444">
                  <c:v>3.0197809330276366E-17</c:v>
                </c:pt>
                <c:pt idx="445">
                  <c:v>2.8971802747449884E-17</c:v>
                </c:pt>
                <c:pt idx="446">
                  <c:v>2.7795570625624407E-17</c:v>
                </c:pt>
                <c:pt idx="447">
                  <c:v>2.6667092227012265E-17</c:v>
                </c:pt>
                <c:pt idx="448">
                  <c:v>2.5584428845863226E-17</c:v>
                </c:pt>
                <c:pt idx="449">
                  <c:v>2.4545720479027357E-17</c:v>
                </c:pt>
                <c:pt idx="450">
                  <c:v>2.3549182631570038E-17</c:v>
                </c:pt>
                <c:pt idx="451">
                  <c:v>2.2593103251974629E-17</c:v>
                </c:pt>
                <c:pt idx="452">
                  <c:v>2.1675839791680011E-17</c:v>
                </c:pt>
                <c:pt idx="453">
                  <c:v>2.0795816383920194E-17</c:v>
                </c:pt>
                <c:pt idx="454">
                  <c:v>1.9951521137027026E-17</c:v>
                </c:pt>
                <c:pt idx="455">
                  <c:v>1.914150353756094E-17</c:v>
                </c:pt>
                <c:pt idx="456">
                  <c:v>1.836437195881673E-17</c:v>
                </c:pt>
                <c:pt idx="457">
                  <c:v>1.7618791270432973E-17</c:v>
                </c:pt>
                <c:pt idx="458">
                  <c:v>1.6903480545006108E-17</c:v>
                </c:pt>
                <c:pt idx="459">
                  <c:v>1.6217210857775595E-17</c:v>
                </c:pt>
                <c:pt idx="460">
                  <c:v>1.555880317560694E-17</c:v>
                </c:pt>
                <c:pt idx="461">
                  <c:v>1.4927126331650551E-17</c:v>
                </c:pt>
                <c:pt idx="462">
                  <c:v>1.4321095082201008E-17</c:v>
                </c:pt>
                <c:pt idx="463">
                  <c:v>1.3739668242423921E-17</c:v>
                </c:pt>
                <c:pt idx="464">
                  <c:v>1.3181846897750172E-17</c:v>
                </c:pt>
                <c:pt idx="465">
                  <c:v>1.2646672687867313E-17</c:v>
                </c:pt>
                <c:pt idx="466">
                  <c:v>1.2133226160365135E-17</c:v>
                </c:pt>
                <c:pt idx="467">
                  <c:v>1.1640625191206781E-17</c:v>
                </c:pt>
                <c:pt idx="468">
                  <c:v>1.1168023469315589E-17</c:v>
                </c:pt>
                <c:pt idx="469">
                  <c:v>1.0714609042675536E-17</c:v>
                </c:pt>
                <c:pt idx="470">
                  <c:v>1.0279602923449357E-17</c:v>
                </c:pt>
                <c:pt idx="471">
                  <c:v>9.8622577497188271E-18</c:v>
                </c:pt>
                <c:pt idx="472">
                  <c:v>9.4618565015509662E-18</c:v>
                </c:pt>
                <c:pt idx="473">
                  <c:v>9.0777112691831468E-18</c:v>
                </c:pt>
                <c:pt idx="474">
                  <c:v>8.7091620712139605E-18</c:v>
                </c:pt>
                <c:pt idx="475">
                  <c:v>8.3555757207690622E-18</c:v>
                </c:pt>
                <c:pt idx="476">
                  <c:v>8.0163447376955652E-18</c:v>
                </c:pt>
                <c:pt idx="477">
                  <c:v>7.6908863049165325E-18</c:v>
                </c:pt>
                <c:pt idx="478">
                  <c:v>7.3786412671529196E-18</c:v>
                </c:pt>
                <c:pt idx="479">
                  <c:v>7.079073170293957E-18</c:v>
                </c:pt>
                <c:pt idx="480">
                  <c:v>6.7916673397654138E-18</c:v>
                </c:pt>
                <c:pt idx="481">
                  <c:v>6.5159299963128627E-18</c:v>
                </c:pt>
                <c:pt idx="482">
                  <c:v>6.2513874076818821E-18</c:v>
                </c:pt>
                <c:pt idx="483">
                  <c:v>5.9975850747370296E-18</c:v>
                </c:pt>
                <c:pt idx="484">
                  <c:v>5.7540869506224637E-18</c:v>
                </c:pt>
                <c:pt idx="485">
                  <c:v>5.5204746916225478E-18</c:v>
                </c:pt>
                <c:pt idx="486">
                  <c:v>5.2963469384356004E-18</c:v>
                </c:pt>
                <c:pt idx="487">
                  <c:v>5.0813186266265014E-18</c:v>
                </c:pt>
                <c:pt idx="488">
                  <c:v>4.8750203250731887E-18</c:v>
                </c:pt>
                <c:pt idx="489">
                  <c:v>4.6770976012711119E-18</c:v>
                </c:pt>
                <c:pt idx="490">
                  <c:v>4.4872104124049465E-18</c:v>
                </c:pt>
                <c:pt idx="491">
                  <c:v>4.3050325211417574E-18</c:v>
                </c:pt>
                <c:pt idx="492">
                  <c:v>4.1302509351419775E-18</c:v>
                </c:pt>
                <c:pt idx="493">
                  <c:v>3.9625653693252233E-18</c:v>
                </c:pt>
                <c:pt idx="494">
                  <c:v>3.8016877299674502E-18</c:v>
                </c:pt>
                <c:pt idx="495">
                  <c:v>3.6473416197427703E-18</c:v>
                </c:pt>
                <c:pt idx="496">
                  <c:v>3.4992618628601381E-18</c:v>
                </c:pt>
                <c:pt idx="497">
                  <c:v>3.3571940494786001E-18</c:v>
                </c:pt>
                <c:pt idx="498">
                  <c:v>3.2208940986188453E-18</c:v>
                </c:pt>
                <c:pt idx="499">
                  <c:v>3.0901278388199865E-18</c:v>
                </c:pt>
                <c:pt idx="500">
                  <c:v>2.9646706058210823E-18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5A-4999-B1ED-47B9353D7253}"/>
            </c:ext>
          </c:extLst>
        </c:ser>
        <c:ser>
          <c:idx val="2"/>
          <c:order val="2"/>
          <c:tx>
            <c:strRef>
              <c:f>Calculations!$W$1</c:f>
              <c:strCache>
                <c:ptCount val="1"/>
                <c:pt idx="0">
                  <c:v>Amplifier Current Noise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Calculations!$W$3:$W$524</c:f>
              <c:numCache>
                <c:formatCode>0.00E+00</c:formatCode>
                <c:ptCount val="522"/>
                <c:pt idx="0">
                  <c:v>5.4999999999391751E-15</c:v>
                </c:pt>
                <c:pt idx="1">
                  <c:v>5.4999999999339221E-15</c:v>
                </c:pt>
                <c:pt idx="2">
                  <c:v>5.4999999999282092E-15</c:v>
                </c:pt>
                <c:pt idx="3">
                  <c:v>5.4999999999220056E-15</c:v>
                </c:pt>
                <c:pt idx="4">
                  <c:v>5.4999999999152608E-15</c:v>
                </c:pt>
                <c:pt idx="5">
                  <c:v>5.4999999999079378E-15</c:v>
                </c:pt>
                <c:pt idx="6">
                  <c:v>5.4999999998999829E-15</c:v>
                </c:pt>
                <c:pt idx="7">
                  <c:v>5.4999999998913402E-15</c:v>
                </c:pt>
                <c:pt idx="8">
                  <c:v>5.4999999998819488E-15</c:v>
                </c:pt>
                <c:pt idx="9">
                  <c:v>5.4999999998717464E-15</c:v>
                </c:pt>
                <c:pt idx="10">
                  <c:v>5.4999999998606598E-15</c:v>
                </c:pt>
                <c:pt idx="11">
                  <c:v>5.4999999998486194E-15</c:v>
                </c:pt>
                <c:pt idx="12">
                  <c:v>5.4999999998355322E-15</c:v>
                </c:pt>
                <c:pt idx="13">
                  <c:v>5.4999999998213232E-15</c:v>
                </c:pt>
                <c:pt idx="14">
                  <c:v>5.4999999998058773E-15</c:v>
                </c:pt>
                <c:pt idx="15">
                  <c:v>5.4999999997890991E-15</c:v>
                </c:pt>
                <c:pt idx="16">
                  <c:v>5.4999999997708732E-15</c:v>
                </c:pt>
                <c:pt idx="17">
                  <c:v>5.4999999997510689E-15</c:v>
                </c:pt>
                <c:pt idx="18">
                  <c:v>5.4999999997295558E-15</c:v>
                </c:pt>
                <c:pt idx="19">
                  <c:v>5.4999999997061866E-15</c:v>
                </c:pt>
                <c:pt idx="20">
                  <c:v>5.4999999996807908E-15</c:v>
                </c:pt>
                <c:pt idx="21">
                  <c:v>5.4999999996532036E-15</c:v>
                </c:pt>
                <c:pt idx="22">
                  <c:v>5.4999999996232324E-15</c:v>
                </c:pt>
                <c:pt idx="23">
                  <c:v>5.4999999995906682E-15</c:v>
                </c:pt>
                <c:pt idx="24">
                  <c:v>5.4999999995552933E-15</c:v>
                </c:pt>
                <c:pt idx="25">
                  <c:v>5.4999999995168545E-15</c:v>
                </c:pt>
                <c:pt idx="26">
                  <c:v>5.4999999994751032E-15</c:v>
                </c:pt>
                <c:pt idx="27">
                  <c:v>5.499999999429735E-15</c:v>
                </c:pt>
                <c:pt idx="28">
                  <c:v>5.4999999993804494E-15</c:v>
                </c:pt>
                <c:pt idx="29">
                  <c:v>5.4999999993269039E-15</c:v>
                </c:pt>
                <c:pt idx="30">
                  <c:v>5.4999999992687348E-15</c:v>
                </c:pt>
                <c:pt idx="31">
                  <c:v>5.4999999992055329E-15</c:v>
                </c:pt>
                <c:pt idx="32">
                  <c:v>5.499999999136872E-15</c:v>
                </c:pt>
                <c:pt idx="33">
                  <c:v>5.4999999990622758E-15</c:v>
                </c:pt>
                <c:pt idx="34">
                  <c:v>5.4999999989812298E-15</c:v>
                </c:pt>
                <c:pt idx="35">
                  <c:v>5.4999999988931826E-15</c:v>
                </c:pt>
                <c:pt idx="36">
                  <c:v>5.499999998797523E-15</c:v>
                </c:pt>
                <c:pt idx="37">
                  <c:v>5.4999999986936032E-15</c:v>
                </c:pt>
                <c:pt idx="38">
                  <c:v>5.4999999985806967E-15</c:v>
                </c:pt>
                <c:pt idx="39">
                  <c:v>5.499999998458028E-15</c:v>
                </c:pt>
                <c:pt idx="40">
                  <c:v>5.4999999983247626E-15</c:v>
                </c:pt>
                <c:pt idx="41">
                  <c:v>5.4999999981799822E-15</c:v>
                </c:pt>
                <c:pt idx="42">
                  <c:v>5.4999999980226841E-15</c:v>
                </c:pt>
                <c:pt idx="43">
                  <c:v>5.4999999978517931E-15</c:v>
                </c:pt>
                <c:pt idx="44">
                  <c:v>5.4999999976661316E-15</c:v>
                </c:pt>
                <c:pt idx="45">
                  <c:v>5.4999999974644301E-15</c:v>
                </c:pt>
                <c:pt idx="46">
                  <c:v>5.4999999972452893E-15</c:v>
                </c:pt>
                <c:pt idx="47">
                  <c:v>5.4999999970072103E-15</c:v>
                </c:pt>
                <c:pt idx="48">
                  <c:v>5.4999999967485562E-15</c:v>
                </c:pt>
                <c:pt idx="49">
                  <c:v>5.4999999964675513E-15</c:v>
                </c:pt>
                <c:pt idx="50">
                  <c:v>5.4999999961622574E-15</c:v>
                </c:pt>
                <c:pt idx="51">
                  <c:v>5.4999999958305761E-15</c:v>
                </c:pt>
                <c:pt idx="52">
                  <c:v>5.4999999954702292E-15</c:v>
                </c:pt>
                <c:pt idx="53">
                  <c:v>5.4999999950787435E-15</c:v>
                </c:pt>
                <c:pt idx="54">
                  <c:v>5.4999999946534189E-15</c:v>
                </c:pt>
                <c:pt idx="55">
                  <c:v>5.4999999941913405E-15</c:v>
                </c:pt>
                <c:pt idx="56">
                  <c:v>5.499999993689322E-15</c:v>
                </c:pt>
                <c:pt idx="57">
                  <c:v>5.499999993143917E-15</c:v>
                </c:pt>
                <c:pt idx="58">
                  <c:v>5.4999999925513783E-15</c:v>
                </c:pt>
                <c:pt idx="59">
                  <c:v>5.4999999919076253E-15</c:v>
                </c:pt>
                <c:pt idx="60">
                  <c:v>5.4999999912082377E-15</c:v>
                </c:pt>
                <c:pt idx="61">
                  <c:v>5.4999999904484045E-15</c:v>
                </c:pt>
                <c:pt idx="62">
                  <c:v>5.4999999896229011E-15</c:v>
                </c:pt>
                <c:pt idx="63">
                  <c:v>5.4999999887260498E-15</c:v>
                </c:pt>
                <c:pt idx="64">
                  <c:v>5.4999999877516914E-15</c:v>
                </c:pt>
                <c:pt idx="65">
                  <c:v>5.4999999866931277E-15</c:v>
                </c:pt>
                <c:pt idx="66">
                  <c:v>5.4999999855430718E-15</c:v>
                </c:pt>
                <c:pt idx="67">
                  <c:v>5.4999999842936226E-15</c:v>
                </c:pt>
                <c:pt idx="68">
                  <c:v>5.4999999829361902E-15</c:v>
                </c:pt>
                <c:pt idx="69">
                  <c:v>5.4999999814614392E-15</c:v>
                </c:pt>
                <c:pt idx="70">
                  <c:v>5.4999999798592304E-15</c:v>
                </c:pt>
                <c:pt idx="71">
                  <c:v>5.499999978118552E-15</c:v>
                </c:pt>
                <c:pt idx="72">
                  <c:v>5.4999999762274362E-15</c:v>
                </c:pt>
                <c:pt idx="73">
                  <c:v>5.499999974172878E-15</c:v>
                </c:pt>
                <c:pt idx="74">
                  <c:v>5.4999999719407519E-15</c:v>
                </c:pt>
                <c:pt idx="75">
                  <c:v>5.4999999695157138E-15</c:v>
                </c:pt>
                <c:pt idx="76">
                  <c:v>5.4999999668810903E-15</c:v>
                </c:pt>
                <c:pt idx="77">
                  <c:v>5.4999999640187701E-15</c:v>
                </c:pt>
                <c:pt idx="78">
                  <c:v>5.4999999609090654E-15</c:v>
                </c:pt>
                <c:pt idx="79">
                  <c:v>5.4999999575306084E-15</c:v>
                </c:pt>
                <c:pt idx="80">
                  <c:v>5.4999999538601641E-15</c:v>
                </c:pt>
                <c:pt idx="81">
                  <c:v>5.4999999498725038E-15</c:v>
                </c:pt>
                <c:pt idx="82">
                  <c:v>5.4999999455402011E-15</c:v>
                </c:pt>
                <c:pt idx="83">
                  <c:v>5.4999999408334807E-15</c:v>
                </c:pt>
                <c:pt idx="84">
                  <c:v>5.4999999357199778E-15</c:v>
                </c:pt>
                <c:pt idx="85">
                  <c:v>5.499999930164533E-15</c:v>
                </c:pt>
                <c:pt idx="86">
                  <c:v>5.4999999241289637E-15</c:v>
                </c:pt>
                <c:pt idx="87">
                  <c:v>5.4999999175717617E-15</c:v>
                </c:pt>
                <c:pt idx="88">
                  <c:v>5.499999910447846E-15</c:v>
                </c:pt>
                <c:pt idx="89">
                  <c:v>5.4999999027082465E-15</c:v>
                </c:pt>
                <c:pt idx="90">
                  <c:v>5.4999998942997481E-15</c:v>
                </c:pt>
                <c:pt idx="91">
                  <c:v>5.4999998851645353E-15</c:v>
                </c:pt>
                <c:pt idx="92">
                  <c:v>5.4999998752398116E-15</c:v>
                </c:pt>
                <c:pt idx="93">
                  <c:v>5.4999998644573365E-15</c:v>
                </c:pt>
                <c:pt idx="94">
                  <c:v>5.4999998527429769E-15</c:v>
                </c:pt>
                <c:pt idx="95">
                  <c:v>5.4999998400161972E-15</c:v>
                </c:pt>
                <c:pt idx="96">
                  <c:v>5.4999998261894944E-15</c:v>
                </c:pt>
                <c:pt idx="97">
                  <c:v>5.4999998111678142E-15</c:v>
                </c:pt>
                <c:pt idx="98">
                  <c:v>5.4999997948478755E-15</c:v>
                </c:pt>
                <c:pt idx="99">
                  <c:v>5.4999997771174789E-15</c:v>
                </c:pt>
                <c:pt idx="100">
                  <c:v>5.4999997578547167E-15</c:v>
                </c:pt>
                <c:pt idx="101">
                  <c:v>5.4999997369271614E-15</c:v>
                </c:pt>
                <c:pt idx="102">
                  <c:v>5.4999997141909303E-15</c:v>
                </c:pt>
                <c:pt idx="103">
                  <c:v>5.4999996894897075E-15</c:v>
                </c:pt>
                <c:pt idx="104">
                  <c:v>5.4999996626536613E-15</c:v>
                </c:pt>
                <c:pt idx="105">
                  <c:v>5.4999996334982979E-15</c:v>
                </c:pt>
                <c:pt idx="106">
                  <c:v>5.4999996018231628E-15</c:v>
                </c:pt>
                <c:pt idx="107">
                  <c:v>5.4999995674104855E-15</c:v>
                </c:pt>
                <c:pt idx="108">
                  <c:v>5.4999995300236709E-15</c:v>
                </c:pt>
                <c:pt idx="109">
                  <c:v>5.499999489405682E-15</c:v>
                </c:pt>
                <c:pt idx="110">
                  <c:v>5.499999445277255E-15</c:v>
                </c:pt>
                <c:pt idx="111">
                  <c:v>5.4999993973350034E-15</c:v>
                </c:pt>
                <c:pt idx="112">
                  <c:v>5.4999993452493175E-15</c:v>
                </c:pt>
                <c:pt idx="113">
                  <c:v>5.4999992886620875E-15</c:v>
                </c:pt>
                <c:pt idx="114">
                  <c:v>5.4999992271842789E-15</c:v>
                </c:pt>
                <c:pt idx="115">
                  <c:v>5.499999160393216E-15</c:v>
                </c:pt>
                <c:pt idx="116">
                  <c:v>5.4999990878296894E-15</c:v>
                </c:pt>
                <c:pt idx="117">
                  <c:v>5.4999990089948236E-15</c:v>
                </c:pt>
                <c:pt idx="118">
                  <c:v>5.4999989233466134E-15</c:v>
                </c:pt>
                <c:pt idx="119">
                  <c:v>5.4999988302961972E-15</c:v>
                </c:pt>
                <c:pt idx="120">
                  <c:v>5.4999987292038552E-15</c:v>
                </c:pt>
                <c:pt idx="121">
                  <c:v>5.4999986193745458E-15</c:v>
                </c:pt>
                <c:pt idx="122">
                  <c:v>5.4999985000531768E-15</c:v>
                </c:pt>
                <c:pt idx="123">
                  <c:v>5.4999983704193984E-15</c:v>
                </c:pt>
                <c:pt idx="124">
                  <c:v>5.4999982295819461E-15</c:v>
                </c:pt>
                <c:pt idx="125">
                  <c:v>5.4999980765725404E-15</c:v>
                </c:pt>
                <c:pt idx="126">
                  <c:v>5.4999979103392171E-15</c:v>
                </c:pt>
                <c:pt idx="127">
                  <c:v>5.4999977297390912E-15</c:v>
                </c:pt>
                <c:pt idx="128">
                  <c:v>5.4999975335305114E-15</c:v>
                </c:pt>
                <c:pt idx="129">
                  <c:v>5.4999973203645026E-15</c:v>
                </c:pt>
                <c:pt idx="130">
                  <c:v>5.4999970887755159E-15</c:v>
                </c:pt>
                <c:pt idx="131">
                  <c:v>5.4999968371713436E-15</c:v>
                </c:pt>
                <c:pt idx="132">
                  <c:v>5.4999965638221582E-15</c:v>
                </c:pt>
                <c:pt idx="133">
                  <c:v>5.4999962668486475E-15</c:v>
                </c:pt>
                <c:pt idx="134">
                  <c:v>5.4999959442090725E-15</c:v>
                </c:pt>
                <c:pt idx="135">
                  <c:v>5.4999955936852342E-15</c:v>
                </c:pt>
                <c:pt idx="136">
                  <c:v>5.4999952128672281E-15</c:v>
                </c:pt>
                <c:pt idx="137">
                  <c:v>5.4999947991368785E-15</c:v>
                </c:pt>
                <c:pt idx="138">
                  <c:v>5.4999943496497328E-15</c:v>
                </c:pt>
                <c:pt idx="139">
                  <c:v>5.4999938613155074E-15</c:v>
                </c:pt>
                <c:pt idx="140">
                  <c:v>5.4999933307768385E-15</c:v>
                </c:pt>
                <c:pt idx="141">
                  <c:v>5.4999927543862031E-15</c:v>
                </c:pt>
                <c:pt idx="142">
                  <c:v>5.4999921281808568E-15</c:v>
                </c:pt>
                <c:pt idx="143">
                  <c:v>5.4999914478555639E-15</c:v>
                </c:pt>
                <c:pt idx="144">
                  <c:v>5.4999907087330203E-15</c:v>
                </c:pt>
                <c:pt idx="145">
                  <c:v>5.4999899057316871E-15</c:v>
                </c:pt>
                <c:pt idx="146">
                  <c:v>5.4999890333308632E-15</c:v>
                </c:pt>
                <c:pt idx="147">
                  <c:v>5.4999880855327288E-15</c:v>
                </c:pt>
                <c:pt idx="148">
                  <c:v>5.4999870558210947E-15</c:v>
                </c:pt>
                <c:pt idx="149">
                  <c:v>5.4999859371166523E-15</c:v>
                </c:pt>
                <c:pt idx="150">
                  <c:v>5.4999847217282529E-15</c:v>
                </c:pt>
                <c:pt idx="151">
                  <c:v>5.4999834013000697E-15</c:v>
                </c:pt>
                <c:pt idx="152">
                  <c:v>5.4999819667541312E-15</c:v>
                </c:pt>
                <c:pt idx="153">
                  <c:v>5.4999804082279429E-15</c:v>
                </c:pt>
                <c:pt idx="154">
                  <c:v>5.4999787150066502E-15</c:v>
                </c:pt>
                <c:pt idx="155">
                  <c:v>5.4999768754494295E-15</c:v>
                </c:pt>
                <c:pt idx="156">
                  <c:v>5.4999748769094165E-15</c:v>
                </c:pt>
                <c:pt idx="157">
                  <c:v>5.4999727056468119E-15</c:v>
                </c:pt>
                <c:pt idx="158">
                  <c:v>5.4999703467343904E-15</c:v>
                </c:pt>
                <c:pt idx="159">
                  <c:v>5.4999677839549357E-15</c:v>
                </c:pt>
                <c:pt idx="160">
                  <c:v>5.4999649996897278E-15</c:v>
                </c:pt>
                <c:pt idx="161">
                  <c:v>5.4999619747974552E-15</c:v>
                </c:pt>
                <c:pt idx="162">
                  <c:v>5.4999586884826416E-15</c:v>
                </c:pt>
                <c:pt idx="163">
                  <c:v>5.4999551181526933E-15</c:v>
                </c:pt>
                <c:pt idx="164">
                  <c:v>5.4999512392626307E-15</c:v>
                </c:pt>
                <c:pt idx="165">
                  <c:v>5.4999470251463837E-15</c:v>
                </c:pt>
                <c:pt idx="166">
                  <c:v>5.4999424468334858E-15</c:v>
                </c:pt>
                <c:pt idx="167">
                  <c:v>5.499937472850005E-15</c:v>
                </c:pt>
                <c:pt idx="168">
                  <c:v>5.4999320690021855E-15</c:v>
                </c:pt>
                <c:pt idx="169">
                  <c:v>5.4999261981415093E-15</c:v>
                </c:pt>
                <c:pt idx="170">
                  <c:v>5.4999198199093398E-15</c:v>
                </c:pt>
                <c:pt idx="171">
                  <c:v>5.4999128904596307E-15</c:v>
                </c:pt>
                <c:pt idx="172">
                  <c:v>5.4999053621575929E-15</c:v>
                </c:pt>
                <c:pt idx="173">
                  <c:v>5.4998971832523929E-15</c:v>
                </c:pt>
                <c:pt idx="174">
                  <c:v>5.4998882975215685E-15</c:v>
                </c:pt>
                <c:pt idx="175">
                  <c:v>5.4998786438847226E-15</c:v>
                </c:pt>
                <c:pt idx="176">
                  <c:v>5.4998681559839126E-15</c:v>
                </c:pt>
                <c:pt idx="177">
                  <c:v>5.4998567617277308E-15</c:v>
                </c:pt>
                <c:pt idx="178">
                  <c:v>5.4998443827961165E-15</c:v>
                </c:pt>
                <c:pt idx="179">
                  <c:v>5.4998309341023527E-15</c:v>
                </c:pt>
                <c:pt idx="180">
                  <c:v>5.4998163232086588E-15</c:v>
                </c:pt>
                <c:pt idx="181">
                  <c:v>5.4998004496913415E-15</c:v>
                </c:pt>
                <c:pt idx="182">
                  <c:v>5.4997832044511601E-15</c:v>
                </c:pt>
                <c:pt idx="183">
                  <c:v>5.4997644689642067E-15</c:v>
                </c:pt>
                <c:pt idx="184">
                  <c:v>5.4997441144681111E-15</c:v>
                </c:pt>
                <c:pt idx="185">
                  <c:v>5.4997220010781352E-15</c:v>
                </c:pt>
                <c:pt idx="186">
                  <c:v>5.4996979768269547E-15</c:v>
                </c:pt>
                <c:pt idx="187">
                  <c:v>5.4996718766216978E-15</c:v>
                </c:pt>
                <c:pt idx="188">
                  <c:v>5.4996435211110835E-15</c:v>
                </c:pt>
                <c:pt idx="189">
                  <c:v>5.4996127154548601E-15</c:v>
                </c:pt>
                <c:pt idx="190">
                  <c:v>5.4995792479872824E-15</c:v>
                </c:pt>
                <c:pt idx="191">
                  <c:v>5.4995428887654269E-15</c:v>
                </c:pt>
                <c:pt idx="192">
                  <c:v>5.4995033879924552E-15</c:v>
                </c:pt>
                <c:pt idx="193">
                  <c:v>5.499460474305204E-15</c:v>
                </c:pt>
                <c:pt idx="194">
                  <c:v>5.4994138529143268E-15</c:v>
                </c:pt>
                <c:pt idx="195">
                  <c:v>5.499363203584478E-15</c:v>
                </c:pt>
                <c:pt idx="196">
                  <c:v>5.499308178440755E-15</c:v>
                </c:pt>
                <c:pt idx="197">
                  <c:v>5.4992483995866281E-15</c:v>
                </c:pt>
                <c:pt idx="198">
                  <c:v>5.499183456517137E-15</c:v>
                </c:pt>
                <c:pt idx="199">
                  <c:v>5.49911290330999E-15</c:v>
                </c:pt>
                <c:pt idx="200">
                  <c:v>5.4990362555755586E-15</c:v>
                </c:pt>
                <c:pt idx="201">
                  <c:v>5.4989529871452207E-15</c:v>
                </c:pt>
                <c:pt idx="202">
                  <c:v>5.498862526475879E-15</c:v>
                </c:pt>
                <c:pt idx="203">
                  <c:v>5.4987642527463966E-15</c:v>
                </c:pt>
                <c:pt idx="204">
                  <c:v>5.4986574916200045E-15</c:v>
                </c:pt>
                <c:pt idx="205">
                  <c:v>5.4985415106442258E-15</c:v>
                </c:pt>
                <c:pt idx="206">
                  <c:v>5.498415514257756E-15</c:v>
                </c:pt>
                <c:pt idx="207">
                  <c:v>5.4982786383711751E-15</c:v>
                </c:pt>
                <c:pt idx="208">
                  <c:v>5.498129944485501E-15</c:v>
                </c:pt>
                <c:pt idx="209">
                  <c:v>5.4979684133099183E-15</c:v>
                </c:pt>
                <c:pt idx="210">
                  <c:v>5.4977929378365821E-15</c:v>
                </c:pt>
                <c:pt idx="211">
                  <c:v>5.4976023158272725E-15</c:v>
                </c:pt>
                <c:pt idx="212">
                  <c:v>5.4973952416627829E-15</c:v>
                </c:pt>
                <c:pt idx="213">
                  <c:v>5.4971702975023008E-15</c:v>
                </c:pt>
                <c:pt idx="214">
                  <c:v>5.4969259436955703E-15</c:v>
                </c:pt>
                <c:pt idx="215">
                  <c:v>5.4966605083863704E-15</c:v>
                </c:pt>
                <c:pt idx="216">
                  <c:v>5.4963721762409731E-15</c:v>
                </c:pt>
                <c:pt idx="217">
                  <c:v>5.4960589762301645E-15</c:v>
                </c:pt>
                <c:pt idx="218">
                  <c:v>5.4957187683879197E-15</c:v>
                </c:pt>
                <c:pt idx="219">
                  <c:v>5.4953492294642836E-15</c:v>
                </c:pt>
                <c:pt idx="220">
                  <c:v>5.4949478373835743E-15</c:v>
                </c:pt>
                <c:pt idx="221">
                  <c:v>5.4945118544128957E-15</c:v>
                </c:pt>
                <c:pt idx="222">
                  <c:v>5.4940383089389568E-15</c:v>
                </c:pt>
                <c:pt idx="223">
                  <c:v>5.4935239757442022E-15</c:v>
                </c:pt>
                <c:pt idx="224">
                  <c:v>5.4929653546656648E-15</c:v>
                </c:pt>
                <c:pt idx="225">
                  <c:v>5.492358647512422E-15</c:v>
                </c:pt>
                <c:pt idx="226">
                  <c:v>5.4916997331093265E-15</c:v>
                </c:pt>
                <c:pt idx="227">
                  <c:v>5.4909841403266468E-15</c:v>
                </c:pt>
                <c:pt idx="228">
                  <c:v>5.4902070189467329E-15</c:v>
                </c:pt>
                <c:pt idx="229">
                  <c:v>5.4893631082105171E-15</c:v>
                </c:pt>
                <c:pt idx="230">
                  <c:v>5.4884467028781528E-15</c:v>
                </c:pt>
                <c:pt idx="231">
                  <c:v>5.4874516166298712E-15</c:v>
                </c:pt>
                <c:pt idx="232">
                  <c:v>5.4863711426252997E-15</c:v>
                </c:pt>
                <c:pt idx="233">
                  <c:v>5.4851980110318778E-15</c:v>
                </c:pt>
                <c:pt idx="234">
                  <c:v>5.4839243433265872E-15</c:v>
                </c:pt>
                <c:pt idx="235">
                  <c:v>5.4825416031694371E-15</c:v>
                </c:pt>
                <c:pt idx="236">
                  <c:v>5.481040543643102E-15</c:v>
                </c:pt>
                <c:pt idx="237">
                  <c:v>5.4794111506505533E-15</c:v>
                </c:pt>
                <c:pt idx="238">
                  <c:v>5.4776425822626747E-15</c:v>
                </c:pt>
                <c:pt idx="239">
                  <c:v>5.4757231038105058E-15</c:v>
                </c:pt>
                <c:pt idx="240">
                  <c:v>5.473640018523349E-15</c:v>
                </c:pt>
                <c:pt idx="241">
                  <c:v>5.471379593524682E-15</c:v>
                </c:pt>
                <c:pt idx="242">
                  <c:v>5.4689269810140042E-15</c:v>
                </c:pt>
                <c:pt idx="243">
                  <c:v>5.4662661344853727E-15</c:v>
                </c:pt>
                <c:pt idx="244">
                  <c:v>5.4633797198634317E-15</c:v>
                </c:pt>
                <c:pt idx="245">
                  <c:v>5.4602490214770368E-15</c:v>
                </c:pt>
                <c:pt idx="246">
                  <c:v>5.4568538428405891E-15</c:v>
                </c:pt>
                <c:pt idx="247">
                  <c:v>5.453172402275178E-15</c:v>
                </c:pt>
                <c:pt idx="248">
                  <c:v>5.4491812234787785E-15</c:v>
                </c:pt>
                <c:pt idx="249">
                  <c:v>5.4448550212478091E-15</c:v>
                </c:pt>
                <c:pt idx="250">
                  <c:v>5.4401665826650443E-15</c:v>
                </c:pt>
                <c:pt idx="251">
                  <c:v>5.4350866442028548E-15</c:v>
                </c:pt>
                <c:pt idx="252">
                  <c:v>5.4295837653494215E-15</c:v>
                </c:pt>
                <c:pt idx="253">
                  <c:v>5.4236241995511709E-15</c:v>
                </c:pt>
                <c:pt idx="254">
                  <c:v>5.4171717634810232E-15</c:v>
                </c:pt>
                <c:pt idx="255">
                  <c:v>5.4101877058907755E-15</c:v>
                </c:pt>
                <c:pt idx="256">
                  <c:v>5.402630577590978E-15</c:v>
                </c:pt>
                <c:pt idx="257">
                  <c:v>5.3944561044242408E-15</c:v>
                </c:pt>
                <c:pt idx="258">
                  <c:v>5.3856170654604895E-15</c:v>
                </c:pt>
                <c:pt idx="259">
                  <c:v>5.3760631790455022E-15</c:v>
                </c:pt>
                <c:pt idx="260">
                  <c:v>5.3657409997771201E-15</c:v>
                </c:pt>
                <c:pt idx="261">
                  <c:v>5.3545938299645109E-15</c:v>
                </c:pt>
                <c:pt idx="262">
                  <c:v>5.3425616496406505E-15</c:v>
                </c:pt>
                <c:pt idx="263">
                  <c:v>5.3295810697400142E-15</c:v>
                </c:pt>
                <c:pt idx="264">
                  <c:v>5.3155853136117658E-15</c:v>
                </c:pt>
                <c:pt idx="265">
                  <c:v>5.3005042325999846E-15</c:v>
                </c:pt>
                <c:pt idx="266">
                  <c:v>5.2842643619671221E-15</c:v>
                </c:pt>
                <c:pt idx="267">
                  <c:v>5.2667890239414322E-15</c:v>
                </c:pt>
                <c:pt idx="268">
                  <c:v>5.2479984851034437E-15</c:v>
                </c:pt>
                <c:pt idx="269">
                  <c:v>5.2278101756541897E-15</c:v>
                </c:pt>
                <c:pt idx="270">
                  <c:v>5.2061389782872978E-15</c:v>
                </c:pt>
                <c:pt idx="271">
                  <c:v>5.1828975943683759E-15</c:v>
                </c:pt>
                <c:pt idx="272">
                  <c:v>5.1579969948563298E-15</c:v>
                </c:pt>
                <c:pt idx="273">
                  <c:v>5.1313469628236604E-15</c:v>
                </c:pt>
                <c:pt idx="274">
                  <c:v>5.1028567334889583E-15</c:v>
                </c:pt>
                <c:pt idx="275">
                  <c:v>5.0724357363081097E-15</c:v>
                </c:pt>
                <c:pt idx="276">
                  <c:v>5.0399944418309447E-15</c:v>
                </c:pt>
                <c:pt idx="277">
                  <c:v>5.0054453136803203E-15</c:v>
                </c:pt>
                <c:pt idx="278">
                  <c:v>4.9687038631306092E-15</c:v>
                </c:pt>
                <c:pt idx="279">
                  <c:v>4.9296898003589237E-15</c:v>
                </c:pt>
                <c:pt idx="280">
                  <c:v>4.8883282725529351E-15</c:v>
                </c:pt>
                <c:pt idx="281">
                  <c:v>4.8445511747625947E-15</c:v>
                </c:pt>
                <c:pt idx="282">
                  <c:v>4.798298514800569E-15</c:v>
                </c:pt>
                <c:pt idx="283">
                  <c:v>4.7495198087988433E-15</c:v>
                </c:pt>
                <c:pt idx="284">
                  <c:v>4.6981754794331878E-15</c:v>
                </c:pt>
                <c:pt idx="285">
                  <c:v>4.644238224592223E-15</c:v>
                </c:pt>
                <c:pt idx="286">
                  <c:v>4.587694320685391E-15</c:v>
                </c:pt>
                <c:pt idx="287">
                  <c:v>4.5285448221608446E-15</c:v>
                </c:pt>
                <c:pt idx="288">
                  <c:v>4.4668066174424943E-15</c:v>
                </c:pt>
                <c:pt idx="289">
                  <c:v>4.4025133016661145E-15</c:v>
                </c:pt>
                <c:pt idx="290">
                  <c:v>4.3357158285099531E-15</c:v>
                </c:pt>
                <c:pt idx="291">
                  <c:v>4.2664829072002839E-15</c:v>
                </c:pt>
                <c:pt idx="292">
                  <c:v>4.1949011164418431E-15</c:v>
                </c:pt>
                <c:pt idx="293">
                  <c:v>4.1210747144614128E-15</c:v>
                </c:pt>
                <c:pt idx="294">
                  <c:v>4.0451251333112212E-15</c:v>
                </c:pt>
                <c:pt idx="295">
                  <c:v>3.9671901556760006E-15</c:v>
                </c:pt>
                <c:pt idx="296">
                  <c:v>3.8874227831736244E-15</c:v>
                </c:pt>
                <c:pt idx="297">
                  <c:v>3.8059898159644513E-15</c:v>
                </c:pt>
                <c:pt idx="298">
                  <c:v>3.7230701737838683E-15</c:v>
                </c:pt>
                <c:pt idx="299">
                  <c:v>3.6388529976939125E-15</c:v>
                </c:pt>
                <c:pt idx="300">
                  <c:v>3.5535355793834127E-15</c:v>
                </c:pt>
                <c:pt idx="301">
                  <c:v>3.4673211703116899E-15</c:v>
                </c:pt>
                <c:pt idx="302">
                  <c:v>3.3804167261069245E-15</c:v>
                </c:pt>
                <c:pt idx="303">
                  <c:v>3.2930306422843772E-15</c:v>
                </c:pt>
                <c:pt idx="304">
                  <c:v>3.205370535590872E-15</c:v>
                </c:pt>
                <c:pt idx="305">
                  <c:v>3.1176411213222978E-15</c:v>
                </c:pt>
                <c:pt idx="306">
                  <c:v>3.0300422311371574E-15</c:v>
                </c:pt>
                <c:pt idx="307">
                  <c:v>2.9427670086384565E-15</c:v>
                </c:pt>
                <c:pt idx="308">
                  <c:v>2.856000311805902E-15</c:v>
                </c:pt>
                <c:pt idx="309">
                  <c:v>2.7699173427296109E-15</c:v>
                </c:pt>
                <c:pt idx="310">
                  <c:v>2.6846825164998975E-15</c:v>
                </c:pt>
                <c:pt idx="311">
                  <c:v>2.6004485729579185E-15</c:v>
                </c:pt>
                <c:pt idx="312">
                  <c:v>2.5173559276460236E-15</c:v>
                </c:pt>
                <c:pt idx="313">
                  <c:v>2.4355322519559644E-15</c:v>
                </c:pt>
                <c:pt idx="314">
                  <c:v>2.3550922673076435E-15</c:v>
                </c:pt>
                <c:pt idx="315">
                  <c:v>2.2761377342607746E-15</c:v>
                </c:pt>
                <c:pt idx="316">
                  <c:v>2.198757614749806E-15</c:v>
                </c:pt>
                <c:pt idx="317">
                  <c:v>2.1230283840597709E-15</c:v>
                </c:pt>
                <c:pt idx="318">
                  <c:v>2.0490144686039372E-15</c:v>
                </c:pt>
                <c:pt idx="319">
                  <c:v>1.9767687858699659E-15</c:v>
                </c:pt>
                <c:pt idx="320">
                  <c:v>1.9063333639043047E-15</c:v>
                </c:pt>
                <c:pt idx="321">
                  <c:v>1.8377400192377329E-15</c:v>
                </c:pt>
                <c:pt idx="322">
                  <c:v>1.7710110740598657E-15</c:v>
                </c:pt>
                <c:pt idx="323">
                  <c:v>1.7061600955850178E-15</c:v>
                </c:pt>
                <c:pt idx="324">
                  <c:v>1.643192642793609E-15</c:v>
                </c:pt>
                <c:pt idx="325">
                  <c:v>1.5821070079811838E-15</c:v>
                </c:pt>
                <c:pt idx="326">
                  <c:v>1.5228949427228225E-15</c:v>
                </c:pt>
                <c:pt idx="327">
                  <c:v>1.4655423599055537E-15</c:v>
                </c:pt>
                <c:pt idx="328">
                  <c:v>1.4100300053555548E-15</c:v>
                </c:pt>
                <c:pt idx="329">
                  <c:v>1.3563340942668036E-15</c:v>
                </c:pt>
                <c:pt idx="330">
                  <c:v>1.3044269091120968E-15</c:v>
                </c:pt>
                <c:pt idx="331">
                  <c:v>1.2542773569852521E-15</c:v>
                </c:pt>
                <c:pt idx="332">
                  <c:v>1.2058514853921739E-15</c:v>
                </c:pt>
                <c:pt idx="333">
                  <c:v>1.1591129563902402E-15</c:v>
                </c:pt>
                <c:pt idx="334">
                  <c:v>1.1140234796862886E-15</c:v>
                </c:pt>
                <c:pt idx="335">
                  <c:v>1.0705432058615837E-15</c:v>
                </c:pt>
                <c:pt idx="336">
                  <c:v>1.0286310813152007E-15</c:v>
                </c:pt>
                <c:pt idx="337">
                  <c:v>9.8824516682515584E-16</c:v>
                </c:pt>
                <c:pt idx="338">
                  <c:v>9.4934292183562512E-16</c:v>
                </c:pt>
                <c:pt idx="339">
                  <c:v>9.1188145670612517E-16</c:v>
                </c:pt>
                <c:pt idx="340">
                  <c:v>8.7581775521898178E-16</c:v>
                </c:pt>
                <c:pt idx="341">
                  <c:v>8.4110886964824069E-16</c:v>
                </c:pt>
                <c:pt idx="342">
                  <c:v>8.077120906578025E-16</c:v>
                </c:pt>
                <c:pt idx="343">
                  <c:v>7.7558509422910426E-16</c:v>
                </c:pt>
                <c:pt idx="344">
                  <c:v>7.4468606772751971E-16</c:v>
                </c:pt>
                <c:pt idx="345">
                  <c:v>7.1497381710889111E-16</c:v>
                </c:pt>
                <c:pt idx="346">
                  <c:v>6.8640785714876632E-16</c:v>
                </c:pt>
                <c:pt idx="347">
                  <c:v>6.5894848645230226E-16</c:v>
                </c:pt>
                <c:pt idx="348">
                  <c:v>6.3255684887537637E-16</c:v>
                </c:pt>
                <c:pt idx="349">
                  <c:v>6.0719498286074126E-16</c:v>
                </c:pt>
                <c:pt idx="350">
                  <c:v>5.8282586006906951E-16</c:v>
                </c:pt>
                <c:pt idx="351">
                  <c:v>5.5941341456494551E-16</c:v>
                </c:pt>
                <c:pt idx="352">
                  <c:v>5.3692256370375124E-16</c:v>
                </c:pt>
                <c:pt idx="353">
                  <c:v>5.1531922175758713E-16</c:v>
                </c:pt>
                <c:pt idx="354">
                  <c:v>4.94570307217227E-16</c:v>
                </c:pt>
                <c:pt idx="355">
                  <c:v>4.7464374461308027E-16</c:v>
                </c:pt>
                <c:pt idx="356">
                  <c:v>4.5550846161120261E-16</c:v>
                </c:pt>
                <c:pt idx="357">
                  <c:v>4.3713438206023269E-16</c:v>
                </c:pt>
                <c:pt idx="358">
                  <c:v>4.1949241559188322E-16</c:v>
                </c:pt>
                <c:pt idx="359">
                  <c:v>4.0255444431071148E-16</c:v>
                </c:pt>
                <c:pt idx="360">
                  <c:v>3.862933070481712E-16</c:v>
                </c:pt>
                <c:pt idx="361">
                  <c:v>3.7068278160080919E-16</c:v>
                </c:pt>
                <c:pt idx="362">
                  <c:v>3.5569756532289929E-16</c:v>
                </c:pt>
                <c:pt idx="363">
                  <c:v>3.4131325439899333E-16</c:v>
                </c:pt>
                <c:pt idx="364">
                  <c:v>3.2750632208171971E-16</c:v>
                </c:pt>
                <c:pt idx="365">
                  <c:v>3.1425409614418395E-16</c:v>
                </c:pt>
                <c:pt idx="366">
                  <c:v>3.0153473576414952E-16</c:v>
                </c:pt>
                <c:pt idx="367">
                  <c:v>2.8932720802853308E-16</c:v>
                </c:pt>
                <c:pt idx="368">
                  <c:v>2.7761126422116316E-16</c:v>
                </c:pt>
                <c:pt idx="369">
                  <c:v>2.6636741603416741E-16</c:v>
                </c:pt>
                <c:pt idx="370">
                  <c:v>2.5557691182319597E-16</c:v>
                </c:pt>
                <c:pt idx="371">
                  <c:v>2.4522171300895147E-16</c:v>
                </c:pt>
                <c:pt idx="372">
                  <c:v>2.3528447071179702E-16</c:v>
                </c:pt>
                <c:pt idx="373">
                  <c:v>2.257485026923868E-16</c:v>
                </c:pt>
                <c:pt idx="374">
                  <c:v>2.165977706590969E-16</c:v>
                </c:pt>
                <c:pt idx="375">
                  <c:v>2.078168579923853E-16</c:v>
                </c:pt>
                <c:pt idx="376">
                  <c:v>1.9939094792683003E-16</c:v>
                </c:pt>
                <c:pt idx="377">
                  <c:v>1.9130580222347145E-16</c:v>
                </c:pt>
                <c:pt idx="378">
                  <c:v>1.8354774035793334E-16</c:v>
                </c:pt>
                <c:pt idx="379">
                  <c:v>1.7610361924363687E-16</c:v>
                </c:pt>
                <c:pt idx="380">
                  <c:v>1.689608135040445E-16</c:v>
                </c:pt>
                <c:pt idx="381">
                  <c:v>1.6210719630324934E-16</c:v>
                </c:pt>
                <c:pt idx="382">
                  <c:v>1.5553112074023279E-16</c:v>
                </c:pt>
                <c:pt idx="383">
                  <c:v>1.4922140180869632E-16</c:v>
                </c:pt>
                <c:pt idx="384">
                  <c:v>1.431672989214416E-16</c:v>
                </c:pt>
                <c:pt idx="385">
                  <c:v>1.3735849899582392E-16</c:v>
                </c:pt>
                <c:pt idx="386">
                  <c:v>1.317851000946737E-16</c:v>
                </c:pt>
                <c:pt idx="387">
                  <c:v>1.2643759561535655E-16</c:v>
                </c:pt>
                <c:pt idx="388">
                  <c:v>1.2130685901817602E-16</c:v>
                </c:pt>
                <c:pt idx="389">
                  <c:v>1.1638412908412125E-16</c:v>
                </c:pt>
                <c:pt idx="390">
                  <c:v>1.1166099569100707E-16</c:v>
                </c:pt>
                <c:pt idx="391">
                  <c:v>1.0712938609626728E-16</c:v>
                </c:pt>
                <c:pt idx="392">
                  <c:v>1.0278155171406073E-16</c:v>
                </c:pt>
                <c:pt idx="393">
                  <c:v>9.861005537391052E-17</c:v>
                </c:pt>
                <c:pt idx="394">
                  <c:v>9.4607759047753485E-17</c:v>
                </c:pt>
                <c:pt idx="395">
                  <c:v>9.0767812032083117E-17</c:v>
                </c:pt>
                <c:pt idx="396">
                  <c:v>8.7083639571720993E-17</c:v>
                </c:pt>
                <c:pt idx="397">
                  <c:v>8.3548931911754008E-17</c:v>
                </c:pt>
                <c:pt idx="398">
                  <c:v>8.0157633764160139E-17</c:v>
                </c:pt>
                <c:pt idx="399">
                  <c:v>7.690393417577495E-17</c:v>
                </c:pt>
                <c:pt idx="400">
                  <c:v>7.3782256784363038E-17</c:v>
                </c:pt>
                <c:pt idx="401">
                  <c:v>7.0787250449750669E-17</c:v>
                </c:pt>
                <c:pt idx="402">
                  <c:v>6.7913780247190539E-17</c:v>
                </c:pt>
                <c:pt idx="403">
                  <c:v>6.5156918810360822E-17</c:v>
                </c:pt>
                <c:pt idx="404">
                  <c:v>6.2511938011682917E-17</c:v>
                </c:pt>
                <c:pt idx="405">
                  <c:v>5.9974300967906699E-17</c:v>
                </c:pt>
                <c:pt idx="406">
                  <c:v>5.7539654359220583E-17</c:v>
                </c:pt>
                <c:pt idx="407">
                  <c:v>5.5203821050448905E-17</c:v>
                </c:pt>
                <c:pt idx="408">
                  <c:v>5.2962793003203024E-17</c:v>
                </c:pt>
                <c:pt idx="409">
                  <c:v>5.0812724468189226E-17</c:v>
                </c:pt>
                <c:pt idx="410">
                  <c:v>4.874992544718121E-17</c:v>
                </c:pt>
                <c:pt idx="411">
                  <c:v>4.6770855414496208E-17</c:v>
                </c:pt>
                <c:pt idx="412">
                  <c:v>4.4872117288132209E-17</c:v>
                </c:pt>
                <c:pt idx="413">
                  <c:v>4.3050451641041879E-17</c:v>
                </c:pt>
                <c:pt idx="414">
                  <c:v>4.1302731143336936E-17</c:v>
                </c:pt>
                <c:pt idx="415">
                  <c:v>3.9625955226522164E-17</c:v>
                </c:pt>
                <c:pt idx="416">
                  <c:v>3.8017244961168688E-17</c:v>
                </c:pt>
                <c:pt idx="417">
                  <c:v>3.6473838139733034E-17</c:v>
                </c:pt>
                <c:pt idx="418">
                  <c:v>3.4993084556522498E-17</c:v>
                </c:pt>
                <c:pt idx="419">
                  <c:v>3.3572441477093907E-17</c:v>
                </c:pt>
                <c:pt idx="420">
                  <c:v>3.2209469289651438E-17</c:v>
                </c:pt>
                <c:pt idx="421">
                  <c:v>3.0901827331280067E-17</c:v>
                </c:pt>
                <c:pt idx="422">
                  <c:v>2.9647269882118749E-17</c:v>
                </c:pt>
                <c:pt idx="423">
                  <c:v>2.8443642320830975E-17</c:v>
                </c:pt>
                <c:pt idx="424">
                  <c:v>2.728887743497994E-17</c:v>
                </c:pt>
                <c:pt idx="425">
                  <c:v>2.6180991880158051E-17</c:v>
                </c:pt>
                <c:pt idx="426">
                  <c:v>2.5118082781952368E-17</c:v>
                </c:pt>
                <c:pt idx="427">
                  <c:v>2.4098324475056026E-17</c:v>
                </c:pt>
                <c:pt idx="428">
                  <c:v>2.311996537405045E-17</c:v>
                </c:pt>
                <c:pt idx="429">
                  <c:v>2.218132497059924E-17</c:v>
                </c:pt>
                <c:pt idx="430">
                  <c:v>2.1280790951992531E-17</c:v>
                </c:pt>
                <c:pt idx="431">
                  <c:v>2.0416816436183698E-17</c:v>
                </c:pt>
                <c:pt idx="432">
                  <c:v>1.9587917318643941E-17</c:v>
                </c:pt>
                <c:pt idx="433">
                  <c:v>1.8792669726547653E-17</c:v>
                </c:pt>
                <c:pt idx="434">
                  <c:v>1.8029707575976587E-17</c:v>
                </c:pt>
                <c:pt idx="435">
                  <c:v>1.7297720227997386E-17</c:v>
                </c:pt>
                <c:pt idx="436">
                  <c:v>1.6595450239636937E-17</c:v>
                </c:pt>
                <c:pt idx="437">
                  <c:v>1.5921691205931585E-17</c:v>
                </c:pt>
                <c:pt idx="438">
                  <c:v>1.527528568938043E-17</c:v>
                </c:pt>
                <c:pt idx="439">
                  <c:v>1.4655123233278783E-17</c:v>
                </c:pt>
                <c:pt idx="440">
                  <c:v>1.4060138455548013E-17</c:v>
                </c:pt>
                <c:pt idx="441">
                  <c:v>1.3489309219810985E-17</c:v>
                </c:pt>
                <c:pt idx="442">
                  <c:v>1.2941654880595898E-17</c:v>
                </c:pt>
                <c:pt idx="443">
                  <c:v>1.2416234599671506E-17</c:v>
                </c:pt>
                <c:pt idx="444">
                  <c:v>1.191214573064056E-17</c:v>
                </c:pt>
                <c:pt idx="445">
                  <c:v>1.1428522269030336E-17</c:v>
                </c:pt>
                <c:pt idx="446">
                  <c:v>1.096453336523268E-17</c:v>
                </c:pt>
                <c:pt idx="447">
                  <c:v>1.0519381897749567E-17</c:v>
                </c:pt>
                <c:pt idx="448">
                  <c:v>1.0092303104303945E-17</c:v>
                </c:pt>
                <c:pt idx="449">
                  <c:v>9.6825632684748907E-18</c:v>
                </c:pt>
                <c:pt idx="450">
                  <c:v>9.2894584596068958E-18</c:v>
                </c:pt>
                <c:pt idx="451">
                  <c:v>8.9123133238376473E-18</c:v>
                </c:pt>
                <c:pt idx="452">
                  <c:v>8.5504799241722599E-18</c:v>
                </c:pt>
                <c:pt idx="453">
                  <c:v>8.2033366276186355E-18</c:v>
                </c:pt>
                <c:pt idx="454">
                  <c:v>7.8702870374751876E-18</c:v>
                </c:pt>
                <c:pt idx="455">
                  <c:v>7.5507589689424305E-18</c:v>
                </c:pt>
                <c:pt idx="456">
                  <c:v>7.2442034663019662E-18</c:v>
                </c:pt>
                <c:pt idx="457">
                  <c:v>6.9500938599778406E-18</c:v>
                </c:pt>
                <c:pt idx="458">
                  <c:v>6.6679248618633988E-18</c:v>
                </c:pt>
                <c:pt idx="459">
                  <c:v>6.3972116973619328E-18</c:v>
                </c:pt>
                <c:pt idx="460">
                  <c:v>6.1374892726527065E-18</c:v>
                </c:pt>
                <c:pt idx="461">
                  <c:v>5.8883113757535626E-18</c:v>
                </c:pt>
                <c:pt idx="462">
                  <c:v>5.649249910009184E-18</c:v>
                </c:pt>
                <c:pt idx="463">
                  <c:v>5.4198941586902824E-18</c:v>
                </c:pt>
                <c:pt idx="464">
                  <c:v>5.199850079441347E-18</c:v>
                </c:pt>
                <c:pt idx="465">
                  <c:v>4.9887396273658258E-18</c:v>
                </c:pt>
                <c:pt idx="466">
                  <c:v>4.7862001055878296E-18</c:v>
                </c:pt>
                <c:pt idx="467">
                  <c:v>4.5918835421745391E-18</c:v>
                </c:pt>
                <c:pt idx="468">
                  <c:v>4.4054560923503832E-18</c:v>
                </c:pt>
                <c:pt idx="469">
                  <c:v>4.2265974649765102E-18</c:v>
                </c:pt>
                <c:pt idx="470">
                  <c:v>4.0550003723110074E-18</c:v>
                </c:pt>
                <c:pt idx="471">
                  <c:v>3.8903700021048755E-18</c:v>
                </c:pt>
                <c:pt idx="472">
                  <c:v>3.7324235111279989E-18</c:v>
                </c:pt>
                <c:pt idx="473">
                  <c:v>3.5808895392544718E-18</c:v>
                </c:pt>
                <c:pt idx="474">
                  <c:v>3.4355077432737274E-18</c:v>
                </c:pt>
                <c:pt idx="475">
                  <c:v>3.2960283496263859E-18</c:v>
                </c:pt>
                <c:pt idx="476">
                  <c:v>3.1622117252970026E-18</c:v>
                </c:pt>
                <c:pt idx="477">
                  <c:v>3.0338279661266731E-18</c:v>
                </c:pt>
                <c:pt idx="478">
                  <c:v>2.9106565018383567E-18</c:v>
                </c:pt>
                <c:pt idx="479">
                  <c:v>2.7924857170968015E-18</c:v>
                </c:pt>
                <c:pt idx="480">
                  <c:v>2.6791125879519908E-18</c:v>
                </c:pt>
                <c:pt idx="481">
                  <c:v>2.5703423330417014E-18</c:v>
                </c:pt>
                <c:pt idx="482">
                  <c:v>2.4659880789543473E-18</c:v>
                </c:pt>
                <c:pt idx="483">
                  <c:v>2.3658705391769026E-18</c:v>
                </c:pt>
                <c:pt idx="484">
                  <c:v>2.2698177060767816E-18</c:v>
                </c:pt>
                <c:pt idx="485">
                  <c:v>2.1776645553884275E-18</c:v>
                </c:pt>
                <c:pt idx="486">
                  <c:v>2.0892527626969898E-18</c:v>
                </c:pt>
                <c:pt idx="487">
                  <c:v>2.0044304314322021E-18</c:v>
                </c:pt>
                <c:pt idx="488">
                  <c:v>1.9230518319050222E-18</c:v>
                </c:pt>
                <c:pt idx="489">
                  <c:v>1.844977150938948E-18</c:v>
                </c:pt>
                <c:pt idx="490">
                  <c:v>1.7700722516657557E-18</c:v>
                </c:pt>
                <c:pt idx="491">
                  <c:v>1.6982084430731195E-18</c:v>
                </c:pt>
                <c:pt idx="492">
                  <c:v>1.6292622589082164E-18</c:v>
                </c:pt>
                <c:pt idx="493">
                  <c:v>1.5631152455574365E-18</c:v>
                </c:pt>
                <c:pt idx="494">
                  <c:v>1.4996537585379181E-18</c:v>
                </c:pt>
                <c:pt idx="495">
                  <c:v>1.4387687672511323E-18</c:v>
                </c:pt>
                <c:pt idx="496">
                  <c:v>1.3803556676633019E-18</c:v>
                </c:pt>
                <c:pt idx="497">
                  <c:v>1.3243141025906465E-18</c:v>
                </c:pt>
                <c:pt idx="498">
                  <c:v>1.2705477892808695E-18</c:v>
                </c:pt>
                <c:pt idx="499">
                  <c:v>1.21896435399462E-18</c:v>
                </c:pt>
                <c:pt idx="500">
                  <c:v>1.1694751733027105E-18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5A-4999-B1ED-47B9353D7253}"/>
            </c:ext>
          </c:extLst>
        </c:ser>
        <c:ser>
          <c:idx val="3"/>
          <c:order val="3"/>
          <c:tx>
            <c:strRef>
              <c:f>Calculations!$Y$1</c:f>
              <c:strCache>
                <c:ptCount val="1"/>
                <c:pt idx="0">
                  <c:v>Detector Thermal Noise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Calculations!$Y$3:$Y$503</c:f>
              <c:numCache>
                <c:formatCode>General</c:formatCode>
                <c:ptCount val="501"/>
                <c:pt idx="0">
                  <c:v>1.2868566353574017E-14</c:v>
                </c:pt>
                <c:pt idx="1">
                  <c:v>1.2868566353561725E-14</c:v>
                </c:pt>
                <c:pt idx="2">
                  <c:v>1.2868566353548359E-14</c:v>
                </c:pt>
                <c:pt idx="3">
                  <c:v>1.2868566353533843E-14</c:v>
                </c:pt>
                <c:pt idx="4">
                  <c:v>1.2868566353518062E-14</c:v>
                </c:pt>
                <c:pt idx="5">
                  <c:v>1.2868566353500929E-14</c:v>
                </c:pt>
                <c:pt idx="6">
                  <c:v>1.2868566353482315E-14</c:v>
                </c:pt>
                <c:pt idx="7">
                  <c:v>1.2868566353462095E-14</c:v>
                </c:pt>
                <c:pt idx="8">
                  <c:v>1.2868566353440122E-14</c:v>
                </c:pt>
                <c:pt idx="9">
                  <c:v>1.286856635341625E-14</c:v>
                </c:pt>
                <c:pt idx="10">
                  <c:v>1.286856635339031E-14</c:v>
                </c:pt>
                <c:pt idx="11">
                  <c:v>1.286856635336214E-14</c:v>
                </c:pt>
                <c:pt idx="12">
                  <c:v>1.2868566353331518E-14</c:v>
                </c:pt>
                <c:pt idx="13">
                  <c:v>1.2868566353298274E-14</c:v>
                </c:pt>
                <c:pt idx="14">
                  <c:v>1.2868566353262133E-14</c:v>
                </c:pt>
                <c:pt idx="15">
                  <c:v>1.2868566353222878E-14</c:v>
                </c:pt>
                <c:pt idx="16">
                  <c:v>1.2868566353180233E-14</c:v>
                </c:pt>
                <c:pt idx="17">
                  <c:v>1.2868566353133896E-14</c:v>
                </c:pt>
                <c:pt idx="18">
                  <c:v>1.2868566353083562E-14</c:v>
                </c:pt>
                <c:pt idx="19">
                  <c:v>1.2868566353028883E-14</c:v>
                </c:pt>
                <c:pt idx="20">
                  <c:v>1.2868566352969464E-14</c:v>
                </c:pt>
                <c:pt idx="21">
                  <c:v>1.2868566352904916E-14</c:v>
                </c:pt>
                <c:pt idx="22">
                  <c:v>1.2868566352834791E-14</c:v>
                </c:pt>
                <c:pt idx="23">
                  <c:v>1.28685663527586E-14</c:v>
                </c:pt>
                <c:pt idx="24">
                  <c:v>1.2868566352675833E-14</c:v>
                </c:pt>
                <c:pt idx="25">
                  <c:v>1.2868566352585896E-14</c:v>
                </c:pt>
                <c:pt idx="26">
                  <c:v>1.2868566352488208E-14</c:v>
                </c:pt>
                <c:pt idx="27">
                  <c:v>1.2868566352382058E-14</c:v>
                </c:pt>
                <c:pt idx="28">
                  <c:v>1.2868566352266744E-14</c:v>
                </c:pt>
                <c:pt idx="29">
                  <c:v>1.286856635214146E-14</c:v>
                </c:pt>
                <c:pt idx="30">
                  <c:v>1.2868566352005361E-14</c:v>
                </c:pt>
                <c:pt idx="31">
                  <c:v>1.2868566351857484E-14</c:v>
                </c:pt>
                <c:pt idx="32">
                  <c:v>1.2868566351696836E-14</c:v>
                </c:pt>
                <c:pt idx="33">
                  <c:v>1.2868566351522299E-14</c:v>
                </c:pt>
                <c:pt idx="34">
                  <c:v>1.2868566351332672E-14</c:v>
                </c:pt>
                <c:pt idx="35">
                  <c:v>1.2868566351126666E-14</c:v>
                </c:pt>
                <c:pt idx="36">
                  <c:v>1.2868566350902847E-14</c:v>
                </c:pt>
                <c:pt idx="37">
                  <c:v>1.2868566350659703E-14</c:v>
                </c:pt>
                <c:pt idx="38">
                  <c:v>1.2868566350395529E-14</c:v>
                </c:pt>
                <c:pt idx="39">
                  <c:v>1.2868566350108516E-14</c:v>
                </c:pt>
                <c:pt idx="40">
                  <c:v>1.2868566349796711E-14</c:v>
                </c:pt>
                <c:pt idx="41">
                  <c:v>1.2868566349457962E-14</c:v>
                </c:pt>
                <c:pt idx="42">
                  <c:v>1.2868566349089927E-14</c:v>
                </c:pt>
                <c:pt idx="43">
                  <c:v>1.2868566348690086E-14</c:v>
                </c:pt>
                <c:pt idx="44">
                  <c:v>1.2868566348255686E-14</c:v>
                </c:pt>
                <c:pt idx="45">
                  <c:v>1.2868566347783757E-14</c:v>
                </c:pt>
                <c:pt idx="46">
                  <c:v>1.2868566347271025E-14</c:v>
                </c:pt>
                <c:pt idx="47">
                  <c:v>1.2868566346713983E-14</c:v>
                </c:pt>
                <c:pt idx="48">
                  <c:v>1.2868566346108799E-14</c:v>
                </c:pt>
                <c:pt idx="49">
                  <c:v>1.2868566345451321E-14</c:v>
                </c:pt>
                <c:pt idx="50">
                  <c:v>1.2868566344737013E-14</c:v>
                </c:pt>
                <c:pt idx="51">
                  <c:v>1.2868566343960966E-14</c:v>
                </c:pt>
                <c:pt idx="52">
                  <c:v>1.2868566343117847E-14</c:v>
                </c:pt>
                <c:pt idx="53">
                  <c:v>1.2868566342201872E-14</c:v>
                </c:pt>
                <c:pt idx="54">
                  <c:v>1.2868566341206724E-14</c:v>
                </c:pt>
                <c:pt idx="55">
                  <c:v>1.2868566340125581E-14</c:v>
                </c:pt>
                <c:pt idx="56">
                  <c:v>1.2868566338950988E-14</c:v>
                </c:pt>
                <c:pt idx="57">
                  <c:v>1.2868566337674882E-14</c:v>
                </c:pt>
                <c:pt idx="58">
                  <c:v>1.2868566336288497E-14</c:v>
                </c:pt>
                <c:pt idx="59">
                  <c:v>1.2868566334782282E-14</c:v>
                </c:pt>
                <c:pt idx="60">
                  <c:v>1.2868566333145897E-14</c:v>
                </c:pt>
                <c:pt idx="61">
                  <c:v>1.2868566331368086E-14</c:v>
                </c:pt>
                <c:pt idx="62">
                  <c:v>1.2868566329436623E-14</c:v>
                </c:pt>
                <c:pt idx="63">
                  <c:v>1.2868566327338225E-14</c:v>
                </c:pt>
                <c:pt idx="64">
                  <c:v>1.2868566325058481E-14</c:v>
                </c:pt>
                <c:pt idx="65">
                  <c:v>1.2868566322581717E-14</c:v>
                </c:pt>
                <c:pt idx="66">
                  <c:v>1.2868566319890885E-14</c:v>
                </c:pt>
                <c:pt idx="67">
                  <c:v>1.2868566316967501E-14</c:v>
                </c:pt>
                <c:pt idx="68">
                  <c:v>1.2868566313791463E-14</c:v>
                </c:pt>
                <c:pt idx="69">
                  <c:v>1.2868566310340931E-14</c:v>
                </c:pt>
                <c:pt idx="70">
                  <c:v>1.2868566306592178E-14</c:v>
                </c:pt>
                <c:pt idx="71">
                  <c:v>1.2868566302519446E-14</c:v>
                </c:pt>
                <c:pt idx="72">
                  <c:v>1.2868566298094726E-14</c:v>
                </c:pt>
                <c:pt idx="73">
                  <c:v>1.2868566293287597E-14</c:v>
                </c:pt>
                <c:pt idx="74">
                  <c:v>1.2868566288065004E-14</c:v>
                </c:pt>
                <c:pt idx="75">
                  <c:v>1.2868566282391046E-14</c:v>
                </c:pt>
                <c:pt idx="76">
                  <c:v>1.2868566276226715E-14</c:v>
                </c:pt>
                <c:pt idx="77">
                  <c:v>1.286856626952963E-14</c:v>
                </c:pt>
                <c:pt idx="78">
                  <c:v>1.2868566262253732E-14</c:v>
                </c:pt>
                <c:pt idx="79">
                  <c:v>1.2868566254349024E-14</c:v>
                </c:pt>
                <c:pt idx="80">
                  <c:v>1.2868566245761142E-14</c:v>
                </c:pt>
                <c:pt idx="81">
                  <c:v>1.2868566236431055E-14</c:v>
                </c:pt>
                <c:pt idx="82">
                  <c:v>1.2868566226294596E-14</c:v>
                </c:pt>
                <c:pt idx="83">
                  <c:v>1.2868566215282098E-14</c:v>
                </c:pt>
                <c:pt idx="84">
                  <c:v>1.2868566203317833E-14</c:v>
                </c:pt>
                <c:pt idx="85">
                  <c:v>1.286856619031954E-14</c:v>
                </c:pt>
                <c:pt idx="86">
                  <c:v>1.2868566176197882E-14</c:v>
                </c:pt>
                <c:pt idx="87">
                  <c:v>1.2868566160855738E-14</c:v>
                </c:pt>
                <c:pt idx="88">
                  <c:v>1.2868566144187634E-14</c:v>
                </c:pt>
                <c:pt idx="89">
                  <c:v>1.2868566126078988E-14</c:v>
                </c:pt>
                <c:pt idx="90">
                  <c:v>1.2868566106405292E-14</c:v>
                </c:pt>
                <c:pt idx="91">
                  <c:v>1.2868566085031277E-14</c:v>
                </c:pt>
                <c:pt idx="92">
                  <c:v>1.286856606181001E-14</c:v>
                </c:pt>
                <c:pt idx="93">
                  <c:v>1.2868566036581829E-14</c:v>
                </c:pt>
                <c:pt idx="94">
                  <c:v>1.2868566009173281E-14</c:v>
                </c:pt>
                <c:pt idx="95">
                  <c:v>1.2868565979395932E-14</c:v>
                </c:pt>
                <c:pt idx="96">
                  <c:v>1.2868565947045054E-14</c:v>
                </c:pt>
                <c:pt idx="97">
                  <c:v>1.2868565911898238E-14</c:v>
                </c:pt>
                <c:pt idx="98">
                  <c:v>1.2868565873713835E-14</c:v>
                </c:pt>
                <c:pt idx="99">
                  <c:v>1.2868565832229326E-14</c:v>
                </c:pt>
                <c:pt idx="100">
                  <c:v>1.2868565787159486E-14</c:v>
                </c:pt>
                <c:pt idx="101">
                  <c:v>1.2868565738194461E-14</c:v>
                </c:pt>
                <c:pt idx="102">
                  <c:v>1.2868565684997607E-14</c:v>
                </c:pt>
                <c:pt idx="103">
                  <c:v>1.2868565627203184E-14</c:v>
                </c:pt>
                <c:pt idx="104">
                  <c:v>1.2868565564413832E-14</c:v>
                </c:pt>
                <c:pt idx="105">
                  <c:v>1.2868565496197881E-14</c:v>
                </c:pt>
                <c:pt idx="106">
                  <c:v>1.2868565422086322E-14</c:v>
                </c:pt>
                <c:pt idx="107">
                  <c:v>1.2868565341569626E-14</c:v>
                </c:pt>
                <c:pt idx="108">
                  <c:v>1.2868565254094225E-14</c:v>
                </c:pt>
                <c:pt idx="109">
                  <c:v>1.2868565159058719E-14</c:v>
                </c:pt>
                <c:pt idx="110">
                  <c:v>1.2868565055809703E-14</c:v>
                </c:pt>
                <c:pt idx="111">
                  <c:v>1.2868564943637331E-14</c:v>
                </c:pt>
                <c:pt idx="112">
                  <c:v>1.2868564821770402E-14</c:v>
                </c:pt>
                <c:pt idx="113">
                  <c:v>1.2868564689371034E-14</c:v>
                </c:pt>
                <c:pt idx="114">
                  <c:v>1.2868564545528988E-14</c:v>
                </c:pt>
                <c:pt idx="115">
                  <c:v>1.2868564389255308E-14</c:v>
                </c:pt>
                <c:pt idx="116">
                  <c:v>1.2868564219475573E-14</c:v>
                </c:pt>
                <c:pt idx="117">
                  <c:v>1.2868564035022536E-14</c:v>
                </c:pt>
                <c:pt idx="118">
                  <c:v>1.2868563834628048E-14</c:v>
                </c:pt>
                <c:pt idx="119">
                  <c:v>1.2868563616914329E-14</c:v>
                </c:pt>
                <c:pt idx="120">
                  <c:v>1.2868563380384599E-14</c:v>
                </c:pt>
                <c:pt idx="121">
                  <c:v>1.2868563123412645E-14</c:v>
                </c:pt>
                <c:pt idx="122">
                  <c:v>1.2868562844231745E-14</c:v>
                </c:pt>
                <c:pt idx="123">
                  <c:v>1.2868562540922494E-14</c:v>
                </c:pt>
                <c:pt idx="124">
                  <c:v>1.2868562211399567E-14</c:v>
                </c:pt>
                <c:pt idx="125">
                  <c:v>1.2868561853397441E-14</c:v>
                </c:pt>
                <c:pt idx="126">
                  <c:v>1.2868561464454795E-14</c:v>
                </c:pt>
                <c:pt idx="127">
                  <c:v>1.2868561041897577E-14</c:v>
                </c:pt>
                <c:pt idx="128">
                  <c:v>1.2868560582820645E-14</c:v>
                </c:pt>
                <c:pt idx="129">
                  <c:v>1.2868560084067749E-14</c:v>
                </c:pt>
                <c:pt idx="130">
                  <c:v>1.2868559542209887E-14</c:v>
                </c:pt>
                <c:pt idx="131">
                  <c:v>1.2868558953521707E-14</c:v>
                </c:pt>
                <c:pt idx="132">
                  <c:v>1.2868558313955865E-14</c:v>
                </c:pt>
                <c:pt idx="133">
                  <c:v>1.286855761911526E-14</c:v>
                </c:pt>
                <c:pt idx="134">
                  <c:v>1.2868556864222754E-14</c:v>
                </c:pt>
                <c:pt idx="135">
                  <c:v>1.2868556044088342E-14</c:v>
                </c:pt>
                <c:pt idx="136">
                  <c:v>1.2868555153073473E-14</c:v>
                </c:pt>
                <c:pt idx="137">
                  <c:v>1.2868554185052299E-14</c:v>
                </c:pt>
                <c:pt idx="138">
                  <c:v>1.2868553133369542E-14</c:v>
                </c:pt>
                <c:pt idx="139">
                  <c:v>1.2868551990794744E-14</c:v>
                </c:pt>
                <c:pt idx="140">
                  <c:v>1.2868550749472552E-14</c:v>
                </c:pt>
                <c:pt idx="141">
                  <c:v>1.2868549400868708E-14</c:v>
                </c:pt>
                <c:pt idx="142">
                  <c:v>1.2868547935711428E-14</c:v>
                </c:pt>
                <c:pt idx="143">
                  <c:v>1.2868546343927577E-14</c:v>
                </c:pt>
                <c:pt idx="144">
                  <c:v>1.2868544614573487E-14</c:v>
                </c:pt>
                <c:pt idx="145">
                  <c:v>1.286854273575968E-14</c:v>
                </c:pt>
                <c:pt idx="146">
                  <c:v>1.2868540694569154E-14</c:v>
                </c:pt>
                <c:pt idx="147">
                  <c:v>1.2868538476968576E-14</c:v>
                </c:pt>
                <c:pt idx="148">
                  <c:v>1.286853606771176E-14</c:v>
                </c:pt>
                <c:pt idx="149">
                  <c:v>1.286853345023497E-14</c:v>
                </c:pt>
                <c:pt idx="150">
                  <c:v>1.2868530606542922E-14</c:v>
                </c:pt>
                <c:pt idx="151">
                  <c:v>1.286852751708516E-14</c:v>
                </c:pt>
                <c:pt idx="152">
                  <c:v>1.2868524160621596E-14</c:v>
                </c:pt>
                <c:pt idx="153">
                  <c:v>1.2868520514076564E-14</c:v>
                </c:pt>
                <c:pt idx="154">
                  <c:v>1.2868516552380101E-14</c:v>
                </c:pt>
                <c:pt idx="155">
                  <c:v>1.2868512248295708E-14</c:v>
                </c:pt>
                <c:pt idx="156">
                  <c:v>1.2868507572233024E-14</c:v>
                </c:pt>
                <c:pt idx="157">
                  <c:v>1.2868502492044498E-14</c:v>
                </c:pt>
                <c:pt idx="158">
                  <c:v>1.2868496972804311E-14</c:v>
                </c:pt>
                <c:pt idx="159">
                  <c:v>1.2868490976568409E-14</c:v>
                </c:pt>
                <c:pt idx="160">
                  <c:v>1.2868484462113579E-14</c:v>
                </c:pt>
                <c:pt idx="161">
                  <c:v>1.2868477384654137E-14</c:v>
                </c:pt>
                <c:pt idx="162">
                  <c:v>1.2868469695534093E-14</c:v>
                </c:pt>
                <c:pt idx="163">
                  <c:v>1.2868461341892669E-14</c:v>
                </c:pt>
                <c:pt idx="164">
                  <c:v>1.2868452266301005E-14</c:v>
                </c:pt>
                <c:pt idx="165">
                  <c:v>1.2868442406367449E-14</c:v>
                </c:pt>
                <c:pt idx="166">
                  <c:v>1.2868431694308666E-14</c:v>
                </c:pt>
                <c:pt idx="167">
                  <c:v>1.2868420056483853E-14</c:v>
                </c:pt>
                <c:pt idx="168">
                  <c:v>1.286840741288854E-14</c:v>
                </c:pt>
                <c:pt idx="169">
                  <c:v>1.2868393676604874E-14</c:v>
                </c:pt>
                <c:pt idx="170">
                  <c:v>1.2868378753204165E-14</c:v>
                </c:pt>
                <c:pt idx="171">
                  <c:v>1.2868362540098096E-14</c:v>
                </c:pt>
                <c:pt idx="172">
                  <c:v>1.2868344925833678E-14</c:v>
                </c:pt>
                <c:pt idx="173">
                  <c:v>1.2868325789327447E-14</c:v>
                </c:pt>
                <c:pt idx="174">
                  <c:v>1.2868304999033499E-14</c:v>
                </c:pt>
                <c:pt idx="175">
                  <c:v>1.2868282412039625E-14</c:v>
                </c:pt>
                <c:pt idx="176">
                  <c:v>1.2868257873085537E-14</c:v>
                </c:pt>
                <c:pt idx="177">
                  <c:v>1.2868231213496133E-14</c:v>
                </c:pt>
                <c:pt idx="178">
                  <c:v>1.2868202250022883E-14</c:v>
                </c:pt>
                <c:pt idx="179">
                  <c:v>1.2868170783585052E-14</c:v>
                </c:pt>
                <c:pt idx="180">
                  <c:v>1.2868136597902326E-14</c:v>
                </c:pt>
                <c:pt idx="181">
                  <c:v>1.2868099458009443E-14</c:v>
                </c:pt>
                <c:pt idx="182">
                  <c:v>1.2868059108642615E-14</c:v>
                </c:pt>
                <c:pt idx="183">
                  <c:v>1.286801527248679E-14</c:v>
                </c:pt>
                <c:pt idx="184">
                  <c:v>1.286796764827159E-14</c:v>
                </c:pt>
                <c:pt idx="185">
                  <c:v>1.2867915908703189E-14</c:v>
                </c:pt>
                <c:pt idx="186">
                  <c:v>1.2867859698217657E-14</c:v>
                </c:pt>
                <c:pt idx="187">
                  <c:v>1.2867798630540715E-14</c:v>
                </c:pt>
                <c:pt idx="188">
                  <c:v>1.2867732286037108E-14</c:v>
                </c:pt>
                <c:pt idx="189">
                  <c:v>1.286766020883144E-14</c:v>
                </c:pt>
                <c:pt idx="190">
                  <c:v>1.2867581903681038E-14</c:v>
                </c:pt>
                <c:pt idx="191">
                  <c:v>1.2867496832579398E-14</c:v>
                </c:pt>
                <c:pt idx="192">
                  <c:v>1.2867404411067031E-14</c:v>
                </c:pt>
                <c:pt idx="193">
                  <c:v>1.2867304004224873E-14</c:v>
                </c:pt>
                <c:pt idx="194">
                  <c:v>1.2867194922322689E-14</c:v>
                </c:pt>
                <c:pt idx="195">
                  <c:v>1.2867076416093248E-14</c:v>
                </c:pt>
                <c:pt idx="196">
                  <c:v>1.2866947671599954E-14</c:v>
                </c:pt>
                <c:pt idx="197">
                  <c:v>1.2866807804663429E-14</c:v>
                </c:pt>
                <c:pt idx="198">
                  <c:v>1.2866655854809072E-14</c:v>
                </c:pt>
                <c:pt idx="199">
                  <c:v>1.2866490778694956E-14</c:v>
                </c:pt>
                <c:pt idx="200">
                  <c:v>1.2866311442975613E-14</c:v>
                </c:pt>
                <c:pt idx="201">
                  <c:v>1.2866116616553618E-14</c:v>
                </c:pt>
                <c:pt idx="202">
                  <c:v>1.2865904962167104E-14</c:v>
                </c:pt>
                <c:pt idx="203">
                  <c:v>1.2865675027256435E-14</c:v>
                </c:pt>
                <c:pt idx="204">
                  <c:v>1.2865425234049349E-14</c:v>
                </c:pt>
                <c:pt idx="205">
                  <c:v>1.2865153868797971E-14</c:v>
                </c:pt>
                <c:pt idx="206">
                  <c:v>1.2864859070096223E-14</c:v>
                </c:pt>
                <c:pt idx="207">
                  <c:v>1.28645388162001E-14</c:v>
                </c:pt>
                <c:pt idx="208">
                  <c:v>1.2864190911266609E-14</c:v>
                </c:pt>
                <c:pt idx="209">
                  <c:v>1.2863812970420941E-14</c:v>
                </c:pt>
                <c:pt idx="210">
                  <c:v>1.2863402403553289E-14</c:v>
                </c:pt>
                <c:pt idx="211">
                  <c:v>1.2862956397739602E-14</c:v>
                </c:pt>
                <c:pt idx="212">
                  <c:v>1.2862471898171262E-14</c:v>
                </c:pt>
                <c:pt idx="213">
                  <c:v>1.2861945587470344E-14</c:v>
                </c:pt>
                <c:pt idx="214">
                  <c:v>1.2861373863256582E-14</c:v>
                </c:pt>
                <c:pt idx="215">
                  <c:v>1.2860752813822208E-14</c:v>
                </c:pt>
                <c:pt idx="216">
                  <c:v>1.2860078191759488E-14</c:v>
                </c:pt>
                <c:pt idx="217">
                  <c:v>1.2859345385373838E-14</c:v>
                </c:pt>
                <c:pt idx="218">
                  <c:v>1.285854938770257E-14</c:v>
                </c:pt>
                <c:pt idx="219">
                  <c:v>1.285768476294637E-14</c:v>
                </c:pt>
                <c:pt idx="220">
                  <c:v>1.285674561010556E-14</c:v>
                </c:pt>
                <c:pt idx="221">
                  <c:v>1.2855725523598785E-14</c:v>
                </c:pt>
                <c:pt idx="222">
                  <c:v>1.2854617550625531E-14</c:v>
                </c:pt>
                <c:pt idx="223">
                  <c:v>1.285341414501742E-14</c:v>
                </c:pt>
                <c:pt idx="224">
                  <c:v>1.2852107117305465E-14</c:v>
                </c:pt>
                <c:pt idx="225">
                  <c:v>1.2850687580712961E-14</c:v>
                </c:pt>
                <c:pt idx="226">
                  <c:v>1.2849145892764297E-14</c:v>
                </c:pt>
                <c:pt idx="227">
                  <c:v>1.2847471592181359E-14</c:v>
                </c:pt>
                <c:pt idx="228">
                  <c:v>1.2845653330719121E-14</c:v>
                </c:pt>
                <c:pt idx="229">
                  <c:v>1.2843678799572646E-14</c:v>
                </c:pt>
                <c:pt idx="230">
                  <c:v>1.284153464996784E-14</c:v>
                </c:pt>
                <c:pt idx="231">
                  <c:v>1.2839206407528991E-14</c:v>
                </c:pt>
                <c:pt idx="232">
                  <c:v>1.2836678379997845E-14</c:v>
                </c:pt>
                <c:pt idx="233">
                  <c:v>1.2833933557861192E-14</c:v>
                </c:pt>
                <c:pt idx="234">
                  <c:v>1.2830953507428807E-14</c:v>
                </c:pt>
                <c:pt idx="235">
                  <c:v>1.2827718255890219E-14</c:v>
                </c:pt>
                <c:pt idx="236">
                  <c:v>1.2824206167869217E-14</c:v>
                </c:pt>
                <c:pt idx="237">
                  <c:v>1.2820393812989053E-14</c:v>
                </c:pt>
                <c:pt idx="238">
                  <c:v>1.2816255823961689E-14</c:v>
                </c:pt>
                <c:pt idx="239">
                  <c:v>1.281176474472055E-14</c:v>
                </c:pt>
                <c:pt idx="240">
                  <c:v>1.2806890868131781E-14</c:v>
                </c:pt>
                <c:pt idx="241">
                  <c:v>1.2801602062843973E-14</c:v>
                </c:pt>
                <c:pt idx="242">
                  <c:v>1.2795863588874226E-14</c:v>
                </c:pt>
                <c:pt idx="243">
                  <c:v>1.2789637901581362E-14</c:v>
                </c:pt>
                <c:pt idx="244">
                  <c:v>1.27828844437474E-14</c:v>
                </c:pt>
                <c:pt idx="245">
                  <c:v>1.2775559425580347E-14</c:v>
                </c:pt>
                <c:pt idx="246">
                  <c:v>1.2767615592568374E-14</c:v>
                </c:pt>
                <c:pt idx="247">
                  <c:v>1.2759001981260512E-14</c:v>
                </c:pt>
                <c:pt idx="248">
                  <c:v>1.2749663663229417E-14</c:v>
                </c:pt>
                <c:pt idx="249">
                  <c:v>1.273954147768963E-14</c:v>
                </c:pt>
                <c:pt idx="250">
                  <c:v>1.2728571753508242E-14</c:v>
                </c:pt>
                <c:pt idx="251">
                  <c:v>1.2716686021658519E-14</c:v>
                </c:pt>
                <c:pt idx="252">
                  <c:v>1.2703810719538179E-14</c:v>
                </c:pt>
                <c:pt idx="253">
                  <c:v>1.2689866889008338E-14</c:v>
                </c:pt>
                <c:pt idx="254">
                  <c:v>1.2674769870515281E-14</c:v>
                </c:pt>
                <c:pt idx="255">
                  <c:v>1.2658428996239232E-14</c:v>
                </c:pt>
                <c:pt idx="256">
                  <c:v>1.2640747285881141E-14</c:v>
                </c:pt>
                <c:pt idx="257">
                  <c:v>1.2621621149453355E-14</c:v>
                </c:pt>
                <c:pt idx="258">
                  <c:v>1.2600940102288243E-14</c:v>
                </c:pt>
                <c:pt idx="259">
                  <c:v>1.2578586498421491E-14</c:v>
                </c:pt>
                <c:pt idx="260">
                  <c:v>1.2554435289543285E-14</c:v>
                </c:pt>
                <c:pt idx="261">
                  <c:v>1.2528353817836066E-14</c:v>
                </c:pt>
                <c:pt idx="262">
                  <c:v>1.250020165222198E-14</c:v>
                </c:pt>
                <c:pt idx="263">
                  <c:v>1.2469830478810879E-14</c:v>
                </c:pt>
                <c:pt idx="264">
                  <c:v>1.2437084057646007E-14</c:v>
                </c:pt>
                <c:pt idx="265">
                  <c:v>1.2401798259157665E-14</c:v>
                </c:pt>
                <c:pt idx="266">
                  <c:v>1.2363801195009528E-14</c:v>
                </c:pt>
                <c:pt idx="267">
                  <c:v>1.2322913459202762E-14</c:v>
                </c:pt>
                <c:pt idx="268">
                  <c:v>1.2278948496319354E-14</c:v>
                </c:pt>
                <c:pt idx="269">
                  <c:v>1.2231713114552612E-14</c:v>
                </c:pt>
                <c:pt idx="270">
                  <c:v>1.2181008161592551E-14</c:v>
                </c:pt>
                <c:pt idx="271">
                  <c:v>1.2126629381390216E-14</c:v>
                </c:pt>
                <c:pt idx="272">
                  <c:v>1.2068368469196019E-14</c:v>
                </c:pt>
                <c:pt idx="273">
                  <c:v>1.2006014340915825E-14</c:v>
                </c:pt>
                <c:pt idx="274">
                  <c:v>1.1939354630620149E-14</c:v>
                </c:pt>
                <c:pt idx="275">
                  <c:v>1.1868177426844156E-14</c:v>
                </c:pt>
                <c:pt idx="276">
                  <c:v>1.1792273254011456E-14</c:v>
                </c:pt>
                <c:pt idx="277">
                  <c:v>1.1711437299817028E-14</c:v>
                </c:pt>
                <c:pt idx="278">
                  <c:v>1.1625471882665983E-14</c:v>
                </c:pt>
                <c:pt idx="279">
                  <c:v>1.153418914530135E-14</c:v>
                </c:pt>
                <c:pt idx="280">
                  <c:v>1.1437413951653632E-14</c:v>
                </c:pt>
                <c:pt idx="281">
                  <c:v>1.1334986953892153E-14</c:v>
                </c:pt>
                <c:pt idx="282">
                  <c:v>1.1226767785936299E-14</c:v>
                </c:pt>
                <c:pt idx="283">
                  <c:v>1.1112638328694185E-14</c:v>
                </c:pt>
                <c:pt idx="284">
                  <c:v>1.0992505981543456E-14</c:v>
                </c:pt>
                <c:pt idx="285">
                  <c:v>1.0866306864660135E-14</c:v>
                </c:pt>
                <c:pt idx="286">
                  <c:v>1.073400886841955E-14</c:v>
                </c:pt>
                <c:pt idx="287">
                  <c:v>1.0595614459955519E-14</c:v>
                </c:pt>
                <c:pt idx="288">
                  <c:v>1.0451163153777807E-14</c:v>
                </c:pt>
                <c:pt idx="289">
                  <c:v>1.0300733553747119E-14</c:v>
                </c:pt>
                <c:pt idx="290">
                  <c:v>1.0144444878188819E-14</c:v>
                </c:pt>
                <c:pt idx="291">
                  <c:v>9.9824578887824371E-15</c:v>
                </c:pt>
                <c:pt idx="292">
                  <c:v>9.8149751571291932E-15</c:v>
                </c:pt>
                <c:pt idx="293">
                  <c:v>9.6422406203035041E-15</c:v>
                </c:pt>
                <c:pt idx="294">
                  <c:v>9.4645383976547387E-15</c:v>
                </c:pt>
                <c:pt idx="295">
                  <c:v>9.2821908647503335E-15</c:v>
                </c:pt>
                <c:pt idx="296">
                  <c:v>9.0955560054942543E-15</c:v>
                </c:pt>
                <c:pt idx="297">
                  <c:v>8.9050240887831187E-15</c:v>
                </c:pt>
                <c:pt idx="298">
                  <c:v>8.7110137401599814E-15</c:v>
                </c:pt>
                <c:pt idx="299">
                  <c:v>8.5139675004079439E-15</c:v>
                </c:pt>
                <c:pt idx="300">
                  <c:v>8.3143469806522267E-15</c:v>
                </c:pt>
                <c:pt idx="301">
                  <c:v>8.1126277363275163E-15</c:v>
                </c:pt>
                <c:pt idx="302">
                  <c:v>7.9092939896580876E-15</c:v>
                </c:pt>
                <c:pt idx="303">
                  <c:v>7.7048333318286573E-15</c:v>
                </c:pt>
                <c:pt idx="304">
                  <c:v>7.4997315319087979E-15</c:v>
                </c:pt>
                <c:pt idx="305">
                  <c:v>7.2944675703291948E-15</c:v>
                </c:pt>
                <c:pt idx="306">
                  <c:v>7.0895090010820336E-15</c:v>
                </c:pt>
                <c:pt idx="307">
                  <c:v>6.8853077298529629E-15</c:v>
                </c:pt>
                <c:pt idx="308">
                  <c:v>6.682296276128869E-15</c:v>
                </c:pt>
                <c:pt idx="309">
                  <c:v>6.4808845671319302E-15</c:v>
                </c:pt>
                <c:pt idx="310">
                  <c:v>6.2814572913165574E-15</c:v>
                </c:pt>
                <c:pt idx="311">
                  <c:v>6.0843718200974397E-15</c:v>
                </c:pt>
                <c:pt idx="312">
                  <c:v>5.8899566892425418E-15</c:v>
                </c:pt>
                <c:pt idx="313">
                  <c:v>5.698510616529361E-15</c:v>
                </c:pt>
                <c:pt idx="314">
                  <c:v>5.5103020201768445E-15</c:v>
                </c:pt>
                <c:pt idx="315">
                  <c:v>5.3255689933695141E-15</c:v>
                </c:pt>
                <c:pt idx="316">
                  <c:v>5.1445196838448957E-15</c:v>
                </c:pt>
                <c:pt idx="317">
                  <c:v>4.9673330238356946E-15</c:v>
                </c:pt>
                <c:pt idx="318">
                  <c:v>4.7941597543553766E-15</c:v>
                </c:pt>
                <c:pt idx="319">
                  <c:v>4.6251236885314406E-15</c:v>
                </c:pt>
                <c:pt idx="320">
                  <c:v>4.4603231610374192E-15</c:v>
                </c:pt>
                <c:pt idx="321">
                  <c:v>4.2998326142619431E-15</c:v>
                </c:pt>
                <c:pt idx="322">
                  <c:v>4.1437042763101472E-15</c:v>
                </c:pt>
                <c:pt idx="323">
                  <c:v>3.9919698909270536E-15</c:v>
                </c:pt>
                <c:pt idx="324">
                  <c:v>3.8446424646778281E-15</c:v>
                </c:pt>
                <c:pt idx="325">
                  <c:v>3.7017180019791772E-15</c:v>
                </c:pt>
                <c:pt idx="326">
                  <c:v>3.5631772036668497E-15</c:v>
                </c:pt>
                <c:pt idx="327">
                  <c:v>3.4289871095684795E-15</c:v>
                </c:pt>
                <c:pt idx="328">
                  <c:v>3.2991026699361727E-15</c:v>
                </c:pt>
                <c:pt idx="329">
                  <c:v>3.1734682345236552E-15</c:v>
                </c:pt>
                <c:pt idx="330">
                  <c:v>3.0520189515422034E-15</c:v>
                </c:pt>
                <c:pt idx="331">
                  <c:v>2.9346820716961202E-15</c:v>
                </c:pt>
                <c:pt idx="332">
                  <c:v>2.8213781549993796E-15</c:v>
                </c:pt>
                <c:pt idx="333">
                  <c:v>2.7120221801382016E-15</c:v>
                </c:pt>
                <c:pt idx="334">
                  <c:v>2.6065245578074479E-15</c:v>
                </c:pt>
                <c:pt idx="335">
                  <c:v>2.5047920507545437E-15</c:v>
                </c:pt>
                <c:pt idx="336">
                  <c:v>2.4067286042544793E-15</c:v>
                </c:pt>
                <c:pt idx="337">
                  <c:v>2.3122360914598149E-15</c:v>
                </c:pt>
                <c:pt idx="338">
                  <c:v>2.2212149785586686E-15</c:v>
                </c:pt>
                <c:pt idx="339">
                  <c:v>2.1335649149720505E-15</c:v>
                </c:pt>
                <c:pt idx="340">
                  <c:v>2.0491852539633371E-15</c:v>
                </c:pt>
                <c:pt idx="341">
                  <c:v>1.9679755090486772E-15</c:v>
                </c:pt>
                <c:pt idx="342">
                  <c:v>1.8898357515143403E-15</c:v>
                </c:pt>
                <c:pt idx="343">
                  <c:v>1.8146669541891927E-15</c:v>
                </c:pt>
                <c:pt idx="344">
                  <c:v>1.7423712864072148E-15</c:v>
                </c:pt>
                <c:pt idx="345">
                  <c:v>1.6728523648428379E-15</c:v>
                </c:pt>
                <c:pt idx="346">
                  <c:v>1.6060154646238436E-15</c:v>
                </c:pt>
                <c:pt idx="347">
                  <c:v>1.5417676948349814E-15</c:v>
                </c:pt>
                <c:pt idx="348">
                  <c:v>1.4800181422273626E-15</c:v>
                </c:pt>
                <c:pt idx="349">
                  <c:v>1.4206779866521998E-15</c:v>
                </c:pt>
                <c:pt idx="350">
                  <c:v>1.3636605914473837E-15</c:v>
                </c:pt>
                <c:pt idx="351">
                  <c:v>1.308881571725095E-15</c:v>
                </c:pt>
                <c:pt idx="352">
                  <c:v>1.2562588432416738E-15</c:v>
                </c:pt>
                <c:pt idx="353">
                  <c:v>1.2057126542787219E-15</c:v>
                </c:pt>
                <c:pt idx="354">
                  <c:v>1.157165602727774E-15</c:v>
                </c:pt>
                <c:pt idx="355">
                  <c:v>1.1105426403508749E-15</c:v>
                </c:pt>
                <c:pt idx="356">
                  <c:v>1.0657710659860016E-15</c:v>
                </c:pt>
                <c:pt idx="357">
                  <c:v>1.0227805092787073E-15</c:v>
                </c:pt>
                <c:pt idx="358">
                  <c:v>9.8150290634998116E-16</c:v>
                </c:pt>
                <c:pt idx="359">
                  <c:v>9.4187246865378107E-16</c:v>
                </c:pt>
                <c:pt idx="360">
                  <c:v>9.0382564613561944E-16</c:v>
                </c:pt>
                <c:pt idx="361">
                  <c:v>8.6730108567457312E-16</c:v>
                </c:pt>
                <c:pt idx="362">
                  <c:v>8.3223958567510516E-16</c:v>
                </c:pt>
                <c:pt idx="363">
                  <c:v>7.9858404757023772E-16</c:v>
                </c:pt>
                <c:pt idx="364">
                  <c:v>7.6627942490367299E-16</c:v>
                </c:pt>
                <c:pt idx="365">
                  <c:v>7.3527267057428771E-16</c:v>
                </c:pt>
                <c:pt idx="366">
                  <c:v>7.0551268275114157E-16</c:v>
                </c:pt>
                <c:pt idx="367">
                  <c:v>6.7695024990012118E-16</c:v>
                </c:pt>
                <c:pt idx="368">
                  <c:v>6.4953799530347525E-16</c:v>
                </c:pt>
                <c:pt idx="369">
                  <c:v>6.2323032140066298E-16</c:v>
                </c:pt>
                <c:pt idx="370">
                  <c:v>5.9798335423176455E-16</c:v>
                </c:pt>
                <c:pt idx="371">
                  <c:v>5.7375488822321359E-16</c:v>
                </c:pt>
                <c:pt idx="372">
                  <c:v>5.505043315188702E-16</c:v>
                </c:pt>
                <c:pt idx="373">
                  <c:v>5.281926520271072E-16</c:v>
                </c:pt>
                <c:pt idx="374">
                  <c:v>5.0678232432611281E-16</c:v>
                </c:pt>
                <c:pt idx="375">
                  <c:v>4.8623727754470069E-16</c:v>
                </c:pt>
                <c:pt idx="376">
                  <c:v>4.6652284431396545E-16</c:v>
                </c:pt>
                <c:pt idx="377">
                  <c:v>4.476057108661228E-16</c:v>
                </c:pt>
                <c:pt idx="378">
                  <c:v>4.2945386834013854E-16</c:v>
                </c:pt>
                <c:pt idx="379">
                  <c:v>4.12036565339334E-16</c:v>
                </c:pt>
                <c:pt idx="380">
                  <c:v>3.9532426177357941E-16</c:v>
                </c:pt>
                <c:pt idx="381">
                  <c:v>3.7928858400786956E-16</c:v>
                </c:pt>
                <c:pt idx="382">
                  <c:v>3.6390228132973667E-16</c:v>
                </c:pt>
                <c:pt idx="383">
                  <c:v>3.4913918373995902E-16</c:v>
                </c:pt>
                <c:pt idx="384">
                  <c:v>3.3497416106416576E-16</c:v>
                </c:pt>
                <c:pt idx="385">
                  <c:v>3.2138308337720696E-16</c:v>
                </c:pt>
                <c:pt idx="386">
                  <c:v>3.0834278272717393E-16</c:v>
                </c:pt>
                <c:pt idx="387">
                  <c:v>2.958310161419216E-16</c:v>
                </c:pt>
                <c:pt idx="388">
                  <c:v>2.8382642989751097E-16</c:v>
                </c:pt>
                <c:pt idx="389">
                  <c:v>2.7230852502518197E-16</c:v>
                </c:pt>
                <c:pt idx="390">
                  <c:v>2.6125762403122863E-16</c:v>
                </c:pt>
                <c:pt idx="391">
                  <c:v>2.5065483880231115E-16</c:v>
                </c:pt>
                <c:pt idx="392">
                  <c:v>2.4048203966733035E-16</c:v>
                </c:pt>
                <c:pt idx="393">
                  <c:v>2.3072182558596529E-16</c:v>
                </c:pt>
                <c:pt idx="394">
                  <c:v>2.2135749543316768E-16</c:v>
                </c:pt>
                <c:pt idx="395">
                  <c:v>2.1237302034845691E-16</c:v>
                </c:pt>
                <c:pt idx="396">
                  <c:v>2.0375301711851067E-16</c:v>
                </c:pt>
                <c:pt idx="397">
                  <c:v>1.9548272256155169E-16</c:v>
                </c:pt>
                <c:pt idx="398">
                  <c:v>1.8754796888199769E-16</c:v>
                </c:pt>
                <c:pt idx="399">
                  <c:v>1.7993515996414418E-16</c:v>
                </c:pt>
                <c:pt idx="400">
                  <c:v>1.7263124857391138E-16</c:v>
                </c:pt>
                <c:pt idx="401">
                  <c:v>1.6562371443813684E-16</c:v>
                </c:pt>
                <c:pt idx="402">
                  <c:v>1.5890054317139654E-16</c:v>
                </c:pt>
                <c:pt idx="403">
                  <c:v>1.5245020602087927E-16</c:v>
                </c:pt>
                <c:pt idx="404">
                  <c:v>1.4626164040049885E-16</c:v>
                </c:pt>
                <c:pt idx="405">
                  <c:v>1.4032423118604745E-16</c:v>
                </c:pt>
                <c:pt idx="406">
                  <c:v>1.3462779274391513E-16</c:v>
                </c:pt>
                <c:pt idx="407">
                  <c:v>1.2916255166661529E-16</c:v>
                </c:pt>
                <c:pt idx="408">
                  <c:v>1.2391913018906566E-16</c:v>
                </c:pt>
                <c:pt idx="409">
                  <c:v>1.1888853026036336E-16</c:v>
                </c:pt>
                <c:pt idx="410">
                  <c:v>1.1406211824650466E-16</c:v>
                </c:pt>
                <c:pt idx="411">
                  <c:v>1.0943161024027584E-16</c:v>
                </c:pt>
                <c:pt idx="412">
                  <c:v>1.0498905795528564E-16</c:v>
                </c:pt>
                <c:pt idx="413">
                  <c:v>1.0072683518185518E-16</c:v>
                </c:pt>
                <c:pt idx="414">
                  <c:v>9.6637624783224955E-17</c:v>
                </c:pt>
                <c:pt idx="415">
                  <c:v>9.2714406211253262E-17</c:v>
                </c:pt>
                <c:pt idx="416">
                  <c:v>8.8950443521506737E-17</c:v>
                </c:pt>
                <c:pt idx="417">
                  <c:v>8.533927386833889E-17</c:v>
                </c:pt>
                <c:pt idx="418">
                  <c:v>8.1874696461239255E-17</c:v>
                </c:pt>
                <c:pt idx="419">
                  <c:v>7.8550761964407498E-17</c:v>
                </c:pt>
                <c:pt idx="420">
                  <c:v>7.5361762322157801E-17</c:v>
                </c:pt>
                <c:pt idx="421">
                  <c:v>7.2302220993393168E-17</c:v>
                </c:pt>
                <c:pt idx="422">
                  <c:v>6.9366883579014695E-17</c:v>
                </c:pt>
                <c:pt idx="423">
                  <c:v>6.6550708826724981E-17</c:v>
                </c:pt>
                <c:pt idx="424">
                  <c:v>6.3848859998267575E-17</c:v>
                </c:pt>
                <c:pt idx="425">
                  <c:v>6.1256696584713151E-17</c:v>
                </c:pt>
                <c:pt idx="426">
                  <c:v>5.8769766355944312E-17</c:v>
                </c:pt>
                <c:pt idx="427">
                  <c:v>5.6383797731026308E-17</c:v>
                </c:pt>
                <c:pt idx="428">
                  <c:v>5.4094692456653129E-17</c:v>
                </c:pt>
                <c:pt idx="429">
                  <c:v>5.1898518581363859E-17</c:v>
                </c:pt>
                <c:pt idx="430">
                  <c:v>4.9791503713687634E-17</c:v>
                </c:pt>
                <c:pt idx="431">
                  <c:v>4.7770028552850192E-17</c:v>
                </c:pt>
                <c:pt idx="432">
                  <c:v>4.5830620681105238E-17</c:v>
                </c:pt>
                <c:pt idx="433">
                  <c:v>4.3969948607191739E-17</c:v>
                </c:pt>
                <c:pt idx="434">
                  <c:v>4.2184816050828495E-17</c:v>
                </c:pt>
                <c:pt idx="435">
                  <c:v>4.0472156458546456E-17</c:v>
                </c:pt>
                <c:pt idx="436">
                  <c:v>3.882902774155736E-17</c:v>
                </c:pt>
                <c:pt idx="437">
                  <c:v>3.7252607226711342E-17</c:v>
                </c:pt>
                <c:pt idx="438">
                  <c:v>3.5740186811957373E-17</c:v>
                </c:pt>
                <c:pt idx="439">
                  <c:v>3.4289168318061424E-17</c:v>
                </c:pt>
                <c:pt idx="440">
                  <c:v>3.2897059028665135E-17</c:v>
                </c:pt>
                <c:pt idx="441">
                  <c:v>3.1561467411079114E-17</c:v>
                </c:pt>
                <c:pt idx="442">
                  <c:v>3.0280099010517292E-17</c:v>
                </c:pt>
                <c:pt idx="443">
                  <c:v>2.9050752510760234E-17</c:v>
                </c:pt>
                <c:pt idx="444">
                  <c:v>2.7871315954524864E-17</c:v>
                </c:pt>
                <c:pt idx="445">
                  <c:v>2.6739763117080293E-17</c:v>
                </c:pt>
                <c:pt idx="446">
                  <c:v>2.5654150026915154E-17</c:v>
                </c:pt>
                <c:pt idx="447">
                  <c:v>2.4612611627504128E-17</c:v>
                </c:pt>
                <c:pt idx="448">
                  <c:v>2.3613358574464113E-17</c:v>
                </c:pt>
                <c:pt idx="449">
                  <c:v>2.2654674162622835E-17</c:v>
                </c:pt>
                <c:pt idx="450">
                  <c:v>2.1734911377735061E-17</c:v>
                </c:pt>
                <c:pt idx="451">
                  <c:v>2.085249006780271E-17</c:v>
                </c:pt>
                <c:pt idx="452">
                  <c:v>2.0005894229150925E-17</c:v>
                </c:pt>
                <c:pt idx="453">
                  <c:v>1.9193669402614904E-17</c:v>
                </c:pt>
                <c:pt idx="454">
                  <c:v>1.8414420175371451E-17</c:v>
                </c:pt>
                <c:pt idx="455">
                  <c:v>1.766680778413716E-17</c:v>
                </c:pt>
                <c:pt idx="456">
                  <c:v>1.69495478156234E-17</c:v>
                </c:pt>
                <c:pt idx="457">
                  <c:v>1.6261408000305688E-17</c:v>
                </c:pt>
                <c:pt idx="458">
                  <c:v>1.5601206095724351E-17</c:v>
                </c:pt>
                <c:pt idx="459">
                  <c:v>1.4967807855685873E-17</c:v>
                </c:pt>
                <c:pt idx="460">
                  <c:v>1.4360125081882461E-17</c:v>
                </c:pt>
                <c:pt idx="461">
                  <c:v>1.3777113754586802E-17</c:v>
                </c:pt>
                <c:pt idx="462">
                  <c:v>1.3217772239214399E-17</c:v>
                </c:pt>
                <c:pt idx="463">
                  <c:v>1.2681139565677354E-17</c:v>
                </c:pt>
                <c:pt idx="464">
                  <c:v>1.2166293777576019E-17</c:v>
                </c:pt>
                <c:pt idx="465">
                  <c:v>1.1672350348394765E-17</c:v>
                </c:pt>
                <c:pt idx="466">
                  <c:v>1.1198460661985653E-17</c:v>
                </c:pt>
                <c:pt idx="467">
                  <c:v>1.0743810554729279E-17</c:v>
                </c:pt>
                <c:pt idx="468">
                  <c:v>1.0307618916871775E-17</c:v>
                </c:pt>
                <c:pt idx="469">
                  <c:v>9.8891363506362649E-18</c:v>
                </c:pt>
                <c:pt idx="470">
                  <c:v>9.4876438828052034E-18</c:v>
                </c:pt>
                <c:pt idx="471">
                  <c:v>9.1024517295625683E-18</c:v>
                </c:pt>
                <c:pt idx="472">
                  <c:v>8.7328981114766433E-18</c:v>
                </c:pt>
                <c:pt idx="473">
                  <c:v>8.3783481165863394E-18</c:v>
                </c:pt>
                <c:pt idx="474">
                  <c:v>8.0381926096407657E-18</c:v>
                </c:pt>
                <c:pt idx="475">
                  <c:v>7.711847185617687E-18</c:v>
                </c:pt>
                <c:pt idx="476">
                  <c:v>7.3987511657244139E-18</c:v>
                </c:pt>
                <c:pt idx="477">
                  <c:v>7.0983666341566092E-18</c:v>
                </c:pt>
                <c:pt idx="478">
                  <c:v>6.8101775139605003E-18</c:v>
                </c:pt>
                <c:pt idx="479">
                  <c:v>6.5336886804118762E-18</c:v>
                </c:pt>
                <c:pt idx="480">
                  <c:v>6.2684251103885226E-18</c:v>
                </c:pt>
                <c:pt idx="481">
                  <c:v>6.0139310662751223E-18</c:v>
                </c:pt>
                <c:pt idx="482">
                  <c:v>5.7697693129995427E-18</c:v>
                </c:pt>
                <c:pt idx="483">
                  <c:v>5.5355203668546547E-18</c:v>
                </c:pt>
                <c:pt idx="484">
                  <c:v>5.3107817748162286E-18</c:v>
                </c:pt>
                <c:pt idx="485">
                  <c:v>5.0951674231185723E-18</c:v>
                </c:pt>
                <c:pt idx="486">
                  <c:v>4.8883068739002493E-18</c:v>
                </c:pt>
                <c:pt idx="487">
                  <c:v>4.6898447287806435E-18</c:v>
                </c:pt>
                <c:pt idx="488">
                  <c:v>4.4994400182737308E-18</c:v>
                </c:pt>
                <c:pt idx="489">
                  <c:v>4.3167656159906115E-18</c:v>
                </c:pt>
                <c:pt idx="490">
                  <c:v>4.1415076766241541E-18</c:v>
                </c:pt>
                <c:pt idx="491">
                  <c:v>3.9733650967504983E-18</c:v>
                </c:pt>
                <c:pt idx="492">
                  <c:v>3.8120489975211165E-18</c:v>
                </c:pt>
                <c:pt idx="493">
                  <c:v>3.65728222835663E-18</c:v>
                </c:pt>
                <c:pt idx="494">
                  <c:v>3.5087988907900522E-18</c:v>
                </c:pt>
                <c:pt idx="495">
                  <c:v>3.366343881641062E-18</c:v>
                </c:pt>
                <c:pt idx="496">
                  <c:v>3.2296724547370196E-18</c:v>
                </c:pt>
                <c:pt idx="497">
                  <c:v>3.0985498004272783E-18</c:v>
                </c:pt>
                <c:pt idx="498">
                  <c:v>2.9727506421688112E-18</c:v>
                </c:pt>
                <c:pt idx="499">
                  <c:v>2.8520588494899511E-18</c:v>
                </c:pt>
                <c:pt idx="500">
                  <c:v>2.7362670666672427E-18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5A-4999-B1ED-47B9353D7253}"/>
            </c:ext>
          </c:extLst>
        </c:ser>
        <c:ser>
          <c:idx val="4"/>
          <c:order val="4"/>
          <c:tx>
            <c:strRef>
              <c:f>Calculations!$Z$1</c:f>
              <c:strCache>
                <c:ptCount val="1"/>
                <c:pt idx="0">
                  <c:v>FB Resistor Noise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Calculations!$Z$3:$Z$503</c:f>
              <c:numCache>
                <c:formatCode>General</c:formatCode>
                <c:ptCount val="501"/>
                <c:pt idx="0">
                  <c:v>1.8217127310516598E-13</c:v>
                </c:pt>
                <c:pt idx="1">
                  <c:v>1.8217127310499197E-13</c:v>
                </c:pt>
                <c:pt idx="2">
                  <c:v>1.8217127310480275E-13</c:v>
                </c:pt>
                <c:pt idx="3">
                  <c:v>1.8217127310459726E-13</c:v>
                </c:pt>
                <c:pt idx="4">
                  <c:v>1.8217127310437386E-13</c:v>
                </c:pt>
                <c:pt idx="5">
                  <c:v>1.8217127310413132E-13</c:v>
                </c:pt>
                <c:pt idx="6">
                  <c:v>1.8217127310386783E-13</c:v>
                </c:pt>
                <c:pt idx="7">
                  <c:v>1.8217127310358159E-13</c:v>
                </c:pt>
                <c:pt idx="8">
                  <c:v>1.8217127310327051E-13</c:v>
                </c:pt>
                <c:pt idx="9">
                  <c:v>1.8217127310293258E-13</c:v>
                </c:pt>
                <c:pt idx="10">
                  <c:v>1.8217127310256536E-13</c:v>
                </c:pt>
                <c:pt idx="11">
                  <c:v>1.8217127310216656E-13</c:v>
                </c:pt>
                <c:pt idx="12">
                  <c:v>1.8217127310173308E-13</c:v>
                </c:pt>
                <c:pt idx="13">
                  <c:v>1.8217127310126246E-13</c:v>
                </c:pt>
                <c:pt idx="14">
                  <c:v>1.8217127310075085E-13</c:v>
                </c:pt>
                <c:pt idx="15">
                  <c:v>1.8217127310019514E-13</c:v>
                </c:pt>
                <c:pt idx="16">
                  <c:v>1.8217127309959147E-13</c:v>
                </c:pt>
                <c:pt idx="17">
                  <c:v>1.8217127309893549E-13</c:v>
                </c:pt>
                <c:pt idx="18">
                  <c:v>1.8217127309822294E-13</c:v>
                </c:pt>
                <c:pt idx="19">
                  <c:v>1.821712730974489E-13</c:v>
                </c:pt>
                <c:pt idx="20">
                  <c:v>1.8217127309660776E-13</c:v>
                </c:pt>
                <c:pt idx="21">
                  <c:v>1.8217127309569399E-13</c:v>
                </c:pt>
                <c:pt idx="22">
                  <c:v>1.8217127309470129E-13</c:v>
                </c:pt>
                <c:pt idx="23">
                  <c:v>1.8217127309362268E-13</c:v>
                </c:pt>
                <c:pt idx="24">
                  <c:v>1.8217127309245103E-13</c:v>
                </c:pt>
                <c:pt idx="25">
                  <c:v>1.8217127309117784E-13</c:v>
                </c:pt>
                <c:pt idx="26">
                  <c:v>1.8217127308979493E-13</c:v>
                </c:pt>
                <c:pt idx="27">
                  <c:v>1.8217127308829225E-13</c:v>
                </c:pt>
                <c:pt idx="28">
                  <c:v>1.8217127308665983E-13</c:v>
                </c:pt>
                <c:pt idx="29">
                  <c:v>1.8217127308488627E-13</c:v>
                </c:pt>
                <c:pt idx="30">
                  <c:v>1.821712730829596E-13</c:v>
                </c:pt>
                <c:pt idx="31">
                  <c:v>1.8217127308086623E-13</c:v>
                </c:pt>
                <c:pt idx="32">
                  <c:v>1.8217127307859204E-13</c:v>
                </c:pt>
                <c:pt idx="33">
                  <c:v>1.8217127307612125E-13</c:v>
                </c:pt>
                <c:pt idx="34">
                  <c:v>1.8217127307343683E-13</c:v>
                </c:pt>
                <c:pt idx="35">
                  <c:v>1.8217127307052054E-13</c:v>
                </c:pt>
                <c:pt idx="36">
                  <c:v>1.821712730673521E-13</c:v>
                </c:pt>
                <c:pt idx="37">
                  <c:v>1.8217127306391009E-13</c:v>
                </c:pt>
                <c:pt idx="38">
                  <c:v>1.8217127306017036E-13</c:v>
                </c:pt>
                <c:pt idx="39">
                  <c:v>1.8217127305610733E-13</c:v>
                </c:pt>
                <c:pt idx="40">
                  <c:v>1.821712730516933E-13</c:v>
                </c:pt>
                <c:pt idx="41">
                  <c:v>1.8217127304689788E-13</c:v>
                </c:pt>
                <c:pt idx="42">
                  <c:v>1.8217127304168787E-13</c:v>
                </c:pt>
                <c:pt idx="43">
                  <c:v>1.8217127303602758E-13</c:v>
                </c:pt>
                <c:pt idx="44">
                  <c:v>1.821712730298781E-13</c:v>
                </c:pt>
                <c:pt idx="45">
                  <c:v>1.8217127302319732E-13</c:v>
                </c:pt>
                <c:pt idx="46">
                  <c:v>1.8217127301593894E-13</c:v>
                </c:pt>
                <c:pt idx="47">
                  <c:v>1.8217127300805328E-13</c:v>
                </c:pt>
                <c:pt idx="48">
                  <c:v>1.8217127299948613E-13</c:v>
                </c:pt>
                <c:pt idx="49">
                  <c:v>1.8217127299017866E-13</c:v>
                </c:pt>
                <c:pt idx="50">
                  <c:v>1.821712729800667E-13</c:v>
                </c:pt>
                <c:pt idx="51">
                  <c:v>1.8217127296908075E-13</c:v>
                </c:pt>
                <c:pt idx="52">
                  <c:v>1.821712729571453E-13</c:v>
                </c:pt>
                <c:pt idx="53">
                  <c:v>1.821712729441785E-13</c:v>
                </c:pt>
                <c:pt idx="54">
                  <c:v>1.8217127293009088E-13</c:v>
                </c:pt>
                <c:pt idx="55">
                  <c:v>1.8217127291478589E-13</c:v>
                </c:pt>
                <c:pt idx="56">
                  <c:v>1.8217127289815802E-13</c:v>
                </c:pt>
                <c:pt idx="57">
                  <c:v>1.8217127288009308E-13</c:v>
                </c:pt>
                <c:pt idx="58">
                  <c:v>1.8217127286046698E-13</c:v>
                </c:pt>
                <c:pt idx="59">
                  <c:v>1.8217127283914456E-13</c:v>
                </c:pt>
                <c:pt idx="60">
                  <c:v>1.8217127281597941E-13</c:v>
                </c:pt>
                <c:pt idx="61">
                  <c:v>1.8217127279081217E-13</c:v>
                </c:pt>
                <c:pt idx="62">
                  <c:v>1.8217127276346983E-13</c:v>
                </c:pt>
                <c:pt idx="63">
                  <c:v>1.8217127273376425E-13</c:v>
                </c:pt>
                <c:pt idx="64">
                  <c:v>1.8217127270149154E-13</c:v>
                </c:pt>
                <c:pt idx="65">
                  <c:v>1.8217127266642971E-13</c:v>
                </c:pt>
                <c:pt idx="66">
                  <c:v>1.821712726283375E-13</c:v>
                </c:pt>
                <c:pt idx="67">
                  <c:v>1.821712725869532E-13</c:v>
                </c:pt>
                <c:pt idx="68">
                  <c:v>1.8217127254199224E-13</c:v>
                </c:pt>
                <c:pt idx="69">
                  <c:v>1.8217127249314547E-13</c:v>
                </c:pt>
                <c:pt idx="70">
                  <c:v>1.8217127244007702E-13</c:v>
                </c:pt>
                <c:pt idx="71">
                  <c:v>1.8217127238242219E-13</c:v>
                </c:pt>
                <c:pt idx="72">
                  <c:v>1.8217127231978456E-13</c:v>
                </c:pt>
                <c:pt idx="73">
                  <c:v>1.8217127225173338E-13</c:v>
                </c:pt>
                <c:pt idx="74">
                  <c:v>1.8217127217780078E-13</c:v>
                </c:pt>
                <c:pt idx="75">
                  <c:v>1.8217127209747854E-13</c:v>
                </c:pt>
                <c:pt idx="76">
                  <c:v>1.8217127201021444E-13</c:v>
                </c:pt>
                <c:pt idx="77">
                  <c:v>1.8217127191540851E-13</c:v>
                </c:pt>
                <c:pt idx="78">
                  <c:v>1.8217127181240872E-13</c:v>
                </c:pt>
                <c:pt idx="79">
                  <c:v>1.821712717005073E-13</c:v>
                </c:pt>
                <c:pt idx="80">
                  <c:v>1.8217127157893467E-13</c:v>
                </c:pt>
                <c:pt idx="81">
                  <c:v>1.8217127144685519E-13</c:v>
                </c:pt>
                <c:pt idx="82">
                  <c:v>1.8217127130336044E-13</c:v>
                </c:pt>
                <c:pt idx="83">
                  <c:v>1.8217127114746423E-13</c:v>
                </c:pt>
                <c:pt idx="84">
                  <c:v>1.8217127097809451E-13</c:v>
                </c:pt>
                <c:pt idx="85">
                  <c:v>1.8217127079408678E-13</c:v>
                </c:pt>
                <c:pt idx="86">
                  <c:v>1.8217127059417638E-13</c:v>
                </c:pt>
                <c:pt idx="87">
                  <c:v>1.821712703769884E-13</c:v>
                </c:pt>
                <c:pt idx="88">
                  <c:v>1.8217127014102973E-13</c:v>
                </c:pt>
                <c:pt idx="89">
                  <c:v>1.8217126988467834E-13</c:v>
                </c:pt>
                <c:pt idx="90">
                  <c:v>1.8217126960617161E-13</c:v>
                </c:pt>
                <c:pt idx="91">
                  <c:v>1.8217126930359466E-13</c:v>
                </c:pt>
                <c:pt idx="92">
                  <c:v>1.8217126897486746E-13</c:v>
                </c:pt>
                <c:pt idx="93">
                  <c:v>1.8217126861772978E-13</c:v>
                </c:pt>
                <c:pt idx="94">
                  <c:v>1.8217126822972619E-13</c:v>
                </c:pt>
                <c:pt idx="95">
                  <c:v>1.8217126780818913E-13</c:v>
                </c:pt>
                <c:pt idx="96">
                  <c:v>1.8217126735022042E-13</c:v>
                </c:pt>
                <c:pt idx="97">
                  <c:v>1.8217126685267158E-13</c:v>
                </c:pt>
                <c:pt idx="98">
                  <c:v>1.8217126631212175E-13</c:v>
                </c:pt>
                <c:pt idx="99">
                  <c:v>1.8217126572485466E-13</c:v>
                </c:pt>
                <c:pt idx="100">
                  <c:v>1.8217126508683252E-13</c:v>
                </c:pt>
                <c:pt idx="101">
                  <c:v>1.8217126439366898E-13</c:v>
                </c:pt>
                <c:pt idx="102">
                  <c:v>1.821712636405984E-13</c:v>
                </c:pt>
                <c:pt idx="103">
                  <c:v>1.8217126282244326E-13</c:v>
                </c:pt>
                <c:pt idx="104">
                  <c:v>1.8217126193357842E-13</c:v>
                </c:pt>
                <c:pt idx="105">
                  <c:v>1.8217126096789302E-13</c:v>
                </c:pt>
                <c:pt idx="106">
                  <c:v>1.8217125991874765E-13</c:v>
                </c:pt>
                <c:pt idx="107">
                  <c:v>1.8217125877892922E-13</c:v>
                </c:pt>
                <c:pt idx="108">
                  <c:v>1.8217125754060127E-13</c:v>
                </c:pt>
                <c:pt idx="109">
                  <c:v>1.8217125619525026E-13</c:v>
                </c:pt>
                <c:pt idx="110">
                  <c:v>1.8217125473362629E-13</c:v>
                </c:pt>
                <c:pt idx="111">
                  <c:v>1.8217125314568066E-13</c:v>
                </c:pt>
                <c:pt idx="112">
                  <c:v>1.8217125142049599E-13</c:v>
                </c:pt>
                <c:pt idx="113">
                  <c:v>1.8217124954621094E-13</c:v>
                </c:pt>
                <c:pt idx="114">
                  <c:v>1.8217124750993991E-13</c:v>
                </c:pt>
                <c:pt idx="115">
                  <c:v>1.82171245297683E-13</c:v>
                </c:pt>
                <c:pt idx="116">
                  <c:v>1.8217124289423029E-13</c:v>
                </c:pt>
                <c:pt idx="117">
                  <c:v>1.8217124028305793E-13</c:v>
                </c:pt>
                <c:pt idx="118">
                  <c:v>1.8217123744621365E-13</c:v>
                </c:pt>
                <c:pt idx="119">
                  <c:v>1.8217123436419316E-13</c:v>
                </c:pt>
                <c:pt idx="120">
                  <c:v>1.8217123101580759E-13</c:v>
                </c:pt>
                <c:pt idx="121">
                  <c:v>1.8217122737803576E-13</c:v>
                </c:pt>
                <c:pt idx="122">
                  <c:v>1.8217122342586744E-13</c:v>
                </c:pt>
                <c:pt idx="123">
                  <c:v>1.82171219132131E-13</c:v>
                </c:pt>
                <c:pt idx="124">
                  <c:v>1.8217121446730592E-13</c:v>
                </c:pt>
                <c:pt idx="125">
                  <c:v>1.8217120939932078E-13</c:v>
                </c:pt>
                <c:pt idx="126">
                  <c:v>1.8217120389333238E-13</c:v>
                </c:pt>
                <c:pt idx="127">
                  <c:v>1.8217119791148604E-13</c:v>
                </c:pt>
                <c:pt idx="128">
                  <c:v>1.8217119141265573E-13</c:v>
                </c:pt>
                <c:pt idx="129">
                  <c:v>1.8217118435216062E-13</c:v>
                </c:pt>
                <c:pt idx="130">
                  <c:v>1.821711766814587E-13</c:v>
                </c:pt>
                <c:pt idx="131">
                  <c:v>1.821711683478128E-13</c:v>
                </c:pt>
                <c:pt idx="132">
                  <c:v>1.821711592939275E-13</c:v>
                </c:pt>
                <c:pt idx="133">
                  <c:v>1.8217114945755615E-13</c:v>
                </c:pt>
                <c:pt idx="134">
                  <c:v>1.8217113877107211E-13</c:v>
                </c:pt>
                <c:pt idx="135">
                  <c:v>1.8217112716100414E-13</c:v>
                </c:pt>
                <c:pt idx="136">
                  <c:v>1.8217111454753122E-13</c:v>
                </c:pt>
                <c:pt idx="137">
                  <c:v>1.8217110084393405E-13</c:v>
                </c:pt>
                <c:pt idx="138">
                  <c:v>1.8217108595599849E-13</c:v>
                </c:pt>
                <c:pt idx="139">
                  <c:v>1.8217106978136801E-13</c:v>
                </c:pt>
                <c:pt idx="140">
                  <c:v>1.8217105220883989E-13</c:v>
                </c:pt>
                <c:pt idx="141">
                  <c:v>1.8217103311760064E-13</c:v>
                </c:pt>
                <c:pt idx="142">
                  <c:v>1.8217101237639607E-13</c:v>
                </c:pt>
                <c:pt idx="143">
                  <c:v>1.8217098984262794E-13</c:v>
                </c:pt>
                <c:pt idx="144">
                  <c:v>1.8217096536137435E-13</c:v>
                </c:pt>
                <c:pt idx="145">
                  <c:v>1.8217093876432432E-13</c:v>
                </c:pt>
                <c:pt idx="146">
                  <c:v>1.8217090986862088E-13</c:v>
                </c:pt>
                <c:pt idx="147">
                  <c:v>1.8217087847560401E-13</c:v>
                </c:pt>
                <c:pt idx="148">
                  <c:v>1.8217084436944416E-13</c:v>
                </c:pt>
                <c:pt idx="149">
                  <c:v>1.8217080731566006E-13</c:v>
                </c:pt>
                <c:pt idx="150">
                  <c:v>1.8217076705950514E-13</c:v>
                </c:pt>
                <c:pt idx="151">
                  <c:v>1.8217072332421729E-13</c:v>
                </c:pt>
                <c:pt idx="152">
                  <c:v>1.8217067580911548E-13</c:v>
                </c:pt>
                <c:pt idx="153">
                  <c:v>1.8217062418753368E-13</c:v>
                </c:pt>
                <c:pt idx="154">
                  <c:v>1.8217056810457395E-13</c:v>
                </c:pt>
                <c:pt idx="155">
                  <c:v>1.8217050717466833E-13</c:v>
                </c:pt>
                <c:pt idx="156">
                  <c:v>1.821704409789268E-13</c:v>
                </c:pt>
                <c:pt idx="157">
                  <c:v>1.82170369062259E-13</c:v>
                </c:pt>
                <c:pt idx="158">
                  <c:v>1.8217029093024463E-13</c:v>
                </c:pt>
                <c:pt idx="159">
                  <c:v>1.8217020604573628E-13</c:v>
                </c:pt>
                <c:pt idx="160">
                  <c:v>1.8217011382516582E-13</c:v>
                </c:pt>
                <c:pt idx="161">
                  <c:v>1.8217001363453372E-13</c:v>
                </c:pt>
                <c:pt idx="162">
                  <c:v>1.8216990478505129E-13</c:v>
                </c:pt>
                <c:pt idx="163">
                  <c:v>1.8216978652840549E-13</c:v>
                </c:pt>
                <c:pt idx="164">
                  <c:v>1.8216965805161621E-13</c:v>
                </c:pt>
                <c:pt idx="165">
                  <c:v>1.8216951847144862E-13</c:v>
                </c:pt>
                <c:pt idx="166">
                  <c:v>1.8216936682834148E-13</c:v>
                </c:pt>
                <c:pt idx="167">
                  <c:v>1.8216920207981361E-13</c:v>
                </c:pt>
                <c:pt idx="168">
                  <c:v>1.8216902309329781E-13</c:v>
                </c:pt>
                <c:pt idx="169">
                  <c:v>1.82168828638359E-13</c:v>
                </c:pt>
                <c:pt idx="170">
                  <c:v>1.8216861737823635E-13</c:v>
                </c:pt>
                <c:pt idx="171">
                  <c:v>1.82168387860659E-13</c:v>
                </c:pt>
                <c:pt idx="172">
                  <c:v>1.8216813850786508E-13</c:v>
                </c:pt>
                <c:pt idx="173">
                  <c:v>1.8216786760576089E-13</c:v>
                </c:pt>
                <c:pt idx="174">
                  <c:v>1.8216757329214331E-13</c:v>
                </c:pt>
                <c:pt idx="175">
                  <c:v>1.8216725354390435E-13</c:v>
                </c:pt>
                <c:pt idx="176">
                  <c:v>1.8216690616313294E-13</c:v>
                </c:pt>
                <c:pt idx="177">
                  <c:v>1.821665287620139E-13</c:v>
                </c:pt>
                <c:pt idx="178">
                  <c:v>1.8216611874642625E-13</c:v>
                </c:pt>
                <c:pt idx="179">
                  <c:v>1.8216567329812362E-13</c:v>
                </c:pt>
                <c:pt idx="180">
                  <c:v>1.8216518935537716E-13</c:v>
                </c:pt>
                <c:pt idx="181">
                  <c:v>1.8216466359194838E-13</c:v>
                </c:pt>
                <c:pt idx="182">
                  <c:v>1.8216409239424678E-13</c:v>
                </c:pt>
                <c:pt idx="183">
                  <c:v>1.8216347183651756E-13</c:v>
                </c:pt>
                <c:pt idx="184">
                  <c:v>1.8216279765388716E-13</c:v>
                </c:pt>
                <c:pt idx="185">
                  <c:v>1.8216206521308633E-13</c:v>
                </c:pt>
                <c:pt idx="186">
                  <c:v>1.8216126948064578E-13</c:v>
                </c:pt>
                <c:pt idx="187">
                  <c:v>1.8216040498835124E-13</c:v>
                </c:pt>
                <c:pt idx="188">
                  <c:v>1.8215946579572066E-13</c:v>
                </c:pt>
                <c:pt idx="189">
                  <c:v>1.8215844544924556E-13</c:v>
                </c:pt>
                <c:pt idx="190">
                  <c:v>1.8215733693812258E-13</c:v>
                </c:pt>
                <c:pt idx="191">
                  <c:v>1.8215613264617083E-13</c:v>
                </c:pt>
                <c:pt idx="192">
                  <c:v>1.82154824299607E-13</c:v>
                </c:pt>
                <c:pt idx="193">
                  <c:v>1.8215340291032697E-13</c:v>
                </c:pt>
                <c:pt idx="194">
                  <c:v>1.8215185871430329E-13</c:v>
                </c:pt>
                <c:pt idx="195">
                  <c:v>1.8215018110468502E-13</c:v>
                </c:pt>
                <c:pt idx="196">
                  <c:v>1.821483585591423E-13</c:v>
                </c:pt>
                <c:pt idx="197">
                  <c:v>1.8214637856096754E-13</c:v>
                </c:pt>
                <c:pt idx="198">
                  <c:v>1.8214422751339504E-13</c:v>
                </c:pt>
                <c:pt idx="199">
                  <c:v>1.8214189064656455E-13</c:v>
                </c:pt>
                <c:pt idx="200">
                  <c:v>1.8213935191649872E-13</c:v>
                </c:pt>
                <c:pt idx="201">
                  <c:v>1.821365938954143E-13</c:v>
                </c:pt>
                <c:pt idx="202">
                  <c:v>1.8213359765263246E-13</c:v>
                </c:pt>
                <c:pt idx="203">
                  <c:v>1.8213034262528468E-13</c:v>
                </c:pt>
                <c:pt idx="204">
                  <c:v>1.82126806477955E-13</c:v>
                </c:pt>
                <c:pt idx="205">
                  <c:v>1.821229649503161E-13</c:v>
                </c:pt>
                <c:pt idx="206">
                  <c:v>1.8211879169174701E-13</c:v>
                </c:pt>
                <c:pt idx="207">
                  <c:v>1.8211425808183499E-13</c:v>
                </c:pt>
                <c:pt idx="208">
                  <c:v>1.8210933303557016E-13</c:v>
                </c:pt>
                <c:pt idx="209">
                  <c:v>1.8210398279195155E-13</c:v>
                </c:pt>
                <c:pt idx="210">
                  <c:v>1.8209817068461031E-13</c:v>
                </c:pt>
                <c:pt idx="211">
                  <c:v>1.8209185689295246E-13</c:v>
                </c:pt>
                <c:pt idx="212">
                  <c:v>1.8208499817219381E-13</c:v>
                </c:pt>
                <c:pt idx="213">
                  <c:v>1.8207754756054051E-13</c:v>
                </c:pt>
                <c:pt idx="214">
                  <c:v>1.820694540616204E-13</c:v>
                </c:pt>
                <c:pt idx="215">
                  <c:v>1.8206066230012866E-13</c:v>
                </c:pt>
                <c:pt idx="216">
                  <c:v>1.8205111214849143E-13</c:v>
                </c:pt>
                <c:pt idx="217">
                  <c:v>1.820407383221812E-13</c:v>
                </c:pt>
                <c:pt idx="218">
                  <c:v>1.8202946994113708E-13</c:v>
                </c:pt>
                <c:pt idx="219">
                  <c:v>1.8201723005455863E-13</c:v>
                </c:pt>
                <c:pt idx="220">
                  <c:v>1.8200393512612993E-13</c:v>
                </c:pt>
                <c:pt idx="221">
                  <c:v>1.81989494476526E-13</c:v>
                </c:pt>
                <c:pt idx="222">
                  <c:v>1.8197380967982389E-13</c:v>
                </c:pt>
                <c:pt idx="223">
                  <c:v>1.8195677391020759E-13</c:v>
                </c:pt>
                <c:pt idx="224">
                  <c:v>1.8193827123510543E-13</c:v>
                </c:pt>
                <c:pt idx="225">
                  <c:v>1.8191817585064919E-13</c:v>
                </c:pt>
                <c:pt idx="226">
                  <c:v>1.8189635125507091E-13</c:v>
                </c:pt>
                <c:pt idx="227">
                  <c:v>1.8187264935538962E-13</c:v>
                </c:pt>
                <c:pt idx="228">
                  <c:v>1.818469095024555E-13</c:v>
                </c:pt>
                <c:pt idx="229">
                  <c:v>1.8181895744914545E-13</c:v>
                </c:pt>
                <c:pt idx="230">
                  <c:v>1.8178860422622196E-13</c:v>
                </c:pt>
                <c:pt idx="231">
                  <c:v>1.8175564493009455E-13</c:v>
                </c:pt>
                <c:pt idx="232">
                  <c:v>1.8171985741646328E-13</c:v>
                </c:pt>
                <c:pt idx="233">
                  <c:v>1.816810008935731E-13</c:v>
                </c:pt>
                <c:pt idx="234">
                  <c:v>1.8163881440859339E-13</c:v>
                </c:pt>
                <c:pt idx="235">
                  <c:v>1.8159301522044715E-13</c:v>
                </c:pt>
                <c:pt idx="236">
                  <c:v>1.815432970522795E-13</c:v>
                </c:pt>
                <c:pt idx="237">
                  <c:v>1.814893282166714E-13</c:v>
                </c:pt>
                <c:pt idx="238">
                  <c:v>1.814307496067083E-13</c:v>
                </c:pt>
                <c:pt idx="239">
                  <c:v>1.8136717254610225E-13</c:v>
                </c:pt>
                <c:pt idx="240">
                  <c:v>1.8129817649178363E-13</c:v>
                </c:pt>
                <c:pt idx="241">
                  <c:v>1.8122330658273446E-13</c:v>
                </c:pt>
                <c:pt idx="242">
                  <c:v>1.8114207102936926E-13</c:v>
                </c:pt>
                <c:pt idx="243">
                  <c:v>1.8105393833852132E-13</c:v>
                </c:pt>
                <c:pt idx="244">
                  <c:v>1.8095833437008601E-13</c:v>
                </c:pt>
                <c:pt idx="245">
                  <c:v>1.8085463922267434E-13</c:v>
                </c:pt>
                <c:pt idx="246">
                  <c:v>1.8074218394728744E-13</c:v>
                </c:pt>
                <c:pt idx="247">
                  <c:v>1.8062024709007484E-13</c:v>
                </c:pt>
                <c:pt idx="248">
                  <c:v>1.8048805106779511E-13</c:v>
                </c:pt>
                <c:pt idx="249">
                  <c:v>1.8034475838267969E-13</c:v>
                </c:pt>
                <c:pt idx="250">
                  <c:v>1.8018946768713293E-13</c:v>
                </c:pt>
                <c:pt idx="251">
                  <c:v>1.8002120971313963E-13</c:v>
                </c:pt>
                <c:pt idx="252">
                  <c:v>1.7983894308650607E-13</c:v>
                </c:pt>
                <c:pt idx="253">
                  <c:v>1.7964155005220913E-13</c:v>
                </c:pt>
                <c:pt idx="254">
                  <c:v>1.7942783214429249E-13</c:v>
                </c:pt>
                <c:pt idx="255">
                  <c:v>1.7919650584198898E-13</c:v>
                </c:pt>
                <c:pt idx="256">
                  <c:v>1.7894619826318742E-13</c:v>
                </c:pt>
                <c:pt idx="257">
                  <c:v>1.7867544295704835E-13</c:v>
                </c:pt>
                <c:pt idx="258">
                  <c:v>1.7838267586958099E-13</c:v>
                </c:pt>
                <c:pt idx="259">
                  <c:v>1.7806623156933742E-13</c:v>
                </c:pt>
                <c:pt idx="260">
                  <c:v>1.7772433983505345E-13</c:v>
                </c:pt>
                <c:pt idx="261">
                  <c:v>1.7735512272299801E-13</c:v>
                </c:pt>
                <c:pt idx="262">
                  <c:v>1.7695659224884297E-13</c:v>
                </c:pt>
                <c:pt idx="263">
                  <c:v>1.7652664883681234E-13</c:v>
                </c:pt>
                <c:pt idx="264">
                  <c:v>1.7606308070736133E-13</c:v>
                </c:pt>
                <c:pt idx="265">
                  <c:v>1.755635643932252E-13</c:v>
                </c:pt>
                <c:pt idx="266">
                  <c:v>1.7502566659171893E-13</c:v>
                </c:pt>
                <c:pt idx="267">
                  <c:v>1.7444684757787926E-13</c:v>
                </c:pt>
                <c:pt idx="268">
                  <c:v>1.7382446641742718E-13</c:v>
                </c:pt>
                <c:pt idx="269">
                  <c:v>1.7315578822938131E-13</c:v>
                </c:pt>
                <c:pt idx="270">
                  <c:v>1.7243799375409337E-13</c:v>
                </c:pt>
                <c:pt idx="271">
                  <c:v>1.7166819148186014E-13</c:v>
                </c:pt>
                <c:pt idx="272">
                  <c:v>1.7084343258836169E-13</c:v>
                </c:pt>
                <c:pt idx="273">
                  <c:v>1.6996072890404559E-13</c:v>
                </c:pt>
                <c:pt idx="274">
                  <c:v>1.6901707411331499E-13</c:v>
                </c:pt>
                <c:pt idx="275">
                  <c:v>1.6800946833411044E-13</c:v>
                </c:pt>
                <c:pt idx="276">
                  <c:v>1.6693494616753768E-13</c:v>
                </c:pt>
                <c:pt idx="277">
                  <c:v>1.6579060822936635E-13</c:v>
                </c:pt>
                <c:pt idx="278">
                  <c:v>1.6457365607983083E-13</c:v>
                </c:pt>
                <c:pt idx="279">
                  <c:v>1.6328143035543058E-13</c:v>
                </c:pt>
                <c:pt idx="280">
                  <c:v>1.6191145177759876E-13</c:v>
                </c:pt>
                <c:pt idx="281">
                  <c:v>1.6046146457079804E-13</c:v>
                </c:pt>
                <c:pt idx="282">
                  <c:v>1.5892948167082065E-13</c:v>
                </c:pt>
                <c:pt idx="283">
                  <c:v>1.5731383094848333E-13</c:v>
                </c:pt>
                <c:pt idx="284">
                  <c:v>1.556132015216877E-13</c:v>
                </c:pt>
                <c:pt idx="285">
                  <c:v>1.5382668908854498E-13</c:v>
                </c:pt>
                <c:pt idx="286">
                  <c:v>1.5195383909560724E-13</c:v>
                </c:pt>
                <c:pt idx="287">
                  <c:v>1.4999468646835854E-13</c:v>
                </c:pt>
                <c:pt idx="288">
                  <c:v>1.4794979058601424E-13</c:v>
                </c:pt>
                <c:pt idx="289">
                  <c:v>1.4582026418832968E-13</c:v>
                </c:pt>
                <c:pt idx="290">
                  <c:v>1.4360779496556591E-13</c:v>
                </c:pt>
                <c:pt idx="291">
                  <c:v>1.413146587081274E-13</c:v>
                </c:pt>
                <c:pt idx="292">
                  <c:v>1.389437230801716E-13</c:v>
                </c:pt>
                <c:pt idx="293">
                  <c:v>1.3649844132786298E-13</c:v>
                </c:pt>
                <c:pt idx="294">
                  <c:v>1.3398283552966525E-13</c:v>
                </c:pt>
                <c:pt idx="295">
                  <c:v>1.3140146933050385E-13</c:v>
                </c:pt>
                <c:pt idx="296">
                  <c:v>1.2875941045756335E-13</c:v>
                </c:pt>
                <c:pt idx="297">
                  <c:v>1.2606218367403786E-13</c:v>
                </c:pt>
                <c:pt idx="298">
                  <c:v>1.2331571516828717E-13</c:v>
                </c:pt>
                <c:pt idx="299">
                  <c:v>1.2052626967996011E-13</c:v>
                </c:pt>
                <c:pt idx="300">
                  <c:v>1.1770038191417071E-13</c:v>
                </c:pt>
                <c:pt idx="301">
                  <c:v>1.1484478397584727E-13</c:v>
                </c:pt>
                <c:pt idx="302">
                  <c:v>1.1196633065958289E-13</c:v>
                </c:pt>
                <c:pt idx="303">
                  <c:v>1.0907192445198211E-13</c:v>
                </c:pt>
                <c:pt idx="304">
                  <c:v>1.0616844204524263E-13</c:v>
                </c:pt>
                <c:pt idx="305">
                  <c:v>1.032626640295602E-13</c:v>
                </c:pt>
                <c:pt idx="306">
                  <c:v>1.0036120923905054E-13</c:v>
                </c:pt>
                <c:pt idx="307">
                  <c:v>9.7470474985723129E-14</c:v>
                </c:pt>
                <c:pt idx="308">
                  <c:v>9.459658414476108E-14</c:v>
                </c:pt>
                <c:pt idx="309">
                  <c:v>9.1745339768493085E-14</c:v>
                </c:pt>
                <c:pt idx="310">
                  <c:v>8.892218762170468E-14</c:v>
                </c:pt>
                <c:pt idx="311">
                  <c:v>8.6132186760999101E-14</c:v>
                </c:pt>
                <c:pt idx="312">
                  <c:v>8.3379988036942504E-14</c:v>
                </c:pt>
                <c:pt idx="313">
                  <c:v>8.0669820187712109E-14</c:v>
                </c:pt>
                <c:pt idx="314">
                  <c:v>7.8005483021874519E-14</c:v>
                </c:pt>
                <c:pt idx="315">
                  <c:v>7.5390347057741616E-14</c:v>
                </c:pt>
                <c:pt idx="316">
                  <c:v>7.2827358896923616E-14</c:v>
                </c:pt>
                <c:pt idx="317">
                  <c:v>7.0319051557608891E-14</c:v>
                </c:pt>
                <c:pt idx="318">
                  <c:v>6.7867558974656799E-14</c:v>
                </c:pt>
                <c:pt idx="319">
                  <c:v>6.5474633883721331E-14</c:v>
                </c:pt>
                <c:pt idx="320">
                  <c:v>6.314166833984389E-14</c:v>
                </c:pt>
                <c:pt idx="321">
                  <c:v>6.0869716171736796E-14</c:v>
                </c:pt>
                <c:pt idx="322">
                  <c:v>5.8659516736072919E-14</c:v>
                </c:pt>
                <c:pt idx="323">
                  <c:v>5.6511519406798474E-14</c:v>
                </c:pt>
                <c:pt idx="324">
                  <c:v>5.4425908308738985E-14</c:v>
                </c:pt>
                <c:pt idx="325">
                  <c:v>5.2402626879222659E-14</c:v>
                </c:pt>
                <c:pt idx="326">
                  <c:v>5.0441401913509723E-14</c:v>
                </c:pt>
                <c:pt idx="327">
                  <c:v>4.8541766817544839E-14</c:v>
                </c:pt>
                <c:pt idx="328">
                  <c:v>4.6703083853626562E-14</c:v>
                </c:pt>
                <c:pt idx="329">
                  <c:v>4.492456522022879E-14</c:v>
                </c:pt>
                <c:pt idx="330">
                  <c:v>4.3205292856039134E-14</c:v>
                </c:pt>
                <c:pt idx="331">
                  <c:v>4.1544236900275094E-14</c:v>
                </c:pt>
                <c:pt idx="332">
                  <c:v>3.9940272776741294E-14</c:v>
                </c:pt>
                <c:pt idx="333">
                  <c:v>3.8392196898297808E-14</c:v>
                </c:pt>
                <c:pt idx="334">
                  <c:v>3.6898741011953192E-14</c:v>
                </c:pt>
                <c:pt idx="335">
                  <c:v>3.5458585223281315E-14</c:v>
                </c:pt>
                <c:pt idx="336">
                  <c:v>3.40703697528738E-14</c:v>
                </c:pt>
                <c:pt idx="337">
                  <c:v>3.2732705487737585E-14</c:v>
                </c:pt>
                <c:pt idx="338">
                  <c:v>3.1444183397470269E-14</c:v>
                </c:pt>
                <c:pt idx="339">
                  <c:v>3.020338288927004E-14</c:v>
                </c:pt>
                <c:pt idx="340">
                  <c:v>2.9008879177839087E-14</c:v>
                </c:pt>
                <c:pt idx="341">
                  <c:v>2.785924974646575E-14</c:v>
                </c:pt>
                <c:pt idx="342">
                  <c:v>2.6753079974398974E-14</c:v>
                </c:pt>
                <c:pt idx="343">
                  <c:v>2.5688968003394284E-14</c:v>
                </c:pt>
                <c:pt idx="344">
                  <c:v>2.4665528913291345E-14</c:v>
                </c:pt>
                <c:pt idx="345">
                  <c:v>2.3681398272914035E-14</c:v>
                </c:pt>
                <c:pt idx="346">
                  <c:v>2.2735235128647732E-14</c:v>
                </c:pt>
                <c:pt idx="347">
                  <c:v>2.1825724488921026E-14</c:v>
                </c:pt>
                <c:pt idx="348">
                  <c:v>2.0951579358598868E-14</c:v>
                </c:pt>
                <c:pt idx="349">
                  <c:v>2.0111542373097081E-14</c:v>
                </c:pt>
                <c:pt idx="350">
                  <c:v>1.9304387077921799E-14</c:v>
                </c:pt>
                <c:pt idx="351">
                  <c:v>1.8528918895369298E-14</c:v>
                </c:pt>
                <c:pt idx="352">
                  <c:v>1.7783975816342479E-14</c:v>
                </c:pt>
                <c:pt idx="353">
                  <c:v>1.7068428851669303E-14</c:v>
                </c:pt>
                <c:pt idx="354">
                  <c:v>1.6381182273958487E-14</c:v>
                </c:pt>
                <c:pt idx="355">
                  <c:v>1.5721173677913515E-14</c:v>
                </c:pt>
                <c:pt idx="356">
                  <c:v>1.508737388414656E-14</c:v>
                </c:pt>
                <c:pt idx="357">
                  <c:v>1.4478786708878777E-14</c:v>
                </c:pt>
                <c:pt idx="358">
                  <c:v>1.3894448619487249E-14</c:v>
                </c:pt>
                <c:pt idx="359">
                  <c:v>1.3333428293642898E-14</c:v>
                </c:pt>
                <c:pt idx="360">
                  <c:v>1.2794826097772431E-14</c:v>
                </c:pt>
                <c:pt idx="361">
                  <c:v>1.227777349875098E-14</c:v>
                </c:pt>
                <c:pt idx="362">
                  <c:v>1.1781432421090383E-14</c:v>
                </c:pt>
                <c:pt idx="363">
                  <c:v>1.1304994560403569E-14</c:v>
                </c:pt>
                <c:pt idx="364">
                  <c:v>1.0847680662595858E-14</c:v>
                </c:pt>
                <c:pt idx="365">
                  <c:v>1.0408739777042241E-14</c:v>
                </c:pt>
                <c:pt idx="366">
                  <c:v>9.9874484909440761E-15</c:v>
                </c:pt>
                <c:pt idx="367">
                  <c:v>9.5831101511098109E-15</c:v>
                </c:pt>
                <c:pt idx="368">
                  <c:v>9.1950540785569433E-15</c:v>
                </c:pt>
                <c:pt idx="369">
                  <c:v>8.8226347805844208E-15</c:v>
                </c:pt>
                <c:pt idx="370">
                  <c:v>8.4652311642969532E-15</c:v>
                </c:pt>
                <c:pt idx="371">
                  <c:v>8.1222457549753384E-15</c:v>
                </c:pt>
                <c:pt idx="372">
                  <c:v>7.7931039221667647E-15</c:v>
                </c:pt>
                <c:pt idx="373">
                  <c:v>7.4772531159112542E-15</c:v>
                </c:pt>
                <c:pt idx="374">
                  <c:v>7.1741621151172391E-15</c:v>
                </c:pt>
                <c:pt idx="375">
                  <c:v>6.8833202897467259E-15</c:v>
                </c:pt>
                <c:pt idx="376">
                  <c:v>6.6042368781596695E-15</c:v>
                </c:pt>
                <c:pt idx="377">
                  <c:v>6.3364402806982358E-15</c:v>
                </c:pt>
                <c:pt idx="378">
                  <c:v>6.0794773703547188E-15</c:v>
                </c:pt>
                <c:pt idx="379">
                  <c:v>5.832912821162821E-15</c:v>
                </c:pt>
                <c:pt idx="380">
                  <c:v>5.596328454773945E-15</c:v>
                </c:pt>
                <c:pt idx="381">
                  <c:v>5.3693226055270133E-15</c:v>
                </c:pt>
                <c:pt idx="382">
                  <c:v>5.1515095041881502E-15</c:v>
                </c:pt>
                <c:pt idx="383">
                  <c:v>4.9425186804233366E-15</c:v>
                </c:pt>
                <c:pt idx="384">
                  <c:v>4.7419943839700549E-15</c:v>
                </c:pt>
                <c:pt idx="385">
                  <c:v>4.5495950243928427E-15</c:v>
                </c:pt>
                <c:pt idx="386">
                  <c:v>4.3649926292370795E-15</c:v>
                </c:pt>
                <c:pt idx="387">
                  <c:v>4.1878723203382513E-15</c:v>
                </c:pt>
                <c:pt idx="388">
                  <c:v>4.017931807995345E-15</c:v>
                </c:pt>
                <c:pt idx="389">
                  <c:v>3.8548809026772392E-15</c:v>
                </c:pt>
                <c:pt idx="390">
                  <c:v>3.6984410438993024E-15</c:v>
                </c:pt>
                <c:pt idx="391">
                  <c:v>3.5483448458814009E-15</c:v>
                </c:pt>
                <c:pt idx="392">
                  <c:v>3.4043356595785388E-15</c:v>
                </c:pt>
                <c:pt idx="393">
                  <c:v>3.2661671506608829E-15</c:v>
                </c:pt>
                <c:pt idx="394">
                  <c:v>3.1336028930084794E-15</c:v>
                </c:pt>
                <c:pt idx="395">
                  <c:v>3.0064159772796084E-15</c:v>
                </c:pt>
                <c:pt idx="396">
                  <c:v>2.8843886341067753E-15</c:v>
                </c:pt>
                <c:pt idx="397">
                  <c:v>2.767311871474432E-15</c:v>
                </c:pt>
                <c:pt idx="398">
                  <c:v>2.6549851258320324E-15</c:v>
                </c:pt>
                <c:pt idx="399">
                  <c:v>2.5472159265003164E-15</c:v>
                </c:pt>
                <c:pt idx="400">
                  <c:v>2.4438195729324232E-15</c:v>
                </c:pt>
                <c:pt idx="401">
                  <c:v>2.3446188243978041E-15</c:v>
                </c:pt>
                <c:pt idx="402">
                  <c:v>2.2494436016639994E-15</c:v>
                </c:pt>
                <c:pt idx="403">
                  <c:v>2.1581307002590245E-15</c:v>
                </c:pt>
                <c:pt idx="404">
                  <c:v>2.0705235149064424E-15</c:v>
                </c:pt>
                <c:pt idx="405">
                  <c:v>1.9864717747339596E-15</c:v>
                </c:pt>
                <c:pt idx="406">
                  <c:v>1.9058312888666086E-15</c:v>
                </c:pt>
                <c:pt idx="407">
                  <c:v>1.8284637020256823E-15</c:v>
                </c:pt>
                <c:pt idx="408">
                  <c:v>1.7542362597646496E-15</c:v>
                </c:pt>
                <c:pt idx="409">
                  <c:v>1.6830215829844397E-15</c:v>
                </c:pt>
                <c:pt idx="410">
                  <c:v>1.6146974513805713E-15</c:v>
                </c:pt>
                <c:pt idx="411">
                  <c:v>1.5491465954855719E-15</c:v>
                </c:pt>
                <c:pt idx="412">
                  <c:v>1.486256496980686E-15</c:v>
                </c:pt>
                <c:pt idx="413">
                  <c:v>1.4259191969614021E-15</c:v>
                </c:pt>
                <c:pt idx="414">
                  <c:v>1.3680311118518702E-15</c:v>
                </c:pt>
                <c:pt idx="415">
                  <c:v>1.3124928566733965E-15</c:v>
                </c:pt>
                <c:pt idx="416">
                  <c:v>1.2592090753824814E-15</c:v>
                </c:pt>
                <c:pt idx="417">
                  <c:v>1.2080882780037104E-15</c:v>
                </c:pt>
                <c:pt idx="418">
                  <c:v>1.1590426842925315E-15</c:v>
                </c:pt>
                <c:pt idx="419">
                  <c:v>1.1119880736724568E-15</c:v>
                </c:pt>
                <c:pt idx="420">
                  <c:v>1.0668436412004435E-15</c:v>
                </c:pt>
                <c:pt idx="421">
                  <c:v>1.0235318593231926E-15</c:v>
                </c:pt>
                <c:pt idx="422">
                  <c:v>9.8197834519595358E-16</c:v>
                </c:pt>
                <c:pt idx="423">
                  <c:v>9.4211173334382905E-16</c:v>
                </c:pt>
                <c:pt idx="424">
                  <c:v>9.0386355345383796E-16</c:v>
                </c:pt>
                <c:pt idx="425">
                  <c:v>8.6716811309402724E-16</c:v>
                </c:pt>
                <c:pt idx="426">
                  <c:v>8.3196238516360283E-16</c:v>
                </c:pt>
                <c:pt idx="427">
                  <c:v>7.9818589988561567E-16</c:v>
                </c:pt>
                <c:pt idx="428">
                  <c:v>7.6578064116085524E-16</c:v>
                </c:pt>
                <c:pt idx="429">
                  <c:v>7.3469094710875619E-16</c:v>
                </c:pt>
                <c:pt idx="430">
                  <c:v>7.0486341462768167E-16</c:v>
                </c:pt>
                <c:pt idx="431">
                  <c:v>6.7624680781367168E-16</c:v>
                </c:pt>
                <c:pt idx="432">
                  <c:v>6.487919700828287E-16</c:v>
                </c:pt>
                <c:pt idx="433">
                  <c:v>6.2245173984871952E-16</c:v>
                </c:pt>
                <c:pt idx="434">
                  <c:v>5.9718086961196979E-16</c:v>
                </c:pt>
                <c:pt idx="435">
                  <c:v>5.72935948324748E-16</c:v>
                </c:pt>
                <c:pt idx="436">
                  <c:v>5.4967532689845929E-16</c:v>
                </c:pt>
                <c:pt idx="437">
                  <c:v>5.2735904672799245E-16</c:v>
                </c:pt>
                <c:pt idx="438">
                  <c:v>5.0594877111096908E-16</c:v>
                </c:pt>
                <c:pt idx="439">
                  <c:v>4.8540771944527572E-16</c:v>
                </c:pt>
                <c:pt idx="440">
                  <c:v>4.6570060409280172E-16</c:v>
                </c:pt>
                <c:pt idx="441">
                  <c:v>4.4679356980170843E-16</c:v>
                </c:pt>
                <c:pt idx="442">
                  <c:v>4.2865413558398403E-16</c:v>
                </c:pt>
                <c:pt idx="443">
                  <c:v>4.1125113894901513E-16</c:v>
                </c:pt>
                <c:pt idx="444">
                  <c:v>3.9455468239801036E-16</c:v>
                </c:pt>
                <c:pt idx="445">
                  <c:v>3.78536082087822E-16</c:v>
                </c:pt>
                <c:pt idx="446">
                  <c:v>3.6316781857647209E-16</c:v>
                </c:pt>
                <c:pt idx="447">
                  <c:v>3.4842348956612149E-16</c:v>
                </c:pt>
                <c:pt idx="448">
                  <c:v>3.3427776456265466E-16</c:v>
                </c:pt>
                <c:pt idx="449">
                  <c:v>3.2070634137434445E-16</c:v>
                </c:pt>
                <c:pt idx="450">
                  <c:v>3.0768590437506491E-16</c:v>
                </c:pt>
                <c:pt idx="451">
                  <c:v>2.9519408446065321E-16</c:v>
                </c:pt>
                <c:pt idx="452">
                  <c:v>2.8320942062979083E-16</c:v>
                </c:pt>
                <c:pt idx="453">
                  <c:v>2.7171132312364591E-16</c:v>
                </c:pt>
                <c:pt idx="454">
                  <c:v>2.6068003806105377E-16</c:v>
                </c:pt>
                <c:pt idx="455">
                  <c:v>2.5009661350867367E-16</c:v>
                </c:pt>
                <c:pt idx="456">
                  <c:v>2.3994286692794182E-16</c:v>
                </c:pt>
                <c:pt idx="457">
                  <c:v>2.3020135394301131E-16</c:v>
                </c:pt>
                <c:pt idx="458">
                  <c:v>2.2085533837612303E-16</c:v>
                </c:pt>
                <c:pt idx="459">
                  <c:v>2.1188876349901294E-16</c:v>
                </c:pt>
                <c:pt idx="460">
                  <c:v>2.0328622445105589E-16</c:v>
                </c:pt>
                <c:pt idx="461">
                  <c:v>1.9503294177682192E-16</c:v>
                </c:pt>
                <c:pt idx="462">
                  <c:v>1.8711473603763609E-16</c:v>
                </c:pt>
                <c:pt idx="463">
                  <c:v>1.7951800345359641E-16</c:v>
                </c:pt>
                <c:pt idx="464">
                  <c:v>1.7222969253423715E-16</c:v>
                </c:pt>
                <c:pt idx="465">
                  <c:v>1.6523728165772261E-16</c:v>
                </c:pt>
                <c:pt idx="466">
                  <c:v>1.585287575601195E-16</c:v>
                </c:pt>
                <c:pt idx="467">
                  <c:v>1.5209259469779015E-16</c:v>
                </c:pt>
                <c:pt idx="468">
                  <c:v>1.4591773544750078E-16</c:v>
                </c:pt>
                <c:pt idx="469">
                  <c:v>1.3999357111024602E-16</c:v>
                </c:pt>
                <c:pt idx="470">
                  <c:v>1.3430992368617955E-16</c:v>
                </c:pt>
                <c:pt idx="471">
                  <c:v>1.2885702838935092E-16</c:v>
                </c:pt>
                <c:pt idx="472">
                  <c:v>1.2362551687224739E-16</c:v>
                </c:pt>
                <c:pt idx="473">
                  <c:v>1.1860640113130409E-16</c:v>
                </c:pt>
                <c:pt idx="474">
                  <c:v>1.1379105806577307E-16</c:v>
                </c:pt>
                <c:pt idx="475">
                  <c:v>1.0917121466341784E-16</c:v>
                </c:pt>
                <c:pt idx="476">
                  <c:v>1.0473893378760164E-16</c:v>
                </c:pt>
                <c:pt idx="477">
                  <c:v>1.0048660054135717E-16</c:v>
                </c:pt>
                <c:pt idx="478">
                  <c:v>9.6406909185015669E-17</c:v>
                </c:pt>
                <c:pt idx="479">
                  <c:v>9.2492850584935004E-17</c:v>
                </c:pt>
                <c:pt idx="480">
                  <c:v>8.873770017176138E-17</c:v>
                </c:pt>
                <c:pt idx="481">
                  <c:v>8.51350063875432E-17</c:v>
                </c:pt>
                <c:pt idx="482">
                  <c:v>8.1678579601862554E-17</c:v>
                </c:pt>
                <c:pt idx="483">
                  <c:v>7.8362481477932387E-17</c:v>
                </c:pt>
                <c:pt idx="484">
                  <c:v>7.5181014770405014E-17</c:v>
                </c:pt>
                <c:pt idx="485">
                  <c:v>7.2128713537362221E-17</c:v>
                </c:pt>
                <c:pt idx="486">
                  <c:v>6.9200333749673618E-17</c:v>
                </c:pt>
                <c:pt idx="487">
                  <c:v>6.6390844281596269E-17</c:v>
                </c:pt>
                <c:pt idx="488">
                  <c:v>6.3695418267133412E-17</c:v>
                </c:pt>
                <c:pt idx="489">
                  <c:v>6.1109424807310383E-17</c:v>
                </c:pt>
                <c:pt idx="490">
                  <c:v>5.8628421014117183E-17</c:v>
                </c:pt>
                <c:pt idx="491">
                  <c:v>5.6248144377453311E-17</c:v>
                </c:pt>
                <c:pt idx="492">
                  <c:v>5.3964505441961943E-17</c:v>
                </c:pt>
                <c:pt idx="493">
                  <c:v>5.1773580781171167E-17</c:v>
                </c:pt>
                <c:pt idx="494">
                  <c:v>4.9671606256876539E-17</c:v>
                </c:pt>
                <c:pt idx="495">
                  <c:v>4.765497055217956E-17</c:v>
                </c:pt>
                <c:pt idx="496">
                  <c:v>4.5720208967079273E-17</c:v>
                </c:pt>
                <c:pt idx="497">
                  <c:v>4.3863997465951174E-17</c:v>
                </c:pt>
                <c:pt idx="498">
                  <c:v>4.2083146966692697E-17</c:v>
                </c:pt>
                <c:pt idx="499">
                  <c:v>4.0374597861722167E-17</c:v>
                </c:pt>
                <c:pt idx="500">
                  <c:v>3.8735414761417359E-17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B5A-4999-B1ED-47B9353D7253}"/>
            </c:ext>
          </c:extLst>
        </c:ser>
        <c:ser>
          <c:idx val="5"/>
          <c:order val="5"/>
          <c:tx>
            <c:strRef>
              <c:f>Calculations!$AA$1</c:f>
              <c:strCache>
                <c:ptCount val="1"/>
                <c:pt idx="0">
                  <c:v>Total Noise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Calculations!$AA$3:$AA$503</c:f>
              <c:numCache>
                <c:formatCode>General</c:formatCode>
                <c:ptCount val="501"/>
                <c:pt idx="0">
                  <c:v>1.8344378520819667E-13</c:v>
                </c:pt>
                <c:pt idx="1">
                  <c:v>1.834437852084872E-13</c:v>
                </c:pt>
                <c:pt idx="2">
                  <c:v>1.8344378520880264E-13</c:v>
                </c:pt>
                <c:pt idx="3">
                  <c:v>1.8344378520914545E-13</c:v>
                </c:pt>
                <c:pt idx="4">
                  <c:v>1.8344378520951771E-13</c:v>
                </c:pt>
                <c:pt idx="5">
                  <c:v>1.8344378520992232E-13</c:v>
                </c:pt>
                <c:pt idx="6">
                  <c:v>1.8344378521036191E-13</c:v>
                </c:pt>
                <c:pt idx="7">
                  <c:v>1.8344378521083952E-13</c:v>
                </c:pt>
                <c:pt idx="8">
                  <c:v>1.834437852113583E-13</c:v>
                </c:pt>
                <c:pt idx="9">
                  <c:v>1.8344378521192198E-13</c:v>
                </c:pt>
                <c:pt idx="10">
                  <c:v>1.8344378521253427E-13</c:v>
                </c:pt>
                <c:pt idx="11">
                  <c:v>1.8344378521319961E-13</c:v>
                </c:pt>
                <c:pt idx="12">
                  <c:v>1.8344378521392228E-13</c:v>
                </c:pt>
                <c:pt idx="13">
                  <c:v>1.8344378521470771E-13</c:v>
                </c:pt>
                <c:pt idx="14">
                  <c:v>1.8344378521556072E-13</c:v>
                </c:pt>
                <c:pt idx="15">
                  <c:v>1.8344378521648753E-13</c:v>
                </c:pt>
                <c:pt idx="16">
                  <c:v>1.8344378521749452E-13</c:v>
                </c:pt>
                <c:pt idx="17">
                  <c:v>1.8344378521858843E-13</c:v>
                </c:pt>
                <c:pt idx="18">
                  <c:v>1.8344378521977699E-13</c:v>
                </c:pt>
                <c:pt idx="19">
                  <c:v>1.8344378522106835E-13</c:v>
                </c:pt>
                <c:pt idx="20">
                  <c:v>1.8344378522247114E-13</c:v>
                </c:pt>
                <c:pt idx="21">
                  <c:v>1.8344378522399522E-13</c:v>
                </c:pt>
                <c:pt idx="22">
                  <c:v>1.8344378522565107E-13</c:v>
                </c:pt>
                <c:pt idx="23">
                  <c:v>1.8344378522744992E-13</c:v>
                </c:pt>
                <c:pt idx="24">
                  <c:v>1.8344378522940438E-13</c:v>
                </c:pt>
                <c:pt idx="25">
                  <c:v>1.8344378523152751E-13</c:v>
                </c:pt>
                <c:pt idx="26">
                  <c:v>1.8344378523383445E-13</c:v>
                </c:pt>
                <c:pt idx="27">
                  <c:v>1.834437852363405E-13</c:v>
                </c:pt>
                <c:pt idx="28">
                  <c:v>1.8344378523906324E-13</c:v>
                </c:pt>
                <c:pt idx="29">
                  <c:v>1.8344378524202131E-13</c:v>
                </c:pt>
                <c:pt idx="30">
                  <c:v>1.8344378524523516E-13</c:v>
                </c:pt>
                <c:pt idx="31">
                  <c:v>1.8344378524872657E-13</c:v>
                </c:pt>
                <c:pt idx="32">
                  <c:v>1.8344378525251985E-13</c:v>
                </c:pt>
                <c:pt idx="33">
                  <c:v>1.8344378525664091E-13</c:v>
                </c:pt>
                <c:pt idx="34">
                  <c:v>1.8344378526111803E-13</c:v>
                </c:pt>
                <c:pt idx="35">
                  <c:v>1.8344378526598223E-13</c:v>
                </c:pt>
                <c:pt idx="36">
                  <c:v>1.8344378527126674E-13</c:v>
                </c:pt>
                <c:pt idx="37">
                  <c:v>1.8344378527700821E-13</c:v>
                </c:pt>
                <c:pt idx="38">
                  <c:v>1.8344378528324564E-13</c:v>
                </c:pt>
                <c:pt idx="39">
                  <c:v>1.8344378529002207E-13</c:v>
                </c:pt>
                <c:pt idx="40">
                  <c:v>1.8344378529738427E-13</c:v>
                </c:pt>
                <c:pt idx="41">
                  <c:v>1.8344378530538289E-13</c:v>
                </c:pt>
                <c:pt idx="42">
                  <c:v>1.8344378531407263E-13</c:v>
                </c:pt>
                <c:pt idx="43">
                  <c:v>1.8344378532351342E-13</c:v>
                </c:pt>
                <c:pt idx="44">
                  <c:v>1.834437853337701E-13</c:v>
                </c:pt>
                <c:pt idx="45">
                  <c:v>1.8344378534491341E-13</c:v>
                </c:pt>
                <c:pt idx="46">
                  <c:v>1.8344378535701958E-13</c:v>
                </c:pt>
                <c:pt idx="47">
                  <c:v>1.8344378537017205E-13</c:v>
                </c:pt>
                <c:pt idx="48">
                  <c:v>1.8344378538446126E-13</c:v>
                </c:pt>
                <c:pt idx="49">
                  <c:v>1.8344378539998554E-13</c:v>
                </c:pt>
                <c:pt idx="50">
                  <c:v>1.8344378541685141E-13</c:v>
                </c:pt>
                <c:pt idx="51">
                  <c:v>1.8344378543517492E-13</c:v>
                </c:pt>
                <c:pt idx="52">
                  <c:v>1.8344378545508196E-13</c:v>
                </c:pt>
                <c:pt idx="53">
                  <c:v>1.8344378547670967E-13</c:v>
                </c:pt>
                <c:pt idx="54">
                  <c:v>1.8344378550020642E-13</c:v>
                </c:pt>
                <c:pt idx="55">
                  <c:v>1.8344378552573406E-13</c:v>
                </c:pt>
                <c:pt idx="56">
                  <c:v>1.8344378555346778E-13</c:v>
                </c:pt>
                <c:pt idx="57">
                  <c:v>1.8344378558359846E-13</c:v>
                </c:pt>
                <c:pt idx="58">
                  <c:v>1.8344378561633328E-13</c:v>
                </c:pt>
                <c:pt idx="59">
                  <c:v>1.834437856518971E-13</c:v>
                </c:pt>
                <c:pt idx="60">
                  <c:v>1.8344378569053462E-13</c:v>
                </c:pt>
                <c:pt idx="61">
                  <c:v>1.8344378573251141E-13</c:v>
                </c:pt>
                <c:pt idx="62">
                  <c:v>1.8344378577811606E-13</c:v>
                </c:pt>
                <c:pt idx="63">
                  <c:v>1.8344378582766195E-13</c:v>
                </c:pt>
                <c:pt idx="64">
                  <c:v>1.8344378588149006E-13</c:v>
                </c:pt>
                <c:pt idx="65">
                  <c:v>1.8344378593997035E-13</c:v>
                </c:pt>
                <c:pt idx="66">
                  <c:v>1.8344378600350472E-13</c:v>
                </c:pt>
                <c:pt idx="67">
                  <c:v>1.8344378607253015E-13</c:v>
                </c:pt>
                <c:pt idx="68">
                  <c:v>1.8344378614752114E-13</c:v>
                </c:pt>
                <c:pt idx="69">
                  <c:v>1.8344378622899326E-13</c:v>
                </c:pt>
                <c:pt idx="70">
                  <c:v>1.8344378631750658E-13</c:v>
                </c:pt>
                <c:pt idx="71">
                  <c:v>1.8344378641366983E-13</c:v>
                </c:pt>
                <c:pt idx="72">
                  <c:v>1.834437865181441E-13</c:v>
                </c:pt>
                <c:pt idx="73">
                  <c:v>1.8344378663164758E-13</c:v>
                </c:pt>
                <c:pt idx="74">
                  <c:v>1.8344378675496062E-13</c:v>
                </c:pt>
                <c:pt idx="75">
                  <c:v>1.8344378688893107E-13</c:v>
                </c:pt>
                <c:pt idx="76">
                  <c:v>1.8344378703448009E-13</c:v>
                </c:pt>
                <c:pt idx="77">
                  <c:v>1.8344378719260826E-13</c:v>
                </c:pt>
                <c:pt idx="78">
                  <c:v>1.834437873644026E-13</c:v>
                </c:pt>
                <c:pt idx="79">
                  <c:v>1.8344378755104457E-13</c:v>
                </c:pt>
                <c:pt idx="80">
                  <c:v>1.8344378775381713E-13</c:v>
                </c:pt>
                <c:pt idx="81">
                  <c:v>1.8344378797411461E-13</c:v>
                </c:pt>
                <c:pt idx="82">
                  <c:v>1.8344378821345119E-13</c:v>
                </c:pt>
                <c:pt idx="83">
                  <c:v>1.8344378847347285E-13</c:v>
                </c:pt>
                <c:pt idx="84">
                  <c:v>1.8344378875596692E-13</c:v>
                </c:pt>
                <c:pt idx="85">
                  <c:v>1.8344378906287564E-13</c:v>
                </c:pt>
                <c:pt idx="86">
                  <c:v>1.8344378939630947E-13</c:v>
                </c:pt>
                <c:pt idx="87">
                  <c:v>1.8344378975856038E-13</c:v>
                </c:pt>
                <c:pt idx="88">
                  <c:v>1.8344379015211903E-13</c:v>
                </c:pt>
                <c:pt idx="89">
                  <c:v>1.8344379057969141E-13</c:v>
                </c:pt>
                <c:pt idx="90">
                  <c:v>1.8344379104421706E-13</c:v>
                </c:pt>
                <c:pt idx="91">
                  <c:v>1.8344379154888962E-13</c:v>
                </c:pt>
                <c:pt idx="92">
                  <c:v>1.8344379209717905E-13</c:v>
                </c:pt>
                <c:pt idx="93">
                  <c:v>1.8344379269285484E-13</c:v>
                </c:pt>
                <c:pt idx="94">
                  <c:v>1.8344379334001232E-13</c:v>
                </c:pt>
                <c:pt idx="95">
                  <c:v>1.8344379404310095E-13</c:v>
                </c:pt>
                <c:pt idx="96">
                  <c:v>1.8344379480695453E-13</c:v>
                </c:pt>
                <c:pt idx="97">
                  <c:v>1.83443795636825E-13</c:v>
                </c:pt>
                <c:pt idx="98">
                  <c:v>1.8344379653841771E-13</c:v>
                </c:pt>
                <c:pt idx="99">
                  <c:v>1.8344379751793153E-13</c:v>
                </c:pt>
                <c:pt idx="100">
                  <c:v>1.8344379858210067E-13</c:v>
                </c:pt>
                <c:pt idx="101">
                  <c:v>1.8344379973824176E-13</c:v>
                </c:pt>
                <c:pt idx="102">
                  <c:v>1.8344380099430356E-13</c:v>
                </c:pt>
                <c:pt idx="103">
                  <c:v>1.8344380235892188E-13</c:v>
                </c:pt>
                <c:pt idx="104">
                  <c:v>1.8344380384147869E-13</c:v>
                </c:pt>
                <c:pt idx="105">
                  <c:v>1.8344380545216728E-13</c:v>
                </c:pt>
                <c:pt idx="106">
                  <c:v>1.8344380720206156E-13</c:v>
                </c:pt>
                <c:pt idx="107">
                  <c:v>1.8344380910319254E-13</c:v>
                </c:pt>
                <c:pt idx="108">
                  <c:v>1.8344381116863117E-13</c:v>
                </c:pt>
                <c:pt idx="109">
                  <c:v>1.8344381341257831E-13</c:v>
                </c:pt>
                <c:pt idx="110">
                  <c:v>1.8344381585046148E-13</c:v>
                </c:pt>
                <c:pt idx="111">
                  <c:v>1.834438184990423E-13</c:v>
                </c:pt>
                <c:pt idx="112">
                  <c:v>1.8344382137653087E-13</c:v>
                </c:pt>
                <c:pt idx="113">
                  <c:v>1.8344382450271063E-13</c:v>
                </c:pt>
                <c:pt idx="114">
                  <c:v>1.8344382789907593E-13</c:v>
                </c:pt>
                <c:pt idx="115">
                  <c:v>1.8344383158897799E-13</c:v>
                </c:pt>
                <c:pt idx="116">
                  <c:v>1.834438355977864E-13</c:v>
                </c:pt>
                <c:pt idx="117">
                  <c:v>1.8344383995306385E-13</c:v>
                </c:pt>
                <c:pt idx="118">
                  <c:v>1.8344384468475503E-13</c:v>
                </c:pt>
                <c:pt idx="119">
                  <c:v>1.8344384982539229E-13</c:v>
                </c:pt>
                <c:pt idx="120">
                  <c:v>1.8344385541032078E-13</c:v>
                </c:pt>
                <c:pt idx="121">
                  <c:v>1.8344386147793955E-13</c:v>
                </c:pt>
                <c:pt idx="122">
                  <c:v>1.8344386806996702E-13</c:v>
                </c:pt>
                <c:pt idx="123">
                  <c:v>1.8344387523172759E-13</c:v>
                </c:pt>
                <c:pt idx="124">
                  <c:v>1.8344388301246248E-13</c:v>
                </c:pt>
                <c:pt idx="125">
                  <c:v>1.834438914656693E-13</c:v>
                </c:pt>
                <c:pt idx="126">
                  <c:v>1.8344390064946964E-13</c:v>
                </c:pt>
                <c:pt idx="127">
                  <c:v>1.8344391062700842E-13</c:v>
                </c:pt>
                <c:pt idx="128">
                  <c:v>1.8344392146688872E-13</c:v>
                </c:pt>
                <c:pt idx="129">
                  <c:v>1.8344393324364247E-13</c:v>
                </c:pt>
                <c:pt idx="130">
                  <c:v>1.8344394603824414E-13</c:v>
                </c:pt>
                <c:pt idx="131">
                  <c:v>1.8344395993866698E-13</c:v>
                </c:pt>
                <c:pt idx="132">
                  <c:v>1.834439750404877E-13</c:v>
                </c:pt>
                <c:pt idx="133">
                  <c:v>1.8344399144754441E-13</c:v>
                </c:pt>
                <c:pt idx="134">
                  <c:v>1.8344400927264995E-13</c:v>
                </c:pt>
                <c:pt idx="135">
                  <c:v>1.8344402863836793E-13</c:v>
                </c:pt>
                <c:pt idx="136">
                  <c:v>1.8344404967785542E-13</c:v>
                </c:pt>
                <c:pt idx="137">
                  <c:v>1.8344407253577875E-13</c:v>
                </c:pt>
                <c:pt idx="138">
                  <c:v>1.8344409736930806E-13</c:v>
                </c:pt>
                <c:pt idx="139">
                  <c:v>1.8344412434919796E-13</c:v>
                </c:pt>
                <c:pt idx="140">
                  <c:v>1.8344415366096164E-13</c:v>
                </c:pt>
                <c:pt idx="141">
                  <c:v>1.8344418550614636E-13</c:v>
                </c:pt>
                <c:pt idx="142">
                  <c:v>1.8344422010371981E-13</c:v>
                </c:pt>
                <c:pt idx="143">
                  <c:v>1.8344425769157462E-13</c:v>
                </c:pt>
                <c:pt idx="144">
                  <c:v>1.8344429852816476E-13</c:v>
                </c:pt>
                <c:pt idx="145">
                  <c:v>1.8344434289428219E-13</c:v>
                </c:pt>
                <c:pt idx="146">
                  <c:v>1.8344439109498743E-13</c:v>
                </c:pt>
                <c:pt idx="147">
                  <c:v>1.834444434617069E-13</c:v>
                </c:pt>
                <c:pt idx="148">
                  <c:v>1.8344450035451076E-13</c:v>
                </c:pt>
                <c:pt idx="149">
                  <c:v>1.8344456216458986E-13</c:v>
                </c:pt>
                <c:pt idx="150">
                  <c:v>1.8344462931694343E-13</c:v>
                </c:pt>
                <c:pt idx="151">
                  <c:v>1.8344470227330165E-13</c:v>
                </c:pt>
                <c:pt idx="152">
                  <c:v>1.8344478153529914E-13</c:v>
                </c:pt>
                <c:pt idx="153">
                  <c:v>1.8344486764792396E-13</c:v>
                </c:pt>
                <c:pt idx="154">
                  <c:v>1.8344496120326283E-13</c:v>
                </c:pt>
                <c:pt idx="155">
                  <c:v>1.8344506284457237E-13</c:v>
                </c:pt>
                <c:pt idx="156">
                  <c:v>1.8344517327069919E-13</c:v>
                </c:pt>
                <c:pt idx="157">
                  <c:v>1.8344529324088462E-13</c:v>
                </c:pt>
                <c:pt idx="158">
                  <c:v>1.8344542357998186E-13</c:v>
                </c:pt>
                <c:pt idx="159">
                  <c:v>1.8344556518412655E-13</c:v>
                </c:pt>
                <c:pt idx="160">
                  <c:v>1.8344571902689466E-13</c:v>
                </c:pt>
                <c:pt idx="161">
                  <c:v>1.8344588616599404E-13</c:v>
                </c:pt>
                <c:pt idx="162">
                  <c:v>1.8344606775053327E-13</c:v>
                </c:pt>
                <c:pt idx="163">
                  <c:v>1.834462650289178E-13</c:v>
                </c:pt>
                <c:pt idx="164">
                  <c:v>1.8344647935742934E-13</c:v>
                </c:pt>
                <c:pt idx="165">
                  <c:v>1.8344671220954552E-13</c:v>
                </c:pt>
                <c:pt idx="166">
                  <c:v>1.8344696518606323E-13</c:v>
                </c:pt>
                <c:pt idx="167">
                  <c:v>1.8344724002609863E-13</c:v>
                </c:pt>
                <c:pt idx="168">
                  <c:v>1.8344753861903384E-13</c:v>
                </c:pt>
                <c:pt idx="169">
                  <c:v>1.8344786301749865E-13</c:v>
                </c:pt>
                <c:pt idx="170">
                  <c:v>1.8344821545146877E-13</c:v>
                </c:pt>
                <c:pt idx="171">
                  <c:v>1.8344859834358508E-13</c:v>
                </c:pt>
                <c:pt idx="172">
                  <c:v>1.8344901432579196E-13</c:v>
                </c:pt>
                <c:pt idx="173">
                  <c:v>1.8344946625741331E-13</c:v>
                </c:pt>
                <c:pt idx="174">
                  <c:v>1.8344995724478802E-13</c:v>
                </c:pt>
                <c:pt idx="175">
                  <c:v>1.8345049066259847E-13</c:v>
                </c:pt>
                <c:pt idx="176">
                  <c:v>1.8345107017704112E-13</c:v>
                </c:pt>
                <c:pt idx="177">
                  <c:v>1.8345169977099273E-13</c:v>
                </c:pt>
                <c:pt idx="178">
                  <c:v>1.8345238377134973E-13</c:v>
                </c:pt>
                <c:pt idx="179">
                  <c:v>1.8345312687872286E-13</c:v>
                </c:pt>
                <c:pt idx="180">
                  <c:v>1.8345393419969192E-13</c:v>
                </c:pt>
                <c:pt idx="181">
                  <c:v>1.8345481128184118E-13</c:v>
                </c:pt>
                <c:pt idx="182">
                  <c:v>1.8345576415181232E-13</c:v>
                </c:pt>
                <c:pt idx="183">
                  <c:v>1.8345679935663663E-13</c:v>
                </c:pt>
                <c:pt idx="184">
                  <c:v>1.8345792400862451E-13</c:v>
                </c:pt>
                <c:pt idx="185">
                  <c:v>1.8345914583412237E-13</c:v>
                </c:pt>
                <c:pt idx="186">
                  <c:v>1.8346047322646227E-13</c:v>
                </c:pt>
                <c:pt idx="187">
                  <c:v>1.8346191530346893E-13</c:v>
                </c:pt>
                <c:pt idx="188">
                  <c:v>1.8346348196991204E-13</c:v>
                </c:pt>
                <c:pt idx="189">
                  <c:v>1.8346518398532432E-13</c:v>
                </c:pt>
                <c:pt idx="190">
                  <c:v>1.8346703303764908E-13</c:v>
                </c:pt>
                <c:pt idx="191">
                  <c:v>1.8346904182321088E-13</c:v>
                </c:pt>
                <c:pt idx="192">
                  <c:v>1.8347122413354805E-13</c:v>
                </c:pt>
                <c:pt idx="193">
                  <c:v>1.8347359494969591E-13</c:v>
                </c:pt>
                <c:pt idx="194">
                  <c:v>1.8347617054454837E-13</c:v>
                </c:pt>
                <c:pt idx="195">
                  <c:v>1.8347896859398944E-13</c:v>
                </c:pt>
                <c:pt idx="196">
                  <c:v>1.8348200829753401E-13</c:v>
                </c:pt>
                <c:pt idx="197">
                  <c:v>1.8348531050928699E-13</c:v>
                </c:pt>
                <c:pt idx="198">
                  <c:v>1.8348889788008854E-13</c:v>
                </c:pt>
                <c:pt idx="199">
                  <c:v>1.8349279501179252E-13</c:v>
                </c:pt>
                <c:pt idx="200">
                  <c:v>1.8349702862469711E-13</c:v>
                </c:pt>
                <c:pt idx="201">
                  <c:v>1.8350162773923193E-13</c:v>
                </c:pt>
                <c:pt idx="202">
                  <c:v>1.8350662387309716E-13</c:v>
                </c:pt>
                <c:pt idx="203">
                  <c:v>1.835120512551412E-13</c:v>
                </c:pt>
                <c:pt idx="204">
                  <c:v>1.8351794705737556E-13</c:v>
                </c:pt>
                <c:pt idx="205">
                  <c:v>1.8352435164662647E-13</c:v>
                </c:pt>
                <c:pt idx="206">
                  <c:v>1.8353130885744909E-13</c:v>
                </c:pt>
                <c:pt idx="207">
                  <c:v>1.8353886628805478E-13</c:v>
                </c:pt>
                <c:pt idx="208">
                  <c:v>1.8354707562113511E-13</c:v>
                </c:pt>
                <c:pt idx="209">
                  <c:v>1.8355599297161657E-13</c:v>
                </c:pt>
                <c:pt idx="210">
                  <c:v>1.8356567926352667E-13</c:v>
                </c:pt>
                <c:pt idx="211">
                  <c:v>1.8357620063832291E-13</c:v>
                </c:pt>
                <c:pt idx="212">
                  <c:v>1.8358762889720112E-13</c:v>
                </c:pt>
                <c:pt idx="213">
                  <c:v>1.8360004198009157E-13</c:v>
                </c:pt>
                <c:pt idx="214">
                  <c:v>1.8361352448423383E-13</c:v>
                </c:pt>
                <c:pt idx="215">
                  <c:v>1.8362816822542966E-13</c:v>
                </c:pt>
                <c:pt idx="216">
                  <c:v>1.8364407284528161E-13</c:v>
                </c:pt>
                <c:pt idx="217">
                  <c:v>1.8366134646794267E-13</c:v>
                </c:pt>
                <c:pt idx="218">
                  <c:v>1.8368010641012707E-13</c:v>
                </c:pt>
                <c:pt idx="219">
                  <c:v>1.8370047994836953E-13</c:v>
                </c:pt>
                <c:pt idx="220">
                  <c:v>1.8372260514774646E-13</c:v>
                </c:pt>
                <c:pt idx="221">
                  <c:v>1.8374663175651746E-13</c:v>
                </c:pt>
                <c:pt idx="222">
                  <c:v>1.837727221713765E-13</c:v>
                </c:pt>
                <c:pt idx="223">
                  <c:v>1.8380105247823413E-13</c:v>
                </c:pt>
                <c:pt idx="224">
                  <c:v>1.8383181357366902E-13</c:v>
                </c:pt>
                <c:pt idx="225">
                  <c:v>1.8386521237239574E-13</c:v>
                </c:pt>
                <c:pt idx="226">
                  <c:v>1.8390147310627164E-13</c:v>
                </c:pt>
                <c:pt idx="227">
                  <c:v>1.8394083872051996E-13</c:v>
                </c:pt>
                <c:pt idx="228">
                  <c:v>1.8398357237294931E-13</c:v>
                </c:pt>
                <c:pt idx="229">
                  <c:v>1.8402995904200717E-13</c:v>
                </c:pt>
                <c:pt idx="230">
                  <c:v>1.8408030724948794E-13</c:v>
                </c:pt>
                <c:pt idx="231">
                  <c:v>1.8413495090361447E-13</c:v>
                </c:pt>
                <c:pt idx="232">
                  <c:v>1.8419425126800863E-13</c:v>
                </c:pt>
                <c:pt idx="233">
                  <c:v>1.8425859906172335E-13</c:v>
                </c:pt>
                <c:pt idx="234">
                  <c:v>1.8432841669502121E-13</c:v>
                </c:pt>
                <c:pt idx="235">
                  <c:v>1.8440416064489595E-13</c:v>
                </c:pt>
                <c:pt idx="236">
                  <c:v>1.8448632397342885E-13</c:v>
                </c:pt>
                <c:pt idx="237">
                  <c:v>1.8457543899089112E-13</c:v>
                </c:pt>
                <c:pt idx="238">
                  <c:v>1.8467208006401642E-13</c:v>
                </c:pt>
                <c:pt idx="239">
                  <c:v>1.8477686656800438E-13</c:v>
                </c:pt>
                <c:pt idx="240">
                  <c:v>1.8489046597853025E-13</c:v>
                </c:pt>
                <c:pt idx="241">
                  <c:v>1.8501359709725129E-13</c:v>
                </c:pt>
                <c:pt idx="242">
                  <c:v>1.851470334009476E-13</c:v>
                </c:pt>
                <c:pt idx="243">
                  <c:v>1.852916065004408E-13</c:v>
                </c:pt>
                <c:pt idx="244">
                  <c:v>1.8544820969069861E-13</c:v>
                </c:pt>
                <c:pt idx="245">
                  <c:v>1.8561780156798019E-13</c:v>
                </c:pt>
                <c:pt idx="246">
                  <c:v>1.858014096834191E-13</c:v>
                </c:pt>
                <c:pt idx="247">
                  <c:v>1.8600013419495543E-13</c:v>
                </c:pt>
                <c:pt idx="248">
                  <c:v>1.8621515147097615E-13</c:v>
                </c:pt>
                <c:pt idx="249">
                  <c:v>1.8644771758927021E-13</c:v>
                </c:pt>
                <c:pt idx="250">
                  <c:v>1.8669917166392874E-13</c:v>
                </c:pt>
                <c:pt idx="251">
                  <c:v>1.8697093892054777E-13</c:v>
                </c:pt>
                <c:pt idx="252">
                  <c:v>1.8726453342652635E-13</c:v>
                </c:pt>
                <c:pt idx="253">
                  <c:v>1.8758156036840889E-13</c:v>
                </c:pt>
                <c:pt idx="254">
                  <c:v>1.8792371775221136E-13</c:v>
                </c:pt>
                <c:pt idx="255">
                  <c:v>1.8829279738562047E-13</c:v>
                </c:pt>
                <c:pt idx="256">
                  <c:v>1.8869068498315018E-13</c:v>
                </c:pt>
                <c:pt idx="257">
                  <c:v>1.8911935921711666E-13</c:v>
                </c:pt>
                <c:pt idx="258">
                  <c:v>1.8958088951916256E-13</c:v>
                </c:pt>
                <c:pt idx="259">
                  <c:v>1.9007743241966069E-13</c:v>
                </c:pt>
                <c:pt idx="260">
                  <c:v>1.9061122619648622E-13</c:v>
                </c:pt>
                <c:pt idx="261">
                  <c:v>1.911845835913745E-13</c:v>
                </c:pt>
                <c:pt idx="262">
                  <c:v>1.9179988234259276E-13</c:v>
                </c:pt>
                <c:pt idx="263">
                  <c:v>1.9245955327837419E-13</c:v>
                </c:pt>
                <c:pt idx="264">
                  <c:v>1.9316606571809778E-13</c:v>
                </c:pt>
                <c:pt idx="265">
                  <c:v>1.939219099393476E-13</c:v>
                </c:pt>
                <c:pt idx="266">
                  <c:v>1.9472957649064416E-13</c:v>
                </c:pt>
                <c:pt idx="267">
                  <c:v>1.9559153216377174E-13</c:v>
                </c:pt>
                <c:pt idx="268">
                  <c:v>1.9651019248814539E-13</c:v>
                </c:pt>
                <c:pt idx="269">
                  <c:v>1.9748789067426121E-13</c:v>
                </c:pt>
                <c:pt idx="270">
                  <c:v>1.9852684301538638E-13</c:v>
                </c:pt>
                <c:pt idx="271">
                  <c:v>1.9962911085701932E-13</c:v>
                </c:pt>
                <c:pt idx="272">
                  <c:v>2.0079655936245241E-13</c:v>
                </c:pt>
                <c:pt idx="273">
                  <c:v>2.0203081343901843E-13</c:v>
                </c:pt>
                <c:pt idx="274">
                  <c:v>2.0333321134119192E-13</c:v>
                </c:pt>
                <c:pt idx="275">
                  <c:v>2.0470475663014899E-13</c:v>
                </c:pt>
                <c:pt idx="276">
                  <c:v>2.0614606933951723E-13</c:v>
                </c:pt>
                <c:pt idx="277">
                  <c:v>2.0765733736719283E-13</c:v>
                </c:pt>
                <c:pt idx="278">
                  <c:v>2.0923826927498947E-13</c:v>
                </c:pt>
                <c:pt idx="279">
                  <c:v>2.1088804982175872E-13</c:v>
                </c:pt>
                <c:pt idx="280">
                  <c:v>2.1260529967083872E-13</c:v>
                </c:pt>
                <c:pt idx="281">
                  <c:v>2.143880407879401E-13</c:v>
                </c:pt>
                <c:pt idx="282">
                  <c:v>2.162336690697875E-13</c:v>
                </c:pt>
                <c:pt idx="283">
                  <c:v>2.1813893570695244E-13</c:v>
                </c:pt>
                <c:pt idx="284">
                  <c:v>2.200999386782738E-13</c:v>
                </c:pt>
                <c:pt idx="285">
                  <c:v>2.2211212559385387E-13</c:v>
                </c:pt>
                <c:pt idx="286">
                  <c:v>2.2417030884769187E-13</c:v>
                </c:pt>
                <c:pt idx="287">
                  <c:v>2.2626869371297863E-13</c:v>
                </c:pt>
                <c:pt idx="288">
                  <c:v>2.2840091962155195E-13</c:v>
                </c:pt>
                <c:pt idx="289">
                  <c:v>2.3056011442798756E-13</c:v>
                </c:pt>
                <c:pt idx="290">
                  <c:v>2.3273896098726612E-13</c:v>
                </c:pt>
                <c:pt idx="291">
                  <c:v>2.3492977489600866E-13</c:v>
                </c:pt>
                <c:pt idx="292">
                  <c:v>2.3712459178695917E-13</c:v>
                </c:pt>
                <c:pt idx="293">
                  <c:v>2.3931526215170423E-13</c:v>
                </c:pt>
                <c:pt idx="294">
                  <c:v>2.4149355132366492E-13</c:v>
                </c:pt>
                <c:pt idx="295">
                  <c:v>2.4365124200498615E-13</c:v>
                </c:pt>
                <c:pt idx="296">
                  <c:v>2.4578023658469242E-13</c:v>
                </c:pt>
                <c:pt idx="297">
                  <c:v>2.4787265648201962E-13</c:v>
                </c:pt>
                <c:pt idx="298">
                  <c:v>2.4992093586067948E-13</c:v>
                </c:pt>
                <c:pt idx="299">
                  <c:v>2.5191790729098096E-13</c:v>
                </c:pt>
                <c:pt idx="300">
                  <c:v>2.5385687727319901E-13</c:v>
                </c:pt>
                <c:pt idx="301">
                  <c:v>2.5573168995617573E-13</c:v>
                </c:pt>
                <c:pt idx="302">
                  <c:v>2.5753677786396917E-13</c:v>
                </c:pt>
                <c:pt idx="303">
                  <c:v>2.59267198951301E-13</c:v>
                </c:pt>
                <c:pt idx="304">
                  <c:v>2.6091865981633372E-13</c:v>
                </c:pt>
                <c:pt idx="305">
                  <c:v>2.6248752537956428E-13</c:v>
                </c:pt>
                <c:pt idx="306">
                  <c:v>2.6397081576682094E-13</c:v>
                </c:pt>
                <c:pt idx="307">
                  <c:v>2.6536619149450883E-13</c:v>
                </c:pt>
                <c:pt idx="308">
                  <c:v>2.6667192833453834E-13</c:v>
                </c:pt>
                <c:pt idx="309">
                  <c:v>2.6788688342931925E-13</c:v>
                </c:pt>
                <c:pt idx="310">
                  <c:v>2.6901045433452374E-13</c:v>
                </c:pt>
                <c:pt idx="311">
                  <c:v>2.7004253269460796E-13</c:v>
                </c:pt>
                <c:pt idx="312">
                  <c:v>2.7098345421314297E-13</c:v>
                </c:pt>
                <c:pt idx="313">
                  <c:v>2.7183394647915103E-13</c:v>
                </c:pt>
                <c:pt idx="314">
                  <c:v>2.7259507606546119E-13</c:v>
                </c:pt>
                <c:pt idx="315">
                  <c:v>2.7326819613968099E-13</c:v>
                </c:pt>
                <c:pt idx="316">
                  <c:v>2.7385489563549574E-13</c:v>
                </c:pt>
                <c:pt idx="317">
                  <c:v>2.7435695083357592E-13</c:v>
                </c:pt>
                <c:pt idx="318">
                  <c:v>2.7477628000679978E-13</c:v>
                </c:pt>
                <c:pt idx="319">
                  <c:v>2.7511490160148788E-13</c:v>
                </c:pt>
                <c:pt idx="320">
                  <c:v>2.7537489626029178E-13</c:v>
                </c:pt>
                <c:pt idx="321">
                  <c:v>2.7555837284660699E-13</c:v>
                </c:pt>
                <c:pt idx="322">
                  <c:v>2.7566743850683371E-13</c:v>
                </c:pt>
                <c:pt idx="323">
                  <c:v>2.757041727054694E-13</c:v>
                </c:pt>
                <c:pt idx="324">
                  <c:v>2.7567060508835874E-13</c:v>
                </c:pt>
                <c:pt idx="325">
                  <c:v>2.7556869696969397E-13</c:v>
                </c:pt>
                <c:pt idx="326">
                  <c:v>2.754003261963287E-13</c:v>
                </c:pt>
                <c:pt idx="327">
                  <c:v>2.7516727511667727E-13</c:v>
                </c:pt>
                <c:pt idx="328">
                  <c:v>2.7487122136773847E-13</c:v>
                </c:pt>
                <c:pt idx="329">
                  <c:v>2.7451373119103545E-13</c:v>
                </c:pt>
                <c:pt idx="330">
                  <c:v>2.740962549934478E-13</c:v>
                </c:pt>
                <c:pt idx="331">
                  <c:v>2.7362012488053997E-13</c:v>
                </c:pt>
                <c:pt idx="332">
                  <c:v>2.7308655390609834E-13</c:v>
                </c:pt>
                <c:pt idx="333">
                  <c:v>2.7249663680052986E-13</c:v>
                </c:pt>
                <c:pt idx="334">
                  <c:v>2.718513519615872E-13</c:v>
                </c:pt>
                <c:pt idx="335">
                  <c:v>2.7115156451226568E-13</c:v>
                </c:pt>
                <c:pt idx="336">
                  <c:v>2.7039803025216746E-13</c:v>
                </c:pt>
                <c:pt idx="337">
                  <c:v>2.6959140034924744E-13</c:v>
                </c:pt>
                <c:pt idx="338">
                  <c:v>2.6873222663856465E-13</c:v>
                </c:pt>
                <c:pt idx="339">
                  <c:v>2.6782096741282358E-13</c:v>
                </c:pt>
                <c:pt idx="340">
                  <c:v>2.6685799360620602E-13</c:v>
                </c:pt>
                <c:pt idx="341">
                  <c:v>2.6584359528801387E-13</c:v>
                </c:pt>
                <c:pt idx="342">
                  <c:v>2.6477798839599181E-13</c:v>
                </c:pt>
                <c:pt idx="343">
                  <c:v>2.6366132165084593E-13</c:v>
                </c:pt>
                <c:pt idx="344">
                  <c:v>2.6249368360366648E-13</c:v>
                </c:pt>
                <c:pt idx="345">
                  <c:v>2.6127510977644309E-13</c:v>
                </c:pt>
                <c:pt idx="346">
                  <c:v>2.6000558986315731E-13</c:v>
                </c:pt>
                <c:pt idx="347">
                  <c:v>2.5868507496474169E-13</c:v>
                </c:pt>
                <c:pt idx="348">
                  <c:v>2.5731348483597465E-13</c:v>
                </c:pt>
                <c:pt idx="349">
                  <c:v>2.5589071512597406E-13</c:v>
                </c:pt>
                <c:pt idx="350">
                  <c:v>2.5441664459667764E-13</c:v>
                </c:pt>
                <c:pt idx="351">
                  <c:v>2.5289114230550536E-13</c:v>
                </c:pt>
                <c:pt idx="352">
                  <c:v>2.5131407473951595E-13</c:v>
                </c:pt>
                <c:pt idx="353">
                  <c:v>2.496853128887669E-13</c:v>
                </c:pt>
                <c:pt idx="354">
                  <c:v>2.480047392465066E-13</c:v>
                </c:pt>
                <c:pt idx="355">
                  <c:v>2.4627225472317914E-13</c:v>
                </c:pt>
                <c:pt idx="356">
                  <c:v>2.4448778546023106E-13</c:v>
                </c:pt>
                <c:pt idx="357">
                  <c:v>2.426512895284152E-13</c:v>
                </c:pt>
                <c:pt idx="358">
                  <c:v>2.4076276349366127E-13</c:v>
                </c:pt>
                <c:pt idx="359">
                  <c:v>2.3882224883189741E-13</c:v>
                </c:pt>
                <c:pt idx="360">
                  <c:v>2.3682983817227152E-13</c:v>
                </c:pt>
                <c:pt idx="361">
                  <c:v>2.3478568134639641E-13</c:v>
                </c:pt>
                <c:pt idx="362">
                  <c:v>2.3268999121929336E-13</c:v>
                </c:pt>
                <c:pt idx="363">
                  <c:v>2.3054304927592226E-13</c:v>
                </c:pt>
                <c:pt idx="364">
                  <c:v>2.2834521093552519E-13</c:v>
                </c:pt>
                <c:pt idx="365">
                  <c:v>2.2609691056452379E-13</c:v>
                </c:pt>
                <c:pt idx="366">
                  <c:v>2.2379866615748894E-13</c:v>
                </c:pt>
                <c:pt idx="367">
                  <c:v>2.214510836547992E-13</c:v>
                </c:pt>
                <c:pt idx="368">
                  <c:v>2.1905486086503303E-13</c:v>
                </c:pt>
                <c:pt idx="369">
                  <c:v>2.166107909599775E-13</c:v>
                </c:pt>
                <c:pt idx="370">
                  <c:v>2.1411976551041301E-13</c:v>
                </c:pt>
                <c:pt idx="371">
                  <c:v>2.1158277703159984E-13</c:v>
                </c:pt>
                <c:pt idx="372">
                  <c:v>2.090009210086165E-13</c:v>
                </c:pt>
                <c:pt idx="373">
                  <c:v>2.0637539737351992E-13</c:v>
                </c:pt>
                <c:pt idx="374">
                  <c:v>2.0370751140854778E-13</c:v>
                </c:pt>
                <c:pt idx="375">
                  <c:v>2.0099867405249007E-13</c:v>
                </c:pt>
                <c:pt idx="376">
                  <c:v>1.9825040159067295E-13</c:v>
                </c:pt>
                <c:pt idx="377">
                  <c:v>1.9546431471292112E-13</c:v>
                </c:pt>
                <c:pt idx="378">
                  <c:v>1.926421369281859E-13</c:v>
                </c:pt>
                <c:pt idx="379">
                  <c:v>1.8978569232935158E-13</c:v>
                </c:pt>
                <c:pt idx="380">
                  <c:v>1.8689690270690379E-13</c:v>
                </c:pt>
                <c:pt idx="381">
                  <c:v>1.8397778401564041E-13</c:v>
                </c:pt>
                <c:pt idx="382">
                  <c:v>1.8103044220438744E-13</c:v>
                </c:pt>
                <c:pt idx="383">
                  <c:v>1.7805706842460164E-13</c:v>
                </c:pt>
                <c:pt idx="384">
                  <c:v>1.7505993363976303E-13</c:v>
                </c:pt>
                <c:pt idx="385">
                  <c:v>1.7204138266345967E-13</c:v>
                </c:pt>
                <c:pt idx="386">
                  <c:v>1.6900382766001158E-13</c:v>
                </c:pt>
                <c:pt idx="387">
                  <c:v>1.6594974114711125E-13</c:v>
                </c:pt>
                <c:pt idx="388">
                  <c:v>1.6288164854543902E-13</c:v>
                </c:pt>
                <c:pt idx="389">
                  <c:v>1.5980212032513846E-13</c:v>
                </c:pt>
                <c:pt idx="390">
                  <c:v>1.5671376380359229E-13</c:v>
                </c:pt>
                <c:pt idx="391">
                  <c:v>1.5361921465286675E-13</c:v>
                </c:pt>
                <c:pt idx="392">
                  <c:v>1.5052112817845717E-13</c:v>
                </c:pt>
                <c:pt idx="393">
                  <c:v>1.4742217043358385E-13</c:v>
                </c:pt>
                <c:pt idx="394">
                  <c:v>1.44325009235069E-13</c:v>
                </c:pt>
                <c:pt idx="395">
                  <c:v>1.4123230514786649E-13</c:v>
                </c:pt>
                <c:pt idx="396">
                  <c:v>1.381467025055031E-13</c:v>
                </c:pt>
                <c:pt idx="397">
                  <c:v>1.3507082053306904E-13</c:v>
                </c:pt>
                <c:pt idx="398">
                  <c:v>1.3200724463795596E-13</c:v>
                </c:pt>
                <c:pt idx="399">
                  <c:v>1.2895851793131098E-13</c:v>
                </c:pt>
                <c:pt idx="400">
                  <c:v>1.2592713304020129E-13</c:v>
                </c:pt>
                <c:pt idx="401">
                  <c:v>1.2291552426681646E-13</c:v>
                </c:pt>
                <c:pt idx="402">
                  <c:v>1.1992606014673606E-13</c:v>
                </c:pt>
                <c:pt idx="403">
                  <c:v>1.1696103645345008E-13</c:v>
                </c:pt>
                <c:pt idx="404">
                  <c:v>1.1402266969101193E-13</c:v>
                </c:pt>
                <c:pt idx="405">
                  <c:v>1.1111309111101816E-13</c:v>
                </c:pt>
                <c:pt idx="406">
                  <c:v>1.0823434128416854E-13</c:v>
                </c:pt>
                <c:pt idx="407">
                  <c:v>1.0538836525051329E-13</c:v>
                </c:pt>
                <c:pt idx="408">
                  <c:v>1.0257700826630161E-13</c:v>
                </c:pt>
                <c:pt idx="409">
                  <c:v>9.9802012159139023E-14</c:v>
                </c:pt>
                <c:pt idx="410">
                  <c:v>9.7065012297090607E-14</c:v>
                </c:pt>
                <c:pt idx="411">
                  <c:v>9.4367535171454779E-14</c:v>
                </c:pt>
                <c:pt idx="412">
                  <c:v>9.1710996587338364E-14</c:v>
                </c:pt>
                <c:pt idx="413">
                  <c:v>8.9096700450840465E-14</c:v>
                </c:pt>
                <c:pt idx="414">
                  <c:v>8.6525838136798291E-14</c:v>
                </c:pt>
                <c:pt idx="415">
                  <c:v>8.3999488416565649E-14</c:v>
                </c:pt>
                <c:pt idx="416">
                  <c:v>8.1518617921361156E-14</c:v>
                </c:pt>
                <c:pt idx="417">
                  <c:v>7.9084082113225962E-14</c:v>
                </c:pt>
                <c:pt idx="418">
                  <c:v>7.6696626732720873E-14</c:v>
                </c:pt>
                <c:pt idx="419">
                  <c:v>7.4356889690063268E-14</c:v>
                </c:pt>
                <c:pt idx="420">
                  <c:v>7.2065403364519122E-14</c:v>
                </c:pt>
                <c:pt idx="421">
                  <c:v>6.9822597275497345E-14</c:v>
                </c:pt>
                <c:pt idx="422">
                  <c:v>6.7628801087897639E-14</c:v>
                </c:pt>
                <c:pt idx="423">
                  <c:v>6.5484247913860625E-14</c:v>
                </c:pt>
                <c:pt idx="424">
                  <c:v>6.338907787307306E-14</c:v>
                </c:pt>
                <c:pt idx="425">
                  <c:v>6.1343341874213375E-14</c:v>
                </c:pt>
                <c:pt idx="426">
                  <c:v>5.9347005580884212E-14</c:v>
                </c:pt>
                <c:pt idx="427">
                  <c:v>5.7399953526494416E-14</c:v>
                </c:pt>
                <c:pt idx="428">
                  <c:v>5.5501993343912726E-14</c:v>
                </c:pt>
                <c:pt idx="429">
                  <c:v>5.3652860077339639E-14</c:v>
                </c:pt>
                <c:pt idx="430">
                  <c:v>5.1852220545629736E-14</c:v>
                </c:pt>
                <c:pt idx="431">
                  <c:v>5.0099677728280733E-14</c:v>
                </c:pt>
                <c:pt idx="432">
                  <c:v>4.839477514734416E-14</c:v>
                </c:pt>
                <c:pt idx="433">
                  <c:v>4.6737001220692095E-14</c:v>
                </c:pt>
                <c:pt idx="434">
                  <c:v>4.5125793564248438E-14</c:v>
                </c:pt>
                <c:pt idx="435">
                  <c:v>4.3560543223007863E-14</c:v>
                </c:pt>
                <c:pt idx="436">
                  <c:v>4.2040598812866349E-14</c:v>
                </c:pt>
                <c:pt idx="437">
                  <c:v>4.0565270557428866E-14</c:v>
                </c:pt>
                <c:pt idx="438">
                  <c:v>3.9133834206078025E-14</c:v>
                </c:pt>
                <c:pt idx="439">
                  <c:v>3.7745534821589784E-14</c:v>
                </c:pt>
                <c:pt idx="440">
                  <c:v>3.6399590427532312E-14</c:v>
                </c:pt>
                <c:pt idx="441">
                  <c:v>3.5095195507498855E-14</c:v>
                </c:pt>
                <c:pt idx="442">
                  <c:v>3.3831524349951417E-14</c:v>
                </c:pt>
                <c:pt idx="443">
                  <c:v>3.2607734234049512E-14</c:v>
                </c:pt>
                <c:pt idx="444">
                  <c:v>3.1422968453316896E-14</c:v>
                </c:pt>
                <c:pt idx="445">
                  <c:v>3.0276359175351357E-14</c:v>
                </c:pt>
                <c:pt idx="446">
                  <c:v>2.9167030137018224E-14</c:v>
                </c:pt>
                <c:pt idx="447">
                  <c:v>2.8094099175670505E-14</c:v>
                </c:pt>
                <c:pt idx="448">
                  <c:v>2.7056680597929655E-14</c:v>
                </c:pt>
                <c:pt idx="449">
                  <c:v>2.6053887388433782E-14</c:v>
                </c:pt>
                <c:pt idx="450">
                  <c:v>2.508483326171741E-14</c:v>
                </c:pt>
                <c:pt idx="451">
                  <c:v>2.4148634561048064E-14</c:v>
                </c:pt>
                <c:pt idx="452">
                  <c:v>2.3244412008595625E-14</c:v>
                </c:pt>
                <c:pt idx="453">
                  <c:v>2.2371292311776284E-14</c:v>
                </c:pt>
                <c:pt idx="454">
                  <c:v>2.1528409630987864E-14</c:v>
                </c:pt>
                <c:pt idx="455">
                  <c:v>2.0714906914252932E-14</c:v>
                </c:pt>
                <c:pt idx="456">
                  <c:v>1.9929937104504798E-14</c:v>
                </c:pt>
                <c:pt idx="457">
                  <c:v>1.9172664225416264E-14</c:v>
                </c:pt>
                <c:pt idx="458">
                  <c:v>1.844226435176394E-14</c:v>
                </c:pt>
                <c:pt idx="459">
                  <c:v>1.7737926470368772E-14</c:v>
                </c:pt>
                <c:pt idx="460">
                  <c:v>1.7058853237651798E-14</c:v>
                </c:pt>
                <c:pt idx="461">
                  <c:v>1.640426163979928E-14</c:v>
                </c:pt>
                <c:pt idx="462">
                  <c:v>1.5773383561454065E-14</c:v>
                </c:pt>
                <c:pt idx="463">
                  <c:v>1.5165466268738161E-14</c:v>
                </c:pt>
                <c:pt idx="464">
                  <c:v>1.457977281227707E-14</c:v>
                </c:pt>
                <c:pt idx="465">
                  <c:v>1.4015582355735779E-14</c:v>
                </c:pt>
                <c:pt idx="466">
                  <c:v>1.3472190435203407E-14</c:v>
                </c:pt>
                <c:pt idx="467">
                  <c:v>1.2948909154569329E-14</c:v>
                </c:pt>
                <c:pt idx="468">
                  <c:v>1.2445067321836481E-14</c:v>
                </c:pt>
                <c:pt idx="469">
                  <c:v>1.196001053110288E-14</c:v>
                </c:pt>
                <c:pt idx="470">
                  <c:v>1.149310119473235E-14</c:v>
                </c:pt>
                <c:pt idx="471">
                  <c:v>1.1043718530013272E-14</c:v>
                </c:pt>
                <c:pt idx="472">
                  <c:v>1.0611258504386855E-14</c:v>
                </c:pt>
                <c:pt idx="473">
                  <c:v>1.0195133743105467E-14</c:v>
                </c:pt>
                <c:pt idx="474">
                  <c:v>9.7947734029680566E-15</c:v>
                </c:pt>
                <c:pt idx="475">
                  <c:v>9.4096230155607763E-15</c:v>
                </c:pt>
                <c:pt idx="476">
                  <c:v>9.0391443032280642E-15</c:v>
                </c:pt>
                <c:pt idx="477">
                  <c:v>8.6828149707908223E-15</c:v>
                </c:pt>
                <c:pt idx="478">
                  <c:v>8.3401284758327614E-15</c:v>
                </c:pt>
                <c:pt idx="479">
                  <c:v>8.0105937801859763E-15</c:v>
                </c:pt>
                <c:pt idx="480">
                  <c:v>7.6937350850604271E-15</c:v>
                </c:pt>
                <c:pt idx="481">
                  <c:v>7.3890915520890394E-15</c:v>
                </c:pt>
                <c:pt idx="482">
                  <c:v>7.0962170123886287E-15</c:v>
                </c:pt>
                <c:pt idx="483">
                  <c:v>6.8146796655779461E-15</c:v>
                </c:pt>
                <c:pt idx="484">
                  <c:v>6.5440617705414139E-15</c:v>
                </c:pt>
                <c:pt idx="485">
                  <c:v>6.283959329580979E-15</c:v>
                </c:pt>
                <c:pt idx="486">
                  <c:v>6.0339817674631258E-15</c:v>
                </c:pt>
                <c:pt idx="487">
                  <c:v>5.7937516067378444E-15</c:v>
                </c:pt>
                <c:pt idx="488">
                  <c:v>5.5629041405844242E-15</c:v>
                </c:pt>
                <c:pt idx="489">
                  <c:v>5.3410871043260997E-15</c:v>
                </c:pt>
                <c:pt idx="490">
                  <c:v>5.1279603466465994E-15</c:v>
                </c:pt>
                <c:pt idx="491">
                  <c:v>4.9231955014423076E-15</c:v>
                </c:pt>
                <c:pt idx="492">
                  <c:v>4.7264756611505223E-15</c:v>
                </c:pt>
                <c:pt idx="493">
                  <c:v>4.5374950523060418E-15</c:v>
                </c:pt>
                <c:pt idx="494">
                  <c:v>4.3559587139983053E-15</c:v>
                </c:pt>
                <c:pt idx="495">
                  <c:v>4.1815821798247333E-15</c:v>
                </c:pt>
                <c:pt idx="496">
                  <c:v>4.014091163867876E-15</c:v>
                </c:pt>
                <c:pt idx="497">
                  <c:v>3.853221251157515E-15</c:v>
                </c:pt>
                <c:pt idx="498">
                  <c:v>3.6987175930210997E-15</c:v>
                </c:pt>
                <c:pt idx="499">
                  <c:v>3.550334607669657E-15</c:v>
                </c:pt>
                <c:pt idx="500">
                  <c:v>3.4078356863169486E-15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B5A-4999-B1ED-47B9353D7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4576"/>
        <c:axId val="1754188080"/>
      </c:scatterChart>
      <c:valAx>
        <c:axId val="20540845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8080"/>
        <c:crossesAt val="0"/>
        <c:crossBetween val="midCat"/>
      </c:valAx>
      <c:valAx>
        <c:axId val="1754188080"/>
        <c:scaling>
          <c:logBase val="10"/>
          <c:orientation val="minMax"/>
          <c:max val="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Noise (</a:t>
                </a:r>
                <a:r>
                  <a:rPr lang="en-US" sz="1000" b="0" i="0" u="none" strike="noStrike" baseline="0">
                    <a:effectLst/>
                  </a:rPr>
                  <a:t>𝐴∕√𝐻𝑧)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45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Signal-to-Noise Ratio (SNR)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Calculations!$AE$1</c:f>
              <c:strCache>
                <c:ptCount val="1"/>
                <c:pt idx="0">
                  <c:v>SNR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Calculations!$AE$3:$AE$503</c:f>
              <c:numCache>
                <c:formatCode>0.00</c:formatCode>
                <c:ptCount val="501"/>
                <c:pt idx="0">
                  <c:v>35.146482472679956</c:v>
                </c:pt>
                <c:pt idx="1">
                  <c:v>34.334046618199942</c:v>
                </c:pt>
                <c:pt idx="2">
                  <c:v>33.636673474200521</c:v>
                </c:pt>
                <c:pt idx="3">
                  <c:v>33.024210188048883</c:v>
                </c:pt>
                <c:pt idx="4">
                  <c:v>32.476982489280289</c:v>
                </c:pt>
                <c:pt idx="5">
                  <c:v>31.981439611822143</c:v>
                </c:pt>
                <c:pt idx="6">
                  <c:v>31.527850288122391</c:v>
                </c:pt>
                <c:pt idx="7">
                  <c:v>31.108989797050505</c:v>
                </c:pt>
                <c:pt idx="8">
                  <c:v>30.719346792868492</c:v>
                </c:pt>
                <c:pt idx="9">
                  <c:v>30.354621001799149</c:v>
                </c:pt>
                <c:pt idx="10">
                  <c:v>30.011392488295524</c:v>
                </c:pt>
                <c:pt idx="11">
                  <c:v>29.686896642848929</c:v>
                </c:pt>
                <c:pt idx="12">
                  <c:v>29.378866763232352</c:v>
                </c:pt>
                <c:pt idx="13">
                  <c:v>29.085421238024324</c:v>
                </c:pt>
                <c:pt idx="14">
                  <c:v>28.804980977387785</c:v>
                </c:pt>
                <c:pt idx="15">
                  <c:v>28.536207852870838</c:v>
                </c:pt>
                <c:pt idx="16">
                  <c:v>28.277958040991088</c:v>
                </c:pt>
                <c:pt idx="17">
                  <c:v>28.029246139977655</c:v>
                </c:pt>
                <c:pt idx="18">
                  <c:v>27.789217205896648</c:v>
                </c:pt>
                <c:pt idx="19">
                  <c:v>27.557124699167787</c:v>
                </c:pt>
                <c:pt idx="20">
                  <c:v>27.332312903020451</c:v>
                </c:pt>
                <c:pt idx="21">
                  <c:v>27.114202767998748</c:v>
                </c:pt>
                <c:pt idx="22">
                  <c:v>26.902280411330342</c:v>
                </c:pt>
                <c:pt idx="23">
                  <c:v>26.696087695193032</c:v>
                </c:pt>
                <c:pt idx="24">
                  <c:v>26.49521444862031</c:v>
                </c:pt>
                <c:pt idx="25">
                  <c:v>26.29929200053024</c:v>
                </c:pt>
                <c:pt idx="26">
                  <c:v>26.107987767289909</c:v>
                </c:pt>
                <c:pt idx="27">
                  <c:v>25.921000694965215</c:v>
                </c:pt>
                <c:pt idx="28">
                  <c:v>25.738057399243392</c:v>
                </c:pt>
                <c:pt idx="29">
                  <c:v>25.558908878669904</c:v>
                </c:pt>
                <c:pt idx="30">
                  <c:v>25.383327701958144</c:v>
                </c:pt>
                <c:pt idx="31">
                  <c:v>25.211105589611485</c:v>
                </c:pt>
                <c:pt idx="32">
                  <c:v>25.042051325327076</c:v>
                </c:pt>
                <c:pt idx="33">
                  <c:v>24.87598894464497</c:v>
                </c:pt>
                <c:pt idx="34">
                  <c:v>24.712756157818561</c:v>
                </c:pt>
                <c:pt idx="35">
                  <c:v>24.552202971475619</c:v>
                </c:pt>
                <c:pt idx="36">
                  <c:v>24.394190479738672</c:v>
                </c:pt>
                <c:pt idx="37">
                  <c:v>24.238589800401531</c:v>
                </c:pt>
                <c:pt idx="38">
                  <c:v>24.085281135762816</c:v>
                </c:pt>
                <c:pt idx="39">
                  <c:v>23.934152940987595</c:v>
                </c:pt>
                <c:pt idx="40">
                  <c:v>23.785101185552865</c:v>
                </c:pt>
                <c:pt idx="41">
                  <c:v>23.638028695546662</c:v>
                </c:pt>
                <c:pt idx="42">
                  <c:v>23.492844566425454</c:v>
                </c:pt>
                <c:pt idx="43">
                  <c:v>23.349463637360735</c:v>
                </c:pt>
                <c:pt idx="44">
                  <c:v>23.207806019581888</c:v>
                </c:pt>
                <c:pt idx="45">
                  <c:v>23.067796672192191</c:v>
                </c:pt>
                <c:pt idx="46">
                  <c:v>22.929365019836307</c:v>
                </c:pt>
                <c:pt idx="47">
                  <c:v>22.79244460735914</c:v>
                </c:pt>
                <c:pt idx="48">
                  <c:v>22.656972787241934</c:v>
                </c:pt>
                <c:pt idx="49">
                  <c:v>22.522890436151158</c:v>
                </c:pt>
                <c:pt idx="50">
                  <c:v>22.390141697405006</c:v>
                </c:pt>
                <c:pt idx="51">
                  <c:v>22.258673746563971</c:v>
                </c:pt>
                <c:pt idx="52">
                  <c:v>22.128436577697222</c:v>
                </c:pt>
                <c:pt idx="53">
                  <c:v>21.999382808173593</c:v>
                </c:pt>
                <c:pt idx="54">
                  <c:v>21.871467500082638</c:v>
                </c:pt>
                <c:pt idx="55">
                  <c:v>21.74464799661358</c:v>
                </c:pt>
                <c:pt idx="56">
                  <c:v>21.618883771912788</c:v>
                </c:pt>
                <c:pt idx="57">
                  <c:v>21.494136293108465</c:v>
                </c:pt>
                <c:pt idx="58">
                  <c:v>21.370368893337599</c:v>
                </c:pt>
                <c:pt idx="59">
                  <c:v>21.2475466547384</c:v>
                </c:pt>
                <c:pt idx="60">
                  <c:v>21.125636300483578</c:v>
                </c:pt>
                <c:pt idx="61">
                  <c:v>21.004606095028503</c:v>
                </c:pt>
                <c:pt idx="62">
                  <c:v>20.884425751834861</c:v>
                </c:pt>
                <c:pt idx="63">
                  <c:v>20.765066347907052</c:v>
                </c:pt>
                <c:pt idx="64">
                  <c:v>20.646500244546022</c:v>
                </c:pt>
                <c:pt idx="65">
                  <c:v>20.528701013785152</c:v>
                </c:pt>
                <c:pt idx="66">
                  <c:v>20.411643370025736</c:v>
                </c:pt>
                <c:pt idx="67">
                  <c:v>20.295303106436741</c:v>
                </c:pt>
                <c:pt idx="68">
                  <c:v>20.179657035725633</c:v>
                </c:pt>
                <c:pt idx="69">
                  <c:v>20.064682934924051</c:v>
                </c:pt>
                <c:pt idx="70">
                  <c:v>19.950359493866006</c:v>
                </c:pt>
                <c:pt idx="71">
                  <c:v>19.836666267065588</c:v>
                </c:pt>
                <c:pt idx="72">
                  <c:v>19.723583628728317</c:v>
                </c:pt>
                <c:pt idx="73">
                  <c:v>19.611092730654001</c:v>
                </c:pt>
                <c:pt idx="74">
                  <c:v>19.499175462810648</c:v>
                </c:pt>
                <c:pt idx="75">
                  <c:v>19.387814416378241</c:v>
                </c:pt>
                <c:pt idx="76">
                  <c:v>19.276992849078695</c:v>
                </c:pt>
                <c:pt idx="77">
                  <c:v>19.166694652624116</c:v>
                </c:pt>
                <c:pt idx="78">
                  <c:v>19.056904322129576</c:v>
                </c:pt>
                <c:pt idx="79">
                  <c:v>18.947606927349572</c:v>
                </c:pt>
                <c:pt idx="80">
                  <c:v>18.838788085609004</c:v>
                </c:pt>
                <c:pt idx="81">
                  <c:v>18.730433936309922</c:v>
                </c:pt>
                <c:pt idx="82">
                  <c:v>18.622531116905098</c:v>
                </c:pt>
                <c:pt idx="83">
                  <c:v>18.515066740237948</c:v>
                </c:pt>
                <c:pt idx="84">
                  <c:v>18.408028373156448</c:v>
                </c:pt>
                <c:pt idx="85">
                  <c:v>18.301404016315825</c:v>
                </c:pt>
                <c:pt idx="86">
                  <c:v>18.195182085091325</c:v>
                </c:pt>
                <c:pt idx="87">
                  <c:v>18.089351391528488</c:v>
                </c:pt>
                <c:pt idx="88">
                  <c:v>17.983901127263767</c:v>
                </c:pt>
                <c:pt idx="89">
                  <c:v>17.878820847353346</c:v>
                </c:pt>
                <c:pt idx="90">
                  <c:v>17.774100454952674</c:v>
                </c:pt>
                <c:pt idx="91">
                  <c:v>17.669730186793313</c:v>
                </c:pt>
                <c:pt idx="92">
                  <c:v>17.565700599407755</c:v>
                </c:pt>
                <c:pt idx="93">
                  <c:v>17.462002556056156</c:v>
                </c:pt>
                <c:pt idx="94">
                  <c:v>17.358627214312481</c:v>
                </c:pt>
                <c:pt idx="95">
                  <c:v>17.255566014270254</c:v>
                </c:pt>
                <c:pt idx="96">
                  <c:v>17.152810667331131</c:v>
                </c:pt>
                <c:pt idx="97">
                  <c:v>17.050353145541873</c:v>
                </c:pt>
                <c:pt idx="98">
                  <c:v>16.948185671447693</c:v>
                </c:pt>
                <c:pt idx="99">
                  <c:v>16.846300708432189</c:v>
                </c:pt>
                <c:pt idx="100">
                  <c:v>16.744690951515917</c:v>
                </c:pt>
                <c:pt idx="101">
                  <c:v>16.643349318587667</c:v>
                </c:pt>
                <c:pt idx="102">
                  <c:v>16.542268942044092</c:v>
                </c:pt>
                <c:pt idx="103">
                  <c:v>16.44144316081498</c:v>
                </c:pt>
                <c:pt idx="104">
                  <c:v>16.340865512752924</c:v>
                </c:pt>
                <c:pt idx="105">
                  <c:v>16.240529727367441</c:v>
                </c:pt>
                <c:pt idx="106">
                  <c:v>16.140429718884967</c:v>
                </c:pt>
                <c:pt idx="107">
                  <c:v>16.040559579617167</c:v>
                </c:pt>
                <c:pt idx="108">
                  <c:v>15.940913573621261</c:v>
                </c:pt>
                <c:pt idx="109">
                  <c:v>15.841486130636898</c:v>
                </c:pt>
                <c:pt idx="110">
                  <c:v>15.742271840285207</c:v>
                </c:pt>
                <c:pt idx="111">
                  <c:v>15.643265446516406</c:v>
                </c:pt>
                <c:pt idx="112">
                  <c:v>15.544461842293256</c:v>
                </c:pt>
                <c:pt idx="113">
                  <c:v>15.445856064498338</c:v>
                </c:pt>
                <c:pt idx="114">
                  <c:v>15.34744328905386</c:v>
                </c:pt>
                <c:pt idx="115">
                  <c:v>15.249218826243382</c:v>
                </c:pt>
                <c:pt idx="116">
                  <c:v>15.15117811622547</c:v>
                </c:pt>
                <c:pt idx="117">
                  <c:v>15.053316724729752</c:v>
                </c:pt>
                <c:pt idx="118">
                  <c:v>14.955630338926603</c:v>
                </c:pt>
                <c:pt idx="119">
                  <c:v>14.858114763461948</c:v>
                </c:pt>
                <c:pt idx="120">
                  <c:v>14.760765916649332</c:v>
                </c:pt>
                <c:pt idx="121">
                  <c:v>14.663579826811741</c:v>
                </c:pt>
                <c:pt idx="122">
                  <c:v>14.566552628766104</c:v>
                </c:pt>
                <c:pt idx="123">
                  <c:v>14.469680560443784</c:v>
                </c:pt>
                <c:pt idx="124">
                  <c:v>14.372959959640774</c:v>
                </c:pt>
                <c:pt idx="125">
                  <c:v>14.276387260891541</c:v>
                </c:pt>
                <c:pt idx="126">
                  <c:v>14.179958992460923</c:v>
                </c:pt>
                <c:pt idx="127">
                  <c:v>14.083671773448685</c:v>
                </c:pt>
                <c:pt idx="128">
                  <c:v>13.987522311001639</c:v>
                </c:pt>
                <c:pt idx="129">
                  <c:v>13.891507397628541</c:v>
                </c:pt>
                <c:pt idx="130">
                  <c:v>13.795623908613148</c:v>
                </c:pt>
                <c:pt idx="131">
                  <c:v>13.699868799521157</c:v>
                </c:pt>
                <c:pt idx="132">
                  <c:v>13.604239103796843</c:v>
                </c:pt>
                <c:pt idx="133">
                  <c:v>13.50873193044553</c:v>
                </c:pt>
                <c:pt idx="134">
                  <c:v>13.413344461798172</c:v>
                </c:pt>
                <c:pt idx="135">
                  <c:v>13.31807395135449</c:v>
                </c:pt>
                <c:pt idx="136">
                  <c:v>13.222917721701322</c:v>
                </c:pt>
                <c:pt idx="137">
                  <c:v>13.127873162502979</c:v>
                </c:pt>
                <c:pt idx="138">
                  <c:v>13.032937728560569</c:v>
                </c:pt>
                <c:pt idx="139">
                  <c:v>12.938108937937374</c:v>
                </c:pt>
                <c:pt idx="140">
                  <c:v>12.843384370147515</c:v>
                </c:pt>
                <c:pt idx="141">
                  <c:v>12.748761664405293</c:v>
                </c:pt>
                <c:pt idx="142">
                  <c:v>12.654238517932638</c:v>
                </c:pt>
                <c:pt idx="143">
                  <c:v>12.559812684322315</c:v>
                </c:pt>
                <c:pt idx="144">
                  <c:v>12.465481971954542</c:v>
                </c:pt>
                <c:pt idx="145">
                  <c:v>12.371244242464861</c:v>
                </c:pt>
                <c:pt idx="146">
                  <c:v>12.277097409261115</c:v>
                </c:pt>
                <c:pt idx="147">
                  <c:v>12.183039436087576</c:v>
                </c:pt>
                <c:pt idx="148">
                  <c:v>12.089068335634231</c:v>
                </c:pt>
                <c:pt idx="149">
                  <c:v>11.995182168189402</c:v>
                </c:pt>
                <c:pt idx="150">
                  <c:v>11.90137904033395</c:v>
                </c:pt>
                <c:pt idx="151">
                  <c:v>11.807657103675275</c:v>
                </c:pt>
                <c:pt idx="152">
                  <c:v>11.71401455361954</c:v>
                </c:pt>
                <c:pt idx="153">
                  <c:v>11.620449628180502</c:v>
                </c:pt>
                <c:pt idx="154">
                  <c:v>11.526960606823422</c:v>
                </c:pt>
                <c:pt idx="155">
                  <c:v>11.433545809342549</c:v>
                </c:pt>
                <c:pt idx="156">
                  <c:v>11.340203594770808</c:v>
                </c:pt>
                <c:pt idx="157">
                  <c:v>11.246932360320232</c:v>
                </c:pt>
                <c:pt idx="158">
                  <c:v>11.153730540351834</c:v>
                </c:pt>
                <c:pt idx="159">
                  <c:v>11.060596605373616</c:v>
                </c:pt>
                <c:pt idx="160">
                  <c:v>10.967529061065379</c:v>
                </c:pt>
                <c:pt idx="161">
                  <c:v>10.874526447329147</c:v>
                </c:pt>
                <c:pt idx="162">
                  <c:v>10.781587337363943</c:v>
                </c:pt>
                <c:pt idx="163">
                  <c:v>10.688710336763732</c:v>
                </c:pt>
                <c:pt idx="164">
                  <c:v>10.595894082637319</c:v>
                </c:pt>
                <c:pt idx="165">
                  <c:v>10.503137242749078</c:v>
                </c:pt>
                <c:pt idx="166">
                  <c:v>10.410438514679299</c:v>
                </c:pt>
                <c:pt idx="167">
                  <c:v>10.317796625003021</c:v>
                </c:pt>
                <c:pt idx="168">
                  <c:v>10.225210328486236</c:v>
                </c:pt>
                <c:pt idx="169">
                  <c:v>10.132678407298245</c:v>
                </c:pt>
                <c:pt idx="170">
                  <c:v>10.040199670239048</c:v>
                </c:pt>
                <c:pt idx="171">
                  <c:v>9.9477729519806157</c:v>
                </c:pt>
                <c:pt idx="172">
                  <c:v>9.8553971123208228</c:v>
                </c:pt>
                <c:pt idx="173">
                  <c:v>9.763071035448867</c:v>
                </c:pt>
                <c:pt idx="174">
                  <c:v>9.6707936292209471</c:v>
                </c:pt>
                <c:pt idx="175">
                  <c:v>9.578563824444938</c:v>
                </c:pt>
                <c:pt idx="176">
                  <c:v>9.4863805741727916</c:v>
                </c:pt>
                <c:pt idx="177">
                  <c:v>9.3942428529992998</c:v>
                </c:pt>
                <c:pt idx="178">
                  <c:v>9.302149656365895</c:v>
                </c:pt>
                <c:pt idx="179">
                  <c:v>9.2100999998680049</c:v>
                </c:pt>
                <c:pt idx="180">
                  <c:v>9.1180929185645088</c:v>
                </c:pt>
                <c:pt idx="181">
                  <c:v>9.0261274662877238</c:v>
                </c:pt>
                <c:pt idx="182">
                  <c:v>8.9342027149522778</c:v>
                </c:pt>
                <c:pt idx="183">
                  <c:v>8.8423177538611561</c:v>
                </c:pt>
                <c:pt idx="184">
                  <c:v>8.7504716890071226</c:v>
                </c:pt>
                <c:pt idx="185">
                  <c:v>8.65866364236755</c:v>
                </c:pt>
                <c:pt idx="186">
                  <c:v>8.5668927511906823</c:v>
                </c:pt>
                <c:pt idx="187">
                  <c:v>8.4751581672711236</c:v>
                </c:pt>
                <c:pt idx="188">
                  <c:v>8.3834590562122671</c:v>
                </c:pt>
                <c:pt idx="189">
                  <c:v>8.291794596673224</c:v>
                </c:pt>
                <c:pt idx="190">
                  <c:v>8.2001639795975958</c:v>
                </c:pt>
                <c:pt idx="191">
                  <c:v>8.1085664074213284</c:v>
                </c:pt>
                <c:pt idx="192">
                  <c:v>8.0170010932566154</c:v>
                </c:pt>
                <c:pt idx="193">
                  <c:v>7.9254672600486398</c:v>
                </c:pt>
                <c:pt idx="194">
                  <c:v>7.8339641397016893</c:v>
                </c:pt>
                <c:pt idx="195">
                  <c:v>7.7424909721709509</c:v>
                </c:pt>
                <c:pt idx="196">
                  <c:v>7.6510470045159575</c:v>
                </c:pt>
                <c:pt idx="197">
                  <c:v>7.5596314899114114</c:v>
                </c:pt>
                <c:pt idx="198">
                  <c:v>7.468243686610748</c:v>
                </c:pt>
                <c:pt idx="199">
                  <c:v>7.3768828568574394</c:v>
                </c:pt>
                <c:pt idx="200">
                  <c:v>7.2855482657386785</c:v>
                </c:pt>
                <c:pt idx="201">
                  <c:v>7.1942391799756233</c:v>
                </c:pt>
                <c:pt idx="202">
                  <c:v>7.1029548666439872</c:v>
                </c:pt>
                <c:pt idx="203">
                  <c:v>7.011694591818177</c:v>
                </c:pt>
                <c:pt idx="204">
                  <c:v>6.9204576191317528</c:v>
                </c:pt>
                <c:pt idx="205">
                  <c:v>6.8292432082463126</c:v>
                </c:pt>
                <c:pt idx="206">
                  <c:v>6.7380506132203895</c:v>
                </c:pt>
                <c:pt idx="207">
                  <c:v>6.6468790807691702</c:v>
                </c:pt>
                <c:pt idx="208">
                  <c:v>6.5557278484052102</c:v>
                </c:pt>
                <c:pt idx="209">
                  <c:v>6.4645961424495226</c:v>
                </c:pt>
                <c:pt idx="210">
                  <c:v>6.3734831759015815</c:v>
                </c:pt>
                <c:pt idx="211">
                  <c:v>6.2823881461559008</c:v>
                </c:pt>
                <c:pt idx="212">
                  <c:v>6.1913102325518841</c:v>
                </c:pt>
                <c:pt idx="213">
                  <c:v>6.1002485937426743</c:v>
                </c:pt>
                <c:pt idx="214">
                  <c:v>6.0092023648675505</c:v>
                </c:pt>
                <c:pt idx="215">
                  <c:v>5.9181706545113801</c:v>
                </c:pt>
                <c:pt idx="216">
                  <c:v>5.8271525414332892</c:v>
                </c:pt>
                <c:pt idx="217">
                  <c:v>5.7361470710455054</c:v>
                </c:pt>
                <c:pt idx="218">
                  <c:v>5.6451532516218883</c:v>
                </c:pt>
                <c:pt idx="219">
                  <c:v>5.5541700502142302</c:v>
                </c:pt>
                <c:pt idx="220">
                  <c:v>5.4631963882528698</c:v>
                </c:pt>
                <c:pt idx="221">
                  <c:v>5.3722311368065681</c:v>
                </c:pt>
                <c:pt idx="222">
                  <c:v>5.2812731114749365</c:v>
                </c:pt>
                <c:pt idx="223">
                  <c:v>5.1903210668849598</c:v>
                </c:pt>
                <c:pt idx="224">
                  <c:v>5.0993736907613672</c:v>
                </c:pt>
                <c:pt idx="225">
                  <c:v>5.008429597538834</c:v>
                </c:pt>
                <c:pt idx="226">
                  <c:v>4.9174873214820822</c:v>
                </c:pt>
                <c:pt idx="227">
                  <c:v>4.8265453092781607</c:v>
                </c:pt>
                <c:pt idx="228">
                  <c:v>4.7356019120633102</c:v>
                </c:pt>
                <c:pt idx="229">
                  <c:v>4.6446553768450674</c:v>
                </c:pt>
                <c:pt idx="230">
                  <c:v>4.5537038372785972</c:v>
                </c:pt>
                <c:pt idx="231">
                  <c:v>4.4627453037546587</c:v>
                </c:pt>
                <c:pt idx="232">
                  <c:v>4.3717776527552692</c:v>
                </c:pt>
                <c:pt idx="233">
                  <c:v>4.2807986154321114</c:v>
                </c:pt>
                <c:pt idx="234">
                  <c:v>4.1898057653618972</c:v>
                </c:pt>
                <c:pt idx="235">
                  <c:v>4.0987965054327127</c:v>
                </c:pt>
                <c:pt idx="236">
                  <c:v>4.0077680538155569</c:v>
                </c:pt>
                <c:pt idx="237">
                  <c:v>3.9167174289763351</c:v>
                </c:pt>
                <c:pt idx="238">
                  <c:v>3.8256414336853122</c:v>
                </c:pt>
                <c:pt idx="239">
                  <c:v>3.7345366379839504</c:v>
                </c:pt>
                <c:pt idx="240">
                  <c:v>3.6433993610730919</c:v>
                </c:pt>
                <c:pt idx="241">
                  <c:v>3.5522256520920741</c:v>
                </c:pt>
                <c:pt idx="242">
                  <c:v>3.4610112697656432</c:v>
                </c:pt>
                <c:pt idx="243">
                  <c:v>3.3697516609049316</c:v>
                </c:pt>
                <c:pt idx="244">
                  <c:v>3.278441937760542</c:v>
                </c:pt>
                <c:pt idx="245">
                  <c:v>3.1870768542402894</c:v>
                </c:pt>
                <c:pt idx="246">
                  <c:v>3.0956507810219569</c:v>
                </c:pt>
                <c:pt idx="247">
                  <c:v>3.0041576796126677</c:v>
                </c:pt>
                <c:pt idx="248">
                  <c:v>2.9125910754320388</c:v>
                </c:pt>
                <c:pt idx="249">
                  <c:v>2.8209440300263173</c:v>
                </c:pt>
                <c:pt idx="250">
                  <c:v>2.7292091125558593</c:v>
                </c:pt>
                <c:pt idx="251">
                  <c:v>2.6373783707391896</c:v>
                </c:pt>
                <c:pt idx="252">
                  <c:v>2.5454433014837119</c:v>
                </c:pt>
                <c:pt idx="253">
                  <c:v>2.4533948214867207</c:v>
                </c:pt>
                <c:pt idx="254">
                  <c:v>2.3612232381506271</c:v>
                </c:pt>
                <c:pt idx="255">
                  <c:v>2.2689182212239118</c:v>
                </c:pt>
                <c:pt idx="256">
                  <c:v>2.1764687756539596</c:v>
                </c:pt>
                <c:pt idx="257">
                  <c:v>2.0838632162196835</c:v>
                </c:pt>
                <c:pt idx="258">
                  <c:v>1.9910891446000565</c:v>
                </c:pt>
                <c:pt idx="259">
                  <c:v>1.8981334296286481</c:v>
                </c:pt>
                <c:pt idx="260">
                  <c:v>1.8049821915824362</c:v>
                </c:pt>
                <c:pt idx="261">
                  <c:v>1.7116207914539423</c:v>
                </c:pt>
                <c:pt idx="262">
                  <c:v>1.6180338262562375</c:v>
                </c:pt>
                <c:pt idx="263">
                  <c:v>1.5242051315076202</c:v>
                </c:pt>
                <c:pt idx="264">
                  <c:v>1.4301177921323656</c:v>
                </c:pt>
                <c:pt idx="265">
                  <c:v>1.3357541630911309</c:v>
                </c:pt>
                <c:pt idx="266">
                  <c:v>1.2410959011134082</c:v>
                </c:pt>
                <c:pt idx="267">
                  <c:v>1.1461240089380922</c:v>
                </c:pt>
                <c:pt idx="268">
                  <c:v>1.050818893469385</c:v>
                </c:pt>
                <c:pt idx="269">
                  <c:v>0.95516043921575378</c:v>
                </c:pt>
                <c:pt idx="270">
                  <c:v>0.85912809829113956</c:v>
                </c:pt>
                <c:pt idx="271">
                  <c:v>0.76270099811190972</c:v>
                </c:pt>
                <c:pt idx="272">
                  <c:v>0.66585806771222233</c:v>
                </c:pt>
                <c:pt idx="273">
                  <c:v>0.56857818331830434</c:v>
                </c:pt>
                <c:pt idx="274">
                  <c:v>0.47084033346382231</c:v>
                </c:pt>
                <c:pt idx="275">
                  <c:v>0.37262380349223057</c:v>
                </c:pt>
                <c:pt idx="276">
                  <c:v>0.27390837877924878</c:v>
                </c:pt>
                <c:pt idx="277">
                  <c:v>0.17467456542548931</c:v>
                </c:pt>
                <c:pt idx="278">
                  <c:v>7.4903826526376394E-2</c:v>
                </c:pt>
                <c:pt idx="279">
                  <c:v>-2.5421168559595655E-2</c:v>
                </c:pt>
                <c:pt idx="280">
                  <c:v>-0.12631628523063723</c:v>
                </c:pt>
                <c:pt idx="281">
                  <c:v>-0.22779565893709236</c:v>
                </c:pt>
                <c:pt idx="282">
                  <c:v>-0.32987142940295811</c:v>
                </c:pt>
                <c:pt idx="283">
                  <c:v>-0.43255347901232194</c:v>
                </c:pt>
                <c:pt idx="284">
                  <c:v>-0.53584918107570179</c:v>
                </c:pt>
                <c:pt idx="285">
                  <c:v>-0.63976316401760114</c:v>
                </c:pt>
                <c:pt idx="286">
                  <c:v>-0.74429709766817964</c:v>
                </c:pt>
                <c:pt idx="287">
                  <c:v>-0.84944950776991135</c:v>
                </c:pt>
                <c:pt idx="288">
                  <c:v>-0.95521562450379927</c:v>
                </c:pt>
                <c:pt idx="289">
                  <c:v>-1.0615872702896363</c:v>
                </c:pt>
                <c:pt idx="290">
                  <c:v>-1.1685527913247695</c:v>
                </c:pt>
                <c:pt idx="291">
                  <c:v>-1.2760970363137178</c:v>
                </c:pt>
                <c:pt idx="292">
                  <c:v>-1.3842013846395382</c:v>
                </c:pt>
                <c:pt idx="293">
                  <c:v>-1.4928438248828484</c:v>
                </c:pt>
                <c:pt idx="294">
                  <c:v>-1.6019990831633855</c:v>
                </c:pt>
                <c:pt idx="295">
                  <c:v>-1.7116387993268087</c:v>
                </c:pt>
                <c:pt idx="296">
                  <c:v>-1.8217317475950838</c:v>
                </c:pt>
                <c:pt idx="297">
                  <c:v>-1.9322440970096428</c:v>
                </c:pt>
                <c:pt idx="298">
                  <c:v>-2.0431397058844238</c:v>
                </c:pt>
                <c:pt idx="299">
                  <c:v>-2.1543804436021232</c:v>
                </c:pt>
                <c:pt idx="300">
                  <c:v>-2.2659265324690163</c:v>
                </c:pt>
                <c:pt idx="301">
                  <c:v>-2.3777369020127495</c:v>
                </c:pt>
                <c:pt idx="302">
                  <c:v>-2.4897695480674664</c:v>
                </c:pt>
                <c:pt idx="303">
                  <c:v>-2.6019818892288606</c:v>
                </c:pt>
                <c:pt idx="304">
                  <c:v>-2.7143311137505624</c:v>
                </c:pt>
                <c:pt idx="305">
                  <c:v>-2.8267745106529683</c:v>
                </c:pt>
                <c:pt idx="306">
                  <c:v>-2.9392697796783303</c:v>
                </c:pt>
                <c:pt idx="307">
                  <c:v>-3.0517753156991398</c:v>
                </c:pt>
                <c:pt idx="308">
                  <c:v>-3.1642504642177762</c:v>
                </c:pt>
                <c:pt idx="309">
                  <c:v>-3.276655745633823</c:v>
                </c:pt>
                <c:pt idx="310">
                  <c:v>-3.3889530469575204</c:v>
                </c:pt>
                <c:pt idx="311">
                  <c:v>-3.5011057805764345</c:v>
                </c:pt>
                <c:pt idx="312">
                  <c:v>-3.6130790105103117</c:v>
                </c:pt>
                <c:pt idx="313">
                  <c:v>-3.7248395472972016</c:v>
                </c:pt>
                <c:pt idx="314">
                  <c:v>-3.8363560132324803</c:v>
                </c:pt>
                <c:pt idx="315">
                  <c:v>-3.9475988801290516</c:v>
                </c:pt>
                <c:pt idx="316">
                  <c:v>-4.0585404820861717</c:v>
                </c:pt>
                <c:pt idx="317">
                  <c:v>-4.1691550059551172</c:v>
                </c:pt>
                <c:pt idx="318">
                  <c:v>-4.279418462285407</c:v>
                </c:pt>
                <c:pt idx="319">
                  <c:v>-4.3893086395402987</c:v>
                </c:pt>
                <c:pt idx="320">
                  <c:v>-4.4988050443009762</c:v>
                </c:pt>
                <c:pt idx="321">
                  <c:v>-4.6078888300508938</c:v>
                </c:pt>
                <c:pt idx="322">
                  <c:v>-4.7165427169604737</c:v>
                </c:pt>
                <c:pt idx="323">
                  <c:v>-4.8247509048911148</c:v>
                </c:pt>
                <c:pt idx="324">
                  <c:v>-4.9324989816185631</c:v>
                </c:pt>
                <c:pt idx="325">
                  <c:v>-5.0397738280489603</c:v>
                </c:pt>
                <c:pt idx="326">
                  <c:v>-5.1465635219746506</c:v>
                </c:pt>
                <c:pt idx="327">
                  <c:v>-5.2528572416974564</c:v>
                </c:pt>
                <c:pt idx="328">
                  <c:v>-5.3586451706394636</c:v>
                </c:pt>
                <c:pt idx="329">
                  <c:v>-5.4639184038685222</c:v>
                </c:pt>
                <c:pt idx="330">
                  <c:v>-5.5686688572899783</c:v>
                </c:pt>
                <c:pt idx="331">
                  <c:v>-5.6728891800984318</c:v>
                </c:pt>
                <c:pt idx="332">
                  <c:v>-5.7765726709440237</c:v>
                </c:pt>
                <c:pt idx="333">
                  <c:v>-5.879713198146332</c:v>
                </c:pt>
                <c:pt idx="334">
                  <c:v>-5.9823051241848191</c:v>
                </c:pt>
                <c:pt idx="335">
                  <c:v>-6.0843432346064414</c:v>
                </c:pt>
                <c:pt idx="336">
                  <c:v>-6.1858226714176219</c:v>
                </c:pt>
                <c:pt idx="337">
                  <c:v>-6.2867388709674454</c:v>
                </c:pt>
                <c:pt idx="338">
                  <c:v>-6.3870875062804791</c:v>
                </c:pt>
                <c:pt idx="339">
                  <c:v>-6.4868644337594858</c:v>
                </c:pt>
                <c:pt idx="340">
                  <c:v>-6.5860656441491443</c:v>
                </c:pt>
                <c:pt idx="341">
                  <c:v>-6.684687217630386</c:v>
                </c:pt>
                <c:pt idx="342">
                  <c:v>-6.7827252829000004</c:v>
                </c:pt>
                <c:pt idx="343">
                  <c:v>-6.8801759800805034</c:v>
                </c:pt>
                <c:pt idx="344">
                  <c:v>-6.97703542730022</c:v>
                </c:pt>
                <c:pt idx="345">
                  <c:v>-7.073299690781873</c:v>
                </c:pt>
                <c:pt idx="346">
                  <c:v>-7.1689647582793006</c:v>
                </c:pt>
                <c:pt idx="347">
                  <c:v>-7.2640265157053907</c:v>
                </c:pt>
                <c:pt idx="348">
                  <c:v>-7.3584807267994155</c:v>
                </c:pt>
                <c:pt idx="349">
                  <c:v>-7.4523230156881652</c:v>
                </c:pt>
                <c:pt idx="350">
                  <c:v>-7.5455488522023071</c:v>
                </c:pt>
                <c:pt idx="351">
                  <c:v>-7.638153539816761</c:v>
                </c:pt>
                <c:pt idx="352">
                  <c:v>-7.730132206091417</c:v>
                </c:pt>
                <c:pt idx="353">
                  <c:v>-7.8214797954959181</c:v>
                </c:pt>
                <c:pt idx="354">
                  <c:v>-7.9121910645093436</c:v>
                </c:pt>
                <c:pt idx="355">
                  <c:v>-8.0022605788922849</c:v>
                </c:pt>
                <c:pt idx="356">
                  <c:v>-8.0916827130348796</c:v>
                </c:pt>
                <c:pt idx="357">
                  <c:v>-8.1804516512898182</c:v>
                </c:pt>
                <c:pt idx="358">
                  <c:v>-8.2685613912040026</c:v>
                </c:pt>
                <c:pt idx="359">
                  <c:v>-8.3560057485664849</c:v>
                </c:pt>
                <c:pt idx="360">
                  <c:v>-8.4427783641934067</c:v>
                </c:pt>
                <c:pt idx="361">
                  <c:v>-8.5288727123730048</c:v>
                </c:pt>
                <c:pt idx="362">
                  <c:v>-8.6142821108951857</c:v>
                </c:pt>
                <c:pt idx="363">
                  <c:v>-8.6989997325909645</c:v>
                </c:pt>
                <c:pt idx="364">
                  <c:v>-8.7830186183069294</c:v>
                </c:pt>
                <c:pt idx="365">
                  <c:v>-8.8663316912392052</c:v>
                </c:pt>
                <c:pt idx="366">
                  <c:v>-8.9489317725498445</c:v>
                </c:pt>
                <c:pt idx="367">
                  <c:v>-9.0308115981866433</c:v>
                </c:pt>
                <c:pt idx="368">
                  <c:v>-9.1119638368247227</c:v>
                </c:pt>
                <c:pt idx="369">
                  <c:v>-9.1923811088451384</c:v>
                </c:pt>
                <c:pt idx="370">
                  <c:v>-9.2720560062624529</c:v>
                </c:pt>
                <c:pt idx="371">
                  <c:v>-9.3509811135093894</c:v>
                </c:pt>
                <c:pt idx="372">
                  <c:v>-9.4291490289828328</c:v>
                </c:pt>
                <c:pt idx="373">
                  <c:v>-9.5065523872514337</c:v>
                </c:pt>
                <c:pt idx="374">
                  <c:v>-9.5831838818211104</c:v>
                </c:pt>
                <c:pt idx="375">
                  <c:v>-9.6590362883508423</c:v>
                </c:pt>
                <c:pt idx="376">
                  <c:v>-9.7341024882075455</c:v>
                </c:pt>
                <c:pt idx="377">
                  <c:v>-9.8083754922455029</c:v>
                </c:pt>
                <c:pt idx="378">
                  <c:v>-9.8818484646929914</c:v>
                </c:pt>
                <c:pt idx="379">
                  <c:v>-9.9545147470263338</c:v>
                </c:pt>
                <c:pt idx="380">
                  <c:v>-10.026367881709985</c:v>
                </c:pt>
                <c:pt idx="381">
                  <c:v>-10.097401635680221</c:v>
                </c:pt>
                <c:pt idx="382">
                  <c:v>-10.16761002344974</c:v>
                </c:pt>
                <c:pt idx="383">
                  <c:v>-10.236987329711278</c:v>
                </c:pt>
                <c:pt idx="384">
                  <c:v>-10.305528131319635</c:v>
                </c:pt>
                <c:pt idx="385">
                  <c:v>-10.373227318534248</c:v>
                </c:pt>
                <c:pt idx="386">
                  <c:v>-10.440080115407691</c:v>
                </c:pt>
                <c:pt idx="387">
                  <c:v>-10.50608209920998</c:v>
                </c:pt>
                <c:pt idx="388">
                  <c:v>-10.571229218783904</c:v>
                </c:pt>
                <c:pt idx="389">
                  <c:v>-10.635517811732925</c:v>
                </c:pt>
                <c:pt idx="390">
                  <c:v>-10.698944620350336</c:v>
                </c:pt>
                <c:pt idx="391">
                  <c:v>-10.761506806206441</c:v>
                </c:pt>
                <c:pt idx="392">
                  <c:v>-10.823201963319338</c:v>
                </c:pt>
                <c:pt idx="393">
                  <c:v>-10.884028129844236</c:v>
                </c:pt>
                <c:pt idx="394">
                  <c:v>-10.943983798226453</c:v>
                </c:pt>
                <c:pt idx="395">
                  <c:v>-11.003067923773624</c:v>
                </c:pt>
                <c:pt idx="396">
                  <c:v>-11.061279931613635</c:v>
                </c:pt>
                <c:pt idx="397">
                  <c:v>-11.118619722015815</c:v>
                </c:pt>
                <c:pt idx="398">
                  <c:v>-11.175087674064235</c:v>
                </c:pt>
                <c:pt idx="399">
                  <c:v>-11.230684647683058</c:v>
                </c:pt>
                <c:pt idx="400">
                  <c:v>-11.285411984025064</c:v>
                </c:pt>
                <c:pt idx="401">
                  <c:v>-11.339271504245103</c:v>
                </c:pt>
                <c:pt idx="402">
                  <c:v>-11.392265506690753</c:v>
                </c:pt>
                <c:pt idx="403">
                  <c:v>-11.44439676255233</c:v>
                </c:pt>
                <c:pt idx="404">
                  <c:v>-11.495668510023581</c:v>
                </c:pt>
                <c:pt idx="405">
                  <c:v>-11.54608444703319</c:v>
                </c:pt>
                <c:pt idx="406">
                  <c:v>-11.595648722614884</c:v>
                </c:pt>
                <c:pt idx="407">
                  <c:v>-11.644365926991076</c:v>
                </c:pt>
                <c:pt idx="408">
                  <c:v>-11.692241080451002</c:v>
                </c:pt>
                <c:pt idx="409">
                  <c:v>-11.739279621109649</c:v>
                </c:pt>
                <c:pt idx="410">
                  <c:v>-11.785487391637881</c:v>
                </c:pt>
                <c:pt idx="411">
                  <c:v>-11.830870625057697</c:v>
                </c:pt>
                <c:pt idx="412">
                  <c:v>-11.875435929698767</c:v>
                </c:pt>
                <c:pt idx="413">
                  <c:v>-11.919190273413996</c:v>
                </c:pt>
                <c:pt idx="414">
                  <c:v>-11.962140967152346</c:v>
                </c:pt>
                <c:pt idx="415">
                  <c:v>-12.004295647986986</c:v>
                </c:pt>
                <c:pt idx="416">
                  <c:v>-12.045662261695627</c:v>
                </c:pt>
                <c:pt idx="417">
                  <c:v>-12.086249044988236</c:v>
                </c:pt>
                <c:pt idx="418">
                  <c:v>-12.126064507474707</c:v>
                </c:pt>
                <c:pt idx="419">
                  <c:v>-12.165117413462053</c:v>
                </c:pt>
                <c:pt idx="420">
                  <c:v>-12.203416763666922</c:v>
                </c:pt>
                <c:pt idx="421">
                  <c:v>-12.240971776925305</c:v>
                </c:pt>
                <c:pt idx="422">
                  <c:v>-12.277791871976575</c:v>
                </c:pt>
                <c:pt idx="423">
                  <c:v>-12.313886649394378</c:v>
                </c:pt>
                <c:pt idx="424">
                  <c:v>-12.349265873731678</c:v>
                </c:pt>
                <c:pt idx="425">
                  <c:v>-12.383939455942073</c:v>
                </c:pt>
                <c:pt idx="426">
                  <c:v>-12.417917436134138</c:v>
                </c:pt>
                <c:pt idx="427">
                  <c:v>-12.451209966710081</c:v>
                </c:pt>
                <c:pt idx="428">
                  <c:v>-12.483827295934642</c:v>
                </c:pt>
                <c:pt idx="429">
                  <c:v>-12.515779751974756</c:v>
                </c:pt>
                <c:pt idx="430">
                  <c:v>-12.547077727445322</c:v>
                </c:pt>
                <c:pt idx="431">
                  <c:v>-12.577731664491196</c:v>
                </c:pt>
                <c:pt idx="432">
                  <c:v>-12.607752040430695</c:v>
                </c:pt>
                <c:pt idx="433">
                  <c:v>-12.637149353981133</c:v>
                </c:pt>
                <c:pt idx="434">
                  <c:v>-12.665934112082384</c:v>
                </c:pt>
                <c:pt idx="435">
                  <c:v>-12.694116817330304</c:v>
                </c:pt>
                <c:pt idx="436">
                  <c:v>-12.721707956027783</c:v>
                </c:pt>
                <c:pt idx="437">
                  <c:v>-12.748717986857594</c:v>
                </c:pt>
                <c:pt idx="438">
                  <c:v>-12.775157330177668</c:v>
                </c:pt>
                <c:pt idx="439">
                  <c:v>-12.801036357936459</c:v>
                </c:pt>
                <c:pt idx="440">
                  <c:v>-12.826365384203061</c:v>
                </c:pt>
                <c:pt idx="441">
                  <c:v>-12.851154656304304</c:v>
                </c:pt>
                <c:pt idx="442">
                  <c:v>-12.875414346558653</c:v>
                </c:pt>
                <c:pt idx="443">
                  <c:v>-12.899154544594861</c:v>
                </c:pt>
                <c:pt idx="444">
                  <c:v>-12.922385250241392</c:v>
                </c:pt>
                <c:pt idx="445">
                  <c:v>-12.945116366971277</c:v>
                </c:pt>
                <c:pt idx="446">
                  <c:v>-12.967357695885628</c:v>
                </c:pt>
                <c:pt idx="447">
                  <c:v>-12.989118930218122</c:v>
                </c:pt>
                <c:pt idx="448">
                  <c:v>-13.010409650341732</c:v>
                </c:pt>
                <c:pt idx="449">
                  <c:v>-13.031239319258477</c:v>
                </c:pt>
                <c:pt idx="450">
                  <c:v>-13.051617278552323</c:v>
                </c:pt>
                <c:pt idx="451">
                  <c:v>-13.071552744785125</c:v>
                </c:pt>
                <c:pt idx="452">
                  <c:v>-13.091054806315228</c:v>
                </c:pt>
                <c:pt idx="453">
                  <c:v>-13.11013242051837</c:v>
                </c:pt>
                <c:pt idx="454">
                  <c:v>-13.128794411390496</c:v>
                </c:pt>
                <c:pt idx="455">
                  <c:v>-13.147049467512311</c:v>
                </c:pt>
                <c:pt idx="456">
                  <c:v>-13.164906140355635</c:v>
                </c:pt>
                <c:pt idx="457">
                  <c:v>-13.182372842911978</c:v>
                </c:pt>
                <c:pt idx="458">
                  <c:v>-13.199457848624117</c:v>
                </c:pt>
                <c:pt idx="459">
                  <c:v>-13.216169290601949</c:v>
                </c:pt>
                <c:pt idx="460">
                  <c:v>-13.232515161104443</c:v>
                </c:pt>
                <c:pt idx="461">
                  <c:v>-13.248503311269985</c:v>
                </c:pt>
                <c:pt idx="462">
                  <c:v>-13.264141451078082</c:v>
                </c:pt>
                <c:pt idx="463">
                  <c:v>-13.279437149525975</c:v>
                </c:pt>
                <c:pt idx="464">
                  <c:v>-13.294397835004331</c:v>
                </c:pt>
                <c:pt idx="465">
                  <c:v>-13.309030795856874</c:v>
                </c:pt>
                <c:pt idx="466">
                  <c:v>-13.323343181109411</c:v>
                </c:pt>
                <c:pt idx="467">
                  <c:v>-13.337342001354447</c:v>
                </c:pt>
                <c:pt idx="468">
                  <c:v>-13.35103412977816</c:v>
                </c:pt>
                <c:pt idx="469">
                  <c:v>-13.364426303317231</c:v>
                </c:pt>
                <c:pt idx="470">
                  <c:v>-13.377525123933596</c:v>
                </c:pt>
                <c:pt idx="471">
                  <c:v>-13.390337059995916</c:v>
                </c:pt>
                <c:pt idx="472">
                  <c:v>-13.402868447757076</c:v>
                </c:pt>
                <c:pt idx="473">
                  <c:v>-13.415125492917721</c:v>
                </c:pt>
                <c:pt idx="474">
                  <c:v>-13.427114272266351</c:v>
                </c:pt>
                <c:pt idx="475">
                  <c:v>-13.438840735387139</c:v>
                </c:pt>
                <c:pt idx="476">
                  <c:v>-13.450310706427111</c:v>
                </c:pt>
                <c:pt idx="477">
                  <c:v>-13.461529885914931</c:v>
                </c:pt>
                <c:pt idx="478">
                  <c:v>-13.472503852623994</c:v>
                </c:pt>
                <c:pt idx="479">
                  <c:v>-13.483238065473014</c:v>
                </c:pt>
                <c:pt idx="480">
                  <c:v>-13.493737865457852</c:v>
                </c:pt>
                <c:pt idx="481">
                  <c:v>-13.504008477608615</c:v>
                </c:pt>
                <c:pt idx="482">
                  <c:v>-13.514055012966642</c:v>
                </c:pt>
                <c:pt idx="483">
                  <c:v>-13.5238824705763</c:v>
                </c:pt>
                <c:pt idx="484">
                  <c:v>-13.533495739486959</c:v>
                </c:pt>
                <c:pt idx="485">
                  <c:v>-13.542899600760785</c:v>
                </c:pt>
                <c:pt idx="486">
                  <c:v>-13.552098729482477</c:v>
                </c:pt>
                <c:pt idx="487">
                  <c:v>-13.561097696767257</c:v>
                </c:pt>
                <c:pt idx="488">
                  <c:v>-13.56990097176382</c:v>
                </c:pt>
                <c:pt idx="489">
                  <c:v>-13.578512923649203</c:v>
                </c:pt>
                <c:pt idx="490">
                  <c:v>-13.586937823612832</c:v>
                </c:pt>
                <c:pt idx="491">
                  <c:v>-13.595179846827193</c:v>
                </c:pt>
                <c:pt idx="492">
                  <c:v>-13.603243074402904</c:v>
                </c:pt>
                <c:pt idx="493">
                  <c:v>-13.611131495326161</c:v>
                </c:pt>
                <c:pt idx="494">
                  <c:v>-13.618849008376625</c:v>
                </c:pt>
                <c:pt idx="495">
                  <c:v>-13.626399424024259</c:v>
                </c:pt>
                <c:pt idx="496">
                  <c:v>-13.633786466303505</c:v>
                </c:pt>
                <c:pt idx="497">
                  <c:v>-13.641013774663653</c:v>
                </c:pt>
                <c:pt idx="498">
                  <c:v>-13.648084905794153</c:v>
                </c:pt>
                <c:pt idx="499">
                  <c:v>-13.655003335423977</c:v>
                </c:pt>
                <c:pt idx="500">
                  <c:v>-13.661772460094127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49-4F46-ACAF-20C40AAE5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4576"/>
        <c:axId val="1754188080"/>
      </c:scatterChart>
      <c:valAx>
        <c:axId val="2054084576"/>
        <c:scaling>
          <c:logBase val="10"/>
          <c:orientation val="minMax"/>
          <c:max val="1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8080"/>
        <c:crossesAt val="0"/>
        <c:crossBetween val="midCat"/>
      </c:valAx>
      <c:valAx>
        <c:axId val="17541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Signal-to-Noise</a:t>
                </a:r>
                <a:r>
                  <a:rPr lang="en-US" baseline="0"/>
                  <a:t> Ratio, SNR (dB)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457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Noise Equivalent Power (NEP)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Calculations!$AD$1</c:f>
              <c:strCache>
                <c:ptCount val="1"/>
                <c:pt idx="0">
                  <c:v>NEP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Calculations!$AD$3:$AD$503</c:f>
              <c:numCache>
                <c:formatCode>0.00E+00</c:formatCode>
                <c:ptCount val="501"/>
                <c:pt idx="0">
                  <c:v>3.0573964201366112E-13</c:v>
                </c:pt>
                <c:pt idx="1">
                  <c:v>3.6863395707181522E-13</c:v>
                </c:pt>
                <c:pt idx="2">
                  <c:v>4.3284524661554554E-13</c:v>
                </c:pt>
                <c:pt idx="3">
                  <c:v>4.9840108741064844E-13</c:v>
                </c:pt>
                <c:pt idx="4">
                  <c:v>5.653296336661596E-13</c:v>
                </c:pt>
                <c:pt idx="5">
                  <c:v>6.3365962912571732E-13</c:v>
                </c:pt>
                <c:pt idx="6">
                  <c:v>7.0342041941211343E-13</c:v>
                </c:pt>
                <c:pt idx="7">
                  <c:v>7.7464196463033202E-13</c:v>
                </c:pt>
                <c:pt idx="8">
                  <c:v>8.4735485223448877E-13</c:v>
                </c:pt>
                <c:pt idx="9">
                  <c:v>9.2159031016419936E-13</c:v>
                </c:pt>
                <c:pt idx="10">
                  <c:v>9.9738022025601404E-13</c:v>
                </c:pt>
                <c:pt idx="11">
                  <c:v>1.0747571319356836E-12</c:v>
                </c:pt>
                <c:pt idx="12">
                  <c:v>1.1537542761971313E-12</c:v>
                </c:pt>
                <c:pt idx="13">
                  <c:v>1.2344055798741404E-12</c:v>
                </c:pt>
                <c:pt idx="14">
                  <c:v>1.3167456802108802E-12</c:v>
                </c:pt>
                <c:pt idx="15">
                  <c:v>1.4008099397375344E-12</c:v>
                </c:pt>
                <c:pt idx="16">
                  <c:v>1.4866344614574164E-12</c:v>
                </c:pt>
                <c:pt idx="17">
                  <c:v>1.5742561043520936E-12</c:v>
                </c:pt>
                <c:pt idx="18">
                  <c:v>1.6637124992111839E-12</c:v>
                </c:pt>
                <c:pt idx="19">
                  <c:v>1.7550420647936169E-12</c:v>
                </c:pt>
                <c:pt idx="20">
                  <c:v>1.8482840243273056E-12</c:v>
                </c:pt>
                <c:pt idx="21">
                  <c:v>1.9434784223543129E-12</c:v>
                </c:pt>
                <c:pt idx="22">
                  <c:v>2.0406661419287462E-12</c:v>
                </c:pt>
                <c:pt idx="23">
                  <c:v>2.1398889221747685E-12</c:v>
                </c:pt>
                <c:pt idx="24">
                  <c:v>2.241189376212262E-12</c:v>
                </c:pt>
                <c:pt idx="25">
                  <c:v>2.3446110094578513E-12</c:v>
                </c:pt>
                <c:pt idx="26">
                  <c:v>2.4501982383091361E-12</c:v>
                </c:pt>
                <c:pt idx="27">
                  <c:v>2.557996409220164E-12</c:v>
                </c:pt>
                <c:pt idx="28">
                  <c:v>2.6680518181763347E-12</c:v>
                </c:pt>
                <c:pt idx="29">
                  <c:v>2.7804117305770969E-12</c:v>
                </c:pt>
                <c:pt idx="30">
                  <c:v>2.8951244015349806E-12</c:v>
                </c:pt>
                <c:pt idx="31">
                  <c:v>3.0122390965996806E-12</c:v>
                </c:pt>
                <c:pt idx="32">
                  <c:v>3.1318061129160908E-12</c:v>
                </c:pt>
                <c:pt idx="33">
                  <c:v>3.253876800825376E-12</c:v>
                </c:pt>
                <c:pt idx="34">
                  <c:v>3.3785035859183647E-12</c:v>
                </c:pt>
                <c:pt idx="35">
                  <c:v>3.5057399915507224E-12</c:v>
                </c:pt>
                <c:pt idx="36">
                  <c:v>3.6356406618295847E-12</c:v>
                </c:pt>
                <c:pt idx="37">
                  <c:v>3.7682613850815189E-12</c:v>
                </c:pt>
                <c:pt idx="38">
                  <c:v>3.9036591178118908E-12</c:v>
                </c:pt>
                <c:pt idx="39">
                  <c:v>4.0418920091659349E-12</c:v>
                </c:pt>
                <c:pt idx="40">
                  <c:v>4.1830194259020156E-12</c:v>
                </c:pt>
                <c:pt idx="41">
                  <c:v>4.3271019778878308E-12</c:v>
                </c:pt>
                <c:pt idx="42">
                  <c:v>4.474201544130482E-12</c:v>
                </c:pt>
                <c:pt idx="43">
                  <c:v>4.624381299351606E-12</c:v>
                </c:pt>
                <c:pt idx="44">
                  <c:v>4.77770574111898E-12</c:v>
                </c:pt>
                <c:pt idx="45">
                  <c:v>4.9342407175462389E-12</c:v>
                </c:pt>
                <c:pt idx="46">
                  <c:v>5.0940534555726262E-12</c:v>
                </c:pt>
                <c:pt idx="47">
                  <c:v>5.2572125898348944E-12</c:v>
                </c:pt>
                <c:pt idx="48">
                  <c:v>5.4237881921437819E-12</c:v>
                </c:pt>
                <c:pt idx="49">
                  <c:v>5.5938518015777055E-12</c:v>
                </c:pt>
                <c:pt idx="50">
                  <c:v>5.7674764552066023E-12</c:v>
                </c:pt>
                <c:pt idx="51">
                  <c:v>5.9447367194591187E-12</c:v>
                </c:pt>
                <c:pt idx="52">
                  <c:v>6.1257087221466092E-12</c:v>
                </c:pt>
                <c:pt idx="53">
                  <c:v>6.310470185157704E-12</c:v>
                </c:pt>
                <c:pt idx="54">
                  <c:v>6.4991004578374857E-12</c:v>
                </c:pt>
                <c:pt idx="55">
                  <c:v>6.6916805510656226E-12</c:v>
                </c:pt>
                <c:pt idx="56">
                  <c:v>6.8882931720480575E-12</c:v>
                </c:pt>
                <c:pt idx="57">
                  <c:v>7.0890227598372474E-12</c:v>
                </c:pt>
                <c:pt idx="58">
                  <c:v>7.2939555215961691E-12</c:v>
                </c:pt>
                <c:pt idx="59">
                  <c:v>7.5031794696216709E-12</c:v>
                </c:pt>
                <c:pt idx="60">
                  <c:v>7.7167844591431023E-12</c:v>
                </c:pt>
                <c:pt idx="61">
                  <c:v>7.9348622269123964E-12</c:v>
                </c:pt>
                <c:pt idx="62">
                  <c:v>8.1575064306022552E-12</c:v>
                </c:pt>
                <c:pt idx="63">
                  <c:v>8.3848126890292768E-12</c:v>
                </c:pt>
                <c:pt idx="64">
                  <c:v>8.6168786232193826E-12</c:v>
                </c:pt>
                <c:pt idx="65">
                  <c:v>8.8538038983330977E-12</c:v>
                </c:pt>
                <c:pt idx="66">
                  <c:v>9.0956902664687699E-12</c:v>
                </c:pt>
                <c:pt idx="67">
                  <c:v>9.3426416103620527E-12</c:v>
                </c:pt>
                <c:pt idx="68">
                  <c:v>9.5947639880004427E-12</c:v>
                </c:pt>
                <c:pt idx="69">
                  <c:v>9.8521656781720542E-12</c:v>
                </c:pt>
                <c:pt idx="70">
                  <c:v>1.0114957226968141E-11</c:v>
                </c:pt>
                <c:pt idx="71">
                  <c:v>1.0383251495259402E-11</c:v>
                </c:pt>
                <c:pt idx="72">
                  <c:v>1.065716370716641E-11</c:v>
                </c:pt>
                <c:pt idx="73">
                  <c:v>1.0936811499545006E-11</c:v>
                </c:pt>
                <c:pt idx="74">
                  <c:v>1.1222314972507923E-11</c:v>
                </c:pt>
                <c:pt idx="75">
                  <c:v>1.1513796741004306E-11</c:v>
                </c:pt>
                <c:pt idx="76">
                  <c:v>1.1811381987479313E-11</c:v>
                </c:pt>
                <c:pt idx="77">
                  <c:v>1.2115198515636421E-11</c:v>
                </c:pt>
                <c:pt idx="78">
                  <c:v>1.242537680532548E-11</c:v>
                </c:pt>
                <c:pt idx="79">
                  <c:v>1.2742050068580151E-11</c:v>
                </c:pt>
                <c:pt idx="80">
                  <c:v>1.306535430682877E-11</c:v>
                </c:pt>
                <c:pt idx="81">
                  <c:v>1.3395428369303207E-11</c:v>
                </c:pt>
                <c:pt idx="82">
                  <c:v>1.3732414012670817E-11</c:v>
                </c:pt>
                <c:pt idx="83">
                  <c:v>1.4076455961915105E-11</c:v>
                </c:pt>
                <c:pt idx="84">
                  <c:v>1.4427701972491253E-11</c:v>
                </c:pt>
                <c:pt idx="85">
                  <c:v>1.4786302893783201E-11</c:v>
                </c:pt>
                <c:pt idx="86">
                  <c:v>1.5152412733889555E-11</c:v>
                </c:pt>
                <c:pt idx="87">
                  <c:v>1.552618872576614E-11</c:v>
                </c:pt>
                <c:pt idx="88">
                  <c:v>1.5907791394753637E-11</c:v>
                </c:pt>
                <c:pt idx="89">
                  <c:v>1.6297384627519269E-11</c:v>
                </c:pt>
                <c:pt idx="90">
                  <c:v>1.6695135742442228E-11</c:v>
                </c:pt>
                <c:pt idx="91">
                  <c:v>1.7101215561472995E-11</c:v>
                </c:pt>
                <c:pt idx="92">
                  <c:v>1.7515798483497507E-11</c:v>
                </c:pt>
                <c:pt idx="93">
                  <c:v>1.7939062559237648E-11</c:v>
                </c:pt>
                <c:pt idx="94">
                  <c:v>1.8371189567720267E-11</c:v>
                </c:pt>
                <c:pt idx="95">
                  <c:v>1.8812365094347558E-11</c:v>
                </c:pt>
                <c:pt idx="96">
                  <c:v>1.9262778610602392E-11</c:v>
                </c:pt>
                <c:pt idx="97">
                  <c:v>1.972262355542283E-11</c:v>
                </c:pt>
                <c:pt idx="98">
                  <c:v>2.0192097418280772E-11</c:v>
                </c:pt>
                <c:pt idx="99">
                  <c:v>2.0671401824000496E-11</c:v>
                </c:pt>
                <c:pt idx="100">
                  <c:v>2.1160742619353503E-11</c:v>
                </c:pt>
                <c:pt idx="101">
                  <c:v>2.1660329961466921E-11</c:v>
                </c:pt>
                <c:pt idx="102">
                  <c:v>2.2170378408083446E-11</c:v>
                </c:pt>
                <c:pt idx="103">
                  <c:v>2.2691107009711673E-11</c:v>
                </c:pt>
                <c:pt idx="104">
                  <c:v>2.3222739403706367E-11</c:v>
                </c:pt>
                <c:pt idx="105">
                  <c:v>2.3765503910319212E-11</c:v>
                </c:pt>
                <c:pt idx="106">
                  <c:v>2.4319633630761301E-11</c:v>
                </c:pt>
                <c:pt idx="107">
                  <c:v>2.4885366547319537E-11</c:v>
                </c:pt>
                <c:pt idx="108">
                  <c:v>2.5462945625570039E-11</c:v>
                </c:pt>
                <c:pt idx="109">
                  <c:v>2.6052618918732551E-11</c:v>
                </c:pt>
                <c:pt idx="110">
                  <c:v>2.6654639674210673E-11</c:v>
                </c:pt>
                <c:pt idx="111">
                  <c:v>2.7269266442363858E-11</c:v>
                </c:pt>
                <c:pt idx="112">
                  <c:v>2.7896763187557967E-11</c:v>
                </c:pt>
                <c:pt idx="113">
                  <c:v>2.8537399401542169E-11</c:v>
                </c:pt>
                <c:pt idx="114">
                  <c:v>2.9191450219201042E-11</c:v>
                </c:pt>
                <c:pt idx="115">
                  <c:v>2.9859196536731749E-11</c:v>
                </c:pt>
                <c:pt idx="116">
                  <c:v>3.0540925132297099E-11</c:v>
                </c:pt>
                <c:pt idx="117">
                  <c:v>3.1236928789206693E-11</c:v>
                </c:pt>
                <c:pt idx="118">
                  <c:v>3.1947506421679032E-11</c:v>
                </c:pt>
                <c:pt idx="119">
                  <c:v>3.267296320323902E-11</c:v>
                </c:pt>
                <c:pt idx="120">
                  <c:v>3.3413610697806037E-11</c:v>
                </c:pt>
                <c:pt idx="121">
                  <c:v>3.4169766993529423E-11</c:v>
                </c:pt>
                <c:pt idx="122">
                  <c:v>3.4941756839428892E-11</c:v>
                </c:pt>
                <c:pt idx="123">
                  <c:v>3.5729911784899129E-11</c:v>
                </c:pt>
                <c:pt idx="124">
                  <c:v>3.6534570322138598E-11</c:v>
                </c:pt>
                <c:pt idx="125">
                  <c:v>3.7356078031564409E-11</c:v>
                </c:pt>
                <c:pt idx="126">
                  <c:v>3.8194787730276026E-11</c:v>
                </c:pt>
                <c:pt idx="127">
                  <c:v>3.9051059623632028E-11</c:v>
                </c:pt>
                <c:pt idx="128">
                  <c:v>3.9925261460005746E-11</c:v>
                </c:pt>
                <c:pt idx="129">
                  <c:v>4.0817768688786697E-11</c:v>
                </c:pt>
                <c:pt idx="130">
                  <c:v>4.1728964621696577E-11</c:v>
                </c:pt>
                <c:pt idx="131">
                  <c:v>4.2659240597489564E-11</c:v>
                </c:pt>
                <c:pt idx="132">
                  <c:v>4.3608996150108886E-11</c:v>
                </c:pt>
                <c:pt idx="133">
                  <c:v>4.4578639180372515E-11</c:v>
                </c:pt>
                <c:pt idx="134">
                  <c:v>4.5568586131262954E-11</c:v>
                </c:pt>
                <c:pt idx="135">
                  <c:v>4.6579262166897508E-11</c:v>
                </c:pt>
                <c:pt idx="136">
                  <c:v>4.7611101355257252E-11</c:v>
                </c:pt>
                <c:pt idx="137">
                  <c:v>4.8664546854754456E-11</c:v>
                </c:pt>
                <c:pt idx="138">
                  <c:v>4.9740051104720437E-11</c:v>
                </c:pt>
                <c:pt idx="139">
                  <c:v>5.0838076019897206E-11</c:v>
                </c:pt>
                <c:pt idx="140">
                  <c:v>5.1959093189018532E-11</c:v>
                </c:pt>
                <c:pt idx="141">
                  <c:v>5.3103584077567767E-11</c:v>
                </c:pt>
                <c:pt idx="142">
                  <c:v>5.4272040234802182E-11</c:v>
                </c:pt>
                <c:pt idx="143">
                  <c:v>5.5464963505134944E-11</c:v>
                </c:pt>
                <c:pt idx="144">
                  <c:v>5.6682866243969043E-11</c:v>
                </c:pt>
                <c:pt idx="145">
                  <c:v>5.7926271538078752E-11</c:v>
                </c:pt>
                <c:pt idx="146">
                  <c:v>5.9195713430637181E-11</c:v>
                </c:pt>
                <c:pt idx="147">
                  <c:v>6.0491737150990321E-11</c:v>
                </c:pt>
                <c:pt idx="148">
                  <c:v>6.1814899349281235E-11</c:v>
                </c:pt>
                <c:pt idx="149">
                  <c:v>6.3165768336029664E-11</c:v>
                </c:pt>
                <c:pt idx="150">
                  <c:v>6.4544924326775765E-11</c:v>
                </c:pt>
                <c:pt idx="151">
                  <c:v>6.5952959691899163E-11</c:v>
                </c:pt>
                <c:pt idx="152">
                  <c:v>6.7390479211727384E-11</c:v>
                </c:pt>
                <c:pt idx="153">
                  <c:v>6.8858100337050726E-11</c:v>
                </c:pt>
                <c:pt idx="154">
                  <c:v>7.0356453455163904E-11</c:v>
                </c:pt>
                <c:pt idx="155">
                  <c:v>7.1886182161558148E-11</c:v>
                </c:pt>
                <c:pt idx="156">
                  <c:v>7.3447943537390471E-11</c:v>
                </c:pt>
                <c:pt idx="157">
                  <c:v>7.504240843286094E-11</c:v>
                </c:pt>
                <c:pt idx="158">
                  <c:v>7.6670261756632376E-11</c:v>
                </c:pt>
                <c:pt idx="159">
                  <c:v>7.8332202771430443E-11</c:v>
                </c:pt>
                <c:pt idx="160">
                  <c:v>8.0028945395967352E-11</c:v>
                </c:pt>
                <c:pt idx="161">
                  <c:v>8.1761218513335573E-11</c:v>
                </c:pt>
                <c:pt idx="162">
                  <c:v>8.3529766286023522E-11</c:v>
                </c:pt>
                <c:pt idx="163">
                  <c:v>8.5335348477709666E-11</c:v>
                </c:pt>
                <c:pt idx="164">
                  <c:v>8.7178740781997034E-11</c:v>
                </c:pt>
                <c:pt idx="165">
                  <c:v>8.9060735158255217E-11</c:v>
                </c:pt>
                <c:pt idx="166">
                  <c:v>9.0982140174743546E-11</c:v>
                </c:pt>
                <c:pt idx="167">
                  <c:v>9.2943781359194686E-11</c:v>
                </c:pt>
                <c:pt idx="168">
                  <c:v>9.4946501557045159E-11</c:v>
                </c:pt>
                <c:pt idx="169">
                  <c:v>9.6991161297506155E-11</c:v>
                </c:pt>
                <c:pt idx="170">
                  <c:v>9.9078639167676081E-11</c:v>
                </c:pt>
                <c:pt idx="171">
                  <c:v>1.0120983219490376E-10</c:v>
                </c:pt>
                <c:pt idx="172">
                  <c:v>1.0338565623762118E-10</c:v>
                </c:pt>
                <c:pt idx="173">
                  <c:v>1.0560704638487324E-10</c:v>
                </c:pt>
                <c:pt idx="174">
                  <c:v>1.0787495736478265E-10</c:v>
                </c:pt>
                <c:pt idx="175">
                  <c:v>1.1019036396219923E-10</c:v>
                </c:pt>
                <c:pt idx="176">
                  <c:v>1.1255426144579471E-10</c:v>
                </c:pt>
                <c:pt idx="177">
                  <c:v>1.1496766600487742E-10</c:v>
                </c:pt>
                <c:pt idx="178">
                  <c:v>1.1743161519621472E-10</c:v>
                </c:pt>
                <c:pt idx="179">
                  <c:v>1.1994716840116681E-10</c:v>
                </c:pt>
                <c:pt idx="180">
                  <c:v>1.2251540729345209E-10</c:v>
                </c:pt>
                <c:pt idx="181">
                  <c:v>1.2513743631788183E-10</c:v>
                </c:pt>
                <c:pt idx="182">
                  <c:v>1.2781438318042239E-10</c:v>
                </c:pt>
                <c:pt idx="183">
                  <c:v>1.3054739934996356E-10</c:v>
                </c:pt>
                <c:pt idx="184">
                  <c:v>1.3333766057219616E-10</c:v>
                </c:pt>
                <c:pt idx="185">
                  <c:v>1.3618636739602652E-10</c:v>
                </c:pt>
                <c:pt idx="186">
                  <c:v>1.3909474571298445E-10</c:v>
                </c:pt>
                <c:pt idx="187">
                  <c:v>1.4206404731011054E-10</c:v>
                </c:pt>
                <c:pt idx="188">
                  <c:v>1.4509555043684395E-10</c:v>
                </c:pt>
                <c:pt idx="189">
                  <c:v>1.4819056038646684E-10</c:v>
                </c:pt>
                <c:pt idx="190">
                  <c:v>1.5135041009270287E-10</c:v>
                </c:pt>
                <c:pt idx="191">
                  <c:v>1.5457646074211139E-10</c:v>
                </c:pt>
                <c:pt idx="192">
                  <c:v>1.5787010240296702E-10</c:v>
                </c:pt>
                <c:pt idx="193">
                  <c:v>1.6123275467136834E-10</c:v>
                </c:pt>
                <c:pt idx="194">
                  <c:v>1.6466586733537768E-10</c:v>
                </c:pt>
                <c:pt idx="195">
                  <c:v>1.6817092105805863E-10</c:v>
                </c:pt>
                <c:pt idx="196">
                  <c:v>1.7174942808034962E-10</c:v>
                </c:pt>
                <c:pt idx="197">
                  <c:v>1.7540293294478879E-10</c:v>
                </c:pt>
                <c:pt idx="198">
                  <c:v>1.7913301324119308E-10</c:v>
                </c:pt>
                <c:pt idx="199">
                  <c:v>1.8294128037548841E-10</c:v>
                </c:pt>
                <c:pt idx="200">
                  <c:v>1.8682938036299251E-10</c:v>
                </c:pt>
                <c:pt idx="201">
                  <c:v>1.9079899464756812E-10</c:v>
                </c:pt>
                <c:pt idx="202">
                  <c:v>1.9485184094818874E-10</c:v>
                </c:pt>
                <c:pt idx="203">
                  <c:v>1.9898967413460344E-10</c:v>
                </c:pt>
                <c:pt idx="204">
                  <c:v>2.0321428713393676E-10</c:v>
                </c:pt>
                <c:pt idx="205">
                  <c:v>2.0752751187023376E-10</c:v>
                </c:pt>
                <c:pt idx="206">
                  <c:v>2.119312202391446E-10</c:v>
                </c:pt>
                <c:pt idx="207">
                  <c:v>2.1642732512015312E-10</c:v>
                </c:pt>
                <c:pt idx="208">
                  <c:v>2.210177814289789E-10</c:v>
                </c:pt>
                <c:pt idx="209">
                  <c:v>2.2570458721303457E-10</c:v>
                </c:pt>
                <c:pt idx="210">
                  <c:v>2.3048978479309734E-10</c:v>
                </c:pt>
                <c:pt idx="211">
                  <c:v>2.3537546195465742E-10</c:v>
                </c:pt>
                <c:pt idx="212">
                  <c:v>2.4036375319274288E-10</c:v>
                </c:pt>
                <c:pt idx="213">
                  <c:v>2.4545684101438858E-10</c:v>
                </c:pt>
                <c:pt idx="214">
                  <c:v>2.5065695730332559E-10</c:v>
                </c:pt>
                <c:pt idx="215">
                  <c:v>2.5596638475191248E-10</c:v>
                </c:pt>
                <c:pt idx="216">
                  <c:v>2.6138745836582407E-10</c:v>
                </c:pt>
                <c:pt idx="217">
                  <c:v>2.6692256704755222E-10</c:v>
                </c:pt>
                <c:pt idx="218">
                  <c:v>2.7257415526536649E-10</c:v>
                </c:pt>
                <c:pt idx="219">
                  <c:v>2.7834472481503564E-10</c:v>
                </c:pt>
                <c:pt idx="220">
                  <c:v>2.8423683668232325E-10</c:v>
                </c:pt>
                <c:pt idx="221">
                  <c:v>2.9025311301505271E-10</c:v>
                </c:pt>
                <c:pt idx="222">
                  <c:v>2.9639623921439424E-10</c:v>
                </c:pt>
                <c:pt idx="223">
                  <c:v>3.026689661559606E-10</c:v>
                </c:pt>
                <c:pt idx="224">
                  <c:v>3.0907411255231986E-10</c:v>
                </c:pt>
                <c:pt idx="225">
                  <c:v>3.156145674696469E-10</c:v>
                </c:pt>
                <c:pt idx="226">
                  <c:v>3.2229329301244559E-10</c:v>
                </c:pt>
                <c:pt idx="227">
                  <c:v>3.2911332719159222E-10</c:v>
                </c:pt>
                <c:pt idx="228">
                  <c:v>3.3607778699237452E-10</c:v>
                </c:pt>
                <c:pt idx="229">
                  <c:v>3.4318987166074796E-10</c:v>
                </c:pt>
                <c:pt idx="230">
                  <c:v>3.504528662276931E-10</c:v>
                </c:pt>
                <c:pt idx="231">
                  <c:v>3.5787014529335521E-10</c:v>
                </c:pt>
                <c:pt idx="232">
                  <c:v>3.6544517709456754E-10</c:v>
                </c:pt>
                <c:pt idx="233">
                  <c:v>3.7318152788141606E-10</c:v>
                </c:pt>
                <c:pt idx="234">
                  <c:v>3.8108286663069309E-10</c:v>
                </c:pt>
                <c:pt idx="235">
                  <c:v>3.8915297012640327E-10</c:v>
                </c:pt>
                <c:pt idx="236">
                  <c:v>3.9739572843993183E-10</c:v>
                </c:pt>
                <c:pt idx="237">
                  <c:v>4.0581515084503573E-10</c:v>
                </c:pt>
                <c:pt idx="238">
                  <c:v>4.144153722054836E-10</c:v>
                </c:pt>
                <c:pt idx="239">
                  <c:v>4.232006598758986E-10</c:v>
                </c:pt>
                <c:pt idx="240">
                  <c:v>4.3217542115914806E-10</c:v>
                </c:pt>
                <c:pt idx="241">
                  <c:v>4.4134421136642135E-10</c:v>
                </c:pt>
                <c:pt idx="242">
                  <c:v>4.5071174252890189E-10</c:v>
                </c:pt>
                <c:pt idx="243">
                  <c:v>4.6028289281260608E-10</c:v>
                </c:pt>
                <c:pt idx="244">
                  <c:v>4.7006271669045848E-10</c:v>
                </c:pt>
                <c:pt idx="245">
                  <c:v>4.8005645592790849E-10</c:v>
                </c:pt>
                <c:pt idx="246">
                  <c:v>4.9026955144024352E-10</c:v>
                </c:pt>
                <c:pt idx="247">
                  <c:v>5.0070765608111329E-10</c:v>
                </c:pt>
                <c:pt idx="248">
                  <c:v>5.1137664842244623E-10</c:v>
                </c:pt>
                <c:pt idx="249">
                  <c:v>5.2228264758576946E-10</c:v>
                </c:pt>
                <c:pt idx="250">
                  <c:v>5.3343202918369261E-10</c:v>
                </c:pt>
                <c:pt idx="251">
                  <c:v>5.4483144242774157E-10</c:v>
                </c:pt>
                <c:pt idx="252">
                  <c:v>5.5648782845456115E-10</c:v>
                </c:pt>
                <c:pt idx="253">
                  <c:v>5.6840843991639922E-10</c:v>
                </c:pt>
                <c:pt idx="254">
                  <c:v>5.8060086187343096E-10</c:v>
                </c:pt>
                <c:pt idx="255">
                  <c:v>5.9307303401445398E-10</c:v>
                </c:pt>
                <c:pt idx="256">
                  <c:v>6.0583327421841656E-10</c:v>
                </c:pt>
                <c:pt idx="257">
                  <c:v>6.188903034516785E-10</c:v>
                </c:pt>
                <c:pt idx="258">
                  <c:v>6.3225327197443644E-10</c:v>
                </c:pt>
                <c:pt idx="259">
                  <c:v>6.4593178680393001E-10</c:v>
                </c:pt>
                <c:pt idx="260">
                  <c:v>6.5993594035152664E-10</c:v>
                </c:pt>
                <c:pt idx="261">
                  <c:v>6.7427634011517425E-10</c:v>
                </c:pt>
                <c:pt idx="262">
                  <c:v>6.8896413926783132E-10</c:v>
                </c:pt>
                <c:pt idx="263">
                  <c:v>7.0401106793616094E-10</c:v>
                </c:pt>
                <c:pt idx="264">
                  <c:v>7.1942946491211564E-10</c:v>
                </c:pt>
                <c:pt idx="265">
                  <c:v>7.3523230948329967E-10</c:v>
                </c:pt>
                <c:pt idx="266">
                  <c:v>7.514332530067563E-10</c:v>
                </c:pt>
                <c:pt idx="267">
                  <c:v>7.680466497859872E-10</c:v>
                </c:pt>
                <c:pt idx="268">
                  <c:v>7.8508758674386994E-10</c:v>
                </c:pt>
                <c:pt idx="269">
                  <c:v>8.0257191131642401E-10</c:v>
                </c:pt>
                <c:pt idx="270">
                  <c:v>8.2051625692630982E-10</c:v>
                </c:pt>
                <c:pt idx="271">
                  <c:v>8.3893806533321323E-10</c:v>
                </c:pt>
                <c:pt idx="272">
                  <c:v>8.5785560510409875E-10</c:v>
                </c:pt>
                <c:pt idx="273">
                  <c:v>8.7728798540329242E-10</c:v>
                </c:pt>
                <c:pt idx="274">
                  <c:v>8.9725516427452169E-10</c:v>
                </c:pt>
                <c:pt idx="275">
                  <c:v>9.1777795057858872E-10</c:v>
                </c:pt>
                <c:pt idx="276">
                  <c:v>9.3887799876556296E-10</c:v>
                </c:pt>
                <c:pt idx="277">
                  <c:v>9.6057779570331074E-10</c:v>
                </c:pt>
                <c:pt idx="278">
                  <c:v>9.829006388584421E-10</c:v>
                </c:pt>
                <c:pt idx="279">
                  <c:v>1.0058706052341187E-9</c:v>
                </c:pt>
                <c:pt idx="280">
                  <c:v>1.0295125106132788E-9</c:v>
                </c:pt>
                <c:pt idx="281">
                  <c:v>1.053851858835817E-9</c:v>
                </c:pt>
                <c:pt idx="282">
                  <c:v>1.0789147810524307E-9</c:v>
                </c:pt>
                <c:pt idx="283">
                  <c:v>1.1047279651424261E-9</c:v>
                </c:pt>
                <c:pt idx="284">
                  <c:v>1.1313185757517758E-9</c:v>
                </c:pt>
                <c:pt idx="285">
                  <c:v>1.1587141656928923E-9</c:v>
                </c:pt>
                <c:pt idx="286">
                  <c:v>1.1869425797385311E-9</c:v>
                </c:pt>
                <c:pt idx="287">
                  <c:v>1.2160318521268918E-9</c:v>
                </c:pt>
                <c:pt idx="288">
                  <c:v>1.2460100993599638E-9</c:v>
                </c:pt>
                <c:pt idx="289">
                  <c:v>1.2769054101085825E-9</c:v>
                </c:pt>
                <c:pt idx="290">
                  <c:v>1.3087457342220372E-9</c:v>
                </c:pt>
                <c:pt idx="291">
                  <c:v>1.3415587729651077E-9</c:v>
                </c:pt>
                <c:pt idx="292">
                  <c:v>1.3753718726612082E-9</c:v>
                </c:pt>
                <c:pt idx="293">
                  <c:v>1.4102119238999726E-9</c:v>
                </c:pt>
                <c:pt idx="294">
                  <c:v>1.4461052683682399E-9</c:v>
                </c:pt>
                <c:pt idx="295">
                  <c:v>1.4830776151862991E-9</c:v>
                </c:pt>
                <c:pt idx="296">
                  <c:v>1.5211539683823083E-9</c:v>
                </c:pt>
                <c:pt idx="297">
                  <c:v>1.5603585668270415E-9</c:v>
                </c:pt>
                <c:pt idx="298">
                  <c:v>1.6007148375923161E-9</c:v>
                </c:pt>
                <c:pt idx="299">
                  <c:v>1.6422453633060924E-9</c:v>
                </c:pt>
                <c:pt idx="300">
                  <c:v>1.6849718636734864E-9</c:v>
                </c:pt>
                <c:pt idx="301">
                  <c:v>1.7289151909342893E-9</c:v>
                </c:pt>
                <c:pt idx="302">
                  <c:v>1.7740953386516936E-9</c:v>
                </c:pt>
                <c:pt idx="303">
                  <c:v>1.820531462889332E-9</c:v>
                </c:pt>
                <c:pt idx="304">
                  <c:v>1.8682419145471084E-9</c:v>
                </c:pt>
                <c:pt idx="305">
                  <c:v>1.9172442813994886E-9</c:v>
                </c:pt>
                <c:pt idx="306">
                  <c:v>1.9675554382181137E-9</c:v>
                </c:pt>
                <c:pt idx="307">
                  <c:v>2.0191916032648137E-9</c:v>
                </c:pt>
                <c:pt idx="308">
                  <c:v>2.0721683994089896E-9</c:v>
                </c:pt>
                <c:pt idx="309">
                  <c:v>2.1265009181493679E-9</c:v>
                </c:pt>
                <c:pt idx="310">
                  <c:v>2.1822037848966189E-9</c:v>
                </c:pt>
                <c:pt idx="311">
                  <c:v>2.2392912239909199E-9</c:v>
                </c:pt>
                <c:pt idx="312">
                  <c:v>2.2977771220772564E-9</c:v>
                </c:pt>
                <c:pt idx="313">
                  <c:v>2.3576750886310177E-9</c:v>
                </c:pt>
                <c:pt idx="314">
                  <c:v>2.4189985126077392E-9</c:v>
                </c:pt>
                <c:pt idx="315">
                  <c:v>2.4817606143751778E-9</c:v>
                </c:pt>
                <c:pt idx="316">
                  <c:v>2.5459744922661204E-9</c:v>
                </c:pt>
                <c:pt idx="317">
                  <c:v>2.6116531632605894E-9</c:v>
                </c:pt>
                <c:pt idx="318">
                  <c:v>2.6788095974622563E-9</c:v>
                </c:pt>
                <c:pt idx="319">
                  <c:v>2.7474567461729713E-9</c:v>
                </c:pt>
                <c:pt idx="320">
                  <c:v>2.8176075634898796E-9</c:v>
                </c:pt>
                <c:pt idx="321">
                  <c:v>2.8892750214510157E-9</c:v>
                </c:pt>
                <c:pt idx="322">
                  <c:v>2.9624721188380602E-9</c:v>
                </c:pt>
                <c:pt idx="323">
                  <c:v>3.0372118838100545E-9</c:v>
                </c:pt>
                <c:pt idx="324">
                  <c:v>3.1135073705908977E-9</c:v>
                </c:pt>
                <c:pt idx="325">
                  <c:v>3.1913716504681892E-9</c:v>
                </c:pt>
                <c:pt idx="326">
                  <c:v>3.2708177973834178E-9</c:v>
                </c:pt>
                <c:pt idx="327">
                  <c:v>3.3518588684056021E-9</c:v>
                </c:pt>
                <c:pt idx="328">
                  <c:v>3.4345078793843192E-9</c:v>
                </c:pt>
                <c:pt idx="329">
                  <c:v>3.5187777760752445E-9</c:v>
                </c:pt>
                <c:pt idx="330">
                  <c:v>3.6046814010237667E-9</c:v>
                </c:pt>
                <c:pt idx="331">
                  <c:v>3.692231456481189E-9</c:v>
                </c:pt>
                <c:pt idx="332">
                  <c:v>3.7814404636149221E-9</c:v>
                </c:pt>
                <c:pt idx="333">
                  <c:v>3.8723207182598916E-9</c:v>
                </c:pt>
                <c:pt idx="334">
                  <c:v>3.964884243444088E-9</c:v>
                </c:pt>
                <c:pt idx="335">
                  <c:v>4.0591427389074337E-9</c:v>
                </c:pt>
                <c:pt idx="336">
                  <c:v>4.1551075278205922E-9</c:v>
                </c:pt>
                <c:pt idx="337">
                  <c:v>4.2527895008993364E-9</c:v>
                </c:pt>
                <c:pt idx="338">
                  <c:v>4.3521990581010657E-9</c:v>
                </c:pt>
                <c:pt idx="339">
                  <c:v>4.4533460480830583E-9</c:v>
                </c:pt>
                <c:pt idx="340">
                  <c:v>4.5562397055974773E-9</c:v>
                </c:pt>
                <c:pt idx="341">
                  <c:v>4.6608885869957517E-9</c:v>
                </c:pt>
                <c:pt idx="342">
                  <c:v>4.7673005040150623E-9</c:v>
                </c:pt>
                <c:pt idx="343">
                  <c:v>4.8754824560219797E-9</c:v>
                </c:pt>
                <c:pt idx="344">
                  <c:v>4.9854405608929705E-9</c:v>
                </c:pt>
                <c:pt idx="345">
                  <c:v>5.0971799847182083E-9</c:v>
                </c:pt>
                <c:pt idx="346">
                  <c:v>5.2107048705239066E-9</c:v>
                </c:pt>
                <c:pt idx="347">
                  <c:v>5.3260182662190299E-9</c:v>
                </c:pt>
                <c:pt idx="348">
                  <c:v>5.4431220519845158E-9</c:v>
                </c:pt>
                <c:pt idx="349">
                  <c:v>5.5620168673369149E-9</c:v>
                </c:pt>
                <c:pt idx="350">
                  <c:v>5.6827020381133663E-9</c:v>
                </c:pt>
                <c:pt idx="351">
                  <c:v>5.8051755036408779E-9</c:v>
                </c:pt>
                <c:pt idx="352">
                  <c:v>5.9294337443696924E-9</c:v>
                </c:pt>
                <c:pt idx="353">
                  <c:v>6.0554717102678112E-9</c:v>
                </c:pt>
                <c:pt idx="354">
                  <c:v>6.1832827502912898E-9</c:v>
                </c:pt>
                <c:pt idx="355">
                  <c:v>6.3128585432623405E-9</c:v>
                </c:pt>
                <c:pt idx="356">
                  <c:v>6.4441890305042864E-9</c:v>
                </c:pt>
                <c:pt idx="357">
                  <c:v>6.5772623505987357E-9</c:v>
                </c:pt>
                <c:pt idx="358">
                  <c:v>6.7120647766455381E-9</c:v>
                </c:pt>
                <c:pt idx="359">
                  <c:v>6.8485806564198266E-9</c:v>
                </c:pt>
                <c:pt idx="360">
                  <c:v>6.9867923558325092E-9</c:v>
                </c:pt>
                <c:pt idx="361">
                  <c:v>7.1266802061103457E-9</c:v>
                </c:pt>
                <c:pt idx="362">
                  <c:v>7.2682224551190559E-9</c:v>
                </c:pt>
                <c:pt idx="363">
                  <c:v>7.4113952232573786E-9</c:v>
                </c:pt>
                <c:pt idx="364">
                  <c:v>7.5561724643511712E-9</c:v>
                </c:pt>
                <c:pt idx="365">
                  <c:v>7.7025259319743181E-9</c:v>
                </c:pt>
                <c:pt idx="366">
                  <c:v>7.8504251516170139E-9</c:v>
                </c:pt>
                <c:pt idx="367">
                  <c:v>7.9998373991116162E-9</c:v>
                </c:pt>
                <c:pt idx="368">
                  <c:v>8.1507276857116185E-9</c:v>
                </c:pt>
                <c:pt idx="369">
                  <c:v>8.3030587501999176E-9</c:v>
                </c:pt>
                <c:pt idx="370">
                  <c:v>8.4567910583786411E-9</c:v>
                </c:pt>
                <c:pt idx="371">
                  <c:v>8.6118828102639287E-9</c:v>
                </c:pt>
                <c:pt idx="372">
                  <c:v>8.7682899552755562E-9</c:v>
                </c:pt>
                <c:pt idx="373">
                  <c:v>8.9259662156728284E-9</c:v>
                </c:pt>
                <c:pt idx="374">
                  <c:v>9.0848631184452485E-9</c:v>
                </c:pt>
                <c:pt idx="375">
                  <c:v>9.244930035819045E-9</c:v>
                </c:pt>
                <c:pt idx="376">
                  <c:v>9.406114234489069E-9</c:v>
                </c:pt>
                <c:pt idx="377">
                  <c:v>9.568360933630334E-9</c:v>
                </c:pt>
                <c:pt idx="378">
                  <c:v>9.7316133716848631E-9</c:v>
                </c:pt>
                <c:pt idx="379">
                  <c:v>9.8958128818581024E-9</c:v>
                </c:pt>
                <c:pt idx="380">
                  <c:v>1.0060898976195789E-8</c:v>
                </c:pt>
                <c:pt idx="381">
                  <c:v>1.0226809438047011E-8</c:v>
                </c:pt>
                <c:pt idx="382">
                  <c:v>1.0393480422653595E-8</c:v>
                </c:pt>
                <c:pt idx="383">
                  <c:v>1.0560846565540268E-8</c:v>
                </c:pt>
                <c:pt idx="384">
                  <c:v>1.0728841098315068E-8</c:v>
                </c:pt>
                <c:pt idx="385">
                  <c:v>1.0897395971426568E-8</c:v>
                </c:pt>
                <c:pt idx="386">
                  <c:v>1.1066441983363694E-8</c:v>
                </c:pt>
                <c:pt idx="387">
                  <c:v>1.1235908915726781E-8</c:v>
                </c:pt>
                <c:pt idx="388">
                  <c:v>1.1405725673545485E-8</c:v>
                </c:pt>
                <c:pt idx="389">
                  <c:v>1.1575820430171103E-8</c:v>
                </c:pt>
                <c:pt idx="390">
                  <c:v>1.1746120776028376E-8</c:v>
                </c:pt>
                <c:pt idx="391">
                  <c:v>1.1916553870475795E-8</c:v>
                </c:pt>
                <c:pt idx="392">
                  <c:v>1.2087046595994313E-8</c:v>
                </c:pt>
                <c:pt idx="393">
                  <c:v>1.225752571390202E-8</c:v>
                </c:pt>
                <c:pt idx="394">
                  <c:v>1.2427918020778617E-8</c:v>
                </c:pt>
                <c:pt idx="395">
                  <c:v>1.2598150504776458E-8</c:v>
                </c:pt>
                <c:pt idx="396">
                  <c:v>1.2768150500997064E-8</c:v>
                </c:pt>
                <c:pt idx="397">
                  <c:v>1.2937845845120974E-8</c:v>
                </c:pt>
                <c:pt idx="398">
                  <c:v>1.3107165024496564E-8</c:v>
                </c:pt>
                <c:pt idx="399">
                  <c:v>1.3276037325917869E-8</c:v>
                </c:pt>
                <c:pt idx="400">
                  <c:v>1.3444392979353816E-8</c:v>
                </c:pt>
                <c:pt idx="401">
                  <c:v>1.3612163296929607E-8</c:v>
                </c:pt>
                <c:pt idx="402">
                  <c:v>1.3779280806505983E-8</c:v>
                </c:pt>
                <c:pt idx="403">
                  <c:v>1.3945679379252204E-8</c:v>
                </c:pt>
                <c:pt idx="404">
                  <c:v>1.4111294350663285E-8</c:v>
                </c:pt>
                <c:pt idx="405">
                  <c:v>1.4276062634531148E-8</c:v>
                </c:pt>
                <c:pt idx="406">
                  <c:v>1.4439922829440795E-8</c:v>
                </c:pt>
                <c:pt idx="407">
                  <c:v>1.4602815317427105E-8</c:v>
                </c:pt>
                <c:pt idx="408">
                  <c:v>1.4764682354493054E-8</c:v>
                </c:pt>
                <c:pt idx="409">
                  <c:v>1.492546815275642E-8</c:v>
                </c:pt>
                <c:pt idx="410">
                  <c:v>1.5085118954057764E-8</c:v>
                </c:pt>
                <c:pt idx="411">
                  <c:v>1.5243583094927429E-8</c:v>
                </c:pt>
                <c:pt idx="412">
                  <c:v>1.5400811062872168E-8</c:v>
                </c:pt>
                <c:pt idx="413">
                  <c:v>1.5556755544003085E-8</c:v>
                </c:pt>
                <c:pt idx="414">
                  <c:v>1.5711371462083932E-8</c:v>
                </c:pt>
                <c:pt idx="415">
                  <c:v>1.5864616009133487E-8</c:v>
                </c:pt>
                <c:pt idx="416">
                  <c:v>1.6016448667765809E-8</c:v>
                </c:pt>
                <c:pt idx="417">
                  <c:v>1.6166831225498588E-8</c:v>
                </c:pt>
                <c:pt idx="418">
                  <c:v>1.6315727781301153E-8</c:v>
                </c:pt>
                <c:pt idx="419">
                  <c:v>1.6463104744690949E-8</c:v>
                </c:pt>
                <c:pt idx="420">
                  <c:v>1.6608930827719078E-8</c:v>
                </c:pt>
                <c:pt idx="421">
                  <c:v>1.675317703021317E-8</c:v>
                </c:pt>
                <c:pt idx="422">
                  <c:v>1.6895816618667933E-8</c:v>
                </c:pt>
                <c:pt idx="423">
                  <c:v>1.7036825099191796E-8</c:v>
                </c:pt>
                <c:pt idx="424">
                  <c:v>1.717618018493123E-8</c:v>
                </c:pt>
                <c:pt idx="425">
                  <c:v>1.7313861758403024E-8</c:v>
                </c:pt>
                <c:pt idx="426">
                  <c:v>1.7449851829169783E-8</c:v>
                </c:pt>
                <c:pt idx="427">
                  <c:v>1.7584134487294587E-8</c:v>
                </c:pt>
                <c:pt idx="428">
                  <c:v>1.7716695853008319E-8</c:v>
                </c:pt>
                <c:pt idx="429">
                  <c:v>1.78475240230171E-8</c:v>
                </c:pt>
                <c:pt idx="430">
                  <c:v>1.7976609013868656E-8</c:v>
                </c:pt>
                <c:pt idx="431">
                  <c:v>1.8103942702784976E-8</c:v>
                </c:pt>
                <c:pt idx="432">
                  <c:v>1.8229518766355144E-8</c:v>
                </c:pt>
                <c:pt idx="433">
                  <c:v>1.8353332617466682E-8</c:v>
                </c:pt>
                <c:pt idx="434">
                  <c:v>1.8475381340836682E-8</c:v>
                </c:pt>
                <c:pt idx="435">
                  <c:v>1.8595663627485741E-8</c:v>
                </c:pt>
                <c:pt idx="436">
                  <c:v>1.8714179708478198E-8</c:v>
                </c:pt>
                <c:pt idx="437">
                  <c:v>1.8830931288232381E-8</c:v>
                </c:pt>
                <c:pt idx="438">
                  <c:v>1.8945921477683785E-8</c:v>
                </c:pt>
                <c:pt idx="439">
                  <c:v>1.9059154727563577E-8</c:v>
                </c:pt>
                <c:pt idx="440">
                  <c:v>1.9170636762033892E-8</c:v>
                </c:pt>
                <c:pt idx="441">
                  <c:v>1.9280374512900911E-8</c:v>
                </c:pt>
                <c:pt idx="442">
                  <c:v>1.9388376054606254E-8</c:v>
                </c:pt>
                <c:pt idx="443">
                  <c:v>1.9494650540177638E-8</c:v>
                </c:pt>
                <c:pt idx="444">
                  <c:v>1.959920813830028E-8</c:v>
                </c:pt>
                <c:pt idx="445">
                  <c:v>1.9702059971652199E-8</c:v>
                </c:pt>
                <c:pt idx="446">
                  <c:v>1.9803218056628684E-8</c:v>
                </c:pt>
                <c:pt idx="447">
                  <c:v>1.990269524456438E-8</c:v>
                </c:pt>
                <c:pt idx="448">
                  <c:v>2.0000505164545351E-8</c:v>
                </c:pt>
                <c:pt idx="449">
                  <c:v>2.0096662167888464E-8</c:v>
                </c:pt>
                <c:pt idx="450">
                  <c:v>2.0191181274351262E-8</c:v>
                </c:pt>
                <c:pt idx="451">
                  <c:v>2.0284078120122272E-8</c:v>
                </c:pt>
                <c:pt idx="452">
                  <c:v>2.0375368907629635E-8</c:v>
                </c:pt>
                <c:pt idx="453">
                  <c:v>2.046507035719443E-8</c:v>
                </c:pt>
                <c:pt idx="454">
                  <c:v>2.0553199660545015E-8</c:v>
                </c:pt>
                <c:pt idx="455">
                  <c:v>2.0639774436199004E-8</c:v>
                </c:pt>
                <c:pt idx="456">
                  <c:v>2.0724812686711172E-8</c:v>
                </c:pt>
                <c:pt idx="457">
                  <c:v>2.0808332757777731E-8</c:v>
                </c:pt>
                <c:pt idx="458">
                  <c:v>2.0890353299180607E-8</c:v>
                </c:pt>
                <c:pt idx="459">
                  <c:v>2.0970893227549186E-8</c:v>
                </c:pt>
                <c:pt idx="460">
                  <c:v>2.1049971690911571E-8</c:v>
                </c:pt>
                <c:pt idx="461">
                  <c:v>2.112760803500276E-8</c:v>
                </c:pt>
                <c:pt idx="462">
                  <c:v>2.1203821771292947E-8</c:v>
                </c:pt>
                <c:pt idx="463">
                  <c:v>2.1278632546695777E-8</c:v>
                </c:pt>
                <c:pt idx="464">
                  <c:v>2.1352060114913367E-8</c:v>
                </c:pt>
                <c:pt idx="465">
                  <c:v>2.142412430937262E-8</c:v>
                </c:pt>
                <c:pt idx="466">
                  <c:v>2.1494845017705121E-8</c:v>
                </c:pt>
                <c:pt idx="467">
                  <c:v>2.1564242157721814E-8</c:v>
                </c:pt>
                <c:pt idx="468">
                  <c:v>2.1632335654832052E-8</c:v>
                </c:pt>
                <c:pt idx="469">
                  <c:v>2.1699145420856219E-8</c:v>
                </c:pt>
                <c:pt idx="470">
                  <c:v>2.1764691334180419E-8</c:v>
                </c:pt>
                <c:pt idx="471">
                  <c:v>2.1828993221201689E-8</c:v>
                </c:pt>
                <c:pt idx="472">
                  <c:v>2.1892070839012175E-8</c:v>
                </c:pt>
                <c:pt idx="473">
                  <c:v>2.1953943859271135E-8</c:v>
                </c:pt>
                <c:pt idx="474">
                  <c:v>2.2014631853213995E-8</c:v>
                </c:pt>
                <c:pt idx="475">
                  <c:v>2.2074154277748528E-8</c:v>
                </c:pt>
                <c:pt idx="476">
                  <c:v>2.2132530462588882E-8</c:v>
                </c:pt>
                <c:pt idx="477">
                  <c:v>2.2189779598379326E-8</c:v>
                </c:pt>
                <c:pt idx="478">
                  <c:v>2.2245920725760504E-8</c:v>
                </c:pt>
                <c:pt idx="479">
                  <c:v>2.2300972725332203E-8</c:v>
                </c:pt>
                <c:pt idx="480">
                  <c:v>2.2354954308467948E-8</c:v>
                </c:pt>
                <c:pt idx="481">
                  <c:v>2.2407884008937892E-8</c:v>
                </c:pt>
                <c:pt idx="482">
                  <c:v>2.2459780175297952E-8</c:v>
                </c:pt>
                <c:pt idx="483">
                  <c:v>2.2510660964004415E-8</c:v>
                </c:pt>
                <c:pt idx="484">
                  <c:v>2.2560544333214721E-8</c:v>
                </c:pt>
                <c:pt idx="485">
                  <c:v>2.2609448037236493E-8</c:v>
                </c:pt>
                <c:pt idx="486">
                  <c:v>2.2657389621588339E-8</c:v>
                </c:pt>
                <c:pt idx="487">
                  <c:v>2.2704386418637316E-8</c:v>
                </c:pt>
                <c:pt idx="488">
                  <c:v>2.275045554377948E-8</c:v>
                </c:pt>
                <c:pt idx="489">
                  <c:v>2.2795613892131179E-8</c:v>
                </c:pt>
                <c:pt idx="490">
                  <c:v>2.2839878135700239E-8</c:v>
                </c:pt>
                <c:pt idx="491">
                  <c:v>2.2883264721007562E-8</c:v>
                </c:pt>
                <c:pt idx="492">
                  <c:v>2.2925789867130841E-8</c:v>
                </c:pt>
                <c:pt idx="493">
                  <c:v>2.2967469564143571E-8</c:v>
                </c:pt>
                <c:pt idx="494">
                  <c:v>2.3008319571923693E-8</c:v>
                </c:pt>
                <c:pt idx="495">
                  <c:v>2.3048355419307431E-8</c:v>
                </c:pt>
                <c:pt idx="496">
                  <c:v>2.3087592403565142E-8</c:v>
                </c:pt>
                <c:pt idx="497">
                  <c:v>2.3126045590177117E-8</c:v>
                </c:pt>
                <c:pt idx="498">
                  <c:v>2.3163729812888336E-8</c:v>
                </c:pt>
                <c:pt idx="499">
                  <c:v>2.3200659674022389E-8</c:v>
                </c:pt>
                <c:pt idx="500">
                  <c:v>2.3236849545035658E-8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C9-4E03-9462-9F37149DA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4576"/>
        <c:axId val="1754188080"/>
      </c:scatterChart>
      <c:valAx>
        <c:axId val="2054084576"/>
        <c:scaling>
          <c:logBase val="10"/>
          <c:orientation val="minMax"/>
          <c:max val="1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8080"/>
        <c:crossesAt val="0"/>
        <c:crossBetween val="midCat"/>
      </c:valAx>
      <c:valAx>
        <c:axId val="1754188080"/>
        <c:scaling>
          <c:logBase val="10"/>
          <c:orientation val="minMax"/>
          <c:max val="1.0000000000000004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Noise Equivalent Power</a:t>
                </a:r>
                <a:r>
                  <a:rPr lang="en-US" baseline="0"/>
                  <a:t>, NEP (W)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457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Transimpedance Frequency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TIA Freq. Response w/ Rsh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Calculations!$AM$3:$AM$503</c:f>
              <c:numCache>
                <c:formatCode>0.0E+00</c:formatCode>
                <c:ptCount val="501"/>
                <c:pt idx="0">
                  <c:v>0.49899949850190395</c:v>
                </c:pt>
                <c:pt idx="1">
                  <c:v>0.49899949850118303</c:v>
                </c:pt>
                <c:pt idx="2">
                  <c:v>0.49899949850039993</c:v>
                </c:pt>
                <c:pt idx="3">
                  <c:v>0.49899949849954922</c:v>
                </c:pt>
                <c:pt idx="4">
                  <c:v>0.49899949849862485</c:v>
                </c:pt>
                <c:pt idx="5">
                  <c:v>0.49899949849762054</c:v>
                </c:pt>
                <c:pt idx="6">
                  <c:v>0.49899949849652947</c:v>
                </c:pt>
                <c:pt idx="7">
                  <c:v>0.4989994984953442</c:v>
                </c:pt>
                <c:pt idx="8">
                  <c:v>0.49899949849405645</c:v>
                </c:pt>
                <c:pt idx="9">
                  <c:v>0.49899949849265751</c:v>
                </c:pt>
                <c:pt idx="10">
                  <c:v>0.49899949849113773</c:v>
                </c:pt>
                <c:pt idx="11">
                  <c:v>0.49899949848948638</c:v>
                </c:pt>
                <c:pt idx="12">
                  <c:v>0.49899949848769259</c:v>
                </c:pt>
                <c:pt idx="13">
                  <c:v>0.49899949848574354</c:v>
                </c:pt>
                <c:pt idx="14">
                  <c:v>0.49899949848362646</c:v>
                </c:pt>
                <c:pt idx="15">
                  <c:v>0.49899949848132619</c:v>
                </c:pt>
                <c:pt idx="16">
                  <c:v>0.49899949847882713</c:v>
                </c:pt>
                <c:pt idx="17">
                  <c:v>0.4989994984761123</c:v>
                </c:pt>
                <c:pt idx="18">
                  <c:v>0.49899949847316277</c:v>
                </c:pt>
                <c:pt idx="19">
                  <c:v>0.49899949846995856</c:v>
                </c:pt>
                <c:pt idx="20">
                  <c:v>0.49899949846647756</c:v>
                </c:pt>
                <c:pt idx="21">
                  <c:v>0.49899949846269565</c:v>
                </c:pt>
                <c:pt idx="22">
                  <c:v>0.49899949845858715</c:v>
                </c:pt>
                <c:pt idx="23">
                  <c:v>0.49899949845412367</c:v>
                </c:pt>
                <c:pt idx="24">
                  <c:v>0.4989994984492746</c:v>
                </c:pt>
                <c:pt idx="25">
                  <c:v>0.49899949844400671</c:v>
                </c:pt>
                <c:pt idx="26">
                  <c:v>0.49899949843828406</c:v>
                </c:pt>
                <c:pt idx="27">
                  <c:v>0.49899949843206692</c:v>
                </c:pt>
                <c:pt idx="28">
                  <c:v>0.49899949842531294</c:v>
                </c:pt>
                <c:pt idx="29">
                  <c:v>0.49899949841797575</c:v>
                </c:pt>
                <c:pt idx="30">
                  <c:v>0.4989994984100049</c:v>
                </c:pt>
                <c:pt idx="31">
                  <c:v>0.49899949840134572</c:v>
                </c:pt>
                <c:pt idx="32">
                  <c:v>0.49899949839193897</c:v>
                </c:pt>
                <c:pt idx="33">
                  <c:v>0.49899949838172025</c:v>
                </c:pt>
                <c:pt idx="34">
                  <c:v>0.49899949837061935</c:v>
                </c:pt>
                <c:pt idx="35">
                  <c:v>0.49899949835856033</c:v>
                </c:pt>
                <c:pt idx="36">
                  <c:v>0.49899949834546048</c:v>
                </c:pt>
                <c:pt idx="37">
                  <c:v>0.49899949833123003</c:v>
                </c:pt>
                <c:pt idx="38">
                  <c:v>0.49899949831577201</c:v>
                </c:pt>
                <c:pt idx="39">
                  <c:v>0.49899949829898016</c:v>
                </c:pt>
                <c:pt idx="40">
                  <c:v>0.49899949828074019</c:v>
                </c:pt>
                <c:pt idx="41">
                  <c:v>0.49899949826092693</c:v>
                </c:pt>
                <c:pt idx="42">
                  <c:v>0.49899949823940498</c:v>
                </c:pt>
                <c:pt idx="43">
                  <c:v>0.49899949821602785</c:v>
                </c:pt>
                <c:pt idx="44">
                  <c:v>0.49899949819063549</c:v>
                </c:pt>
                <c:pt idx="45">
                  <c:v>0.49899949816305494</c:v>
                </c:pt>
                <c:pt idx="46">
                  <c:v>0.49899949813309807</c:v>
                </c:pt>
                <c:pt idx="47">
                  <c:v>0.49899949810056077</c:v>
                </c:pt>
                <c:pt idx="48">
                  <c:v>0.49899949806522165</c:v>
                </c:pt>
                <c:pt idx="49">
                  <c:v>0.49899949802684029</c:v>
                </c:pt>
                <c:pt idx="50">
                  <c:v>0.49899949798515586</c:v>
                </c:pt>
                <c:pt idx="51">
                  <c:v>0.49899949793988513</c:v>
                </c:pt>
                <c:pt idx="52">
                  <c:v>0.49899949789072118</c:v>
                </c:pt>
                <c:pt idx="53">
                  <c:v>0.4989994978373305</c:v>
                </c:pt>
                <c:pt idx="54">
                  <c:v>0.49899949777935199</c:v>
                </c:pt>
                <c:pt idx="55">
                  <c:v>0.49899949771639346</c:v>
                </c:pt>
                <c:pt idx="56">
                  <c:v>0.49899949764802931</c:v>
                </c:pt>
                <c:pt idx="57">
                  <c:v>0.4989994975737988</c:v>
                </c:pt>
                <c:pt idx="58">
                  <c:v>0.49899949749320188</c:v>
                </c:pt>
                <c:pt idx="59">
                  <c:v>0.49899949740569616</c:v>
                </c:pt>
                <c:pt idx="60">
                  <c:v>0.49899949731069404</c:v>
                </c:pt>
                <c:pt idx="61">
                  <c:v>0.4989994972075581</c:v>
                </c:pt>
                <c:pt idx="62">
                  <c:v>0.49899949709559821</c:v>
                </c:pt>
                <c:pt idx="63">
                  <c:v>0.49899949697406576</c:v>
                </c:pt>
                <c:pt idx="64">
                  <c:v>0.49899949684214995</c:v>
                </c:pt>
                <c:pt idx="65">
                  <c:v>0.4989994966989722</c:v>
                </c:pt>
                <c:pt idx="66">
                  <c:v>0.49899949654358056</c:v>
                </c:pt>
                <c:pt idx="67">
                  <c:v>0.49899949637494428</c:v>
                </c:pt>
                <c:pt idx="68">
                  <c:v>0.4989994961919465</c:v>
                </c:pt>
                <c:pt idx="69">
                  <c:v>0.4989994959933779</c:v>
                </c:pt>
                <c:pt idx="70">
                  <c:v>0.4989994957779289</c:v>
                </c:pt>
                <c:pt idx="71">
                  <c:v>0.4989994955441816</c:v>
                </c:pt>
                <c:pt idx="72">
                  <c:v>0.49899949529060039</c:v>
                </c:pt>
                <c:pt idx="73">
                  <c:v>0.49899949501552315</c:v>
                </c:pt>
                <c:pt idx="74">
                  <c:v>0.49899949471714983</c:v>
                </c:pt>
                <c:pt idx="75">
                  <c:v>0.49899949439353247</c:v>
                </c:pt>
                <c:pt idx="76">
                  <c:v>0.49899949404256144</c:v>
                </c:pt>
                <c:pt idx="77">
                  <c:v>0.49899949366195367</c:v>
                </c:pt>
                <c:pt idx="78">
                  <c:v>0.49899949324923676</c:v>
                </c:pt>
                <c:pt idx="79">
                  <c:v>0.4989994928017345</c:v>
                </c:pt>
                <c:pt idx="80">
                  <c:v>0.49899949231654894</c:v>
                </c:pt>
                <c:pt idx="81">
                  <c:v>0.49899949179054293</c:v>
                </c:pt>
                <c:pt idx="82">
                  <c:v>0.49899949122031889</c:v>
                </c:pt>
                <c:pt idx="83">
                  <c:v>0.49899949060219762</c:v>
                </c:pt>
                <c:pt idx="84">
                  <c:v>0.49899948993219417</c:v>
                </c:pt>
                <c:pt idx="85">
                  <c:v>0.49899948920599269</c:v>
                </c:pt>
                <c:pt idx="86">
                  <c:v>0.49899948841891795</c:v>
                </c:pt>
                <c:pt idx="87">
                  <c:v>0.49899948756590407</c:v>
                </c:pt>
                <c:pt idx="88">
                  <c:v>0.49899948664146265</c:v>
                </c:pt>
                <c:pt idx="89">
                  <c:v>0.49899948563964602</c:v>
                </c:pt>
                <c:pt idx="90">
                  <c:v>0.49899948455400805</c:v>
                </c:pt>
                <c:pt idx="91">
                  <c:v>0.49899948337756184</c:v>
                </c:pt>
                <c:pt idx="92">
                  <c:v>0.49899948210273321</c:v>
                </c:pt>
                <c:pt idx="93">
                  <c:v>0.4989994807213109</c:v>
                </c:pt>
                <c:pt idx="94">
                  <c:v>0.49899947922439164</c:v>
                </c:pt>
                <c:pt idx="95">
                  <c:v>0.49899947760232105</c:v>
                </c:pt>
                <c:pt idx="96">
                  <c:v>0.49899947584463006</c:v>
                </c:pt>
                <c:pt idx="97">
                  <c:v>0.49899947393996485</c:v>
                </c:pt>
                <c:pt idx="98">
                  <c:v>0.49899947187601101</c:v>
                </c:pt>
                <c:pt idx="99">
                  <c:v>0.4989994696394125</c:v>
                </c:pt>
                <c:pt idx="100">
                  <c:v>0.49899946721568211</c:v>
                </c:pt>
                <c:pt idx="101">
                  <c:v>0.49899946458910593</c:v>
                </c:pt>
                <c:pt idx="102">
                  <c:v>0.49899946174263854</c:v>
                </c:pt>
                <c:pt idx="103">
                  <c:v>0.49899945865779066</c:v>
                </c:pt>
                <c:pt idx="104">
                  <c:v>0.49899945531450668</c:v>
                </c:pt>
                <c:pt idx="105">
                  <c:v>0.49899945169103171</c:v>
                </c:pt>
                <c:pt idx="106">
                  <c:v>0.49899944776376903</c:v>
                </c:pt>
                <c:pt idx="107">
                  <c:v>0.49899944350712389</c:v>
                </c:pt>
                <c:pt idx="108">
                  <c:v>0.49899943889333714</c:v>
                </c:pt>
                <c:pt idx="109">
                  <c:v>0.49899943389230195</c:v>
                </c:pt>
                <c:pt idx="110">
                  <c:v>0.49899942847136808</c:v>
                </c:pt>
                <c:pt idx="111">
                  <c:v>0.49899942259512953</c:v>
                </c:pt>
                <c:pt idx="112">
                  <c:v>0.49899941622519445</c:v>
                </c:pt>
                <c:pt idx="113">
                  <c:v>0.49899940931993769</c:v>
                </c:pt>
                <c:pt idx="114">
                  <c:v>0.49899940183423197</c:v>
                </c:pt>
                <c:pt idx="115">
                  <c:v>0.49899939371915908</c:v>
                </c:pt>
                <c:pt idx="116">
                  <c:v>0.49899938492169649</c:v>
                </c:pt>
                <c:pt idx="117">
                  <c:v>0.49899937538438105</c:v>
                </c:pt>
                <c:pt idx="118">
                  <c:v>0.4989993650449438</c:v>
                </c:pt>
                <c:pt idx="119">
                  <c:v>0.4989993538359177</c:v>
                </c:pt>
                <c:pt idx="120">
                  <c:v>0.49899934168421428</c:v>
                </c:pt>
                <c:pt idx="121">
                  <c:v>0.49899932851066631</c:v>
                </c:pt>
                <c:pt idx="122">
                  <c:v>0.49899931422953586</c:v>
                </c:pt>
                <c:pt idx="123">
                  <c:v>0.4989992987479831</c:v>
                </c:pt>
                <c:pt idx="124">
                  <c:v>0.49899928196549348</c:v>
                </c:pt>
                <c:pt idx="125">
                  <c:v>0.49899926377326181</c:v>
                </c:pt>
                <c:pt idx="126">
                  <c:v>0.49899924405352708</c:v>
                </c:pt>
                <c:pt idx="127">
                  <c:v>0.4989992226788546</c:v>
                </c:pt>
                <c:pt idx="128">
                  <c:v>0.49899919951136468</c:v>
                </c:pt>
                <c:pt idx="129">
                  <c:v>0.49899917440189739</c:v>
                </c:pt>
                <c:pt idx="130">
                  <c:v>0.49899914718911398</c:v>
                </c:pt>
                <c:pt idx="131">
                  <c:v>0.49899911769852578</c:v>
                </c:pt>
                <c:pt idx="132">
                  <c:v>0.49899908574144514</c:v>
                </c:pt>
                <c:pt idx="133">
                  <c:v>0.49899905111385401</c:v>
                </c:pt>
                <c:pt idx="134">
                  <c:v>0.49899901359517734</c:v>
                </c:pt>
                <c:pt idx="135">
                  <c:v>0.49899897294695955</c:v>
                </c:pt>
                <c:pt idx="136">
                  <c:v>0.49899892891142861</c:v>
                </c:pt>
                <c:pt idx="137">
                  <c:v>0.49899888120994318</c:v>
                </c:pt>
                <c:pt idx="138">
                  <c:v>0.49899882954130637</c:v>
                </c:pt>
                <c:pt idx="139">
                  <c:v>0.49899877357993899</c:v>
                </c:pt>
                <c:pt idx="140">
                  <c:v>0.49899871297389364</c:v>
                </c:pt>
                <c:pt idx="141">
                  <c:v>0.49899864734270055</c:v>
                </c:pt>
                <c:pt idx="142">
                  <c:v>0.49899857627502453</c:v>
                </c:pt>
                <c:pt idx="143">
                  <c:v>0.49899849932611734</c:v>
                </c:pt>
                <c:pt idx="144">
                  <c:v>0.49899841601504774</c:v>
                </c:pt>
                <c:pt idx="145">
                  <c:v>0.49899832582168818</c:v>
                </c:pt>
                <c:pt idx="146">
                  <c:v>0.49899822818343431</c:v>
                </c:pt>
                <c:pt idx="147">
                  <c:v>0.49899812249163572</c:v>
                </c:pt>
                <c:pt idx="148">
                  <c:v>0.49899800808771277</c:v>
                </c:pt>
                <c:pt idx="149">
                  <c:v>0.49899788425892833</c:v>
                </c:pt>
                <c:pt idx="150">
                  <c:v>0.49899775023378884</c:v>
                </c:pt>
                <c:pt idx="151">
                  <c:v>0.49899760517704006</c:v>
                </c:pt>
                <c:pt idx="152">
                  <c:v>0.49899744818422348</c:v>
                </c:pt>
                <c:pt idx="153">
                  <c:v>0.49899727827575507</c:v>
                </c:pt>
                <c:pt idx="154">
                  <c:v>0.4989970943904885</c:v>
                </c:pt>
                <c:pt idx="155">
                  <c:v>0.49899689537871628</c:v>
                </c:pt>
                <c:pt idx="156">
                  <c:v>0.49899667999456204</c:v>
                </c:pt>
                <c:pt idx="157">
                  <c:v>0.49899644688771461</c:v>
                </c:pt>
                <c:pt idx="158">
                  <c:v>0.49899619459444478</c:v>
                </c:pt>
                <c:pt idx="159">
                  <c:v>0.49899592152784666</c:v>
                </c:pt>
                <c:pt idx="160">
                  <c:v>0.49899562596723851</c:v>
                </c:pt>
                <c:pt idx="161">
                  <c:v>0.49899530604664827</c:v>
                </c:pt>
                <c:pt idx="162">
                  <c:v>0.49899495974230978</c:v>
                </c:pt>
                <c:pt idx="163">
                  <c:v>0.49899458485908282</c:v>
                </c:pt>
                <c:pt idx="164">
                  <c:v>0.49899417901570686</c:v>
                </c:pt>
                <c:pt idx="165">
                  <c:v>0.49899373962878707</c:v>
                </c:pt>
                <c:pt idx="166">
                  <c:v>0.49899326389540538</c:v>
                </c:pt>
                <c:pt idx="167">
                  <c:v>0.49899274877423766</c:v>
                </c:pt>
                <c:pt idx="168">
                  <c:v>0.49899219096504971</c:v>
                </c:pt>
                <c:pt idx="169">
                  <c:v>0.49899158688643219</c:v>
                </c:pt>
                <c:pt idx="170">
                  <c:v>0.49899093265162076</c:v>
                </c:pt>
                <c:pt idx="171">
                  <c:v>0.49899022404224197</c:v>
                </c:pt>
                <c:pt idx="172">
                  <c:v>0.49898945647980036</c:v>
                </c:pt>
                <c:pt idx="173">
                  <c:v>0.49898862499471491</c:v>
                </c:pt>
                <c:pt idx="174">
                  <c:v>0.49898772419269488</c:v>
                </c:pt>
                <c:pt idx="175">
                  <c:v>0.49898674821822192</c:v>
                </c:pt>
                <c:pt idx="176">
                  <c:v>0.49898569071489329</c:v>
                </c:pt>
                <c:pt idx="177">
                  <c:v>0.49898454478235243</c:v>
                </c:pt>
                <c:pt idx="178">
                  <c:v>0.49898330292951409</c:v>
                </c:pt>
                <c:pt idx="179">
                  <c:v>0.49898195702376469</c:v>
                </c:pt>
                <c:pt idx="180">
                  <c:v>0.49898049823579155</c:v>
                </c:pt>
                <c:pt idx="181">
                  <c:v>0.49897891697966296</c:v>
                </c:pt>
                <c:pt idx="182">
                  <c:v>0.49897720284775166</c:v>
                </c:pt>
                <c:pt idx="183">
                  <c:v>0.49897534454005738</c:v>
                </c:pt>
                <c:pt idx="184">
                  <c:v>0.49897332978744613</c:v>
                </c:pt>
                <c:pt idx="185">
                  <c:v>0.49897114526828246</c:v>
                </c:pt>
                <c:pt idx="186">
                  <c:v>0.49896877651788785</c:v>
                </c:pt>
                <c:pt idx="187">
                  <c:v>0.49896620783020662</c:v>
                </c:pt>
                <c:pt idx="188">
                  <c:v>0.49896342215101125</c:v>
                </c:pt>
                <c:pt idx="189">
                  <c:v>0.49896040096191885</c:v>
                </c:pt>
                <c:pt idx="190">
                  <c:v>0.49895712415443161</c:v>
                </c:pt>
                <c:pt idx="191">
                  <c:v>0.49895356989314277</c:v>
                </c:pt>
                <c:pt idx="192">
                  <c:v>0.49894971446718067</c:v>
                </c:pt>
                <c:pt idx="193">
                  <c:v>0.49894553212888165</c:v>
                </c:pt>
                <c:pt idx="194">
                  <c:v>0.49894099491859928</c:v>
                </c:pt>
                <c:pt idx="195">
                  <c:v>0.49893607247445909</c:v>
                </c:pt>
                <c:pt idx="196">
                  <c:v>0.49893073182577663</c:v>
                </c:pt>
                <c:pt idx="197">
                  <c:v>0.49892493716873781</c:v>
                </c:pt>
                <c:pt idx="198">
                  <c:v>0.49891864962282989</c:v>
                </c:pt>
                <c:pt idx="199">
                  <c:v>0.49891182696637792</c:v>
                </c:pt>
                <c:pt idx="200">
                  <c:v>0.49890442334941149</c:v>
                </c:pt>
                <c:pt idx="201">
                  <c:v>0.49889638898192323</c:v>
                </c:pt>
                <c:pt idx="202">
                  <c:v>0.49888766979543897</c:v>
                </c:pt>
                <c:pt idx="203">
                  <c:v>0.49887820707562169</c:v>
                </c:pt>
                <c:pt idx="204">
                  <c:v>0.49886793706346449</c:v>
                </c:pt>
                <c:pt idx="205">
                  <c:v>0.4988567905224075</c:v>
                </c:pt>
                <c:pt idx="206">
                  <c:v>0.49884469226850431</c:v>
                </c:pt>
                <c:pt idx="207">
                  <c:v>0.49883156066052114</c:v>
                </c:pt>
                <c:pt idx="208">
                  <c:v>0.49881730704659988</c:v>
                </c:pt>
                <c:pt idx="209">
                  <c:v>0.49880183516383841</c:v>
                </c:pt>
                <c:pt idx="210">
                  <c:v>0.49878504048684913</c:v>
                </c:pt>
                <c:pt idx="211">
                  <c:v>0.49876680952103458</c:v>
                </c:pt>
                <c:pt idx="212">
                  <c:v>0.49874701903598267</c:v>
                </c:pt>
                <c:pt idx="213">
                  <c:v>0.49872553523401458</c:v>
                </c:pt>
                <c:pt idx="214">
                  <c:v>0.49870221284852706</c:v>
                </c:pt>
                <c:pt idx="215">
                  <c:v>0.49867689416635258</c:v>
                </c:pt>
                <c:pt idx="216">
                  <c:v>0.49864940796791324</c:v>
                </c:pt>
                <c:pt idx="217">
                  <c:v>0.49861956837846344</c:v>
                </c:pt>
                <c:pt idx="218">
                  <c:v>0.49858717362321647</c:v>
                </c:pt>
                <c:pt idx="219">
                  <c:v>0.49855200467860045</c:v>
                </c:pt>
                <c:pt idx="220">
                  <c:v>0.49851382381132875</c:v>
                </c:pt>
                <c:pt idx="221">
                  <c:v>0.49847237299635905</c:v>
                </c:pt>
                <c:pt idx="222">
                  <c:v>0.49842737220418726</c:v>
                </c:pt>
                <c:pt idx="223">
                  <c:v>0.49837851754725238</c:v>
                </c:pt>
                <c:pt idx="224">
                  <c:v>0.49832547927453724</c:v>
                </c:pt>
                <c:pt idx="225">
                  <c:v>0.49826789960272833</c:v>
                </c:pt>
                <c:pt idx="226">
                  <c:v>0.49820539037154976</c:v>
                </c:pt>
                <c:pt idx="227">
                  <c:v>0.49813753051012682</c:v>
                </c:pt>
                <c:pt idx="228">
                  <c:v>0.49806386330045438</c:v>
                </c:pt>
                <c:pt idx="229">
                  <c:v>0.49798389342326072</c:v>
                </c:pt>
                <c:pt idx="230">
                  <c:v>0.49789708377078762</c:v>
                </c:pt>
                <c:pt idx="231">
                  <c:v>0.49780285201023433</c:v>
                </c:pt>
                <c:pt idx="232">
                  <c:v>0.49770056688089581</c:v>
                </c:pt>
                <c:pt idx="233">
                  <c:v>0.49758954420734386</c:v>
                </c:pt>
                <c:pt idx="234">
                  <c:v>0.4974690426103946</c:v>
                </c:pt>
                <c:pt idx="235">
                  <c:v>0.49733825889711408</c:v>
                </c:pt>
                <c:pt idx="236">
                  <c:v>0.49719632311073975</c:v>
                </c:pt>
                <c:pt idx="237">
                  <c:v>0.4970422932212149</c:v>
                </c:pt>
                <c:pt idx="238">
                  <c:v>0.49687514943706346</c:v>
                </c:pt>
                <c:pt idx="239">
                  <c:v>0.49669378811964654</c:v>
                </c:pt>
                <c:pt idx="240">
                  <c:v>0.49649701528150186</c:v>
                </c:pt>
                <c:pt idx="241">
                  <c:v>0.49628353965154137</c:v>
                </c:pt>
                <c:pt idx="242">
                  <c:v>0.49605196529147327</c:v>
                </c:pt>
                <c:pt idx="243">
                  <c:v>0.49580078375000969</c:v>
                </c:pt>
                <c:pt idx="244">
                  <c:v>0.49552836574435383</c:v>
                </c:pt>
                <c:pt idx="245">
                  <c:v>0.4952329523622413</c:v>
                </c:pt>
                <c:pt idx="246">
                  <c:v>0.49491264578262095</c:v>
                </c:pt>
                <c:pt idx="247">
                  <c:v>0.49456539951904138</c:v>
                </c:pt>
                <c:pt idx="248">
                  <c:v>0.49418900819716693</c:v>
                </c:pt>
                <c:pt idx="249">
                  <c:v>0.49378109688678723</c:v>
                </c:pt>
                <c:pt idx="250">
                  <c:v>0.49333911001942571</c:v>
                </c:pt>
                <c:pt idx="251">
                  <c:v>0.4928602999354551</c:v>
                </c:pt>
                <c:pt idx="252">
                  <c:v>0.49234171511973218</c:v>
                </c:pt>
                <c:pt idx="253">
                  <c:v>0.49178018820245289</c:v>
                </c:pt>
                <c:pt idx="254">
                  <c:v>0.49117232382246556</c:v>
                </c:pt>
                <c:pt idx="255">
                  <c:v>0.49051448647393481</c:v>
                </c:pt>
                <c:pt idx="256">
                  <c:v>0.48980278848425152</c:v>
                </c:pt>
                <c:pt idx="257">
                  <c:v>0.48903307830166554</c:v>
                </c:pt>
                <c:pt idx="258">
                  <c:v>0.48820092930540143</c:v>
                </c:pt>
                <c:pt idx="259">
                  <c:v>0.48730162938908367</c:v>
                </c:pt>
                <c:pt idx="260">
                  <c:v>0.48633017161007236</c:v>
                </c:pt>
                <c:pt idx="261">
                  <c:v>0.48528124624260821</c:v>
                </c:pt>
                <c:pt idx="262">
                  <c:v>0.48414923462100873</c:v>
                </c:pt>
                <c:pt idx="263">
                  <c:v>0.48292820520994334</c:v>
                </c:pt>
                <c:pt idx="264">
                  <c:v>0.48161191239096374</c:v>
                </c:pt>
                <c:pt idx="265">
                  <c:v>0.48019379850667537</c:v>
                </c:pt>
                <c:pt idx="266">
                  <c:v>0.47866699975433397</c:v>
                </c:pt>
                <c:pt idx="267">
                  <c:v>0.47702435656694508</c:v>
                </c:pt>
                <c:pt idx="268">
                  <c:v>0.4752584291592713</c:v>
                </c:pt>
                <c:pt idx="269">
                  <c:v>0.47336151894502226</c:v>
                </c:pt>
                <c:pt idx="270">
                  <c:v>0.47132569654590817</c:v>
                </c:pt>
                <c:pt idx="271">
                  <c:v>0.46914283710856619</c:v>
                </c:pt>
                <c:pt idx="272">
                  <c:v>0.46680466361652451</c:v>
                </c:pt>
                <c:pt idx="273">
                  <c:v>0.46430279882602132</c:v>
                </c:pt>
                <c:pt idx="274">
                  <c:v>0.46162882636111513</c:v>
                </c:pt>
                <c:pt idx="275">
                  <c:v>0.4587743613699457</c:v>
                </c:pt>
                <c:pt idx="276">
                  <c:v>0.45573113096563284</c:v>
                </c:pt>
                <c:pt idx="277">
                  <c:v>0.45249106444882159</c:v>
                </c:pt>
                <c:pt idx="278">
                  <c:v>0.44904639303270205</c:v>
                </c:pt>
                <c:pt idx="279">
                  <c:v>0.44538975846639267</c:v>
                </c:pt>
                <c:pt idx="280">
                  <c:v>0.44151432958289855</c:v>
                </c:pt>
                <c:pt idx="281">
                  <c:v>0.43741392539126078</c:v>
                </c:pt>
                <c:pt idx="282">
                  <c:v>0.43308314290103039</c:v>
                </c:pt>
                <c:pt idx="283">
                  <c:v>0.42851748742737705</c:v>
                </c:pt>
                <c:pt idx="284">
                  <c:v>0.42371350269788832</c:v>
                </c:pt>
                <c:pt idx="285">
                  <c:v>0.41866889769224758</c:v>
                </c:pt>
                <c:pt idx="286">
                  <c:v>0.41338266682115854</c:v>
                </c:pt>
                <c:pt idx="287">
                  <c:v>0.40785519982003654</c:v>
                </c:pt>
                <c:pt idx="288">
                  <c:v>0.40208837762429822</c:v>
                </c:pt>
                <c:pt idx="289">
                  <c:v>0.39608565053148498</c:v>
                </c:pt>
                <c:pt idx="290">
                  <c:v>0.38985209515999375</c:v>
                </c:pt>
                <c:pt idx="291">
                  <c:v>0.38339444709539167</c:v>
                </c:pt>
                <c:pt idx="292">
                  <c:v>0.3767211066729676</c:v>
                </c:pt>
                <c:pt idx="293">
                  <c:v>0.36984211606682604</c:v>
                </c:pt>
                <c:pt idx="294">
                  <c:v>0.36276910671619628</c:v>
                </c:pt>
                <c:pt idx="295">
                  <c:v>0.35551521708129141</c:v>
                </c:pt>
                <c:pt idx="296">
                  <c:v>0.34809498173649039</c:v>
                </c:pt>
                <c:pt idx="297">
                  <c:v>0.3405241938233593</c:v>
                </c:pt>
                <c:pt idx="298">
                  <c:v>0.33281974384279484</c:v>
                </c:pt>
                <c:pt idx="299">
                  <c:v>0.32499943860901193</c:v>
                </c:pt>
                <c:pt idx="300">
                  <c:v>0.31708180486926479</c:v>
                </c:pt>
                <c:pt idx="301">
                  <c:v>0.30908588257418984</c:v>
                </c:pt>
                <c:pt idx="302">
                  <c:v>0.30103101303999785</c:v>
                </c:pt>
                <c:pt idx="303">
                  <c:v>0.2929366272671271</c:v>
                </c:pt>
                <c:pt idx="304">
                  <c:v>0.28482203947743923</c:v>
                </c:pt>
                <c:pt idx="305">
                  <c:v>0.27670625052571735</c:v>
                </c:pt>
                <c:pt idx="306">
                  <c:v>0.26860776526473618</c:v>
                </c:pt>
                <c:pt idx="307">
                  <c:v>0.26054442723898963</c:v>
                </c:pt>
                <c:pt idx="308">
                  <c:v>0.252533273297045</c:v>
                </c:pt>
                <c:pt idx="309">
                  <c:v>0.24459040989359898</c:v>
                </c:pt>
                <c:pt idx="310">
                  <c:v>0.23673091204403207</c:v>
                </c:pt>
                <c:pt idx="311">
                  <c:v>0.22896874513463597</c:v>
                </c:pt>
                <c:pt idx="312">
                  <c:v>0.22131670911133941</c:v>
                </c:pt>
                <c:pt idx="313">
                  <c:v>0.21378640399003712</c:v>
                </c:pt>
                <c:pt idx="314">
                  <c:v>0.20638821516528011</c:v>
                </c:pt>
                <c:pt idx="315">
                  <c:v>0.19913131664534428</c:v>
                </c:pt>
                <c:pt idx="316">
                  <c:v>0.19202369010776077</c:v>
                </c:pt>
                <c:pt idx="317">
                  <c:v>0.18507215754176534</c:v>
                </c:pt>
                <c:pt idx="318">
                  <c:v>0.17828242521040341</c:v>
                </c:pt>
                <c:pt idx="319">
                  <c:v>0.17165913671018901</c:v>
                </c:pt>
                <c:pt idx="320">
                  <c:v>0.16520593301438816</c:v>
                </c:pt>
                <c:pt idx="321">
                  <c:v>0.15892551754127832</c:v>
                </c:pt>
                <c:pt idx="322">
                  <c:v>0.15281972447631237</c:v>
                </c:pt>
                <c:pt idx="323">
                  <c:v>0.1468895887837221</c:v>
                </c:pt>
                <c:pt idx="324">
                  <c:v>0.14113541655752423</c:v>
                </c:pt>
                <c:pt idx="325">
                  <c:v>0.1355568545748991</c:v>
                </c:pt>
                <c:pt idx="326">
                  <c:v>0.13015295811946911</c:v>
                </c:pt>
                <c:pt idx="327">
                  <c:v>0.12492225633297011</c:v>
                </c:pt>
                <c:pt idx="328">
                  <c:v>0.11986281452769719</c:v>
                </c:pt>
                <c:pt idx="329">
                  <c:v>0.11497229304703897</c:v>
                </c:pt>
                <c:pt idx="330">
                  <c:v>0.11024800239652666</c:v>
                </c:pt>
                <c:pt idx="331">
                  <c:v>0.10568695448332664</c:v>
                </c:pt>
                <c:pt idx="332">
                  <c:v>0.1012859098987763</c:v>
                </c:pt>
                <c:pt idx="333">
                  <c:v>9.7041421257738028E-2</c:v>
                </c:pt>
                <c:pt idx="334">
                  <c:v>9.2949872671807349E-2</c:v>
                </c:pt>
                <c:pt idx="335">
                  <c:v>8.9007515482513802E-2</c:v>
                </c:pt>
                <c:pt idx="336">
                  <c:v>8.5210500417400331E-2</c:v>
                </c:pt>
                <c:pt idx="337">
                  <c:v>8.155490635802716E-2</c:v>
                </c:pt>
                <c:pt idx="338">
                  <c:v>7.8036765926172258E-2</c:v>
                </c:pt>
                <c:pt idx="339">
                  <c:v>7.4652088104358527E-2</c:v>
                </c:pt>
                <c:pt idx="340">
                  <c:v>7.1396878110686304E-2</c:v>
                </c:pt>
                <c:pt idx="341">
                  <c:v>6.8267154747047767E-2</c:v>
                </c:pt>
                <c:pt idx="342">
                  <c:v>6.5258965435183003E-2</c:v>
                </c:pt>
                <c:pt idx="343">
                  <c:v>6.2368399147644291E-2</c:v>
                </c:pt>
                <c:pt idx="344">
                  <c:v>5.9591597431316493E-2</c:v>
                </c:pt>
                <c:pt idx="345">
                  <c:v>5.6924763710345327E-2</c:v>
                </c:pt>
                <c:pt idx="346">
                  <c:v>5.4364171043668488E-2</c:v>
                </c:pt>
                <c:pt idx="347">
                  <c:v>5.1906168500246645E-2</c:v>
                </c:pt>
                <c:pt idx="348">
                  <c:v>4.9547186302882802E-2</c:v>
                </c:pt>
                <c:pt idx="349">
                  <c:v>4.7283739879457873E-2</c:v>
                </c:pt>
                <c:pt idx="350">
                  <c:v>4.5112432948683612E-2</c:v>
                </c:pt>
                <c:pt idx="351">
                  <c:v>4.3029959756228059E-2</c:v>
                </c:pt>
                <c:pt idx="352">
                  <c:v>4.1033106566395597E-2</c:v>
                </c:pt>
                <c:pt idx="353">
                  <c:v>3.9118752504508365E-2</c:v>
                </c:pt>
                <c:pt idx="354">
                  <c:v>3.7283869835773011E-2</c:v>
                </c:pt>
                <c:pt idx="355">
                  <c:v>3.5525523757735003E-2</c:v>
                </c:pt>
                <c:pt idx="356">
                  <c:v>3.3840871775432352E-2</c:v>
                </c:pt>
                <c:pt idx="357">
                  <c:v>3.2227162721021205E-2</c:v>
                </c:pt>
                <c:pt idx="358">
                  <c:v>3.0681735472959631E-2</c:v>
                </c:pt>
                <c:pt idx="359">
                  <c:v>2.9202017423752519E-2</c:v>
                </c:pt>
                <c:pt idx="360">
                  <c:v>2.7785522739752572E-2</c:v>
                </c:pt>
                <c:pt idx="361">
                  <c:v>2.642985045153327E-2</c:v>
                </c:pt>
                <c:pt idx="362">
                  <c:v>2.5132682408878379E-2</c:v>
                </c:pt>
                <c:pt idx="363">
                  <c:v>2.3891781130404459E-2</c:v>
                </c:pt>
                <c:pt idx="364">
                  <c:v>2.270498757422925E-2</c:v>
                </c:pt>
                <c:pt idx="365">
                  <c:v>2.1570218852875554E-2</c:v>
                </c:pt>
                <c:pt idx="366">
                  <c:v>2.0485465912716806E-2</c:v>
                </c:pt>
                <c:pt idx="367">
                  <c:v>1.9448791195702003E-2</c:v>
                </c:pt>
                <c:pt idx="368">
                  <c:v>1.8458326298804551E-2</c:v>
                </c:pt>
                <c:pt idx="369">
                  <c:v>1.7512269644598351E-2</c:v>
                </c:pt>
                <c:pt idx="370">
                  <c:v>1.660888417454184E-2</c:v>
                </c:pt>
                <c:pt idx="371">
                  <c:v>1.5746495074929475E-2</c:v>
                </c:pt>
                <c:pt idx="372">
                  <c:v>1.4923487544018147E-2</c:v>
                </c:pt>
                <c:pt idx="373">
                  <c:v>1.413830460754238E-2</c:v>
                </c:pt>
                <c:pt idx="374">
                  <c:v>1.3389444988670179E-2</c:v>
                </c:pt>
                <c:pt idx="375">
                  <c:v>1.2675461037410091E-2</c:v>
                </c:pt>
                <c:pt idx="376">
                  <c:v>1.1994956723541507E-2</c:v>
                </c:pt>
                <c:pt idx="377">
                  <c:v>1.1346585696294272E-2</c:v>
                </c:pt>
                <c:pt idx="378">
                  <c:v>1.0729049413236158E-2</c:v>
                </c:pt>
                <c:pt idx="379">
                  <c:v>1.0141095340130789E-2</c:v>
                </c:pt>
                <c:pt idx="380">
                  <c:v>9.5815152228953884E-3</c:v>
                </c:pt>
                <c:pt idx="381">
                  <c:v>9.0491434322082457E-3</c:v>
                </c:pt>
                <c:pt idx="382">
                  <c:v>8.5428553807892944E-3</c:v>
                </c:pt>
                <c:pt idx="383">
                  <c:v>8.0615660128931649E-3</c:v>
                </c:pt>
                <c:pt idx="384">
                  <c:v>7.60422836511555E-3</c:v>
                </c:pt>
                <c:pt idx="385">
                  <c:v>7.1698321972116924E-3</c:v>
                </c:pt>
                <c:pt idx="386">
                  <c:v>6.7574026912640625E-3</c:v>
                </c:pt>
                <c:pt idx="387">
                  <c:v>6.3659992172096849E-3</c:v>
                </c:pt>
                <c:pt idx="388">
                  <c:v>5.9947141624472474E-3</c:v>
                </c:pt>
                <c:pt idx="389">
                  <c:v>5.6426718229884119E-3</c:v>
                </c:pt>
                <c:pt idx="390">
                  <c:v>5.3090273533989351E-3</c:v>
                </c:pt>
                <c:pt idx="391">
                  <c:v>4.9929657725891023E-3</c:v>
                </c:pt>
                <c:pt idx="392">
                  <c:v>4.6937010223631684E-3</c:v>
                </c:pt>
                <c:pt idx="393">
                  <c:v>4.4104750755238091E-3</c:v>
                </c:pt>
                <c:pt idx="394">
                  <c:v>4.1425570902454949E-3</c:v>
                </c:pt>
                <c:pt idx="395">
                  <c:v>3.8892426073863459E-3</c:v>
                </c:pt>
                <c:pt idx="396">
                  <c:v>3.6498527873941086E-3</c:v>
                </c:pt>
                <c:pt idx="397">
                  <c:v>3.4237336834830618E-3</c:v>
                </c:pt>
                <c:pt idx="398">
                  <c:v>3.210255547808215E-3</c:v>
                </c:pt>
                <c:pt idx="399">
                  <c:v>3.0088121674447287E-3</c:v>
                </c:pt>
                <c:pt idx="400">
                  <c:v>2.8188202270866378E-3</c:v>
                </c:pt>
                <c:pt idx="401">
                  <c:v>2.6397186955122863E-3</c:v>
                </c:pt>
                <c:pt idx="402">
                  <c:v>2.4709682330176013E-3</c:v>
                </c:pt>
                <c:pt idx="403">
                  <c:v>2.3120506171920691E-3</c:v>
                </c:pt>
                <c:pt idx="404">
                  <c:v>2.1624681846024816E-3</c:v>
                </c:pt>
                <c:pt idx="405">
                  <c:v>2.0217432861513686E-3</c:v>
                </c:pt>
                <c:pt idx="406">
                  <c:v>1.8894177540900263E-3</c:v>
                </c:pt>
                <c:pt idx="407">
                  <c:v>1.7650523788836699E-3</c:v>
                </c:pt>
                <c:pt idx="408">
                  <c:v>1.6482263943481644E-3</c:v>
                </c:pt>
                <c:pt idx="409">
                  <c:v>1.538536969698506E-3</c:v>
                </c:pt>
                <c:pt idx="410">
                  <c:v>1.4355987073673879E-3</c:v>
                </c:pt>
                <c:pt idx="411">
                  <c:v>1.3390431456637953E-3</c:v>
                </c:pt>
                <c:pt idx="412">
                  <c:v>1.2485182655455585E-3</c:v>
                </c:pt>
                <c:pt idx="413">
                  <c:v>1.1636880009718823E-3</c:v>
                </c:pt>
                <c:pt idx="414">
                  <c:v>1.0842317524827596E-3</c:v>
                </c:pt>
                <c:pt idx="415">
                  <c:v>1.0098439038176094E-3</c:v>
                </c:pt>
                <c:pt idx="416">
                  <c:v>9.4023334153684076E-4</c:v>
                </c:pt>
                <c:pt idx="417">
                  <c:v>8.7512297774399621E-4</c:v>
                </c:pt>
                <c:pt idx="418">
                  <c:v>8.1424927612452891E-4</c:v>
                </c:pt>
                <c:pt idx="419">
                  <c:v>7.5736178161778256E-4</c:v>
                </c:pt>
                <c:pt idx="420">
                  <c:v>7.0422265412308708E-4</c:v>
                </c:pt>
                <c:pt idx="421">
                  <c:v>6.5460620670826787E-4</c:v>
                </c:pt>
                <c:pt idx="422">
                  <c:v>6.0829844884084444E-4</c:v>
                </c:pt>
                <c:pt idx="423">
                  <c:v>5.6509663519855897E-4</c:v>
                </c:pt>
                <c:pt idx="424">
                  <c:v>5.2480882063850429E-4</c:v>
                </c:pt>
                <c:pt idx="425">
                  <c:v>4.8725342191362035E-4</c:v>
                </c:pt>
                <c:pt idx="426">
                  <c:v>4.5225878672275729E-4</c:v>
                </c:pt>
                <c:pt idx="427">
                  <c:v>4.1966277066792689E-4</c:v>
                </c:pt>
                <c:pt idx="428">
                  <c:v>3.8931232266981443E-4</c:v>
                </c:pt>
                <c:pt idx="429">
                  <c:v>3.6106307936286568E-4</c:v>
                </c:pt>
                <c:pt idx="430">
                  <c:v>3.3477896895417182E-4</c:v>
                </c:pt>
                <c:pt idx="431">
                  <c:v>3.1033182498866848E-4</c:v>
                </c:pt>
                <c:pt idx="432">
                  <c:v>2.8760101041638874E-4</c:v>
                </c:pt>
                <c:pt idx="433">
                  <c:v>2.6647305230862101E-4</c:v>
                </c:pt>
                <c:pt idx="434">
                  <c:v>2.4684128751819266E-4</c:v>
                </c:pt>
                <c:pt idx="435">
                  <c:v>2.2860551952684022E-4</c:v>
                </c:pt>
                <c:pt idx="436">
                  <c:v>2.1167168667015243E-4</c:v>
                </c:pt>
                <c:pt idx="437">
                  <c:v>1.9595154187848862E-4</c:v>
                </c:pt>
                <c:pt idx="438">
                  <c:v>1.81362344021734E-4</c:v>
                </c:pt>
                <c:pt idx="439">
                  <c:v>1.6782656089673535E-4</c:v>
                </c:pt>
                <c:pt idx="440">
                  <c:v>1.552715838497738E-4</c:v>
                </c:pt>
                <c:pt idx="441">
                  <c:v>1.4362945398240968E-4</c:v>
                </c:pt>
                <c:pt idx="442">
                  <c:v>1.328365998480818E-4</c:v>
                </c:pt>
                <c:pt idx="443">
                  <c:v>1.2283358650899768E-4</c:v>
                </c:pt>
                <c:pt idx="444">
                  <c:v>1.135648757883234E-4</c:v>
                </c:pt>
                <c:pt idx="445">
                  <c:v>1.0497859752151792E-4</c:v>
                </c:pt>
                <c:pt idx="446">
                  <c:v>9.7026331582937759E-5</c:v>
                </c:pt>
                <c:pt idx="447">
                  <c:v>8.9662900439423486E-5</c:v>
                </c:pt>
                <c:pt idx="448">
                  <c:v>8.2846171961525531E-5</c:v>
                </c:pt>
                <c:pt idx="449">
                  <c:v>7.6536872205153317E-5</c:v>
                </c:pt>
                <c:pt idx="450">
                  <c:v>7.0698407861587826E-5</c:v>
                </c:pt>
                <c:pt idx="451">
                  <c:v>6.5296698061930247E-5</c:v>
                </c:pt>
                <c:pt idx="452">
                  <c:v>6.0300015212842354E-5</c:v>
                </c:pt>
                <c:pt idx="453">
                  <c:v>5.567883453383811E-5</c:v>
                </c:pt>
                <c:pt idx="454">
                  <c:v>5.140569196208921E-5</c:v>
                </c:pt>
                <c:pt idx="455">
                  <c:v>4.7455050088611968E-5</c:v>
                </c:pt>
                <c:pt idx="456">
                  <c:v>4.3803171789517264E-5</c:v>
                </c:pt>
                <c:pt idx="457">
                  <c:v>4.042800121763963E-5</c:v>
                </c:pt>
                <c:pt idx="458">
                  <c:v>3.7309051823015448E-5</c:v>
                </c:pt>
                <c:pt idx="459">
                  <c:v>3.4427301075252268E-5</c:v>
                </c:pt>
                <c:pt idx="460">
                  <c:v>3.1765091566610121E-5</c:v>
                </c:pt>
                <c:pt idx="461">
                  <c:v>2.9306038181422905E-5</c:v>
                </c:pt>
                <c:pt idx="462">
                  <c:v>2.70349410252007E-5</c:v>
                </c:pt>
                <c:pt idx="463">
                  <c:v>2.4937703815186668E-5</c:v>
                </c:pt>
                <c:pt idx="464">
                  <c:v>2.3001257443193956E-5</c:v>
                </c:pt>
                <c:pt idx="465">
                  <c:v>2.1213488431060505E-5</c:v>
                </c:pt>
                <c:pt idx="466">
                  <c:v>1.9563172008954015E-5</c:v>
                </c:pt>
                <c:pt idx="467">
                  <c:v>1.8039909556892668E-5</c:v>
                </c:pt>
                <c:pt idx="468">
                  <c:v>1.6634070160169812E-5</c:v>
                </c:pt>
                <c:pt idx="469">
                  <c:v>1.5336736039753991E-5</c:v>
                </c:pt>
                <c:pt idx="470">
                  <c:v>1.4139651629151616E-5</c:v>
                </c:pt>
                <c:pt idx="471">
                  <c:v>1.3035176079563237E-5</c:v>
                </c:pt>
                <c:pt idx="472">
                  <c:v>1.2016238985409653E-5</c:v>
                </c:pt>
                <c:pt idx="473">
                  <c:v>1.107629913238263E-5</c:v>
                </c:pt>
                <c:pt idx="474">
                  <c:v>1.0209306080064231E-5</c:v>
                </c:pt>
                <c:pt idx="475">
                  <c:v>9.4096644007982188E-6</c:v>
                </c:pt>
                <c:pt idx="476">
                  <c:v>8.6722004058952268E-6</c:v>
                </c:pt>
                <c:pt idx="477">
                  <c:v>7.9921311993439042E-6</c:v>
                </c:pt>
                <c:pt idx="478">
                  <c:v>7.3650359080069923E-6</c:v>
                </c:pt>
                <c:pt idx="479">
                  <c:v>6.7868289457594779E-6</c:v>
                </c:pt>
                <c:pt idx="480">
                  <c:v>6.2537351771823975E-6</c:v>
                </c:pt>
                <c:pt idx="481">
                  <c:v>5.7622668542515613E-6</c:v>
                </c:pt>
                <c:pt idx="482">
                  <c:v>5.3092022069472951E-6</c:v>
                </c:pt>
                <c:pt idx="483">
                  <c:v>4.8915655758662903E-6</c:v>
                </c:pt>
                <c:pt idx="484">
                  <c:v>4.506608981736726E-6</c:v>
                </c:pt>
                <c:pt idx="485">
                  <c:v>4.1517950332273037E-6</c:v>
                </c:pt>
                <c:pt idx="486">
                  <c:v>3.8247810806087382E-6</c:v>
                </c:pt>
                <c:pt idx="487">
                  <c:v>3.5234045286755167E-6</c:v>
                </c:pt>
                <c:pt idx="488">
                  <c:v>3.2456692278757554E-6</c:v>
                </c:pt>
                <c:pt idx="489">
                  <c:v>2.9897328678393989E-6</c:v>
                </c:pt>
                <c:pt idx="490">
                  <c:v>2.7538953024445688E-6</c:v>
                </c:pt>
                <c:pt idx="491">
                  <c:v>2.536587740232954E-6</c:v>
                </c:pt>
                <c:pt idx="492">
                  <c:v>2.3363627383881977E-6</c:v>
                </c:pt>
                <c:pt idx="493">
                  <c:v>2.1518849426329677E-6</c:v>
                </c:pt>
                <c:pt idx="494">
                  <c:v>1.9819225192987202E-6</c:v>
                </c:pt>
                <c:pt idx="495">
                  <c:v>1.8253392294810084E-6</c:v>
                </c:pt>
                <c:pt idx="496">
                  <c:v>1.6810870986304243E-6</c:v>
                </c:pt>
                <c:pt idx="497">
                  <c:v>1.5481996381491587E-6</c:v>
                </c:pt>
                <c:pt idx="498">
                  <c:v>1.4257855785831182E-6</c:v>
                </c:pt>
                <c:pt idx="499">
                  <c:v>1.313023076824089E-6</c:v>
                </c:pt>
                <c:pt idx="500">
                  <c:v>1.209154362380835E-6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AB-43E1-B5E8-6184ECA67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4576"/>
        <c:axId val="1754188080"/>
      </c:scatterChart>
      <c:valAx>
        <c:axId val="20540845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8080"/>
        <c:crossesAt val="0"/>
        <c:crossBetween val="midCat"/>
      </c:valAx>
      <c:valAx>
        <c:axId val="17541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Transimpedance Gain (MV/A)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457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Shunt Resistance</a:t>
            </a:r>
            <a:r>
              <a:rPr lang="en-US" baseline="0"/>
              <a:t> Effect on Feedback Current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Source Current Transfer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Calculations!$AI$3:$AI$524</c:f>
              <c:numCache>
                <c:formatCode>0.0E+00</c:formatCode>
                <c:ptCount val="522"/>
                <c:pt idx="0">
                  <c:v>0.99999999500998948</c:v>
                </c:pt>
                <c:pt idx="1">
                  <c:v>0.99999999500998815</c:v>
                </c:pt>
                <c:pt idx="2">
                  <c:v>0.9999999950099866</c:v>
                </c:pt>
                <c:pt idx="3">
                  <c:v>0.99999999500998504</c:v>
                </c:pt>
                <c:pt idx="4">
                  <c:v>0.99999999500998338</c:v>
                </c:pt>
                <c:pt idx="5">
                  <c:v>0.99999999500998138</c:v>
                </c:pt>
                <c:pt idx="6">
                  <c:v>0.99999999500997938</c:v>
                </c:pt>
                <c:pt idx="7">
                  <c:v>0.99999999500997705</c:v>
                </c:pt>
                <c:pt idx="8">
                  <c:v>0.99999999500997472</c:v>
                </c:pt>
                <c:pt idx="9">
                  <c:v>0.99999999500997216</c:v>
                </c:pt>
                <c:pt idx="10">
                  <c:v>0.99999999500996939</c:v>
                </c:pt>
                <c:pt idx="11">
                  <c:v>0.99999999500996617</c:v>
                </c:pt>
                <c:pt idx="12">
                  <c:v>0.99999999500996284</c:v>
                </c:pt>
                <c:pt idx="13">
                  <c:v>0.99999999500995918</c:v>
                </c:pt>
                <c:pt idx="14">
                  <c:v>0.99999999500995518</c:v>
                </c:pt>
                <c:pt idx="15">
                  <c:v>0.99999999500995107</c:v>
                </c:pt>
                <c:pt idx="16">
                  <c:v>0.9999999950099463</c:v>
                </c:pt>
                <c:pt idx="17">
                  <c:v>0.99999999500994119</c:v>
                </c:pt>
                <c:pt idx="18">
                  <c:v>0.99999999500993564</c:v>
                </c:pt>
                <c:pt idx="19">
                  <c:v>0.99999999500992975</c:v>
                </c:pt>
                <c:pt idx="20">
                  <c:v>0.9999999950099232</c:v>
                </c:pt>
                <c:pt idx="21">
                  <c:v>0.9999999950099161</c:v>
                </c:pt>
                <c:pt idx="22">
                  <c:v>0.99999999500990844</c:v>
                </c:pt>
                <c:pt idx="23">
                  <c:v>0.99999999500990011</c:v>
                </c:pt>
                <c:pt idx="24">
                  <c:v>0.99999999500989101</c:v>
                </c:pt>
                <c:pt idx="25">
                  <c:v>0.99999999500988113</c:v>
                </c:pt>
                <c:pt idx="26">
                  <c:v>0.99999999500987036</c:v>
                </c:pt>
                <c:pt idx="27">
                  <c:v>0.99999999500985881</c:v>
                </c:pt>
                <c:pt idx="28">
                  <c:v>0.99999999500984615</c:v>
                </c:pt>
                <c:pt idx="29">
                  <c:v>0.99999999500983239</c:v>
                </c:pt>
                <c:pt idx="30">
                  <c:v>0.99999999500981751</c:v>
                </c:pt>
                <c:pt idx="31">
                  <c:v>0.99999999500980141</c:v>
                </c:pt>
                <c:pt idx="32">
                  <c:v>0.99999999500978365</c:v>
                </c:pt>
                <c:pt idx="33">
                  <c:v>0.99999999500976455</c:v>
                </c:pt>
                <c:pt idx="34">
                  <c:v>0.9999999950097439</c:v>
                </c:pt>
                <c:pt idx="35">
                  <c:v>0.99999999500972125</c:v>
                </c:pt>
                <c:pt idx="36">
                  <c:v>0.99999999500969683</c:v>
                </c:pt>
                <c:pt idx="37">
                  <c:v>0.99999999500967018</c:v>
                </c:pt>
                <c:pt idx="38">
                  <c:v>0.99999999500964121</c:v>
                </c:pt>
                <c:pt idx="39">
                  <c:v>0.99999999500960979</c:v>
                </c:pt>
                <c:pt idx="40">
                  <c:v>0.99999999500957548</c:v>
                </c:pt>
                <c:pt idx="41">
                  <c:v>0.9999999950095384</c:v>
                </c:pt>
                <c:pt idx="42">
                  <c:v>0.99999999500949821</c:v>
                </c:pt>
                <c:pt idx="43">
                  <c:v>0.99999999500945436</c:v>
                </c:pt>
                <c:pt idx="44">
                  <c:v>0.99999999500940673</c:v>
                </c:pt>
                <c:pt idx="45">
                  <c:v>0.99999999500935499</c:v>
                </c:pt>
                <c:pt idx="46">
                  <c:v>0.99999999500929881</c:v>
                </c:pt>
                <c:pt idx="47">
                  <c:v>0.99999999500923786</c:v>
                </c:pt>
                <c:pt idx="48">
                  <c:v>0.99999999500917158</c:v>
                </c:pt>
                <c:pt idx="49">
                  <c:v>0.99999999500909942</c:v>
                </c:pt>
                <c:pt idx="50">
                  <c:v>0.99999999500902115</c:v>
                </c:pt>
                <c:pt idx="51">
                  <c:v>0.99999999500893622</c:v>
                </c:pt>
                <c:pt idx="52">
                  <c:v>0.99999999500884384</c:v>
                </c:pt>
                <c:pt idx="53">
                  <c:v>0.99999999500874348</c:v>
                </c:pt>
                <c:pt idx="54">
                  <c:v>0.99999999500863446</c:v>
                </c:pt>
                <c:pt idx="55">
                  <c:v>0.999999995008516</c:v>
                </c:pt>
                <c:pt idx="56">
                  <c:v>0.99999999500838743</c:v>
                </c:pt>
                <c:pt idx="57">
                  <c:v>0.99999999500824766</c:v>
                </c:pt>
                <c:pt idx="58">
                  <c:v>0.99999999500809578</c:v>
                </c:pt>
                <c:pt idx="59">
                  <c:v>0.99999999500793069</c:v>
                </c:pt>
                <c:pt idx="60">
                  <c:v>0.99999999500775161</c:v>
                </c:pt>
                <c:pt idx="61">
                  <c:v>0.99999999500755687</c:v>
                </c:pt>
                <c:pt idx="62">
                  <c:v>0.99999999500734527</c:v>
                </c:pt>
                <c:pt idx="63">
                  <c:v>0.99999999500711545</c:v>
                </c:pt>
                <c:pt idx="64">
                  <c:v>0.99999999500686587</c:v>
                </c:pt>
                <c:pt idx="65">
                  <c:v>0.99999999500659464</c:v>
                </c:pt>
                <c:pt idx="66">
                  <c:v>0.9999999950063001</c:v>
                </c:pt>
                <c:pt idx="67">
                  <c:v>0.99999999500598002</c:v>
                </c:pt>
                <c:pt idx="68">
                  <c:v>0.99999999500563219</c:v>
                </c:pt>
                <c:pt idx="69">
                  <c:v>0.99999999500525449</c:v>
                </c:pt>
                <c:pt idx="70">
                  <c:v>0.99999999500484404</c:v>
                </c:pt>
                <c:pt idx="71">
                  <c:v>0.9999999950043984</c:v>
                </c:pt>
                <c:pt idx="72">
                  <c:v>0.99999999500391412</c:v>
                </c:pt>
                <c:pt idx="73">
                  <c:v>0.9999999950033881</c:v>
                </c:pt>
                <c:pt idx="74">
                  <c:v>0.99999999500281644</c:v>
                </c:pt>
                <c:pt idx="75">
                  <c:v>0.99999999500219572</c:v>
                </c:pt>
                <c:pt idx="76">
                  <c:v>0.99999999500152148</c:v>
                </c:pt>
                <c:pt idx="77">
                  <c:v>0.99999999500078884</c:v>
                </c:pt>
                <c:pt idx="78">
                  <c:v>0.99999999499999315</c:v>
                </c:pt>
                <c:pt idx="79">
                  <c:v>0.99999999499912895</c:v>
                </c:pt>
                <c:pt idx="80">
                  <c:v>0.99999999499819003</c:v>
                </c:pt>
                <c:pt idx="81">
                  <c:v>0.99999999499717018</c:v>
                </c:pt>
                <c:pt idx="82">
                  <c:v>0.99999999499606251</c:v>
                </c:pt>
                <c:pt idx="83">
                  <c:v>0.99999999499485925</c:v>
                </c:pt>
                <c:pt idx="84">
                  <c:v>0.99999999499355241</c:v>
                </c:pt>
                <c:pt idx="85">
                  <c:v>0.9999999949921331</c:v>
                </c:pt>
                <c:pt idx="86">
                  <c:v>0.99999999499059145</c:v>
                </c:pt>
                <c:pt idx="87">
                  <c:v>0.99999999498891712</c:v>
                </c:pt>
                <c:pt idx="88">
                  <c:v>0.99999999498709891</c:v>
                </c:pt>
                <c:pt idx="89">
                  <c:v>0.99999999498512404</c:v>
                </c:pt>
                <c:pt idx="90">
                  <c:v>0.99999999498297942</c:v>
                </c:pt>
                <c:pt idx="91">
                  <c:v>0.99999999498065073</c:v>
                </c:pt>
                <c:pt idx="92">
                  <c:v>0.99999999497812164</c:v>
                </c:pt>
                <c:pt idx="93">
                  <c:v>0.99999999497537573</c:v>
                </c:pt>
                <c:pt idx="94">
                  <c:v>0.999999994972394</c:v>
                </c:pt>
                <c:pt idx="95">
                  <c:v>0.9999999949691567</c:v>
                </c:pt>
                <c:pt idx="96">
                  <c:v>0.99999999496564196</c:v>
                </c:pt>
                <c:pt idx="97">
                  <c:v>0.99999999496182612</c:v>
                </c:pt>
                <c:pt idx="98">
                  <c:v>0.99999999495768388</c:v>
                </c:pt>
                <c:pt idx="99">
                  <c:v>0.99999999495318748</c:v>
                </c:pt>
                <c:pt idx="100">
                  <c:v>0.99999999494830705</c:v>
                </c:pt>
                <c:pt idx="101">
                  <c:v>0.99999999494300995</c:v>
                </c:pt>
                <c:pt idx="102">
                  <c:v>0.99999999493726155</c:v>
                </c:pt>
                <c:pt idx="103">
                  <c:v>0.99999999493102354</c:v>
                </c:pt>
                <c:pt idx="104">
                  <c:v>0.99999999492425529</c:v>
                </c:pt>
                <c:pt idx="105">
                  <c:v>0.99999999491691238</c:v>
                </c:pt>
                <c:pt idx="106">
                  <c:v>0.99999999490894664</c:v>
                </c:pt>
                <c:pt idx="107">
                  <c:v>0.99999999490030667</c:v>
                </c:pt>
                <c:pt idx="108">
                  <c:v>0.99999999489093638</c:v>
                </c:pt>
                <c:pt idx="109">
                  <c:v>0.99999999488077584</c:v>
                </c:pt>
                <c:pt idx="110">
                  <c:v>0.99999999486975999</c:v>
                </c:pt>
                <c:pt idx="111">
                  <c:v>0.99999999485781876</c:v>
                </c:pt>
                <c:pt idx="112">
                  <c:v>0.99999999484487689</c:v>
                </c:pt>
                <c:pt idx="113">
                  <c:v>0.99999999483085322</c:v>
                </c:pt>
                <c:pt idx="114">
                  <c:v>0.9999999948156606</c:v>
                </c:pt>
                <c:pt idx="115">
                  <c:v>0.99999999479920521</c:v>
                </c:pt>
                <c:pt idx="116">
                  <c:v>0.99999999478138646</c:v>
                </c:pt>
                <c:pt idx="117">
                  <c:v>0.99999999476209644</c:v>
                </c:pt>
                <c:pt idx="118">
                  <c:v>0.99999999474121926</c:v>
                </c:pt>
                <c:pt idx="119">
                  <c:v>0.99999999471863155</c:v>
                </c:pt>
                <c:pt idx="120">
                  <c:v>0.99999999469420064</c:v>
                </c:pt>
                <c:pt idx="121">
                  <c:v>0.999999994667785</c:v>
                </c:pt>
                <c:pt idx="122">
                  <c:v>0.99999999463923417</c:v>
                </c:pt>
                <c:pt idx="123">
                  <c:v>0.99999999460838696</c:v>
                </c:pt>
                <c:pt idx="124">
                  <c:v>0.9999999945750726</c:v>
                </c:pt>
                <c:pt idx="125">
                  <c:v>0.99999999453910915</c:v>
                </c:pt>
                <c:pt idx="126">
                  <c:v>0.9999999945003043</c:v>
                </c:pt>
                <c:pt idx="127">
                  <c:v>0.99999999445845367</c:v>
                </c:pt>
                <c:pt idx="128">
                  <c:v>0.99999999441334142</c:v>
                </c:pt>
                <c:pt idx="129">
                  <c:v>0.99999999436473974</c:v>
                </c:pt>
                <c:pt idx="130">
                  <c:v>0.99999999431240805</c:v>
                </c:pt>
                <c:pt idx="131">
                  <c:v>0.99999999425609398</c:v>
                </c:pt>
                <c:pt idx="132">
                  <c:v>0.9999999941955322</c:v>
                </c:pt>
                <c:pt idx="133">
                  <c:v>0.9999999941304446</c:v>
                </c:pt>
                <c:pt idx="134">
                  <c:v>0.99999999406053997</c:v>
                </c:pt>
                <c:pt idx="135">
                  <c:v>0.99999999398551465</c:v>
                </c:pt>
                <c:pt idx="136">
                  <c:v>0.99999999390505179</c:v>
                </c:pt>
                <c:pt idx="137">
                  <c:v>0.99999999381882199</c:v>
                </c:pt>
                <c:pt idx="138">
                  <c:v>0.99999999372648285</c:v>
                </c:pt>
                <c:pt idx="139">
                  <c:v>0.99999999362767966</c:v>
                </c:pt>
                <c:pt idx="140">
                  <c:v>0.99999999352204516</c:v>
                </c:pt>
                <c:pt idx="141">
                  <c:v>0.99999999340919976</c:v>
                </c:pt>
                <c:pt idx="142">
                  <c:v>0.99999999328875178</c:v>
                </c:pt>
                <c:pt idx="143">
                  <c:v>0.99999999316029764</c:v>
                </c:pt>
                <c:pt idx="144">
                  <c:v>0.99999999302342191</c:v>
                </c:pt>
                <c:pt idx="145">
                  <c:v>0.99999999287769759</c:v>
                </c:pt>
                <c:pt idx="146">
                  <c:v>0.99999999272268525</c:v>
                </c:pt>
                <c:pt idx="147">
                  <c:v>0.9999999925579347</c:v>
                </c:pt>
                <c:pt idx="148">
                  <c:v>0.9999999923829832</c:v>
                </c:pt>
                <c:pt idx="149">
                  <c:v>0.99999999219735625</c:v>
                </c:pt>
                <c:pt idx="150">
                  <c:v>0.99999999200056711</c:v>
                </c:pt>
                <c:pt idx="151">
                  <c:v>0.99999999179211607</c:v>
                </c:pt>
                <c:pt idx="152">
                  <c:v>0.99999999157149089</c:v>
                </c:pt>
                <c:pt idx="153">
                  <c:v>0.99999999133816486</c:v>
                </c:pt>
                <c:pt idx="154">
                  <c:v>0.99999999109159743</c:v>
                </c:pt>
                <c:pt idx="155">
                  <c:v>0.99999999083123259</c:v>
                </c:pt>
                <c:pt idx="156">
                  <c:v>0.99999999055649835</c:v>
                </c:pt>
                <c:pt idx="157">
                  <c:v>0.99999999026680586</c:v>
                </c:pt>
                <c:pt idx="158">
                  <c:v>0.99999998996154738</c:v>
                </c:pt>
                <c:pt idx="159">
                  <c:v>0.99999998964009651</c:v>
                </c:pt>
                <c:pt idx="160">
                  <c:v>0.99999998930180622</c:v>
                </c:pt>
                <c:pt idx="161">
                  <c:v>0.99999998894600717</c:v>
                </c:pt>
                <c:pt idx="162">
                  <c:v>0.999999988572007</c:v>
                </c:pt>
                <c:pt idx="163">
                  <c:v>0.99999998817908808</c:v>
                </c:pt>
                <c:pt idx="164">
                  <c:v>0.99999998776650667</c:v>
                </c:pt>
                <c:pt idx="165">
                  <c:v>0.99999998733349127</c:v>
                </c:pt>
                <c:pt idx="166">
                  <c:v>0.9999999868792403</c:v>
                </c:pt>
                <c:pt idx="167">
                  <c:v>0.99999998640292087</c:v>
                </c:pt>
                <c:pt idx="168">
                  <c:v>0.99999998590366712</c:v>
                </c:pt>
                <c:pt idx="169">
                  <c:v>0.99999998538057799</c:v>
                </c:pt>
                <c:pt idx="170">
                  <c:v>0.99999998483271557</c:v>
                </c:pt>
                <c:pt idx="171">
                  <c:v>0.99999998425910375</c:v>
                </c:pt>
                <c:pt idx="172">
                  <c:v>0.99999998365872489</c:v>
                </c:pt>
                <c:pt idx="173">
                  <c:v>0.99999998303051885</c:v>
                </c:pt>
                <c:pt idx="174">
                  <c:v>0.99999998237338095</c:v>
                </c:pt>
                <c:pt idx="175">
                  <c:v>0.99999998168615922</c:v>
                </c:pt>
                <c:pt idx="176">
                  <c:v>0.99999998096765241</c:v>
                </c:pt>
                <c:pt idx="177">
                  <c:v>0.99999998021660785</c:v>
                </c:pt>
                <c:pt idx="178">
                  <c:v>0.99999997943171914</c:v>
                </c:pt>
                <c:pt idx="179">
                  <c:v>0.99999997861162382</c:v>
                </c:pt>
                <c:pt idx="180">
                  <c:v>0.9999999777548999</c:v>
                </c:pt>
                <c:pt idx="181">
                  <c:v>0.99999997686006514</c:v>
                </c:pt>
                <c:pt idx="182">
                  <c:v>0.99999997592557222</c:v>
                </c:pt>
                <c:pt idx="183">
                  <c:v>0.99999997494980775</c:v>
                </c:pt>
                <c:pt idx="184">
                  <c:v>0.99999997393108853</c:v>
                </c:pt>
                <c:pt idx="185">
                  <c:v>0.9999999728676584</c:v>
                </c:pt>
                <c:pt idx="186">
                  <c:v>0.99999997175768618</c:v>
                </c:pt>
                <c:pt idx="187">
                  <c:v>0.99999997059926093</c:v>
                </c:pt>
                <c:pt idx="188">
                  <c:v>0.99999996939039015</c:v>
                </c:pt>
                <c:pt idx="189">
                  <c:v>0.99999996812899516</c:v>
                </c:pt>
                <c:pt idx="190">
                  <c:v>0.99999996681290826</c:v>
                </c:pt>
                <c:pt idx="191">
                  <c:v>0.99999996543986869</c:v>
                </c:pt>
                <c:pt idx="192">
                  <c:v>0.99999996400751912</c:v>
                </c:pt>
                <c:pt idx="193">
                  <c:v>0.99999996251340051</c:v>
                </c:pt>
                <c:pt idx="194">
                  <c:v>0.99999996095494958</c:v>
                </c:pt>
                <c:pt idx="195">
                  <c:v>0.99999995932949326</c:v>
                </c:pt>
                <c:pt idx="196">
                  <c:v>0.9999999576342441</c:v>
                </c:pt>
                <c:pt idx="197">
                  <c:v>0.99999995586629686</c:v>
                </c:pt>
                <c:pt idx="198">
                  <c:v>0.9999999540226221</c:v>
                </c:pt>
                <c:pt idx="199">
                  <c:v>0.99999995210006187</c:v>
                </c:pt>
                <c:pt idx="200">
                  <c:v>0.9999999500953245</c:v>
                </c:pt>
                <c:pt idx="201">
                  <c:v>0.9999999480049786</c:v>
                </c:pt>
                <c:pt idx="202">
                  <c:v>0.99999994582544816</c:v>
                </c:pt>
                <c:pt idx="203">
                  <c:v>0.9999999435530057</c:v>
                </c:pt>
                <c:pt idx="204">
                  <c:v>0.99999994118376678</c:v>
                </c:pt>
                <c:pt idx="205">
                  <c:v>0.99999993871368387</c:v>
                </c:pt>
                <c:pt idx="206">
                  <c:v>0.99999993613853844</c:v>
                </c:pt>
                <c:pt idx="207">
                  <c:v>0.9999999334539359</c:v>
                </c:pt>
                <c:pt idx="208">
                  <c:v>0.99999993065529713</c:v>
                </c:pt>
                <c:pt idx="209">
                  <c:v>0.99999992773785162</c:v>
                </c:pt>
                <c:pt idx="210">
                  <c:v>0.99999992469662979</c:v>
                </c:pt>
                <c:pt idx="211">
                  <c:v>0.99999992152645534</c:v>
                </c:pt>
                <c:pt idx="212">
                  <c:v>0.99999991822193668</c:v>
                </c:pt>
                <c:pt idx="213">
                  <c:v>0.99999991477745886</c:v>
                </c:pt>
                <c:pt idx="214">
                  <c:v>0.99999991118717457</c:v>
                </c:pt>
                <c:pt idx="215">
                  <c:v>0.99999990744499589</c:v>
                </c:pt>
                <c:pt idx="216">
                  <c:v>0.99999990354458368</c:v>
                </c:pt>
                <c:pt idx="217">
                  <c:v>0.99999989947933954</c:v>
                </c:pt>
                <c:pt idx="218">
                  <c:v>0.9999998952423953</c:v>
                </c:pt>
                <c:pt idx="219">
                  <c:v>0.99999989082660301</c:v>
                </c:pt>
                <c:pt idx="220">
                  <c:v>0.99999988622452463</c:v>
                </c:pt>
                <c:pt idx="221">
                  <c:v>0.99999988142842189</c:v>
                </c:pt>
                <c:pt idx="222">
                  <c:v>0.99999987643024524</c:v>
                </c:pt>
                <c:pt idx="223">
                  <c:v>0.99999987122162315</c:v>
                </c:pt>
                <c:pt idx="224">
                  <c:v>0.99999986579385058</c:v>
                </c:pt>
                <c:pt idx="225">
                  <c:v>0.99999986013787812</c:v>
                </c:pt>
                <c:pt idx="226">
                  <c:v>0.99999985424430049</c:v>
                </c:pt>
                <c:pt idx="227">
                  <c:v>0.9999998481033453</c:v>
                </c:pt>
                <c:pt idx="228">
                  <c:v>0.99999984170486145</c:v>
                </c:pt>
                <c:pt idx="229">
                  <c:v>0.99999983503830736</c:v>
                </c:pt>
                <c:pt idx="230">
                  <c:v>0.99999982809274057</c:v>
                </c:pt>
                <c:pt idx="231">
                  <c:v>0.9999998208568055</c:v>
                </c:pt>
                <c:pt idx="232">
                  <c:v>0.9999998133187239</c:v>
                </c:pt>
                <c:pt idx="233">
                  <c:v>0.99999980546628298</c:v>
                </c:pt>
                <c:pt idx="234">
                  <c:v>0.99999979728682697</c:v>
                </c:pt>
                <c:pt idx="235">
                  <c:v>0.99999978876724638</c:v>
                </c:pt>
                <c:pt idx="236">
                  <c:v>0.99999977989397071</c:v>
                </c:pt>
                <c:pt idx="237">
                  <c:v>0.9999997706529602</c:v>
                </c:pt>
                <c:pt idx="238">
                  <c:v>0.9999997610296999</c:v>
                </c:pt>
                <c:pt idx="239">
                  <c:v>0.99999975100919469</c:v>
                </c:pt>
                <c:pt idx="240">
                  <c:v>0.99999974057596541</c:v>
                </c:pt>
                <c:pt idx="241">
                  <c:v>0.99999972971404905</c:v>
                </c:pt>
                <c:pt idx="242">
                  <c:v>0.99999971840699819</c:v>
                </c:pt>
                <c:pt idx="243">
                  <c:v>0.99999970663788584</c:v>
                </c:pt>
                <c:pt idx="244">
                  <c:v>0.99999969438931147</c:v>
                </c:pt>
                <c:pt idx="245">
                  <c:v>0.99999968164341213</c:v>
                </c:pt>
                <c:pt idx="246">
                  <c:v>0.99999966838187571</c:v>
                </c:pt>
                <c:pt idx="247">
                  <c:v>0.99999965458596107</c:v>
                </c:pt>
                <c:pt idx="248">
                  <c:v>0.99999964023652099</c:v>
                </c:pt>
                <c:pt idx="249">
                  <c:v>0.99999962531403286</c:v>
                </c:pt>
                <c:pt idx="250">
                  <c:v>0.99999960979863534</c:v>
                </c:pt>
                <c:pt idx="251">
                  <c:v>0.99999959367017155</c:v>
                </c:pt>
                <c:pt idx="252">
                  <c:v>0.99999957690824204</c:v>
                </c:pt>
                <c:pt idx="253">
                  <c:v>0.99999955949226549</c:v>
                </c:pt>
                <c:pt idx="254">
                  <c:v>0.99999954140155101</c:v>
                </c:pt>
                <c:pt idx="255">
                  <c:v>0.99999952261537961</c:v>
                </c:pt>
                <c:pt idx="256">
                  <c:v>0.9999995031130996</c:v>
                </c:pt>
                <c:pt idx="257">
                  <c:v>0.99999948287423468</c:v>
                </c:pt>
                <c:pt idx="258">
                  <c:v>0.999999461878606</c:v>
                </c:pt>
                <c:pt idx="259">
                  <c:v>0.99999944010647013</c:v>
                </c:pt>
                <c:pt idx="260">
                  <c:v>0.99999941753867394</c:v>
                </c:pt>
                <c:pt idx="261">
                  <c:v>0.99999939415682659</c:v>
                </c:pt>
                <c:pt idx="262">
                  <c:v>0.99999936994348992</c:v>
                </c:pt>
                <c:pt idx="263">
                  <c:v>0.99999934488238817</c:v>
                </c:pt>
                <c:pt idx="264">
                  <c:v>0.99999931895863814</c:v>
                </c:pt>
                <c:pt idx="265">
                  <c:v>0.99999929215899908</c:v>
                </c:pt>
                <c:pt idx="266">
                  <c:v>0.99999926447214138</c:v>
                </c:pt>
                <c:pt idx="267">
                  <c:v>0.99999923588893747</c:v>
                </c:pt>
                <c:pt idx="268">
                  <c:v>0.9999992064027684</c:v>
                </c:pt>
                <c:pt idx="269">
                  <c:v>0.99999917600984922</c:v>
                </c:pt>
                <c:pt idx="270">
                  <c:v>0.99999914470956774</c:v>
                </c:pt>
                <c:pt idx="271">
                  <c:v>0.99999911250483586</c:v>
                </c:pt>
                <c:pt idx="272">
                  <c:v>0.99999907940244681</c:v>
                </c:pt>
                <c:pt idx="273">
                  <c:v>0.99999904541343587</c:v>
                </c:pt>
                <c:pt idx="274">
                  <c:v>0.99999901055343632</c:v>
                </c:pt>
                <c:pt idx="275">
                  <c:v>0.99999897484302469</c:v>
                </c:pt>
                <c:pt idx="276">
                  <c:v>0.99999893830804698</c:v>
                </c:pt>
                <c:pt idx="277">
                  <c:v>0.99999890097991562</c:v>
                </c:pt>
                <c:pt idx="278">
                  <c:v>0.99999886289586815</c:v>
                </c:pt>
                <c:pt idx="279">
                  <c:v>0.9999988240991754</c:v>
                </c:pt>
                <c:pt idx="280">
                  <c:v>0.99999878463928937</c:v>
                </c:pt>
                <c:pt idx="281">
                  <c:v>0.99999874457191762</c:v>
                </c:pt>
                <c:pt idx="282">
                  <c:v>0.99999870395901402</c:v>
                </c:pt>
                <c:pt idx="283">
                  <c:v>0.99999866286867511</c:v>
                </c:pt>
                <c:pt idx="284">
                  <c:v>0.9999986213749319</c:v>
                </c:pt>
                <c:pt idx="285">
                  <c:v>0.99999857955743277</c:v>
                </c:pt>
                <c:pt idx="286">
                  <c:v>0.99999853750100864</c:v>
                </c:pt>
                <c:pt idx="287">
                  <c:v>0.99999849529512275</c:v>
                </c:pt>
                <c:pt idx="288">
                  <c:v>0.99999845303320412</c:v>
                </c:pt>
                <c:pt idx="289">
                  <c:v>0.99999841081187213</c:v>
                </c:pt>
                <c:pt idx="290">
                  <c:v>0.99999836873006243</c:v>
                </c:pt>
                <c:pt idx="291">
                  <c:v>0.99999832688806667</c:v>
                </c:pt>
                <c:pt idx="292">
                  <c:v>0.9999982853865067</c:v>
                </c:pt>
                <c:pt idx="293">
                  <c:v>0.9999982443252623</c:v>
                </c:pt>
                <c:pt idx="294">
                  <c:v>0.99999820380237914</c:v>
                </c:pt>
                <c:pt idx="295">
                  <c:v>0.99999816391298124</c:v>
                </c:pt>
                <c:pt idx="296">
                  <c:v>0.99999812474821703</c:v>
                </c:pt>
                <c:pt idx="297">
                  <c:v>0.99999808639426324</c:v>
                </c:pt>
                <c:pt idx="298">
                  <c:v>0.99999804893141409</c:v>
                </c:pt>
                <c:pt idx="299">
                  <c:v>0.99999801243327691</c:v>
                </c:pt>
                <c:pt idx="300">
                  <c:v>0.9999979769660936</c:v>
                </c:pt>
                <c:pt idx="301">
                  <c:v>0.99999794258820096</c:v>
                </c:pt>
                <c:pt idx="302">
                  <c:v>0.99999790934964217</c:v>
                </c:pt>
                <c:pt idx="303">
                  <c:v>0.99999787729192835</c:v>
                </c:pt>
                <c:pt idx="304">
                  <c:v>0.9999978464479562</c:v>
                </c:pt>
                <c:pt idx="305">
                  <c:v>0.99999781684206868</c:v>
                </c:pt>
                <c:pt idx="306">
                  <c:v>0.999997788490253</c:v>
                </c:pt>
                <c:pt idx="307">
                  <c:v>0.99999776140046193</c:v>
                </c:pt>
                <c:pt idx="308">
                  <c:v>0.99999773557303828</c:v>
                </c:pt>
                <c:pt idx="309">
                  <c:v>0.99999771100122958</c:v>
                </c:pt>
                <c:pt idx="310">
                  <c:v>0.99999768767176955</c:v>
                </c:pt>
                <c:pt idx="311">
                  <c:v>0.9999976655655094</c:v>
                </c:pt>
                <c:pt idx="312">
                  <c:v>0.99999764465807983</c:v>
                </c:pt>
                <c:pt idx="313">
                  <c:v>0.99999762492056576</c:v>
                </c:pt>
                <c:pt idx="314">
                  <c:v>0.99999760632018087</c:v>
                </c:pt>
                <c:pt idx="315">
                  <c:v>0.9999975888209246</c:v>
                </c:pt>
                <c:pt idx="316">
                  <c:v>0.99999757238421416</c:v>
                </c:pt>
                <c:pt idx="317">
                  <c:v>0.99999755696948101</c:v>
                </c:pt>
                <c:pt idx="318">
                  <c:v>0.99999754253472384</c:v>
                </c:pt>
                <c:pt idx="319">
                  <c:v>0.99999752903701644</c:v>
                </c:pt>
                <c:pt idx="320">
                  <c:v>0.99999751643296464</c:v>
                </c:pt>
                <c:pt idx="321">
                  <c:v>0.99999750467911352</c:v>
                </c:pt>
                <c:pt idx="322">
                  <c:v>0.99999749373230351</c:v>
                </c:pt>
                <c:pt idx="323">
                  <c:v>0.99999748354997753</c:v>
                </c:pt>
                <c:pt idx="324">
                  <c:v>0.99999747409044071</c:v>
                </c:pt>
                <c:pt idx="325">
                  <c:v>0.99999746531307754</c:v>
                </c:pt>
                <c:pt idx="326">
                  <c:v>0.99999745717852662</c:v>
                </c:pt>
                <c:pt idx="327">
                  <c:v>0.99999744964881876</c:v>
                </c:pt>
                <c:pt idx="328">
                  <c:v>0.9999974426874827</c:v>
                </c:pt>
                <c:pt idx="329">
                  <c:v>0.9999974362596199</c:v>
                </c:pt>
                <c:pt idx="330">
                  <c:v>0.9999974303319541</c:v>
                </c:pt>
                <c:pt idx="331">
                  <c:v>0.99999742487285759</c:v>
                </c:pt>
                <c:pt idx="332">
                  <c:v>0.99999741985235913</c:v>
                </c:pt>
                <c:pt idx="333">
                  <c:v>0.99999741524213459</c:v>
                </c:pt>
                <c:pt idx="334">
                  <c:v>0.99999741101548523</c:v>
                </c:pt>
                <c:pt idx="335">
                  <c:v>0.99999740714730412</c:v>
                </c:pt>
                <c:pt idx="336">
                  <c:v>0.99999740361403311</c:v>
                </c:pt>
                <c:pt idx="337">
                  <c:v>0.99999740039361551</c:v>
                </c:pt>
                <c:pt idx="338">
                  <c:v>0.99999739746543992</c:v>
                </c:pt>
                <c:pt idx="339">
                  <c:v>0.99999739481028382</c:v>
                </c:pt>
                <c:pt idx="340">
                  <c:v>0.99999739241025221</c:v>
                </c:pt>
                <c:pt idx="341">
                  <c:v>0.99999739024871681</c:v>
                </c:pt>
                <c:pt idx="342">
                  <c:v>0.99999738831025342</c:v>
                </c:pt>
                <c:pt idx="343">
                  <c:v>0.99999738658057957</c:v>
                </c:pt>
                <c:pt idx="344">
                  <c:v>0.99999738504649505</c:v>
                </c:pt>
                <c:pt idx="345">
                  <c:v>0.99999738369582059</c:v>
                </c:pt>
                <c:pt idx="346">
                  <c:v>0.99999738251734105</c:v>
                </c:pt>
                <c:pt idx="347">
                  <c:v>0.99999738150074935</c:v>
                </c:pt>
                <c:pt idx="348">
                  <c:v>0.99999738063659238</c:v>
                </c:pt>
                <c:pt idx="349">
                  <c:v>0.99999737991622084</c:v>
                </c:pt>
                <c:pt idx="350">
                  <c:v>0.99999737933173927</c:v>
                </c:pt>
                <c:pt idx="351">
                  <c:v>0.99999737887596096</c:v>
                </c:pt>
                <c:pt idx="352">
                  <c:v>0.99999737854236392</c:v>
                </c:pt>
                <c:pt idx="353">
                  <c:v>0.99999737832504965</c:v>
                </c:pt>
                <c:pt idx="354">
                  <c:v>0.9999973782187046</c:v>
                </c:pt>
                <c:pt idx="355">
                  <c:v>0.99999737821856471</c:v>
                </c:pt>
                <c:pt idx="356">
                  <c:v>0.99999737832038116</c:v>
                </c:pt>
                <c:pt idx="357">
                  <c:v>0.99999737852038839</c:v>
                </c:pt>
                <c:pt idx="358">
                  <c:v>0.99999737881527606</c:v>
                </c:pt>
                <c:pt idx="359">
                  <c:v>0.99999737920216147</c:v>
                </c:pt>
                <c:pt idx="360">
                  <c:v>0.99999737967856372</c:v>
                </c:pt>
                <c:pt idx="361">
                  <c:v>0.99999738024238183</c:v>
                </c:pt>
                <c:pt idx="362">
                  <c:v>0.99999738089187185</c:v>
                </c:pt>
                <c:pt idx="363">
                  <c:v>0.99999738162562868</c:v>
                </c:pt>
                <c:pt idx="364">
                  <c:v>0.99999738244256697</c:v>
                </c:pt>
                <c:pt idx="365">
                  <c:v>0.99999738334190458</c:v>
                </c:pt>
                <c:pt idx="366">
                  <c:v>0.99999738432314833</c:v>
                </c:pt>
                <c:pt idx="367">
                  <c:v>0.99999738538607896</c:v>
                </c:pt>
                <c:pt idx="368">
                  <c:v>0.99999738653073966</c:v>
                </c:pt>
                <c:pt idx="369">
                  <c:v>0.99999738775742386</c:v>
                </c:pt>
                <c:pt idx="370">
                  <c:v>0.99999738906666547</c:v>
                </c:pt>
                <c:pt idx="371">
                  <c:v>0.99999739045922942</c:v>
                </c:pt>
                <c:pt idx="372">
                  <c:v>0.99999739193610315</c:v>
                </c:pt>
                <c:pt idx="373">
                  <c:v>0.9999973934984896</c:v>
                </c:pt>
                <c:pt idx="374">
                  <c:v>0.99999739514779973</c:v>
                </c:pt>
                <c:pt idx="375">
                  <c:v>0.99999739688564759</c:v>
                </c:pt>
                <c:pt idx="376">
                  <c:v>0.99999739871384452</c:v>
                </c:pt>
                <c:pt idx="377">
                  <c:v>0.9999974006343948</c:v>
                </c:pt>
                <c:pt idx="378">
                  <c:v>0.99999740264949144</c:v>
                </c:pt>
                <c:pt idx="379">
                  <c:v>0.99999740476151311</c:v>
                </c:pt>
                <c:pt idx="380">
                  <c:v>0.99999740697302053</c:v>
                </c:pt>
                <c:pt idx="381">
                  <c:v>0.99999740928675507</c:v>
                </c:pt>
                <c:pt idx="382">
                  <c:v>0.99999741170563516</c:v>
                </c:pt>
                <c:pt idx="383">
                  <c:v>0.99999741423275612</c:v>
                </c:pt>
                <c:pt idx="384">
                  <c:v>0.99999741687138721</c:v>
                </c:pt>
                <c:pt idx="385">
                  <c:v>0.99999741962497146</c:v>
                </c:pt>
                <c:pt idx="386">
                  <c:v>0.99999742249712453</c:v>
                </c:pt>
                <c:pt idx="387">
                  <c:v>0.99999742549163362</c:v>
                </c:pt>
                <c:pt idx="388">
                  <c:v>0.999997428612457</c:v>
                </c:pt>
                <c:pt idx="389">
                  <c:v>0.99999743186372392</c:v>
                </c:pt>
                <c:pt idx="390">
                  <c:v>0.99999743524973372</c:v>
                </c:pt>
                <c:pt idx="391">
                  <c:v>0.99999743877495517</c:v>
                </c:pt>
                <c:pt idx="392">
                  <c:v>0.99999744244402733</c:v>
                </c:pt>
                <c:pt idx="393">
                  <c:v>0.99999744626175757</c:v>
                </c:pt>
                <c:pt idx="394">
                  <c:v>0.99999745023312203</c:v>
                </c:pt>
                <c:pt idx="395">
                  <c:v>0.99999745436326493</c:v>
                </c:pt>
                <c:pt idx="396">
                  <c:v>0.99999745865749712</c:v>
                </c:pt>
                <c:pt idx="397">
                  <c:v>0.999997463121296</c:v>
                </c:pt>
                <c:pt idx="398">
                  <c:v>0.99999746776030329</c:v>
                </c:pt>
                <c:pt idx="399">
                  <c:v>0.99999747258032434</c:v>
                </c:pt>
                <c:pt idx="400">
                  <c:v>0.99999747758732505</c:v>
                </c:pt>
                <c:pt idx="401">
                  <c:v>0.99999748278743117</c:v>
                </c:pt>
                <c:pt idx="402">
                  <c:v>0.99999748818692391</c:v>
                </c:pt>
                <c:pt idx="403">
                  <c:v>0.99999749379223779</c:v>
                </c:pt>
                <c:pt idx="404">
                  <c:v>0.99999749960995599</c:v>
                </c:pt>
                <c:pt idx="405">
                  <c:v>0.99999750564680689</c:v>
                </c:pt>
                <c:pt idx="406">
                  <c:v>0.99999751190965813</c:v>
                </c:pt>
                <c:pt idx="407">
                  <c:v>0.99999751840551121</c:v>
                </c:pt>
                <c:pt idx="408">
                  <c:v>0.99999752514149465</c:v>
                </c:pt>
                <c:pt idx="409">
                  <c:v>0.99999753212485742</c:v>
                </c:pt>
                <c:pt idx="410">
                  <c:v>0.99999753936295999</c:v>
                </c:pt>
                <c:pt idx="411">
                  <c:v>0.99999754686326447</c:v>
                </c:pt>
                <c:pt idx="412">
                  <c:v>0.9999975546333264</c:v>
                </c:pt>
                <c:pt idx="413">
                  <c:v>0.99999756268078166</c:v>
                </c:pt>
                <c:pt idx="414">
                  <c:v>0.99999757101333475</c:v>
                </c:pt>
                <c:pt idx="415">
                  <c:v>0.99999757963874569</c:v>
                </c:pt>
                <c:pt idx="416">
                  <c:v>0.99999758856481458</c:v>
                </c:pt>
                <c:pt idx="417">
                  <c:v>0.9999975977993667</c:v>
                </c:pt>
                <c:pt idx="418">
                  <c:v>0.9999976073502338</c:v>
                </c:pt>
                <c:pt idx="419">
                  <c:v>0.99999761722523661</c:v>
                </c:pt>
                <c:pt idx="420">
                  <c:v>0.99999762743216447</c:v>
                </c:pt>
                <c:pt idx="421">
                  <c:v>0.99999763797875374</c:v>
                </c:pt>
                <c:pt idx="422">
                  <c:v>0.99999764887266585</c:v>
                </c:pt>
                <c:pt idx="423">
                  <c:v>0.99999766012146163</c:v>
                </c:pt>
                <c:pt idx="424">
                  <c:v>0.99999767173257692</c:v>
                </c:pt>
                <c:pt idx="425">
                  <c:v>0.99999768371329445</c:v>
                </c:pt>
                <c:pt idx="426">
                  <c:v>0.99999769607071609</c:v>
                </c:pt>
                <c:pt idx="427">
                  <c:v>0.99999770881173222</c:v>
                </c:pt>
                <c:pt idx="428">
                  <c:v>0.99999772194299097</c:v>
                </c:pt>
                <c:pt idx="429">
                  <c:v>0.99999773547086479</c:v>
                </c:pt>
                <c:pt idx="430">
                  <c:v>0.99999774940141783</c:v>
                </c:pt>
                <c:pt idx="431">
                  <c:v>0.99999776374036953</c:v>
                </c:pt>
                <c:pt idx="432">
                  <c:v>0.99999777849306004</c:v>
                </c:pt>
                <c:pt idx="433">
                  <c:v>0.9999977936644121</c:v>
                </c:pt>
                <c:pt idx="434">
                  <c:v>0.99999780925889392</c:v>
                </c:pt>
                <c:pt idx="435">
                  <c:v>0.99999782528048109</c:v>
                </c:pt>
                <c:pt idx="436">
                  <c:v>0.99999784173261719</c:v>
                </c:pt>
                <c:pt idx="437">
                  <c:v>0.99999785861817581</c:v>
                </c:pt>
                <c:pt idx="438">
                  <c:v>0.99999787593942047</c:v>
                </c:pt>
                <c:pt idx="439">
                  <c:v>0.99999789369796677</c:v>
                </c:pt>
                <c:pt idx="440">
                  <c:v>0.99999791189474396</c:v>
                </c:pt>
                <c:pt idx="441">
                  <c:v>0.99999793052995756</c:v>
                </c:pt>
                <c:pt idx="442">
                  <c:v>0.99999794960305233</c:v>
                </c:pt>
                <c:pt idx="443">
                  <c:v>0.99999796911267869</c:v>
                </c:pt>
                <c:pt idx="444">
                  <c:v>0.99999798905665771</c:v>
                </c:pt>
                <c:pt idx="445">
                  <c:v>0.99999800943195094</c:v>
                </c:pt>
                <c:pt idx="446">
                  <c:v>0.99999803023463119</c:v>
                </c:pt>
                <c:pt idx="447">
                  <c:v>0.99999805145985587</c:v>
                </c:pt>
                <c:pt idx="448">
                  <c:v>0.99999807310184419</c:v>
                </c:pt>
                <c:pt idx="449">
                  <c:v>0.99999809515385674</c:v>
                </c:pt>
                <c:pt idx="450">
                  <c:v>0.99999811760817992</c:v>
                </c:pt>
                <c:pt idx="451">
                  <c:v>0.99999814045611291</c:v>
                </c:pt>
                <c:pt idx="452">
                  <c:v>0.9999981636879598</c:v>
                </c:pt>
                <c:pt idx="453">
                  <c:v>0.99999818729302681</c:v>
                </c:pt>
                <c:pt idx="454">
                  <c:v>0.99999821125962285</c:v>
                </c:pt>
                <c:pt idx="455">
                  <c:v>0.9999982355750664</c:v>
                </c:pt>
                <c:pt idx="456">
                  <c:v>0.99999826022569671</c:v>
                </c:pt>
                <c:pt idx="457">
                  <c:v>0.99999828519689038</c:v>
                </c:pt>
                <c:pt idx="458">
                  <c:v>0.99999831047308474</c:v>
                </c:pt>
                <c:pt idx="459">
                  <c:v>0.99999833603780475</c:v>
                </c:pt>
                <c:pt idx="460">
                  <c:v>0.99999836187369617</c:v>
                </c:pt>
                <c:pt idx="461">
                  <c:v>0.99999838796256468</c:v>
                </c:pt>
                <c:pt idx="462">
                  <c:v>0.9999984142854198</c:v>
                </c:pt>
                <c:pt idx="463">
                  <c:v>0.99999844082252343</c:v>
                </c:pt>
                <c:pt idx="464">
                  <c:v>0.99999846755344468</c:v>
                </c:pt>
                <c:pt idx="465">
                  <c:v>0.99999849445711808</c:v>
                </c:pt>
                <c:pt idx="466">
                  <c:v>0.99999852151190671</c:v>
                </c:pt>
                <c:pt idx="467">
                  <c:v>0.99999854869566951</c:v>
                </c:pt>
                <c:pt idx="468">
                  <c:v>0.99999857598583097</c:v>
                </c:pt>
                <c:pt idx="469">
                  <c:v>0.99999860335945556</c:v>
                </c:pt>
                <c:pt idx="470">
                  <c:v>0.99999863079332385</c:v>
                </c:pt>
                <c:pt idx="471">
                  <c:v>0.99999865826401013</c:v>
                </c:pt>
                <c:pt idx="472">
                  <c:v>0.99999868574796313</c:v>
                </c:pt>
                <c:pt idx="473">
                  <c:v>0.99999871322158562</c:v>
                </c:pt>
                <c:pt idx="474">
                  <c:v>0.99999874066131589</c:v>
                </c:pt>
                <c:pt idx="475">
                  <c:v>0.99999876804370869</c:v>
                </c:pt>
                <c:pt idx="476">
                  <c:v>0.9999987953455145</c:v>
                </c:pt>
                <c:pt idx="477">
                  <c:v>0.99999882254375894</c:v>
                </c:pt>
                <c:pt idx="478">
                  <c:v>0.99999884961581786</c:v>
                </c:pt>
                <c:pt idx="479">
                  <c:v>0.99999887653949282</c:v>
                </c:pt>
                <c:pt idx="480">
                  <c:v>0.99999890329308061</c:v>
                </c:pt>
                <c:pt idx="481">
                  <c:v>0.99999892985544214</c:v>
                </c:pt>
                <c:pt idx="482">
                  <c:v>0.9999989562060646</c:v>
                </c:pt>
                <c:pt idx="483">
                  <c:v>0.99999898232512174</c:v>
                </c:pt>
                <c:pt idx="484">
                  <c:v>0.99999900819352794</c:v>
                </c:pt>
                <c:pt idx="485">
                  <c:v>0.99999903379298849</c:v>
                </c:pt>
                <c:pt idx="486">
                  <c:v>0.99999905910604325</c:v>
                </c:pt>
                <c:pt idx="487">
                  <c:v>0.99999908411610727</c:v>
                </c:pt>
                <c:pt idx="488">
                  <c:v>0.99999910880750353</c:v>
                </c:pt>
                <c:pt idx="489">
                  <c:v>0.99999913316549238</c:v>
                </c:pt>
                <c:pt idx="490">
                  <c:v>0.99999915717629362</c:v>
                </c:pt>
                <c:pt idx="491">
                  <c:v>0.99999918082710459</c:v>
                </c:pt>
                <c:pt idx="492">
                  <c:v>0.99999920410611254</c:v>
                </c:pt>
                <c:pt idx="493">
                  <c:v>0.99999922700250121</c:v>
                </c:pt>
                <c:pt idx="494">
                  <c:v>0.99999924950645269</c:v>
                </c:pt>
                <c:pt idx="495">
                  <c:v>0.99999927160914515</c:v>
                </c:pt>
                <c:pt idx="496">
                  <c:v>0.99999929330274506</c:v>
                </c:pt>
                <c:pt idx="497">
                  <c:v>0.99999931458039515</c:v>
                </c:pt>
                <c:pt idx="498">
                  <c:v>0.99999933543619957</c:v>
                </c:pt>
                <c:pt idx="499">
                  <c:v>0.99999935586520305</c:v>
                </c:pt>
                <c:pt idx="500">
                  <c:v>0.9999993758633694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8D-4704-88AF-3EDAA9F93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4576"/>
        <c:axId val="1754188080"/>
      </c:scatterChart>
      <c:scatterChart>
        <c:scatterStyle val="smoothMarker"/>
        <c:varyColors val="0"/>
        <c:ser>
          <c:idx val="2"/>
          <c:order val="1"/>
          <c:tx>
            <c:strRef>
              <c:f>Calculations!$AH$1</c:f>
              <c:strCache>
                <c:ptCount val="1"/>
                <c:pt idx="0">
                  <c:v>Zin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Calculations!$AH$3:$AH$503</c:f>
              <c:numCache>
                <c:formatCode>0.0E+00</c:formatCode>
                <c:ptCount val="501"/>
                <c:pt idx="0">
                  <c:v>0.49900106036367881</c:v>
                </c:pt>
                <c:pt idx="1">
                  <c:v>0.49900119513242147</c:v>
                </c:pt>
                <c:pt idx="2">
                  <c:v>0.49900134154859682</c:v>
                </c:pt>
                <c:pt idx="3">
                  <c:v>0.49900150061883397</c:v>
                </c:pt>
                <c:pt idx="4">
                  <c:v>0.49900167343675905</c:v>
                </c:pt>
                <c:pt idx="5">
                  <c:v>0.49900186119051515</c:v>
                </c:pt>
                <c:pt idx="6">
                  <c:v>0.49900206517092743</c:v>
                </c:pt>
                <c:pt idx="7">
                  <c:v>0.49900228678038122</c:v>
                </c:pt>
                <c:pt idx="8">
                  <c:v>0.49900252754246033</c:v>
                </c:pt>
                <c:pt idx="9">
                  <c:v>0.49900278911242185</c:v>
                </c:pt>
                <c:pt idx="10">
                  <c:v>0.49900307328857729</c:v>
                </c:pt>
                <c:pt idx="11">
                  <c:v>0.499003382024652</c:v>
                </c:pt>
                <c:pt idx="12">
                  <c:v>0.49900371744322003</c:v>
                </c:pt>
                <c:pt idx="13">
                  <c:v>0.49900408185029338</c:v>
                </c:pt>
                <c:pt idx="14">
                  <c:v>0.49900447775117568</c:v>
                </c:pt>
                <c:pt idx="15">
                  <c:v>0.49900490786768487</c:v>
                </c:pt>
                <c:pt idx="16">
                  <c:v>0.49900537515686327</c:v>
                </c:pt>
                <c:pt idx="17">
                  <c:v>0.49900588283130698</c:v>
                </c:pt>
                <c:pt idx="18">
                  <c:v>0.49900643438124853</c:v>
                </c:pt>
                <c:pt idx="19">
                  <c:v>0.49900703359854881</c:v>
                </c:pt>
                <c:pt idx="20">
                  <c:v>0.49900768460276501</c:v>
                </c:pt>
                <c:pt idx="21">
                  <c:v>0.49900839186946672</c:v>
                </c:pt>
                <c:pt idx="22">
                  <c:v>0.49900916026100151</c:v>
                </c:pt>
                <c:pt idx="23">
                  <c:v>0.49900999505991561</c:v>
                </c:pt>
                <c:pt idx="24">
                  <c:v>0.49901090200526671</c:v>
                </c:pt>
                <c:pt idx="25">
                  <c:v>0.49901188733207058</c:v>
                </c:pt>
                <c:pt idx="26">
                  <c:v>0.49901295781415606</c:v>
                </c:pt>
                <c:pt idx="27">
                  <c:v>0.49901412081072427</c:v>
                </c:pt>
                <c:pt idx="28">
                  <c:v>0.49901538431692832</c:v>
                </c:pt>
                <c:pt idx="29">
                  <c:v>0.49901675701882225</c:v>
                </c:pt>
                <c:pt idx="30">
                  <c:v>0.49901824835305703</c:v>
                </c:pt>
                <c:pt idx="31">
                  <c:v>0.49901986857173619</c:v>
                </c:pt>
                <c:pt idx="32">
                  <c:v>0.49902162881286743</c:v>
                </c:pt>
                <c:pt idx="33">
                  <c:v>0.49902354117690378</c:v>
                </c:pt>
                <c:pt idx="34">
                  <c:v>0.49902561880989305</c:v>
                </c:pt>
                <c:pt idx="35">
                  <c:v>0.49902787599381038</c:v>
                </c:pt>
                <c:pt idx="36">
                  <c:v>0.49903032824468929</c:v>
                </c:pt>
                <c:pt idx="37">
                  <c:v>0.49903299241922716</c:v>
                </c:pt>
                <c:pt idx="38">
                  <c:v>0.49903588683059663</c:v>
                </c:pt>
                <c:pt idx="39">
                  <c:v>0.49903903137425293</c:v>
                </c:pt>
                <c:pt idx="40">
                  <c:v>0.49904244766460509</c:v>
                </c:pt>
                <c:pt idx="41">
                  <c:v>0.49904615918348144</c:v>
                </c:pt>
                <c:pt idx="42">
                  <c:v>0.49905019144141238</c:v>
                </c:pt>
                <c:pt idx="43">
                  <c:v>0.4990545721528315</c:v>
                </c:pt>
                <c:pt idx="44">
                  <c:v>0.4990593314263912</c:v>
                </c:pt>
                <c:pt idx="45">
                  <c:v>0.49906450197170321</c:v>
                </c:pt>
                <c:pt idx="46">
                  <c:v>0.49907011932391238</c:v>
                </c:pt>
                <c:pt idx="47">
                  <c:v>0.49907622208763741</c:v>
                </c:pt>
                <c:pt idx="48">
                  <c:v>0.49908285220195314</c:v>
                </c:pt>
                <c:pt idx="49">
                  <c:v>0.49909005522821714</c:v>
                </c:pt>
                <c:pt idx="50">
                  <c:v>0.49909788066270544</c:v>
                </c:pt>
                <c:pt idx="51">
                  <c:v>0.49910638227619936</c:v>
                </c:pt>
                <c:pt idx="52">
                  <c:v>0.49911561848282338</c:v>
                </c:pt>
                <c:pt idx="53">
                  <c:v>0.49912565274066306</c:v>
                </c:pt>
                <c:pt idx="54">
                  <c:v>0.49913655398687667</c:v>
                </c:pt>
                <c:pt idx="55">
                  <c:v>0.49914839711026587</c:v>
                </c:pt>
                <c:pt idx="56">
                  <c:v>0.49916126346451933</c:v>
                </c:pt>
                <c:pt idx="57">
                  <c:v>0.49917524142560521</c:v>
                </c:pt>
                <c:pt idx="58">
                  <c:v>0.49919042699709731</c:v>
                </c:pt>
                <c:pt idx="59">
                  <c:v>0.49920692446753545</c:v>
                </c:pt>
                <c:pt idx="60">
                  <c:v>0.49922484712425774</c:v>
                </c:pt>
                <c:pt idx="61">
                  <c:v>0.49924431802853614</c:v>
                </c:pt>
                <c:pt idx="62">
                  <c:v>0.49926547085723577</c:v>
                </c:pt>
                <c:pt idx="63">
                  <c:v>0.49928845081666301</c:v>
                </c:pt>
                <c:pt idx="64">
                  <c:v>0.49931341563474479</c:v>
                </c:pt>
                <c:pt idx="65">
                  <c:v>0.49934053663819372</c:v>
                </c:pt>
                <c:pt idx="66">
                  <c:v>0.49936999992186265</c:v>
                </c:pt>
                <c:pt idx="67">
                  <c:v>0.49940200761809661</c:v>
                </c:pt>
                <c:pt idx="68">
                  <c:v>0.49943677927453545</c:v>
                </c:pt>
                <c:pt idx="69">
                  <c:v>0.49947455334950558</c:v>
                </c:pt>
                <c:pt idx="70">
                  <c:v>0.49951558883491526</c:v>
                </c:pt>
                <c:pt idx="71">
                  <c:v>0.4995601670173388</c:v>
                </c:pt>
                <c:pt idx="72">
                  <c:v>0.4996085933888843</c:v>
                </c:pt>
                <c:pt idx="73">
                  <c:v>0.49966119972034245</c:v>
                </c:pt>
                <c:pt idx="74">
                  <c:v>0.49971834631013179</c:v>
                </c:pt>
                <c:pt idx="75">
                  <c:v>0.49978042442364079</c:v>
                </c:pt>
                <c:pt idx="76">
                  <c:v>0.49984785893869932</c:v>
                </c:pt>
                <c:pt idx="77">
                  <c:v>0.49992111121416744</c:v>
                </c:pt>
                <c:pt idx="78">
                  <c:v>0.50000068219993654</c:v>
                </c:pt>
                <c:pt idx="79">
                  <c:v>0.50008711580805898</c:v>
                </c:pt>
                <c:pt idx="80">
                  <c:v>0.50018100256619735</c:v>
                </c:pt>
                <c:pt idx="81">
                  <c:v>0.50028298357620804</c:v>
                </c:pt>
                <c:pt idx="82">
                  <c:v>0.50039375480233916</c:v>
                </c:pt>
                <c:pt idx="83">
                  <c:v>0.50051407171531703</c:v>
                </c:pt>
                <c:pt idx="84">
                  <c:v>0.50064475432048261</c:v>
                </c:pt>
                <c:pt idx="85">
                  <c:v>0.50078669260011799</c:v>
                </c:pt>
                <c:pt idx="86">
                  <c:v>0.50094085240216579</c:v>
                </c:pt>
                <c:pt idx="87">
                  <c:v>0.50110828180972167</c:v>
                </c:pt>
                <c:pt idx="88">
                  <c:v>0.50129011802791767</c:v>
                </c:pt>
                <c:pt idx="89">
                  <c:v>0.50148759482712379</c:v>
                </c:pt>
                <c:pt idx="90">
                  <c:v>0.50170205058377304</c:v>
                </c:pt>
                <c:pt idx="91">
                  <c:v>0.501934936962529</c:v>
                </c:pt>
                <c:pt idx="92">
                  <c:v>0.50218782828594433</c:v>
                </c:pt>
                <c:pt idx="93">
                  <c:v>0.50246243164017257</c:v>
                </c:pt>
                <c:pt idx="94">
                  <c:v>0.50276059776767779</c:v>
                </c:pt>
                <c:pt idx="95">
                  <c:v>0.50308433280016918</c:v>
                </c:pt>
                <c:pt idx="96">
                  <c:v>0.50343581088713785</c:v>
                </c:pt>
                <c:pt idx="97">
                  <c:v>0.50381738777731588</c:v>
                </c:pt>
                <c:pt idx="98">
                  <c:v>0.50423161541206385</c:v>
                </c:pt>
                <c:pt idx="99">
                  <c:v>0.50468125759101212</c:v>
                </c:pt>
                <c:pt idx="100">
                  <c:v>0.50516930677115002</c:v>
                </c:pt>
                <c:pt idx="101">
                  <c:v>0.50569900206086849</c:v>
                </c:pt>
                <c:pt idx="102">
                  <c:v>0.50627384847007184</c:v>
                </c:pt>
                <c:pt idx="103">
                  <c:v>0.50689763747626537</c:v>
                </c:pt>
                <c:pt idx="104">
                  <c:v>0.50757446896427927</c:v>
                </c:pt>
                <c:pt idx="105">
                  <c:v>0.50830877459393975</c:v>
                </c:pt>
                <c:pt idx="106">
                  <c:v>0.50910534264517915</c:v>
                </c:pt>
                <c:pt idx="107">
                  <c:v>0.50996934438378627</c:v>
                </c:pt>
                <c:pt idx="108">
                  <c:v>0.51090636198280137</c:v>
                </c:pt>
                <c:pt idx="109">
                  <c:v>0.51192241802441307</c:v>
                </c:pt>
                <c:pt idx="110">
                  <c:v>0.51302400659475622</c:v>
                </c:pt>
                <c:pt idx="111">
                  <c:v>0.51421812596906269</c:v>
                </c:pt>
                <c:pt idx="112">
                  <c:v>0.51551231286699439</c:v>
                </c:pt>
                <c:pt idx="113">
                  <c:v>0.51691467823744208</c:v>
                </c:pt>
                <c:pt idx="114">
                  <c:v>0.5184339445085393</c:v>
                </c:pt>
                <c:pt idx="115">
                  <c:v>0.52007948421198835</c:v>
                </c:pt>
                <c:pt idx="116">
                  <c:v>0.52186135986108517</c:v>
                </c:pt>
                <c:pt idx="117">
                  <c:v>0.52379036492916586</c:v>
                </c:pt>
                <c:pt idx="118">
                  <c:v>0.5258780657398453</c:v>
                </c:pt>
                <c:pt idx="119">
                  <c:v>0.52813684404287708</c:v>
                </c:pt>
                <c:pt idx="120">
                  <c:v>0.53057994001028141</c:v>
                </c:pt>
                <c:pt idx="121">
                  <c:v>0.53322149534756136</c:v>
                </c:pt>
                <c:pt idx="122">
                  <c:v>0.53607659617539727</c:v>
                </c:pt>
                <c:pt idx="123">
                  <c:v>0.5391613152996253</c:v>
                </c:pt>
                <c:pt idx="124">
                  <c:v>0.54249275345325731</c:v>
                </c:pt>
                <c:pt idx="125">
                  <c:v>0.54608907906571469</c:v>
                </c:pt>
                <c:pt idx="126">
                  <c:v>0.54996956609348824</c:v>
                </c:pt>
                <c:pt idx="127">
                  <c:v>0.5541546294355334</c:v>
                </c:pt>
                <c:pt idx="128">
                  <c:v>0.55866585745818742</c:v>
                </c:pt>
                <c:pt idx="129">
                  <c:v>0.56352604117072891</c:v>
                </c:pt>
                <c:pt idx="130">
                  <c:v>0.56875919962611232</c:v>
                </c:pt>
                <c:pt idx="131">
                  <c:v>0.57439060117369301</c:v>
                </c:pt>
                <c:pt idx="132">
                  <c:v>0.58044678026327379</c:v>
                </c:pt>
                <c:pt idx="133">
                  <c:v>0.58695554959305862</c:v>
                </c:pt>
                <c:pt idx="134">
                  <c:v>0.59394600750764726</c:v>
                </c:pt>
                <c:pt idx="135">
                  <c:v>0.60144854068454467</c:v>
                </c:pt>
                <c:pt idx="136">
                  <c:v>0.60949482229594498</c:v>
                </c:pt>
                <c:pt idx="137">
                  <c:v>0.61811780599276211</c:v>
                </c:pt>
                <c:pt idx="138">
                  <c:v>0.62735171622467067</c:v>
                </c:pt>
                <c:pt idx="139">
                  <c:v>0.63723203557701891</c:v>
                </c:pt>
                <c:pt idx="140">
                  <c:v>0.64779548996565717</c:v>
                </c:pt>
                <c:pt idx="141">
                  <c:v>0.65908003267657844</c:v>
                </c:pt>
                <c:pt idx="142">
                  <c:v>0.67112482836125253</c:v>
                </c:pt>
                <c:pt idx="143">
                  <c:v>0.68397023819391134</c:v>
                </c:pt>
                <c:pt idx="144">
                  <c:v>0.6976578074580394</c:v>
                </c:pt>
                <c:pt idx="145">
                  <c:v>0.71223025685183439</c:v>
                </c:pt>
                <c:pt idx="146">
                  <c:v>0.72773147878439948</c:v>
                </c:pt>
                <c:pt idx="147">
                  <c:v>0.74420653987588048</c:v>
                </c:pt>
                <c:pt idx="148">
                  <c:v>0.76170169077818817</c:v>
                </c:pt>
                <c:pt idx="149">
                  <c:v>0.78026438430282641</c:v>
                </c:pt>
                <c:pt idx="150">
                  <c:v>0.79994330268500335</c:v>
                </c:pt>
                <c:pt idx="151">
                  <c:v>0.82078839463659303</c:v>
                </c:pt>
                <c:pt idx="152">
                  <c:v>0.84285092265303185</c:v>
                </c:pt>
                <c:pt idx="153">
                  <c:v>0.8661835208498192</c:v>
                </c:pt>
                <c:pt idx="154">
                  <c:v>0.89084026342130218</c:v>
                </c:pt>
                <c:pt idx="155">
                  <c:v>0.91687674364559879</c:v>
                </c:pt>
                <c:pt idx="156">
                  <c:v>0.94435016321054566</c:v>
                </c:pt>
                <c:pt idx="157">
                  <c:v>0.97331943151200617</c:v>
                </c:pt>
                <c:pt idx="158">
                  <c:v>1.0038452744792918</c:v>
                </c:pt>
                <c:pt idx="159">
                  <c:v>1.0359903524156149</c:v>
                </c:pt>
                <c:pt idx="160">
                  <c:v>1.0698193863025394</c:v>
                </c:pt>
                <c:pt idx="161">
                  <c:v>1.1053992920057107</c:v>
                </c:pt>
                <c:pt idx="162">
                  <c:v>1.1427993218315857</c:v>
                </c:pt>
                <c:pt idx="163">
                  <c:v>1.1820912129177323</c:v>
                </c:pt>
                <c:pt idx="164">
                  <c:v>1.2233493419894914</c:v>
                </c:pt>
                <c:pt idx="165">
                  <c:v>1.2666508860783041</c:v>
                </c:pt>
                <c:pt idx="166">
                  <c:v>1.3120759888690579</c:v>
                </c:pt>
                <c:pt idx="167">
                  <c:v>1.3597079324210679</c:v>
                </c:pt>
                <c:pt idx="168">
                  <c:v>1.4096333140868487</c:v>
                </c:pt>
                <c:pt idx="169">
                  <c:v>1.4619422285322443</c:v>
                </c:pt>
                <c:pt idx="170">
                  <c:v>1.5167284548384146</c:v>
                </c:pt>
                <c:pt idx="171">
                  <c:v>1.5740896487389693</c:v>
                </c:pt>
                <c:pt idx="172">
                  <c:v>1.6341275401134487</c:v>
                </c:pt>
                <c:pt idx="173">
                  <c:v>1.6969481359202536</c:v>
                </c:pt>
                <c:pt idx="174">
                  <c:v>1.7626619288081895</c:v>
                </c:pt>
                <c:pt idx="175">
                  <c:v>1.8313841116952694</c:v>
                </c:pt>
                <c:pt idx="176">
                  <c:v>1.9032347986477125</c:v>
                </c:pt>
                <c:pt idx="177">
                  <c:v>1.9783392524300973</c:v>
                </c:pt>
                <c:pt idx="178">
                  <c:v>2.0568281191309596</c:v>
                </c:pt>
                <c:pt idx="179">
                  <c:v>2.1388376702971672</c:v>
                </c:pt>
                <c:pt idx="180">
                  <c:v>2.2245100530350141</c:v>
                </c:pt>
                <c:pt idx="181">
                  <c:v>2.3139935485576086</c:v>
                </c:pt>
                <c:pt idx="182">
                  <c:v>2.4074428396770524</c:v>
                </c:pt>
                <c:pt idx="183">
                  <c:v>2.5050192877560691</c:v>
                </c:pt>
                <c:pt idx="184">
                  <c:v>2.6068912196486891</c:v>
                </c:pt>
                <c:pt idx="185">
                  <c:v>2.7132342251725894</c:v>
                </c:pt>
                <c:pt idx="186">
                  <c:v>2.8242314656681118</c:v>
                </c:pt>
                <c:pt idx="187">
                  <c:v>2.9400739942099294</c:v>
                </c:pt>
                <c:pt idx="188">
                  <c:v>3.0609610880485598</c:v>
                </c:pt>
                <c:pt idx="189">
                  <c:v>3.1871005938688124</c:v>
                </c:pt>
                <c:pt idx="190">
                  <c:v>3.3187092864629713</c:v>
                </c:pt>
                <c:pt idx="191">
                  <c:v>3.4560132414254348</c:v>
                </c:pt>
                <c:pt idx="192">
                  <c:v>3.5992482224859956</c:v>
                </c:pt>
                <c:pt idx="193">
                  <c:v>3.7486600841080788</c:v>
                </c:pt>
                <c:pt idx="194">
                  <c:v>3.9045051899865086</c:v>
                </c:pt>
                <c:pt idx="195">
                  <c:v>4.0670508480896412</c:v>
                </c:pt>
                <c:pt idx="196">
                  <c:v>4.2365757628964618</c:v>
                </c:pt>
                <c:pt idx="197">
                  <c:v>4.4133705054885244</c:v>
                </c:pt>
                <c:pt idx="198">
                  <c:v>4.5977380021613055</c:v>
                </c:pt>
                <c:pt idx="199">
                  <c:v>4.789994042224591</c:v>
                </c:pt>
                <c:pt idx="200">
                  <c:v>4.9904678056650145</c:v>
                </c:pt>
                <c:pt idx="201">
                  <c:v>5.1995024113441719</c:v>
                </c:pt>
                <c:pt idx="202">
                  <c:v>5.4174554864041076</c:v>
                </c:pt>
                <c:pt idx="203">
                  <c:v>5.6446997575481008</c:v>
                </c:pt>
                <c:pt idx="204">
                  <c:v>5.8816236648545361</c:v>
                </c:pt>
                <c:pt idx="205">
                  <c:v>6.1286319987706044</c:v>
                </c:pt>
                <c:pt idx="206">
                  <c:v>6.3861465609135157</c:v>
                </c:pt>
                <c:pt idx="207">
                  <c:v>6.6546068492825929</c:v>
                </c:pt>
                <c:pt idx="208">
                  <c:v>6.9344707684559523</c:v>
                </c:pt>
                <c:pt idx="209">
                  <c:v>7.2262153653043688</c:v>
                </c:pt>
                <c:pt idx="210">
                  <c:v>7.5303375907084193</c:v>
                </c:pt>
                <c:pt idx="211">
                  <c:v>7.8473550877027858</c:v>
                </c:pt>
                <c:pt idx="212">
                  <c:v>8.177807006402622</c:v>
                </c:pt>
                <c:pt idx="213">
                  <c:v>8.5222548459779457</c:v>
                </c:pt>
                <c:pt idx="214">
                  <c:v>8.8812833238414779</c:v>
                </c:pt>
                <c:pt idx="215">
                  <c:v>9.2555012720918519</c:v>
                </c:pt>
                <c:pt idx="216">
                  <c:v>9.6455425611136825</c:v>
                </c:pt>
                <c:pt idx="217">
                  <c:v>10.052067050067389</c:v>
                </c:pt>
                <c:pt idx="218">
                  <c:v>10.475761563808049</c:v>
                </c:pt>
                <c:pt idx="219">
                  <c:v>10.917340895547053</c:v>
                </c:pt>
                <c:pt idx="220">
                  <c:v>11.377548834308854</c:v>
                </c:pt>
                <c:pt idx="221">
                  <c:v>11.857159215935248</c:v>
                </c:pt>
                <c:pt idx="222">
                  <c:v>12.356976996042183</c:v>
                </c:pt>
                <c:pt idx="223">
                  <c:v>12.877839342939005</c:v>
                </c:pt>
                <c:pt idx="224">
                  <c:v>13.420616748065259</c:v>
                </c:pt>
                <c:pt idx="225">
                  <c:v>13.986214150980981</c:v>
                </c:pt>
                <c:pt idx="226">
                  <c:v>14.575572075358629</c:v>
                </c:pt>
                <c:pt idx="227">
                  <c:v>15.189667771749821</c:v>
                </c:pt>
                <c:pt idx="228">
                  <c:v>15.829516362142503</c:v>
                </c:pt>
                <c:pt idx="229">
                  <c:v>16.496171980458168</c:v>
                </c:pt>
                <c:pt idx="230">
                  <c:v>17.190728902166168</c:v>
                </c:pt>
                <c:pt idx="231">
                  <c:v>17.914322655091745</c:v>
                </c:pt>
                <c:pt idx="232">
                  <c:v>18.668131102257028</c:v>
                </c:pt>
                <c:pt idx="233">
                  <c:v>19.453375486202322</c:v>
                </c:pt>
                <c:pt idx="234">
                  <c:v>20.271321422676206</c:v>
                </c:pt>
                <c:pt idx="235">
                  <c:v>21.123279829839262</c:v>
                </c:pt>
                <c:pt idx="236">
                  <c:v>22.010607777176517</c:v>
                </c:pt>
                <c:pt idx="237">
                  <c:v>22.934709236147743</c:v>
                </c:pt>
                <c:pt idx="238">
                  <c:v>23.897035712194825</c:v>
                </c:pt>
                <c:pt idx="239">
                  <c:v>24.89908673506023</c:v>
                </c:pt>
                <c:pt idx="240">
                  <c:v>25.942410181424883</c:v>
                </c:pt>
                <c:pt idx="241">
                  <c:v>27.028602400636796</c:v>
                </c:pt>
                <c:pt idx="242">
                  <c:v>28.159308110748473</c:v>
                </c:pt>
                <c:pt idx="243">
                  <c:v>29.336220028208285</c:v>
                </c:pt>
                <c:pt idx="244">
                  <c:v>30.561078190336975</c:v>
                </c:pt>
                <c:pt idx="245">
                  <c:v>31.835668925173863</c:v>
                </c:pt>
                <c:pt idx="246">
                  <c:v>33.161823418382141</c:v>
                </c:pt>
                <c:pt idx="247">
                  <c:v>34.541415821695836</c:v>
                </c:pt>
                <c:pt idx="248">
                  <c:v>35.976360841868299</c:v>
                </c:pt>
                <c:pt idx="249">
                  <c:v>37.468610743300111</c:v>
                </c:pt>
                <c:pt idx="250">
                  <c:v>39.02015169154037</c:v>
                </c:pt>
                <c:pt idx="251">
                  <c:v>40.632999358732953</c:v>
                </c:pt>
                <c:pt idx="252">
                  <c:v>42.309193705960205</c:v>
                </c:pt>
                <c:pt idx="253">
                  <c:v>44.050792851407294</c:v>
                </c:pt>
                <c:pt idx="254">
                  <c:v>45.85986592759587</c:v>
                </c:pt>
                <c:pt idx="255">
                  <c:v>47.738484825745019</c:v>
                </c:pt>
                <c:pt idx="256">
                  <c:v>49.688714720989267</c:v>
                </c:pt>
                <c:pt idx="257">
                  <c:v>51.712603268981887</c:v>
                </c:pt>
                <c:pt idx="258">
                  <c:v>53.8121683628029</c:v>
                </c:pt>
                <c:pt idx="259">
                  <c:v>55.989384339530332</c:v>
                </c:pt>
                <c:pt idx="260">
                  <c:v>58.246166528879016</c:v>
                </c:pt>
                <c:pt idx="261">
                  <c:v>60.584354042641351</c:v>
                </c:pt>
                <c:pt idx="262">
                  <c:v>63.005690713952276</c:v>
                </c:pt>
                <c:pt idx="263">
                  <c:v>65.511804110471274</c:v>
                </c:pt>
                <c:pt idx="264">
                  <c:v>68.104182566288756</c:v>
                </c:pt>
                <c:pt idx="265">
                  <c:v>70.784150204580015</c:v>
                </c:pt>
                <c:pt idx="266">
                  <c:v>73.55283995768616</c:v>
                </c:pt>
                <c:pt idx="267">
                  <c:v>76.411164634216959</c:v>
                </c:pt>
                <c:pt idx="268">
                  <c:v>79.359786134767688</c:v>
                </c:pt>
                <c:pt idx="269">
                  <c:v>82.399082979412796</c:v>
                </c:pt>
                <c:pt idx="270">
                  <c:v>85.529116381730816</c:v>
                </c:pt>
                <c:pt idx="271">
                  <c:v>88.749595185538269</c:v>
                </c:pt>
                <c:pt idx="272">
                  <c:v>92.059840071327983</c:v>
                </c:pt>
                <c:pt idx="273">
                  <c:v>95.458747538348504</c:v>
                </c:pt>
                <c:pt idx="274">
                  <c:v>98.94475427340825</c:v>
                </c:pt>
                <c:pt idx="275">
                  <c:v>102.51580262598117</c:v>
                </c:pt>
                <c:pt idx="276">
                  <c:v>106.16930801716651</c:v>
                </c:pt>
                <c:pt idx="277">
                  <c:v>109.90212921264461</c:v>
                </c:pt>
                <c:pt idx="278">
                  <c:v>113.71054248095413</c:v>
                </c:pt>
                <c:pt idx="279">
                  <c:v>117.59022073138418</c:v>
                </c:pt>
                <c:pt idx="280">
                  <c:v>121.53621877275184</c:v>
                </c:pt>
                <c:pt idx="281">
                  <c:v>125.54296584740649</c:v>
                </c:pt>
                <c:pt idx="282">
                  <c:v>129.60426656582172</c:v>
                </c:pt>
                <c:pt idx="283">
                  <c:v>133.71331128892393</c:v>
                </c:pt>
                <c:pt idx="284">
                  <c:v>137.86269687187567</c:v>
                </c:pt>
                <c:pt idx="285">
                  <c:v>142.04445849075444</c:v>
                </c:pt>
                <c:pt idx="286">
                  <c:v>146.25011302173945</c:v>
                </c:pt>
                <c:pt idx="287">
                  <c:v>150.47071413415355</c:v>
                </c:pt>
                <c:pt idx="288">
                  <c:v>154.69691890138597</c:v>
                </c:pt>
                <c:pt idx="289">
                  <c:v>158.91906533928</c:v>
                </c:pt>
                <c:pt idx="290">
                  <c:v>163.12725986629715</c:v>
                </c:pt>
                <c:pt idx="291">
                  <c:v>167.31147326395231</c:v>
                </c:pt>
                <c:pt idx="292">
                  <c:v>171.46164332238777</c:v>
                </c:pt>
                <c:pt idx="293">
                  <c:v>175.56778200880387</c:v>
                </c:pt>
                <c:pt idx="294">
                  <c:v>179.62008471917841</c:v>
                </c:pt>
                <c:pt idx="295">
                  <c:v>183.60903898710367</c:v>
                </c:pt>
                <c:pt idx="296">
                  <c:v>187.52552994387841</c:v>
                </c:pt>
                <c:pt idx="297">
                  <c:v>191.36093986085231</c:v>
                </c:pt>
                <c:pt idx="298">
                  <c:v>195.10723926066566</c:v>
                </c:pt>
                <c:pt idx="299">
                  <c:v>198.75706735258856</c:v>
                </c:pt>
                <c:pt idx="300">
                  <c:v>202.30379991463693</c:v>
                </c:pt>
                <c:pt idx="301">
                  <c:v>205.74160319121395</c:v>
                </c:pt>
                <c:pt idx="302">
                  <c:v>209.06547287365152</c:v>
                </c:pt>
                <c:pt idx="303">
                  <c:v>212.27125775381577</c:v>
                </c:pt>
                <c:pt idx="304">
                  <c:v>215.35566815858556</c:v>
                </c:pt>
                <c:pt idx="305">
                  <c:v>218.31626975818719</c:v>
                </c:pt>
                <c:pt idx="306">
                  <c:v>221.15146377064852</c:v>
                </c:pt>
                <c:pt idx="307">
                  <c:v>223.8604549398944</c:v>
                </c:pt>
                <c:pt idx="308">
                  <c:v>226.4432089345222</c:v>
                </c:pt>
                <c:pt idx="309">
                  <c:v>228.9004009927628</c:v>
                </c:pt>
                <c:pt idx="310">
                  <c:v>231.23335772758648</c:v>
                </c:pt>
                <c:pt idx="311">
                  <c:v>233.44399401047298</c:v>
                </c:pt>
                <c:pt idx="312">
                  <c:v>235.53474678367971</c:v>
                </c:pt>
                <c:pt idx="313">
                  <c:v>237.50850752165755</c:v>
                </c:pt>
                <c:pt idx="314">
                  <c:v>239.36855488774762</c:v>
                </c:pt>
                <c:pt idx="315">
                  <c:v>241.11848892675638</c:v>
                </c:pt>
                <c:pt idx="316">
                  <c:v>242.76216791172234</c:v>
                </c:pt>
                <c:pt idx="317">
                  <c:v>244.30364873654742</c:v>
                </c:pt>
                <c:pt idx="318">
                  <c:v>245.74713152549549</c:v>
                </c:pt>
                <c:pt idx="319">
                  <c:v>247.09690892395707</c:v>
                </c:pt>
                <c:pt idx="320">
                  <c:v>248.35732034818389</c:v>
                </c:pt>
                <c:pt idx="321">
                  <c:v>249.53271130859491</c:v>
                </c:pt>
                <c:pt idx="322">
                  <c:v>250.62739778342737</c:v>
                </c:pt>
                <c:pt idx="323">
                  <c:v>251.64563550723315</c:v>
                </c:pt>
                <c:pt idx="324">
                  <c:v>252.59159395112758</c:v>
                </c:pt>
                <c:pt idx="325">
                  <c:v>253.46933470663191</c:v>
                </c:pt>
                <c:pt idx="326">
                  <c:v>254.28279394035945</c:v>
                </c:pt>
                <c:pt idx="327">
                  <c:v>255.03576855966986</c:v>
                </c:pt>
                <c:pt idx="328">
                  <c:v>255.73190571703887</c:v>
                </c:pt>
                <c:pt idx="329">
                  <c:v>256.37469528053629</c:v>
                </c:pt>
                <c:pt idx="330">
                  <c:v>256.96746490683648</c:v>
                </c:pt>
                <c:pt idx="331">
                  <c:v>257.5133773692823</c:v>
                </c:pt>
                <c:pt idx="332">
                  <c:v>258.01542981470959</c:v>
                </c:pt>
                <c:pt idx="333">
                  <c:v>258.47645464719869</c:v>
                </c:pt>
                <c:pt idx="334">
                  <c:v>258.89912176328107</c:v>
                </c:pt>
                <c:pt idx="335">
                  <c:v>259.28594189024034</c:v>
                </c:pt>
                <c:pt idx="336">
                  <c:v>259.63927080606294</c:v>
                </c:pt>
                <c:pt idx="337">
                  <c:v>259.96131424569575</c:v>
                </c:pt>
                <c:pt idx="338">
                  <c:v>260.25413332306334</c:v>
                </c:pt>
                <c:pt idx="339">
                  <c:v>260.51965032141914</c:v>
                </c:pt>
                <c:pt idx="340">
                  <c:v>260.75965472587706</c:v>
                </c:pt>
                <c:pt idx="341">
                  <c:v>260.97580939139033</c:v>
                </c:pt>
                <c:pt idx="342">
                  <c:v>261.16965675675908</c:v>
                </c:pt>
                <c:pt idx="343">
                  <c:v>261.34262503081368</c:v>
                </c:pt>
                <c:pt idx="344">
                  <c:v>261.49603429053917</c:v>
                </c:pt>
                <c:pt idx="345">
                  <c:v>261.63110244285571</c:v>
                </c:pt>
                <c:pt idx="346">
                  <c:v>261.74895101213707</c:v>
                </c:pt>
                <c:pt idx="347">
                  <c:v>261.85061072443858</c:v>
                </c:pt>
                <c:pt idx="348">
                  <c:v>261.93702686701164</c:v>
                </c:pt>
                <c:pt idx="349">
                  <c:v>262.00906440808257</c:v>
                </c:pt>
                <c:pt idx="350">
                  <c:v>262.06751286728593</c:v>
                </c:pt>
                <c:pt idx="351">
                  <c:v>262.11309093159468</c:v>
                </c:pt>
                <c:pt idx="352">
                  <c:v>262.1464508152518</c:v>
                </c:pt>
                <c:pt idx="353">
                  <c:v>262.1681823652093</c:v>
                </c:pt>
                <c:pt idx="354">
                  <c:v>262.17881691596989</c:v>
                </c:pt>
                <c:pt idx="355">
                  <c:v>262.17883089954864</c:v>
                </c:pt>
                <c:pt idx="356">
                  <c:v>262.16864921781644</c:v>
                </c:pt>
                <c:pt idx="357">
                  <c:v>262.14864838546578</c:v>
                </c:pt>
                <c:pt idx="358">
                  <c:v>262.11915945268208</c:v>
                </c:pt>
                <c:pt idx="359">
                  <c:v>262.08047071707409</c:v>
                </c:pt>
                <c:pt idx="360">
                  <c:v>262.03283023482174</c:v>
                </c:pt>
                <c:pt idx="361">
                  <c:v>261.97644814101153</c:v>
                </c:pt>
                <c:pt idx="362">
                  <c:v>261.91149878925194</c:v>
                </c:pt>
                <c:pt idx="363">
                  <c:v>261.83812272050625</c:v>
                </c:pt>
                <c:pt idx="364">
                  <c:v>261.75642847090398</c:v>
                </c:pt>
                <c:pt idx="365">
                  <c:v>261.6664942280475</c:v>
                </c:pt>
                <c:pt idx="366">
                  <c:v>261.56836934501524</c:v>
                </c:pt>
                <c:pt idx="367">
                  <c:v>261.462075720982</c:v>
                </c:pt>
                <c:pt idx="368">
                  <c:v>261.34760905693867</c:v>
                </c:pt>
                <c:pt idx="369">
                  <c:v>261.22493999471612</c:v>
                </c:pt>
                <c:pt idx="370">
                  <c:v>261.09401514711408</c:v>
                </c:pt>
                <c:pt idx="371">
                  <c:v>260.95475802652544</c:v>
                </c:pt>
                <c:pt idx="372">
                  <c:v>260.80706987920399</c:v>
                </c:pt>
                <c:pt idx="373">
                  <c:v>260.6508304318254</c:v>
                </c:pt>
                <c:pt idx="374">
                  <c:v>260.48589855679126</c:v>
                </c:pt>
                <c:pt idx="375">
                  <c:v>260.31211286233582</c:v>
                </c:pt>
                <c:pt idx="376">
                  <c:v>260.12929221321946</c:v>
                </c:pt>
                <c:pt idx="377">
                  <c:v>259.93723618751699</c:v>
                </c:pt>
                <c:pt idx="378">
                  <c:v>259.73572547476493</c:v>
                </c:pt>
                <c:pt idx="379">
                  <c:v>259.52452222047458</c:v>
                </c:pt>
                <c:pt idx="380">
                  <c:v>259.30337032183729</c:v>
                </c:pt>
                <c:pt idx="381">
                  <c:v>259.07199567922811</c:v>
                </c:pt>
                <c:pt idx="382">
                  <c:v>258.83010640798886</c:v>
                </c:pt>
                <c:pt idx="383">
                  <c:v>258.5773930147933</c:v>
                </c:pt>
                <c:pt idx="384">
                  <c:v>258.31352854277634</c:v>
                </c:pt>
                <c:pt idx="385">
                  <c:v>258.03816868956091</c:v>
                </c:pt>
                <c:pt idx="386">
                  <c:v>257.75095190215728</c:v>
                </c:pt>
                <c:pt idx="387">
                  <c:v>257.45149945271049</c:v>
                </c:pt>
                <c:pt idx="388">
                  <c:v>257.13941549902557</c:v>
                </c:pt>
                <c:pt idx="389">
                  <c:v>256.81428713374356</c:v>
                </c:pt>
                <c:pt idx="390">
                  <c:v>256.47568442609759</c:v>
                </c:pt>
                <c:pt idx="391">
                  <c:v>256.12316046012955</c:v>
                </c:pt>
                <c:pt idx="392">
                  <c:v>255.75625137335129</c:v>
                </c:pt>
                <c:pt idx="393">
                  <c:v>255.37447639980897</c:v>
                </c:pt>
                <c:pt idx="394">
                  <c:v>254.97733792164493</c:v>
                </c:pt>
                <c:pt idx="395">
                  <c:v>254.56432153326773</c:v>
                </c:pt>
                <c:pt idx="396">
                  <c:v>254.13489612237012</c:v>
                </c:pt>
                <c:pt idx="397">
                  <c:v>253.68851397211304</c:v>
                </c:pt>
                <c:pt idx="398">
                  <c:v>253.22461088892152</c:v>
                </c:pt>
                <c:pt idx="399">
                  <c:v>252.74260636044033</c:v>
                </c:pt>
                <c:pt idx="400">
                  <c:v>252.24190374832489</c:v>
                </c:pt>
                <c:pt idx="401">
                  <c:v>251.72189052068157</c:v>
                </c:pt>
                <c:pt idx="402">
                  <c:v>251.18193852909192</c:v>
                </c:pt>
                <c:pt idx="403">
                  <c:v>250.62140433527867</c:v>
                </c:pt>
                <c:pt idx="404">
                  <c:v>250.03962959261767</c:v>
                </c:pt>
                <c:pt idx="405">
                  <c:v>249.4359414877994</c:v>
                </c:pt>
                <c:pt idx="406">
                  <c:v>248.80965324806951</c:v>
                </c:pt>
                <c:pt idx="407">
                  <c:v>248.16006471955708</c:v>
                </c:pt>
                <c:pt idx="408">
                  <c:v>247.48646302230725</c:v>
                </c:pt>
                <c:pt idx="409">
                  <c:v>246.78812328766844</c:v>
                </c:pt>
                <c:pt idx="410">
                  <c:v>246.06430948373603</c:v>
                </c:pt>
                <c:pt idx="411">
                  <c:v>245.31427533456011</c:v>
                </c:pt>
                <c:pt idx="412">
                  <c:v>244.5372653387619</c:v>
                </c:pt>
                <c:pt idx="413">
                  <c:v>243.73251589319938</c:v>
                </c:pt>
                <c:pt idx="414">
                  <c:v>242.89925652713097</c:v>
                </c:pt>
                <c:pt idx="415">
                  <c:v>242.03671125222363</c:v>
                </c:pt>
                <c:pt idx="416">
                  <c:v>241.14410003345569</c:v>
                </c:pt>
                <c:pt idx="417">
                  <c:v>240.22064038576718</c:v>
                </c:pt>
                <c:pt idx="418">
                  <c:v>239.26554910085241</c:v>
                </c:pt>
                <c:pt idx="419">
                  <c:v>238.27804410811865</c:v>
                </c:pt>
                <c:pt idx="420">
                  <c:v>237.25734647331342</c:v>
                </c:pt>
                <c:pt idx="421">
                  <c:v>236.2026825376586</c:v>
                </c:pt>
                <c:pt idx="422">
                  <c:v>235.11328619972949</c:v>
                </c:pt>
                <c:pt idx="423">
                  <c:v>233.98840134141241</c:v>
                </c:pt>
                <c:pt idx="424">
                  <c:v>232.82728439846315</c:v>
                </c:pt>
                <c:pt idx="425">
                  <c:v>231.62920707511498</c:v>
                </c:pt>
                <c:pt idx="426">
                  <c:v>230.39345920113152</c:v>
                </c:pt>
                <c:pt idx="427">
                  <c:v>229.11935172841768</c:v>
                </c:pt>
                <c:pt idx="428">
                  <c:v>227.80621986301645</c:v>
                </c:pt>
                <c:pt idx="429">
                  <c:v>226.45342632683855</c:v>
                </c:pt>
                <c:pt idx="430">
                  <c:v>225.06036474198382</c:v>
                </c:pt>
                <c:pt idx="431">
                  <c:v>223.62646312878735</c:v>
                </c:pt>
                <c:pt idx="432">
                  <c:v>222.15118750709527</c:v>
                </c:pt>
                <c:pt idx="433">
                  <c:v>220.63404558836322</c:v>
                </c:pt>
                <c:pt idx="434">
                  <c:v>219.0745905443828</c:v>
                </c:pt>
                <c:pt idx="435">
                  <c:v>217.47242483645138</c:v>
                </c:pt>
                <c:pt idx="436">
                  <c:v>215.82720408687089</c:v>
                </c:pt>
                <c:pt idx="437">
                  <c:v>214.1386409727144</c:v>
                </c:pt>
                <c:pt idx="438">
                  <c:v>212.40650911979992</c:v>
                </c:pt>
                <c:pt idx="439">
                  <c:v>210.63064697295917</c:v>
                </c:pt>
                <c:pt idx="440">
                  <c:v>208.81096161681393</c:v>
                </c:pt>
                <c:pt idx="441">
                  <c:v>206.94743251955467</c:v>
                </c:pt>
                <c:pt idx="442">
                  <c:v>205.04011517065354</c:v>
                </c:pt>
                <c:pt idx="443">
                  <c:v>203.08914458197572</c:v>
                </c:pt>
                <c:pt idx="444">
                  <c:v>201.09473862061304</c:v>
                </c:pt>
                <c:pt idx="445">
                  <c:v>199.05720114076871</c:v>
                </c:pt>
                <c:pt idx="446">
                  <c:v>196.97692488138557</c:v>
                </c:pt>
                <c:pt idx="447">
                  <c:v>194.85439409585439</c:v>
                </c:pt>
                <c:pt idx="448">
                  <c:v>192.69018688017286</c:v>
                </c:pt>
                <c:pt idx="449">
                  <c:v>190.48497716632352</c:v>
                </c:pt>
                <c:pt idx="450">
                  <c:v>188.23953634847297</c:v>
                </c:pt>
                <c:pt idx="451">
                  <c:v>185.95473451084763</c:v>
                </c:pt>
                <c:pt idx="452">
                  <c:v>183.63154122786352</c:v>
                </c:pt>
                <c:pt idx="453">
                  <c:v>181.27102590929266</c:v>
                </c:pt>
                <c:pt idx="454">
                  <c:v>178.87435766585975</c:v>
                </c:pt>
                <c:pt idx="455">
                  <c:v>176.4428046738177</c:v>
                </c:pt>
                <c:pt idx="456">
                  <c:v>173.97773302058687</c:v>
                </c:pt>
                <c:pt idx="457">
                  <c:v>171.48060501752792</c:v>
                </c:pt>
                <c:pt idx="458">
                  <c:v>168.95297697029812</c:v>
                </c:pt>
                <c:pt idx="459">
                  <c:v>166.39649640193352</c:v>
                </c:pt>
                <c:pt idx="460">
                  <c:v>163.81289872883315</c:v>
                </c:pt>
                <c:pt idx="461">
                  <c:v>161.20400339502248</c:v>
                </c:pt>
                <c:pt idx="462">
                  <c:v>158.57170947550176</c:v>
                </c:pt>
                <c:pt idx="463">
                  <c:v>155.91799076493569</c:v>
                </c:pt>
                <c:pt idx="464">
                  <c:v>153.24489037345157</c:v>
                </c:pt>
                <c:pt idx="465">
                  <c:v>150.5545148566799</c:v>
                </c:pt>
                <c:pt idx="466">
                  <c:v>147.84902791245364</c:v>
                </c:pt>
                <c:pt idx="467">
                  <c:v>145.13064368150404</c:v>
                </c:pt>
                <c:pt idx="468">
                  <c:v>142.40161969416326</c:v>
                </c:pt>
                <c:pt idx="469">
                  <c:v>139.66424950928689</c:v>
                </c:pt>
                <c:pt idx="470">
                  <c:v>136.92085509531276</c:v>
                </c:pt>
                <c:pt idx="471">
                  <c:v>134.17377900652605</c:v>
                </c:pt>
                <c:pt idx="472">
                  <c:v>131.42537641013499</c:v>
                </c:pt>
                <c:pt idx="473">
                  <c:v>128.67800702157859</c:v>
                </c:pt>
                <c:pt idx="474">
                  <c:v>125.9340270066611</c:v>
                </c:pt>
                <c:pt idx="475">
                  <c:v>123.19578090951271</c:v>
                </c:pt>
                <c:pt idx="476">
                  <c:v>120.46559366504341</c:v>
                </c:pt>
                <c:pt idx="477">
                  <c:v>117.74576275351446</c:v>
                </c:pt>
                <c:pt idx="478">
                  <c:v>115.03855055308584</c:v>
                </c:pt>
                <c:pt idx="479">
                  <c:v>112.34617694375598</c:v>
                </c:pt>
                <c:pt idx="480">
                  <c:v>109.67081221303687</c:v>
                </c:pt>
                <c:pt idx="481">
                  <c:v>107.01457031005995</c:v>
                </c:pt>
                <c:pt idx="482">
                  <c:v>104.37950249066624</c:v>
                </c:pt>
                <c:pt idx="483">
                  <c:v>101.7675913914256</c:v>
                </c:pt>
                <c:pt idx="484">
                  <c:v>99.180745565610849</c:v>
                </c:pt>
                <c:pt idx="485">
                  <c:v>96.62079450893728</c:v>
                </c:pt>
                <c:pt idx="486">
                  <c:v>94.089484197488844</c:v>
                </c:pt>
                <c:pt idx="487">
                  <c:v>91.588473154786726</c:v>
                </c:pt>
                <c:pt idx="488">
                  <c:v>89.119329059456248</c:v>
                </c:pt>
                <c:pt idx="489">
                  <c:v>86.683525899546595</c:v>
                </c:pt>
                <c:pt idx="490">
                  <c:v>84.282441674295811</c:v>
                </c:pt>
                <c:pt idx="491">
                  <c:v>81.917356639096795</c:v>
                </c:pt>
                <c:pt idx="492">
                  <c:v>79.58945208466676</c:v>
                </c:pt>
                <c:pt idx="493">
                  <c:v>77.299809637005723</c:v>
                </c:pt>
                <c:pt idx="494">
                  <c:v>75.049411060701289</c:v>
                </c:pt>
                <c:pt idx="495">
                  <c:v>72.83913854451923</c:v>
                </c:pt>
                <c:pt idx="496">
                  <c:v>70.6697754450487</c:v>
                </c:pt>
                <c:pt idx="497">
                  <c:v>68.542007461459789</c:v>
                </c:pt>
                <c:pt idx="498">
                  <c:v>66.456424212193696</c:v>
                </c:pt>
                <c:pt idx="499">
                  <c:v>64.413521182614673</c:v>
                </c:pt>
                <c:pt idx="500">
                  <c:v>62.413702011348107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E8D-4704-88AF-3EDAA9F93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389535"/>
        <c:axId val="1016397695"/>
      </c:scatterChart>
      <c:valAx>
        <c:axId val="20540845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8080"/>
        <c:crossesAt val="0"/>
        <c:crossBetween val="midCat"/>
      </c:valAx>
      <c:valAx>
        <c:axId val="175418808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Photocurrent</a:t>
                </a:r>
                <a:r>
                  <a:rPr lang="en-US" baseline="0"/>
                  <a:t> Transferred to Feedback Network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4576"/>
        <c:crossesAt val="0"/>
        <c:crossBetween val="midCat"/>
      </c:valAx>
      <c:valAx>
        <c:axId val="101639769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Zin (</a:t>
                </a:r>
                <a:r>
                  <a:rPr lang="el-GR"/>
                  <a:t>Ω)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7030A0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389535"/>
        <c:crosses val="max"/>
        <c:crossBetween val="midCat"/>
      </c:valAx>
      <c:valAx>
        <c:axId val="1016389535"/>
        <c:scaling>
          <c:logBase val="10"/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101639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</a:t>
            </a:r>
            <a:r>
              <a:rPr lang="en-US" baseline="0"/>
              <a:t> RMS Voltage Noise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Calculations!$AF$1</c:f>
              <c:strCache>
                <c:ptCount val="1"/>
                <c:pt idx="0">
                  <c:v>eo RTO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Calculations!$AF$3:$AF$503</c:f>
              <c:numCache>
                <c:formatCode>0.00E+00</c:formatCode>
                <c:ptCount val="501"/>
                <c:pt idx="0">
                  <c:v>9.1538448818890138E-8</c:v>
                </c:pt>
                <c:pt idx="1">
                  <c:v>1.1036900674730148E-7</c:v>
                </c:pt>
                <c:pt idx="2">
                  <c:v>1.2959386683669433E-7</c:v>
                </c:pt>
                <c:pt idx="3">
                  <c:v>1.4922128557074815E-7</c:v>
                </c:pt>
                <c:pt idx="4">
                  <c:v>1.6925969231964817E-7</c:v>
                </c:pt>
                <c:pt idx="5">
                  <c:v>1.8971769296023977E-7</c:v>
                </c:pt>
                <c:pt idx="6">
                  <c:v>2.1060407357198674E-7</c:v>
                </c:pt>
                <c:pt idx="7">
                  <c:v>2.3192780421032139E-7</c:v>
                </c:pt>
                <c:pt idx="8">
                  <c:v>2.5369804275900594E-7</c:v>
                </c:pt>
                <c:pt idx="9">
                  <c:v>2.7592413886316122E-7</c:v>
                </c:pt>
                <c:pt idx="10">
                  <c:v>2.9861563794465059E-7</c:v>
                </c:pt>
                <c:pt idx="11">
                  <c:v>3.2178228530154367E-7</c:v>
                </c:pt>
                <c:pt idx="12">
                  <c:v>3.4543403029342116E-7</c:v>
                </c:pt>
                <c:pt idx="13">
                  <c:v>3.6958103061431762E-7</c:v>
                </c:pt>
                <c:pt idx="14">
                  <c:v>3.9423365665513751E-7</c:v>
                </c:pt>
                <c:pt idx="15">
                  <c:v>4.1940249595741776E-7</c:v>
                </c:pt>
                <c:pt idx="16">
                  <c:v>4.4509835776035046E-7</c:v>
                </c:pt>
                <c:pt idx="17">
                  <c:v>4.7133227764301683E-7</c:v>
                </c:pt>
                <c:pt idx="18">
                  <c:v>4.9811552226382845E-7</c:v>
                </c:pt>
                <c:pt idx="19">
                  <c:v>5.2545959419920887E-7</c:v>
                </c:pt>
                <c:pt idx="20">
                  <c:v>5.5337623688359528E-7</c:v>
                </c:pt>
                <c:pt idx="21">
                  <c:v>5.8187743965288134E-7</c:v>
                </c:pt>
                <c:pt idx="22">
                  <c:v>6.1097544289346657E-7</c:v>
                </c:pt>
                <c:pt idx="23">
                  <c:v>6.406827432991257E-7</c:v>
                </c:pt>
                <c:pt idx="24">
                  <c:v>6.7101209923795121E-7</c:v>
                </c:pt>
                <c:pt idx="25">
                  <c:v>7.0197653623168069E-7</c:v>
                </c:pt>
                <c:pt idx="26">
                  <c:v>7.3358935254975527E-7</c:v>
                </c:pt>
                <c:pt idx="27">
                  <c:v>7.6586412492051701E-7</c:v>
                </c:pt>
                <c:pt idx="28">
                  <c:v>7.9881471436199466E-7</c:v>
                </c:pt>
                <c:pt idx="29">
                  <c:v>8.3245527213478277E-7</c:v>
                </c:pt>
                <c:pt idx="30">
                  <c:v>8.6680024581957325E-7</c:v>
                </c:pt>
                <c:pt idx="31">
                  <c:v>9.0186438552194443E-7</c:v>
                </c:pt>
                <c:pt idx="32">
                  <c:v>9.3766275020707744E-7</c:v>
                </c:pt>
                <c:pt idx="33">
                  <c:v>9.7421071416711752E-7</c:v>
                </c:pt>
                <c:pt idx="34">
                  <c:v>1.0115239736239584E-6</c:v>
                </c:pt>
                <c:pt idx="35">
                  <c:v>1.0496185534702862E-6</c:v>
                </c:pt>
                <c:pt idx="36">
                  <c:v>1.0885108141517776E-6</c:v>
                </c:pt>
                <c:pt idx="37">
                  <c:v>1.1282174586934067E-6</c:v>
                </c:pt>
                <c:pt idx="38">
                  <c:v>1.1687555398728801E-6</c:v>
                </c:pt>
                <c:pt idx="39">
                  <c:v>1.2101424675442808E-6</c:v>
                </c:pt>
                <c:pt idx="40">
                  <c:v>1.2523960161150635E-6</c:v>
                </c:pt>
                <c:pt idx="41">
                  <c:v>1.2955343321796165E-6</c:v>
                </c:pt>
                <c:pt idx="42">
                  <c:v>1.3395759423126662E-6</c:v>
                </c:pt>
                <c:pt idx="43">
                  <c:v>1.3845397610258709E-6</c:v>
                </c:pt>
                <c:pt idx="44">
                  <c:v>1.4304450988910226E-6</c:v>
                </c:pt>
                <c:pt idx="45">
                  <c:v>1.4773116708333441E-6</c:v>
                </c:pt>
                <c:pt idx="46">
                  <c:v>1.5251596045984443E-6</c:v>
                </c:pt>
                <c:pt idx="47">
                  <c:v>1.5740094493965674E-6</c:v>
                </c:pt>
                <c:pt idx="48">
                  <c:v>1.6238821847278482E-6</c:v>
                </c:pt>
                <c:pt idx="49">
                  <c:v>1.674799229392365E-6</c:v>
                </c:pt>
                <c:pt idx="50">
                  <c:v>1.7267824506888567E-6</c:v>
                </c:pt>
                <c:pt idx="51">
                  <c:v>1.77985417380606E-6</c:v>
                </c:pt>
                <c:pt idx="52">
                  <c:v>1.8340371914106948E-6</c:v>
                </c:pt>
                <c:pt idx="53">
                  <c:v>1.8893547734362165E-6</c:v>
                </c:pt>
                <c:pt idx="54">
                  <c:v>1.9458306770765433E-6</c:v>
                </c:pt>
                <c:pt idx="55">
                  <c:v>2.0034891569890473E-6</c:v>
                </c:pt>
                <c:pt idx="56">
                  <c:v>2.0623549757111881E-6</c:v>
                </c:pt>
                <c:pt idx="57">
                  <c:v>2.1224534142952717E-6</c:v>
                </c:pt>
                <c:pt idx="58">
                  <c:v>2.1838102831658926E-6</c:v>
                </c:pt>
                <c:pt idx="59">
                  <c:v>2.2464519332047283E-6</c:v>
                </c:pt>
                <c:pt idx="60">
                  <c:v>2.3104052670674447E-6</c:v>
                </c:pt>
                <c:pt idx="61">
                  <c:v>2.3756977507375714E-6</c:v>
                </c:pt>
                <c:pt idx="62">
                  <c:v>2.4423574253223148E-6</c:v>
                </c:pt>
                <c:pt idx="63">
                  <c:v>2.5104129190953654E-6</c:v>
                </c:pt>
                <c:pt idx="64">
                  <c:v>2.5798934597918828E-6</c:v>
                </c:pt>
                <c:pt idx="65">
                  <c:v>2.650828887160929E-6</c:v>
                </c:pt>
                <c:pt idx="66">
                  <c:v>2.7232496657807497E-6</c:v>
                </c:pt>
                <c:pt idx="67">
                  <c:v>2.7971868981423983E-6</c:v>
                </c:pt>
                <c:pt idx="68">
                  <c:v>2.8726723380073326E-6</c:v>
                </c:pt>
                <c:pt idx="69">
                  <c:v>2.9497384040447126E-6</c:v>
                </c:pt>
                <c:pt idx="70">
                  <c:v>3.0284181937542616E-6</c:v>
                </c:pt>
                <c:pt idx="71">
                  <c:v>3.1087454976806648E-6</c:v>
                </c:pt>
                <c:pt idx="72">
                  <c:v>3.1907548139256227E-6</c:v>
                </c:pt>
                <c:pt idx="73">
                  <c:v>3.2744813629637749E-6</c:v>
                </c:pt>
                <c:pt idx="74">
                  <c:v>3.3599611027688723E-6</c:v>
                </c:pt>
                <c:pt idx="75">
                  <c:v>3.447230744256689E-6</c:v>
                </c:pt>
                <c:pt idx="76">
                  <c:v>3.5363277670513064E-6</c:v>
                </c:pt>
                <c:pt idx="77">
                  <c:v>3.6272904355815446E-6</c:v>
                </c:pt>
                <c:pt idx="78">
                  <c:v>3.7201578155144484E-6</c:v>
                </c:pt>
                <c:pt idx="79">
                  <c:v>3.814969790532897E-6</c:v>
                </c:pt>
                <c:pt idx="80">
                  <c:v>3.9117670794645341E-6</c:v>
                </c:pt>
                <c:pt idx="81">
                  <c:v>4.0105912537693801E-6</c:v>
                </c:pt>
                <c:pt idx="82">
                  <c:v>4.1114847553936427E-6</c:v>
                </c:pt>
                <c:pt idx="83">
                  <c:v>4.2144909149973821E-6</c:v>
                </c:pt>
                <c:pt idx="84">
                  <c:v>4.3196539705638809E-6</c:v>
                </c:pt>
                <c:pt idx="85">
                  <c:v>4.4270190863986901E-6</c:v>
                </c:pt>
                <c:pt idx="86">
                  <c:v>4.5366323725265326E-6</c:v>
                </c:pt>
                <c:pt idx="87">
                  <c:v>4.6485409044943824E-6</c:v>
                </c:pt>
                <c:pt idx="88">
                  <c:v>4.7627927435892385E-6</c:v>
                </c:pt>
                <c:pt idx="89">
                  <c:v>4.8794369574792694E-6</c:v>
                </c:pt>
                <c:pt idx="90">
                  <c:v>4.9985236412872028E-6</c:v>
                </c:pt>
                <c:pt idx="91">
                  <c:v>5.1201039391050138E-6</c:v>
                </c:pt>
                <c:pt idx="92">
                  <c:v>5.2442300659591537E-6</c:v>
                </c:pt>
                <c:pt idx="93">
                  <c:v>5.3709553302357516E-6</c:v>
                </c:pt>
                <c:pt idx="94">
                  <c:v>5.5003341565754474E-6</c:v>
                </c:pt>
                <c:pt idx="95">
                  <c:v>5.6324221092476581E-6</c:v>
                </c:pt>
                <c:pt idx="96">
                  <c:v>5.7672759160143556E-6</c:v>
                </c:pt>
                <c:pt idx="97">
                  <c:v>5.9049534924935954E-6</c:v>
                </c:pt>
                <c:pt idx="98">
                  <c:v>6.0455139670332625E-6</c:v>
                </c:pt>
                <c:pt idx="99">
                  <c:v>6.1890177061057487E-6</c:v>
                </c:pt>
                <c:pt idx="100">
                  <c:v>6.3355263402344384E-6</c:v>
                </c:pt>
                <c:pt idx="101">
                  <c:v>6.4851027904631959E-6</c:v>
                </c:pt>
                <c:pt idx="102">
                  <c:v>6.6378112953801833E-6</c:v>
                </c:pt>
                <c:pt idx="103">
                  <c:v>6.7937174387076738E-6</c:v>
                </c:pt>
                <c:pt idx="104">
                  <c:v>6.9528881774696854E-6</c:v>
                </c:pt>
                <c:pt idx="105">
                  <c:v>7.1153918707495717E-6</c:v>
                </c:pt>
                <c:pt idx="106">
                  <c:v>7.2812983090499332E-6</c:v>
                </c:pt>
                <c:pt idx="107">
                  <c:v>7.4506787442674689E-6</c:v>
                </c:pt>
                <c:pt idx="108">
                  <c:v>7.6236059202956692E-6</c:v>
                </c:pt>
                <c:pt idx="109">
                  <c:v>7.8001541042685254E-6</c:v>
                </c:pt>
                <c:pt idx="110">
                  <c:v>7.9803991184586754E-6</c:v>
                </c:pt>
                <c:pt idx="111">
                  <c:v>8.1644183728437391E-6</c:v>
                </c:pt>
                <c:pt idx="112">
                  <c:v>8.3522908983548554E-6</c:v>
                </c:pt>
                <c:pt idx="113">
                  <c:v>8.5440973808217256E-6</c:v>
                </c:pt>
                <c:pt idx="114">
                  <c:v>8.739920195628792E-6</c:v>
                </c:pt>
                <c:pt idx="115">
                  <c:v>8.9398434430974847E-6</c:v>
                </c:pt>
                <c:pt idx="116">
                  <c:v>9.1439529846097508E-6</c:v>
                </c:pt>
                <c:pt idx="117">
                  <c:v>9.352336479488484E-6</c:v>
                </c:pt>
                <c:pt idx="118">
                  <c:v>9.5650834226507021E-6</c:v>
                </c:pt>
                <c:pt idx="119">
                  <c:v>9.7822851830497611E-6</c:v>
                </c:pt>
                <c:pt idx="120">
                  <c:v>1.0004035042923127E-5</c:v>
                </c:pt>
                <c:pt idx="121">
                  <c:v>1.0230428237862707E-5</c:v>
                </c:pt>
                <c:pt idx="122">
                  <c:v>1.0461561997725009E-5</c:v>
                </c:pt>
                <c:pt idx="123">
                  <c:v>1.0697535588398799E-5</c:v>
                </c:pt>
                <c:pt idx="124">
                  <c:v>1.0938450354448294E-5</c:v>
                </c:pt>
                <c:pt idx="125">
                  <c:v>1.1184409762650384E-5</c:v>
                </c:pt>
                <c:pt idx="126">
                  <c:v>1.1435519446444642E-5</c:v>
                </c:pt>
                <c:pt idx="127">
                  <c:v>1.1691887251315429E-5</c:v>
                </c:pt>
                <c:pt idx="128">
                  <c:v>1.1953623281125719E-5</c:v>
                </c:pt>
                <c:pt idx="129">
                  <c:v>1.2220839945422736E-5</c:v>
                </c:pt>
                <c:pt idx="130">
                  <c:v>1.2493652007735954E-5</c:v>
                </c:pt>
                <c:pt idx="131">
                  <c:v>1.2772176634888376E-5</c:v>
                </c:pt>
                <c:pt idx="132">
                  <c:v>1.30565334473426E-5</c:v>
                </c:pt>
                <c:pt idx="133">
                  <c:v>1.3346844570603531E-5</c:v>
                </c:pt>
                <c:pt idx="134">
                  <c:v>1.3643234687700127E-5</c:v>
                </c:pt>
                <c:pt idx="135">
                  <c:v>1.3945831092769113E-5</c:v>
                </c:pt>
                <c:pt idx="136">
                  <c:v>1.4254763745764021E-5</c:v>
                </c:pt>
                <c:pt idx="137">
                  <c:v>1.4570165328313485E-5</c:v>
                </c:pt>
                <c:pt idx="138">
                  <c:v>1.4892171300753299E-5</c:v>
                </c:pt>
                <c:pt idx="139">
                  <c:v>1.5220919960357223E-5</c:v>
                </c:pt>
                <c:pt idx="140">
                  <c:v>1.5556552500792148E-5</c:v>
                </c:pt>
                <c:pt idx="141">
                  <c:v>1.5899213072823787E-5</c:v>
                </c:pt>
                <c:pt idx="142">
                  <c:v>1.6249048846299774E-5</c:v>
                </c:pt>
                <c:pt idx="143">
                  <c:v>1.6606210073437402E-5</c:v>
                </c:pt>
                <c:pt idx="144">
                  <c:v>1.6970850153444328E-5</c:v>
                </c:pt>
                <c:pt idx="145">
                  <c:v>1.7343125698500778E-5</c:v>
                </c:pt>
                <c:pt idx="146">
                  <c:v>1.772319660113277E-5</c:v>
                </c:pt>
                <c:pt idx="147">
                  <c:v>1.8111226103006503E-5</c:v>
                </c:pt>
                <c:pt idx="148">
                  <c:v>1.8507380865174801E-5</c:v>
                </c:pt>
                <c:pt idx="149">
                  <c:v>1.8911831039807281E-5</c:v>
                </c:pt>
                <c:pt idx="150">
                  <c:v>1.9324750343436662E-5</c:v>
                </c:pt>
                <c:pt idx="151">
                  <c:v>1.9746316131754608E-5</c:v>
                </c:pt>
                <c:pt idx="152">
                  <c:v>2.0176709475991179E-5</c:v>
                </c:pt>
                <c:pt idx="153">
                  <c:v>2.0616115240912987E-5</c:v>
                </c:pt>
                <c:pt idx="154">
                  <c:v>2.106472216447607E-5</c:v>
                </c:pt>
                <c:pt idx="155">
                  <c:v>2.1522722939170508E-5</c:v>
                </c:pt>
                <c:pt idx="156">
                  <c:v>2.1990314295094705E-5</c:v>
                </c:pt>
                <c:pt idx="157">
                  <c:v>2.2467697084798566E-5</c:v>
                </c:pt>
                <c:pt idx="158">
                  <c:v>2.2955076369935732E-5</c:v>
                </c:pt>
                <c:pt idx="159">
                  <c:v>2.3452661509766274E-5</c:v>
                </c:pt>
                <c:pt idx="160">
                  <c:v>2.3960666251552623E-5</c:v>
                </c:pt>
                <c:pt idx="161">
                  <c:v>2.4479308822892671E-5</c:v>
                </c:pt>
                <c:pt idx="162">
                  <c:v>2.5008812026035441E-5</c:v>
                </c:pt>
                <c:pt idx="163">
                  <c:v>2.5549403334226273E-5</c:v>
                </c:pt>
                <c:pt idx="164">
                  <c:v>2.6101314990129909E-5</c:v>
                </c:pt>
                <c:pt idx="165">
                  <c:v>2.6664784106381611E-5</c:v>
                </c:pt>
                <c:pt idx="166">
                  <c:v>2.7240052768318218E-5</c:v>
                </c:pt>
                <c:pt idx="167">
                  <c:v>2.782736813894289E-5</c:v>
                </c:pt>
                <c:pt idx="168">
                  <c:v>2.8426982566179317E-5</c:v>
                </c:pt>
                <c:pt idx="169">
                  <c:v>2.9039153692473341E-5</c:v>
                </c:pt>
                <c:pt idx="170">
                  <c:v>2.9664144566802217E-5</c:v>
                </c:pt>
                <c:pt idx="171">
                  <c:v>3.0302223759154183E-5</c:v>
                </c:pt>
                <c:pt idx="172">
                  <c:v>3.0953665477543778E-5</c:v>
                </c:pt>
                <c:pt idx="173">
                  <c:v>3.1618749687631047E-5</c:v>
                </c:pt>
                <c:pt idx="174">
                  <c:v>3.2297762235015929E-5</c:v>
                </c:pt>
                <c:pt idx="175">
                  <c:v>3.2990994970282448E-5</c:v>
                </c:pt>
                <c:pt idx="176">
                  <c:v>3.3698745876870936E-5</c:v>
                </c:pt>
                <c:pt idx="177">
                  <c:v>3.4421319201860298E-5</c:v>
                </c:pt>
                <c:pt idx="178">
                  <c:v>3.5159025589746684E-5</c:v>
                </c:pt>
                <c:pt idx="179">
                  <c:v>3.5912182219309341E-5</c:v>
                </c:pt>
                <c:pt idx="180">
                  <c:v>3.6681112943659548E-5</c:v>
                </c:pt>
                <c:pt idx="181">
                  <c:v>3.7466148433573819E-5</c:v>
                </c:pt>
                <c:pt idx="182">
                  <c:v>3.8267626324218459E-5</c:v>
                </c:pt>
                <c:pt idx="183">
                  <c:v>3.9085891365379087E-5</c:v>
                </c:pt>
                <c:pt idx="184">
                  <c:v>3.9921295575315525E-5</c:v>
                </c:pt>
                <c:pt idx="185">
                  <c:v>4.0774198398370337E-5</c:v>
                </c:pt>
                <c:pt idx="186">
                  <c:v>4.1644966866467541E-5</c:v>
                </c:pt>
                <c:pt idx="187">
                  <c:v>4.2533975764647089E-5</c:v>
                </c:pt>
                <c:pt idx="188">
                  <c:v>4.3441607800791081E-5</c:v>
                </c:pt>
                <c:pt idx="189">
                  <c:v>4.4368253779708171E-5</c:v>
                </c:pt>
                <c:pt idx="190">
                  <c:v>4.5314312781755242E-5</c:v>
                </c:pt>
                <c:pt idx="191">
                  <c:v>4.6280192346188148E-5</c:v>
                </c:pt>
                <c:pt idx="192">
                  <c:v>4.7266308659448326E-5</c:v>
                </c:pt>
                <c:pt idx="193">
                  <c:v>4.8273086748607684E-5</c:v>
                </c:pt>
                <c:pt idx="194">
                  <c:v>4.930096068021207E-5</c:v>
                </c:pt>
                <c:pt idx="195">
                  <c:v>5.0350373764782753E-5</c:v>
                </c:pt>
                <c:pt idx="196">
                  <c:v>5.1421778767256677E-5</c:v>
                </c:pt>
                <c:pt idx="197">
                  <c:v>5.2515638123669764E-5</c:v>
                </c:pt>
                <c:pt idx="198">
                  <c:v>5.3632424164413206E-5</c:v>
                </c:pt>
                <c:pt idx="199">
                  <c:v>5.4772619344421225E-5</c:v>
                </c:pt>
                <c:pt idx="200">
                  <c:v>5.5936716480679962E-5</c:v>
                </c:pt>
                <c:pt idx="201">
                  <c:v>5.7125218997481891E-5</c:v>
                </c:pt>
                <c:pt idx="202">
                  <c:v>5.833864117988771E-5</c:v>
                </c:pt>
                <c:pt idx="203">
                  <c:v>5.957750843590027E-5</c:v>
                </c:pt>
                <c:pt idx="204">
                  <c:v>6.0842357567900667E-5</c:v>
                </c:pt>
                <c:pt idx="205">
                  <c:v>6.2133737053947981E-5</c:v>
                </c:pt>
                <c:pt idx="206">
                  <c:v>6.3452207339599891E-5</c:v>
                </c:pt>
                <c:pt idx="207">
                  <c:v>6.479834114097384E-5</c:v>
                </c:pt>
                <c:pt idx="208">
                  <c:v>6.6172723759836273E-5</c:v>
                </c:pt>
                <c:pt idx="209">
                  <c:v>6.7575953411582555E-5</c:v>
                </c:pt>
                <c:pt idx="210">
                  <c:v>6.9008641567053336E-5</c:v>
                </c:pt>
                <c:pt idx="211">
                  <c:v>7.0471413309224434E-5</c:v>
                </c:pt>
                <c:pt idx="212">
                  <c:v>7.1964907705907214E-5</c:v>
                </c:pt>
                <c:pt idx="213">
                  <c:v>7.3489778199707948E-5</c:v>
                </c:pt>
                <c:pt idx="214">
                  <c:v>7.5046693016615678E-5</c:v>
                </c:pt>
                <c:pt idx="215">
                  <c:v>7.6636335594722601E-5</c:v>
                </c:pt>
                <c:pt idx="216">
                  <c:v>7.8259405034727719E-5</c:v>
                </c:pt>
                <c:pt idx="217">
                  <c:v>7.9916616574037132E-5</c:v>
                </c:pt>
                <c:pt idx="218">
                  <c:v>8.1608702086450712E-5</c:v>
                </c:pt>
                <c:pt idx="219">
                  <c:v>8.3336410609621665E-5</c:v>
                </c:pt>
                <c:pt idx="220">
                  <c:v>8.5100508902687577E-5</c:v>
                </c:pt>
                <c:pt idx="221">
                  <c:v>8.6901782036706768E-5</c:v>
                </c:pt>
                <c:pt idx="222">
                  <c:v>8.8741034020789627E-5</c:v>
                </c:pt>
                <c:pt idx="223">
                  <c:v>9.0619088467094592E-5</c:v>
                </c:pt>
                <c:pt idx="224">
                  <c:v>9.2536789298164571E-5</c:v>
                </c:pt>
                <c:pt idx="225">
                  <c:v>9.4495001500412271E-5</c:v>
                </c:pt>
                <c:pt idx="226">
                  <c:v>9.6494611927926206E-5</c:v>
                </c:pt>
                <c:pt idx="227">
                  <c:v>9.8536530161162712E-5</c:v>
                </c:pt>
                <c:pt idx="228">
                  <c:v>1.0062168942551692E-4</c:v>
                </c:pt>
                <c:pt idx="229">
                  <c:v>1.0275104757522794E-4</c:v>
                </c:pt>
                <c:pt idx="230">
                  <c:v>1.0492558814857131E-4</c:v>
                </c:pt>
                <c:pt idx="231">
                  <c:v>1.0714632150083054E-4</c:v>
                </c:pt>
                <c:pt idx="232">
                  <c:v>1.0941428602211351E-4</c:v>
                </c:pt>
                <c:pt idx="233">
                  <c:v>1.1173054944769596E-4</c:v>
                </c:pt>
                <c:pt idx="234">
                  <c:v>1.140962102692295E-4</c:v>
                </c:pt>
                <c:pt idx="235">
                  <c:v>1.1651239925584514E-4</c:v>
                </c:pt>
                <c:pt idx="236">
                  <c:v>1.1898028109491559E-4</c:v>
                </c:pt>
                <c:pt idx="237">
                  <c:v>1.2150105616300369E-4</c:v>
                </c:pt>
                <c:pt idx="238">
                  <c:v>1.2407596243832177E-4</c:v>
                </c:pt>
                <c:pt idx="239">
                  <c:v>1.2670627756684402E-4</c:v>
                </c:pt>
                <c:pt idx="240">
                  <c:v>1.2939332109504893E-4</c:v>
                </c:pt>
                <c:pt idx="241">
                  <c:v>1.3213845688310653E-4</c:v>
                </c:pt>
                <c:pt idx="242">
                  <c:v>1.3494309571315322E-4</c:v>
                </c:pt>
                <c:pt idx="243">
                  <c:v>1.3780869810809426E-4</c:v>
                </c:pt>
                <c:pt idx="244">
                  <c:v>1.4073677737712329E-4</c:v>
                </c:pt>
                <c:pt idx="245">
                  <c:v>1.4372890290481578E-4</c:v>
                </c:pt>
                <c:pt idx="246">
                  <c:v>1.4678670370120889E-4</c:v>
                </c:pt>
                <c:pt idx="247">
                  <c:v>1.499118722306853E-4</c:v>
                </c:pt>
                <c:pt idx="248">
                  <c:v>1.5310616853768039E-4</c:v>
                </c:pt>
                <c:pt idx="249">
                  <c:v>1.563714246871794E-4</c:v>
                </c:pt>
                <c:pt idx="250">
                  <c:v>1.5970954953759754E-4</c:v>
                </c:pt>
                <c:pt idx="251">
                  <c:v>1.6312253386286584E-4</c:v>
                </c:pt>
                <c:pt idx="252">
                  <c:v>1.666124558392956E-4</c:v>
                </c:pt>
                <c:pt idx="253">
                  <c:v>1.7018148691096992E-4</c:v>
                </c:pt>
                <c:pt idx="254">
                  <c:v>1.7383189804490523E-4</c:v>
                </c:pt>
                <c:pt idx="255">
                  <c:v>1.775660663839275E-4</c:v>
                </c:pt>
                <c:pt idx="256">
                  <c:v>1.8138648230099389E-4</c:v>
                </c:pt>
                <c:pt idx="257">
                  <c:v>1.8529575685343253E-4</c:v>
                </c:pt>
                <c:pt idx="258">
                  <c:v>1.8929662962914625E-4</c:v>
                </c:pt>
                <c:pt idx="259">
                  <c:v>1.9339197696909664E-4</c:v>
                </c:pt>
                <c:pt idx="260">
                  <c:v>1.9758482054124706E-4</c:v>
                </c:pt>
                <c:pt idx="261">
                  <c:v>2.0187833623048316E-4</c:v>
                </c:pt>
                <c:pt idx="262">
                  <c:v>2.062758632967887E-4</c:v>
                </c:pt>
                <c:pt idx="263">
                  <c:v>2.1078091374008659E-4</c:v>
                </c:pt>
                <c:pt idx="264">
                  <c:v>2.1539718179468742E-4</c:v>
                </c:pt>
                <c:pt idx="265">
                  <c:v>2.2012855345929992E-4</c:v>
                </c:pt>
                <c:pt idx="266">
                  <c:v>2.2497911595022283E-4</c:v>
                </c:pt>
                <c:pt idx="267">
                  <c:v>2.2995316694592456E-4</c:v>
                </c:pt>
                <c:pt idx="268">
                  <c:v>2.3505522347111465E-4</c:v>
                </c:pt>
                <c:pt idx="269">
                  <c:v>2.4029003024813732E-4</c:v>
                </c:pt>
                <c:pt idx="270">
                  <c:v>2.4566256732373715E-4</c:v>
                </c:pt>
                <c:pt idx="271">
                  <c:v>2.5117805676076402E-4</c:v>
                </c:pt>
                <c:pt idx="272">
                  <c:v>2.5684196816816717E-4</c:v>
                </c:pt>
                <c:pt idx="273">
                  <c:v>2.6266002282974575E-4</c:v>
                </c:pt>
                <c:pt idx="274">
                  <c:v>2.6863819618379179E-4</c:v>
                </c:pt>
                <c:pt idx="275">
                  <c:v>2.7478271840322948E-4</c:v>
                </c:pt>
                <c:pt idx="276">
                  <c:v>2.8110007283040957E-4</c:v>
                </c:pt>
                <c:pt idx="277">
                  <c:v>2.8759699203357122E-4</c:v>
                </c:pt>
                <c:pt idx="278">
                  <c:v>2.9428045127421755E-4</c:v>
                </c:pt>
                <c:pt idx="279">
                  <c:v>3.0115765920709514E-4</c:v>
                </c:pt>
                <c:pt idx="280">
                  <c:v>3.082360456776157E-4</c:v>
                </c:pt>
                <c:pt idx="281">
                  <c:v>3.155232465354436E-4</c:v>
                </c:pt>
                <c:pt idx="282">
                  <c:v>3.2302708544709773E-4</c:v>
                </c:pt>
                <c:pt idx="283">
                  <c:v>3.3075555276364238E-4</c:v>
                </c:pt>
                <c:pt idx="284">
                  <c:v>3.3871678158008166E-4</c:v>
                </c:pt>
                <c:pt idx="285">
                  <c:v>3.4691902120845194E-4</c:v>
                </c:pt>
                <c:pt idx="286">
                  <c:v>3.5537060837371613E-4</c:v>
                </c:pt>
                <c:pt idx="287">
                  <c:v>3.640799365267914E-4</c:v>
                </c:pt>
                <c:pt idx="288">
                  <c:v>3.730554237483731E-4</c:v>
                </c:pt>
                <c:pt idx="289">
                  <c:v>3.8230547978650956E-4</c:v>
                </c:pt>
                <c:pt idx="290">
                  <c:v>3.9183847282607792E-4</c:v>
                </c:pt>
                <c:pt idx="291">
                  <c:v>4.0166269662575323E-4</c:v>
                </c:pt>
                <c:pt idx="292">
                  <c:v>4.1178633867476567E-4</c:v>
                </c:pt>
                <c:pt idx="293">
                  <c:v>4.2221745001565182E-4</c:v>
                </c:pt>
                <c:pt idx="294">
                  <c:v>4.3296391734945104E-4</c:v>
                </c:pt>
                <c:pt idx="295">
                  <c:v>4.4403343798677796E-4</c:v>
                </c:pt>
                <c:pt idx="296">
                  <c:v>4.554334981336631E-4</c:v>
                </c:pt>
                <c:pt idx="297">
                  <c:v>4.6717135490801617E-4</c:v>
                </c:pt>
                <c:pt idx="298">
                  <c:v>4.7925402237513942E-4</c:v>
                </c:pt>
                <c:pt idx="299">
                  <c:v>4.9168826177384403E-4</c:v>
                </c:pt>
                <c:pt idx="300">
                  <c:v>5.0448057598384186E-4</c:v>
                </c:pt>
                <c:pt idx="301">
                  <c:v>5.1763720816572624E-4</c:v>
                </c:pt>
                <c:pt idx="302">
                  <c:v>5.3116414439231699E-4</c:v>
                </c:pt>
                <c:pt idx="303">
                  <c:v>5.4506711998906598E-4</c:v>
                </c:pt>
                <c:pt idx="304">
                  <c:v>5.593516292154042E-4</c:v>
                </c:pt>
                <c:pt idx="305">
                  <c:v>5.7402293785100691E-4</c:v>
                </c:pt>
                <c:pt idx="306">
                  <c:v>5.8908609820250315E-4</c:v>
                </c:pt>
                <c:pt idx="307">
                  <c:v>6.0454596601748525E-4</c:v>
                </c:pt>
                <c:pt idx="308">
                  <c:v>6.2040721878305147E-4</c:v>
                </c:pt>
                <c:pt idx="309">
                  <c:v>6.3667437489392065E-4</c:v>
                </c:pt>
                <c:pt idx="310">
                  <c:v>6.5335181319804768E-4</c:v>
                </c:pt>
                <c:pt idx="311">
                  <c:v>6.704437924628814E-4</c:v>
                </c:pt>
                <c:pt idx="312">
                  <c:v>6.8795447034993051E-4</c:v>
                </c:pt>
                <c:pt idx="313">
                  <c:v>7.0588792153612658E-4</c:v>
                </c:pt>
                <c:pt idx="314">
                  <c:v>7.2424815467475709E-4</c:v>
                </c:pt>
                <c:pt idx="315">
                  <c:v>7.4303912794392826E-4</c:v>
                </c:pt>
                <c:pt idx="316">
                  <c:v>7.622647629844764E-4</c:v>
                </c:pt>
                <c:pt idx="317">
                  <c:v>7.8192895708022051E-4</c:v>
                </c:pt>
                <c:pt idx="318">
                  <c:v>8.0203559348019954E-4</c:v>
                </c:pt>
                <c:pt idx="319">
                  <c:v>8.2258854980418749E-4</c:v>
                </c:pt>
                <c:pt idx="320">
                  <c:v>8.4359170450886995E-4</c:v>
                </c:pt>
                <c:pt idx="321">
                  <c:v>8.6504894142243403E-4</c:v>
                </c:pt>
                <c:pt idx="322">
                  <c:v>8.869641523801151E-4</c:v>
                </c:pt>
                <c:pt idx="323">
                  <c:v>9.0934123801273033E-4</c:v>
                </c:pt>
                <c:pt idx="324">
                  <c:v>9.3218410675491477E-4</c:v>
                </c:pt>
                <c:pt idx="325">
                  <c:v>9.5549667215017581E-4</c:v>
                </c:pt>
                <c:pt idx="326">
                  <c:v>9.7928284853659531E-4</c:v>
                </c:pt>
                <c:pt idx="327">
                  <c:v>1.0035465452006371E-3</c:v>
                </c:pt>
                <c:pt idx="328">
                  <c:v>1.0282916590876651E-3</c:v>
                </c:pt>
                <c:pt idx="329">
                  <c:v>1.0535220661569281E-3</c:v>
                </c:pt>
                <c:pt idx="330">
                  <c:v>1.0792416114665158E-3</c:v>
                </c:pt>
                <c:pt idx="331">
                  <c:v>1.1054540980704681E-3</c:v>
                </c:pt>
                <c:pt idx="332">
                  <c:v>1.1321632748063075E-3</c:v>
                </c:pt>
                <c:pt idx="333">
                  <c:v>1.1593728230470113E-3</c:v>
                </c:pt>
                <c:pt idx="334">
                  <c:v>1.1870863424871599E-3</c:v>
                </c:pt>
                <c:pt idx="335">
                  <c:v>1.2153073360288856E-3</c:v>
                </c:pt>
                <c:pt idx="336">
                  <c:v>1.2440391938294854E-3</c:v>
                </c:pt>
                <c:pt idx="337">
                  <c:v>1.2732851765692613E-3</c:v>
                </c:pt>
                <c:pt idx="338">
                  <c:v>1.3030483979954589E-3</c:v>
                </c:pt>
                <c:pt idx="339">
                  <c:v>1.3333318067960676E-3</c:v>
                </c:pt>
                <c:pt idx="340">
                  <c:v>1.3641381678558846E-3</c:v>
                </c:pt>
                <c:pt idx="341">
                  <c:v>1.3954700429465281E-3</c:v>
                </c:pt>
                <c:pt idx="342">
                  <c:v>1.4273297709021095E-3</c:v>
                </c:pt>
                <c:pt idx="343">
                  <c:v>1.4597194473329807E-3</c:v>
                </c:pt>
                <c:pt idx="344">
                  <c:v>1.4926409039313553E-3</c:v>
                </c:pt>
                <c:pt idx="345">
                  <c:v>1.5260956874246314E-3</c:v>
                </c:pt>
                <c:pt idx="346">
                  <c:v>1.5600850382348577E-3</c:v>
                </c:pt>
                <c:pt idx="347">
                  <c:v>1.5946098689059774E-3</c:v>
                </c:pt>
                <c:pt idx="348">
                  <c:v>1.629670742364164E-3</c:v>
                </c:pt>
                <c:pt idx="349">
                  <c:v>1.6652678500806723E-3</c:v>
                </c:pt>
                <c:pt idx="350">
                  <c:v>1.7014009902111419E-3</c:v>
                </c:pt>
                <c:pt idx="351">
                  <c:v>1.7380695457900788E-3</c:v>
                </c:pt>
                <c:pt idx="352">
                  <c:v>1.775272463064286E-3</c:v>
                </c:pt>
                <c:pt idx="353">
                  <c:v>1.8130082300541826E-3</c:v>
                </c:pt>
                <c:pt idx="354">
                  <c:v>1.8512748554372121E-3</c:v>
                </c:pt>
                <c:pt idx="355">
                  <c:v>1.8900698478527447E-3</c:v>
                </c:pt>
                <c:pt idx="356">
                  <c:v>1.9293901957329832E-3</c:v>
                </c:pt>
                <c:pt idx="357">
                  <c:v>1.9692323477692613E-3</c:v>
                </c:pt>
                <c:pt idx="358">
                  <c:v>2.0095921941276742E-3</c:v>
                </c:pt>
                <c:pt idx="359">
                  <c:v>2.0504650485320959E-3</c:v>
                </c:pt>
                <c:pt idx="360">
                  <c:v>2.091845631336253E-3</c:v>
                </c:pt>
                <c:pt idx="361">
                  <c:v>2.1337280537094372E-3</c:v>
                </c:pt>
                <c:pt idx="362">
                  <c:v>2.1761058030626453E-3</c:v>
                </c:pt>
                <c:pt idx="363">
                  <c:v>2.2189717298432589E-3</c:v>
                </c:pt>
                <c:pt idx="364">
                  <c:v>2.2623180358267406E-3</c:v>
                </c:pt>
                <c:pt idx="365">
                  <c:v>2.3061362640331108E-3</c:v>
                </c:pt>
                <c:pt idx="366">
                  <c:v>2.3504172903941337E-3</c:v>
                </c:pt>
                <c:pt idx="367">
                  <c:v>2.3951513172940178E-3</c:v>
                </c:pt>
                <c:pt idx="368">
                  <c:v>2.4403278691020585E-3</c:v>
                </c:pt>
                <c:pt idx="369">
                  <c:v>2.485935789809855E-3</c:v>
                </c:pt>
                <c:pt idx="370">
                  <c:v>2.5319632428785648E-3</c:v>
                </c:pt>
                <c:pt idx="371">
                  <c:v>2.5783977133930201E-3</c:v>
                </c:pt>
                <c:pt idx="372">
                  <c:v>2.6252260126095016E-3</c:v>
                </c:pt>
                <c:pt idx="373">
                  <c:v>2.6724342849724445E-3</c:v>
                </c:pt>
                <c:pt idx="374">
                  <c:v>2.7200080176625076E-3</c:v>
                </c:pt>
                <c:pt idx="375">
                  <c:v>2.767932052724222E-3</c:v>
                </c:pt>
                <c:pt idx="376">
                  <c:v>2.816190601806027E-3</c:v>
                </c:pt>
                <c:pt idx="377">
                  <c:v>2.864767263528922E-3</c:v>
                </c:pt>
                <c:pt idx="378">
                  <c:v>2.9136450434824475E-3</c:v>
                </c:pt>
                <c:pt idx="379">
                  <c:v>2.9628063768283156E-3</c:v>
                </c:pt>
                <c:pt idx="380">
                  <c:v>3.0122331534730195E-3</c:v>
                </c:pt>
                <c:pt idx="381">
                  <c:v>3.0619067457512746E-3</c:v>
                </c:pt>
                <c:pt idx="382">
                  <c:v>3.1118080385424862E-3</c:v>
                </c:pt>
                <c:pt idx="383">
                  <c:v>3.1619174617227561E-3</c:v>
                </c:pt>
                <c:pt idx="384">
                  <c:v>3.2122150248355312E-3</c:v>
                </c:pt>
                <c:pt idx="385">
                  <c:v>3.2626803538451142E-3</c:v>
                </c:pt>
                <c:pt idx="386">
                  <c:v>3.3132927298190895E-3</c:v>
                </c:pt>
                <c:pt idx="387">
                  <c:v>3.3640311293685983E-3</c:v>
                </c:pt>
                <c:pt idx="388">
                  <c:v>3.4148742666595183E-3</c:v>
                </c:pt>
                <c:pt idx="389">
                  <c:v>3.4658006367932282E-3</c:v>
                </c:pt>
                <c:pt idx="390">
                  <c:v>3.5167885603428952E-3</c:v>
                </c:pt>
                <c:pt idx="391">
                  <c:v>3.5678162288204527E-3</c:v>
                </c:pt>
                <c:pt idx="392">
                  <c:v>3.618861750840697E-3</c:v>
                </c:pt>
                <c:pt idx="393">
                  <c:v>3.6699031987422648E-3</c:v>
                </c:pt>
                <c:pt idx="394">
                  <c:v>3.7209186554211181E-3</c:v>
                </c:pt>
                <c:pt idx="395">
                  <c:v>3.7718862611300715E-3</c:v>
                </c:pt>
                <c:pt idx="396">
                  <c:v>3.8227842599985211E-3</c:v>
                </c:pt>
                <c:pt idx="397">
                  <c:v>3.8735910460292191E-3</c:v>
                </c:pt>
                <c:pt idx="398">
                  <c:v>3.9242852083342713E-3</c:v>
                </c:pt>
                <c:pt idx="399">
                  <c:v>3.9748455753798101E-3</c:v>
                </c:pt>
                <c:pt idx="400">
                  <c:v>4.0252512580185324E-3</c:v>
                </c:pt>
                <c:pt idx="401">
                  <c:v>4.0754816911007241E-3</c:v>
                </c:pt>
                <c:pt idx="402">
                  <c:v>4.1255166734678909E-3</c:v>
                </c:pt>
                <c:pt idx="403">
                  <c:v>4.1753364061481099E-3</c:v>
                </c:pt>
                <c:pt idx="404">
                  <c:v>4.2249215285885874E-3</c:v>
                </c:pt>
                <c:pt idx="405">
                  <c:v>4.2742531527786252E-3</c:v>
                </c:pt>
                <c:pt idx="406">
                  <c:v>4.3233128951345734E-3</c:v>
                </c:pt>
                <c:pt idx="407">
                  <c:v>4.3720829060376748E-3</c:v>
                </c:pt>
                <c:pt idx="408">
                  <c:v>4.4205458969352202E-3</c:v>
                </c:pt>
                <c:pt idx="409">
                  <c:v>4.4686851649352721E-3</c:v>
                </c:pt>
                <c:pt idx="410">
                  <c:v>4.5164846148448949E-3</c:v>
                </c:pt>
                <c:pt idx="411">
                  <c:v>4.5639287786212717E-3</c:v>
                </c:pt>
                <c:pt idx="412">
                  <c:v>4.6110028322239273E-3</c:v>
                </c:pt>
                <c:pt idx="413">
                  <c:v>4.6576926098745239E-3</c:v>
                </c:pt>
                <c:pt idx="414">
                  <c:v>4.7039846157479288E-3</c:v>
                </c:pt>
                <c:pt idx="415">
                  <c:v>4.7498660331345656E-3</c:v>
                </c:pt>
                <c:pt idx="416">
                  <c:v>4.7953247311290827E-3</c:v>
                </c:pt>
                <c:pt idx="417">
                  <c:v>4.840349268914277E-3</c:v>
                </c:pt>
                <c:pt idx="418">
                  <c:v>4.8849288977215648E-3</c:v>
                </c:pt>
                <c:pt idx="419">
                  <c:v>4.9290535605604697E-3</c:v>
                </c:pt>
                <c:pt idx="420">
                  <c:v>4.9727138898190918E-3</c:v>
                </c:pt>
                <c:pt idx="421">
                  <c:v>5.0159012028458232E-3</c:v>
                </c:pt>
                <c:pt idx="422">
                  <c:v>5.0586074956291789E-3</c:v>
                </c:pt>
                <c:pt idx="423">
                  <c:v>5.100825434698023E-3</c:v>
                </c:pt>
                <c:pt idx="424">
                  <c:v>5.1425483473684103E-3</c:v>
                </c:pt>
                <c:pt idx="425">
                  <c:v>5.1837702104658651E-3</c:v>
                </c:pt>
                <c:pt idx="426">
                  <c:v>5.2244856376534336E-3</c:v>
                </c:pt>
                <c:pt idx="427">
                  <c:v>5.264689865495999E-3</c:v>
                </c:pt>
                <c:pt idx="428">
                  <c:v>5.3043787383906908E-3</c:v>
                </c:pt>
                <c:pt idx="429">
                  <c:v>5.3435486924913195E-3</c:v>
                </c:pt>
                <c:pt idx="430">
                  <c:v>5.382196738752276E-3</c:v>
                </c:pt>
                <c:pt idx="431">
                  <c:v>5.4203204452138217E-3</c:v>
                </c:pt>
                <c:pt idx="432">
                  <c:v>5.4579179186467295E-3</c:v>
                </c:pt>
                <c:pt idx="433">
                  <c:v>5.494987785669524E-3</c:v>
                </c:pt>
                <c:pt idx="434">
                  <c:v>5.5315291734465023E-3</c:v>
                </c:pt>
                <c:pt idx="435">
                  <c:v>5.5675416900692306E-3</c:v>
                </c:pt>
                <c:pt idx="436">
                  <c:v>5.6030254047183719E-3</c:v>
                </c:pt>
                <c:pt idx="437">
                  <c:v>5.6379808276967747E-3</c:v>
                </c:pt>
                <c:pt idx="438">
                  <c:v>5.6724088904185248E-3</c:v>
                </c:pt>
                <c:pt idx="439">
                  <c:v>5.7063109254325345E-3</c:v>
                </c:pt>
                <c:pt idx="440">
                  <c:v>5.7396886465529472E-3</c:v>
                </c:pt>
                <c:pt idx="441">
                  <c:v>5.7725441291625323E-3</c:v>
                </c:pt>
                <c:pt idx="442">
                  <c:v>5.8048797907491118E-3</c:v>
                </c:pt>
                <c:pt idx="443">
                  <c:v>5.8366983717291843E-3</c:v>
                </c:pt>
                <c:pt idx="444">
                  <c:v>5.8680029166071042E-3</c:v>
                </c:pt>
                <c:pt idx="445">
                  <c:v>5.8987967555126676E-3</c:v>
                </c:pt>
                <c:pt idx="446">
                  <c:v>5.9290834861546286E-3</c:v>
                </c:pt>
                <c:pt idx="447">
                  <c:v>5.9588669562225752E-3</c:v>
                </c:pt>
                <c:pt idx="448">
                  <c:v>5.9881512462648771E-3</c:v>
                </c:pt>
                <c:pt idx="449">
                  <c:v>6.0169406530658056E-3</c:v>
                </c:pt>
                <c:pt idx="450">
                  <c:v>6.0452396735407674E-3</c:v>
                </c:pt>
                <c:pt idx="451">
                  <c:v>6.0730529891646077E-3</c:v>
                </c:pt>
                <c:pt idx="452">
                  <c:v>6.1003854509443121E-3</c:v>
                </c:pt>
                <c:pt idx="453">
                  <c:v>6.1272420649440117E-3</c:v>
                </c:pt>
                <c:pt idx="454">
                  <c:v>6.1536279783671773E-3</c:v>
                </c:pt>
                <c:pt idx="455">
                  <c:v>6.1795484661979812E-3</c:v>
                </c:pt>
                <c:pt idx="456">
                  <c:v>6.2050089184013243E-3</c:v>
                </c:pt>
                <c:pt idx="457">
                  <c:v>6.2300148276786529E-3</c:v>
                </c:pt>
                <c:pt idx="458">
                  <c:v>6.2545717777746732E-3</c:v>
                </c:pt>
                <c:pt idx="459">
                  <c:v>6.2786854323282253E-3</c:v>
                </c:pt>
                <c:pt idx="460">
                  <c:v>6.3023615242589238E-3</c:v>
                </c:pt>
                <c:pt idx="461">
                  <c:v>6.3256058456798263E-3</c:v>
                </c:pt>
                <c:pt idx="462">
                  <c:v>6.348424238325108E-3</c:v>
                </c:pt>
                <c:pt idx="463">
                  <c:v>6.3708225844807146E-3</c:v>
                </c:pt>
                <c:pt idx="464">
                  <c:v>6.3928067984050626E-3</c:v>
                </c:pt>
                <c:pt idx="465">
                  <c:v>6.4143828182261619E-3</c:v>
                </c:pt>
                <c:pt idx="466">
                  <c:v>6.4355565983009125E-3</c:v>
                </c:pt>
                <c:pt idx="467">
                  <c:v>6.4563341020219111E-3</c:v>
                </c:pt>
                <c:pt idx="468">
                  <c:v>6.4767212950567164E-3</c:v>
                </c:pt>
                <c:pt idx="469">
                  <c:v>6.4967241390043512E-3</c:v>
                </c:pt>
                <c:pt idx="470">
                  <c:v>6.5163485854536178E-3</c:v>
                </c:pt>
                <c:pt idx="471">
                  <c:v>6.5356005704277857E-3</c:v>
                </c:pt>
                <c:pt idx="472">
                  <c:v>6.5544860092002456E-3</c:v>
                </c:pt>
                <c:pt idx="473">
                  <c:v>6.5730107914657773E-3</c:v>
                </c:pt>
                <c:pt idx="474">
                  <c:v>6.5911807768522694E-3</c:v>
                </c:pt>
                <c:pt idx="475">
                  <c:v>6.6090017907579086E-3</c:v>
                </c:pt>
                <c:pt idx="476">
                  <c:v>6.6264796204991106E-3</c:v>
                </c:pt>
                <c:pt idx="477">
                  <c:v>6.6436200117547702E-3</c:v>
                </c:pt>
                <c:pt idx="478">
                  <c:v>6.6604286652926946E-3</c:v>
                </c:pt>
                <c:pt idx="479">
                  <c:v>6.6769112339644613E-3</c:v>
                </c:pt>
                <c:pt idx="480">
                  <c:v>6.6930733199553035E-3</c:v>
                </c:pt>
                <c:pt idx="481">
                  <c:v>6.7089204722760049E-3</c:v>
                </c:pt>
                <c:pt idx="482">
                  <c:v>6.7244581844842066E-3</c:v>
                </c:pt>
                <c:pt idx="483">
                  <c:v>6.7396918926229208E-3</c:v>
                </c:pt>
                <c:pt idx="484">
                  <c:v>6.7546269733644877E-3</c:v>
                </c:pt>
                <c:pt idx="485">
                  <c:v>6.7692687423486064E-3</c:v>
                </c:pt>
                <c:pt idx="486">
                  <c:v>6.7836224527035478E-3</c:v>
                </c:pt>
                <c:pt idx="487">
                  <c:v>6.797693293740012E-3</c:v>
                </c:pt>
                <c:pt idx="488">
                  <c:v>6.8114863898075763E-3</c:v>
                </c:pt>
                <c:pt idx="489">
                  <c:v>6.8250067993040741E-3</c:v>
                </c:pt>
                <c:pt idx="490">
                  <c:v>6.8382595138286517E-3</c:v>
                </c:pt>
                <c:pt idx="491">
                  <c:v>6.8512494574696639E-3</c:v>
                </c:pt>
                <c:pt idx="492">
                  <c:v>6.863981486218973E-3</c:v>
                </c:pt>
                <c:pt idx="493">
                  <c:v>6.8764603875045849E-3</c:v>
                </c:pt>
                <c:pt idx="494">
                  <c:v>6.8886908798339534E-3</c:v>
                </c:pt>
                <c:pt idx="495">
                  <c:v>6.9006776125406441E-3</c:v>
                </c:pt>
                <c:pt idx="496">
                  <c:v>6.9124251656274031E-3</c:v>
                </c:pt>
                <c:pt idx="497">
                  <c:v>6.923938049699028E-3</c:v>
                </c:pt>
                <c:pt idx="498">
                  <c:v>6.9352207059787674E-3</c:v>
                </c:pt>
                <c:pt idx="499">
                  <c:v>6.9462775064023027E-3</c:v>
                </c:pt>
                <c:pt idx="500">
                  <c:v>6.9571127537836758E-3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9B-4137-B920-4E6276530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4576"/>
        <c:axId val="1754188080"/>
      </c:scatterChart>
      <c:valAx>
        <c:axId val="20540845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8080"/>
        <c:crossesAt val="0"/>
        <c:crossBetween val="midCat"/>
      </c:valAx>
      <c:valAx>
        <c:axId val="17541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RMS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457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Closure</a:t>
            </a:r>
            <a:r>
              <a:rPr lang="en-US" baseline="0"/>
              <a:t> Stability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Open Loop Gain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Calculations!$P$3:$P$524</c:f>
              <c:numCache>
                <c:formatCode>0.00</c:formatCode>
                <c:ptCount val="522"/>
                <c:pt idx="0">
                  <c:v>119.9999728566797</c:v>
                </c:pt>
                <c:pt idx="1">
                  <c:v>119.99997051080928</c:v>
                </c:pt>
                <c:pt idx="2">
                  <c:v>119.99996796219699</c:v>
                </c:pt>
                <c:pt idx="3">
                  <c:v>119.99996519332099</c:v>
                </c:pt>
                <c:pt idx="4">
                  <c:v>119.99996218514514</c:v>
                </c:pt>
                <c:pt idx="5">
                  <c:v>119.99995891698818</c:v>
                </c:pt>
                <c:pt idx="6">
                  <c:v>119.99995536638151</c:v>
                </c:pt>
                <c:pt idx="7">
                  <c:v>119.99995150891473</c:v>
                </c:pt>
                <c:pt idx="8">
                  <c:v>119.99994731806787</c:v>
                </c:pt>
                <c:pt idx="9">
                  <c:v>119.99994276502903</c:v>
                </c:pt>
                <c:pt idx="10">
                  <c:v>119.99993781849638</c:v>
                </c:pt>
                <c:pt idx="11">
                  <c:v>119.99993244446294</c:v>
                </c:pt>
                <c:pt idx="12">
                  <c:v>119.99992660598286</c:v>
                </c:pt>
                <c:pt idx="13">
                  <c:v>119.99992026291739</c:v>
                </c:pt>
                <c:pt idx="14">
                  <c:v>119.99991337165903</c:v>
                </c:pt>
                <c:pt idx="15">
                  <c:v>119.99990588483178</c:v>
                </c:pt>
                <c:pt idx="16">
                  <c:v>119.9998977509654</c:v>
                </c:pt>
                <c:pt idx="17">
                  <c:v>119.99988891414185</c:v>
                </c:pt>
                <c:pt idx="18">
                  <c:v>119.99987931361068</c:v>
                </c:pt>
                <c:pt idx="19">
                  <c:v>119.99986888337168</c:v>
                </c:pt>
                <c:pt idx="20">
                  <c:v>119.99985755172113</c:v>
                </c:pt>
                <c:pt idx="21">
                  <c:v>119.99984524075916</c:v>
                </c:pt>
                <c:pt idx="22">
                  <c:v>119.99983186585416</c:v>
                </c:pt>
                <c:pt idx="23">
                  <c:v>119.99981733506134</c:v>
                </c:pt>
                <c:pt idx="24">
                  <c:v>119.99980154849078</c:v>
                </c:pt>
                <c:pt idx="25">
                  <c:v>119.99978439762108</c:v>
                </c:pt>
                <c:pt idx="26">
                  <c:v>119.99976576455352</c:v>
                </c:pt>
                <c:pt idx="27">
                  <c:v>119.99974552120207</c:v>
                </c:pt>
                <c:pt idx="28">
                  <c:v>119.99972352841331</c:v>
                </c:pt>
                <c:pt idx="29">
                  <c:v>119.99969963501027</c:v>
                </c:pt>
                <c:pt idx="30">
                  <c:v>119.99967367675397</c:v>
                </c:pt>
                <c:pt idx="31">
                  <c:v>119.99964547521502</c:v>
                </c:pt>
                <c:pt idx="32">
                  <c:v>119.99961483654803</c:v>
                </c:pt>
                <c:pt idx="33">
                  <c:v>119.99958155016014</c:v>
                </c:pt>
                <c:pt idx="34">
                  <c:v>119.99954538726456</c:v>
                </c:pt>
                <c:pt idx="35">
                  <c:v>119.99950609930946</c:v>
                </c:pt>
                <c:pt idx="36">
                  <c:v>119.99946341627111</c:v>
                </c:pt>
                <c:pt idx="37">
                  <c:v>119.99941704480005</c:v>
                </c:pt>
                <c:pt idx="38">
                  <c:v>119.99936666620681</c:v>
                </c:pt>
                <c:pt idx="39">
                  <c:v>119.99931193427457</c:v>
                </c:pt>
                <c:pt idx="40">
                  <c:v>119.99925247288269</c:v>
                </c:pt>
                <c:pt idx="41">
                  <c:v>119.99918787342564</c:v>
                </c:pt>
                <c:pt idx="42">
                  <c:v>119.99911769200924</c:v>
                </c:pt>
                <c:pt idx="43">
                  <c:v>119.99904144640553</c:v>
                </c:pt>
                <c:pt idx="44">
                  <c:v>119.99895861274507</c:v>
                </c:pt>
                <c:pt idx="45">
                  <c:v>119.9988686219244</c:v>
                </c:pt>
                <c:pt idx="46">
                  <c:v>119.99877085570432</c:v>
                </c:pt>
                <c:pt idx="47">
                  <c:v>119.99866464247204</c:v>
                </c:pt>
                <c:pt idx="48">
                  <c:v>119.99854925263891</c:v>
                </c:pt>
                <c:pt idx="49">
                  <c:v>119.99842389364213</c:v>
                </c:pt>
                <c:pt idx="50">
                  <c:v>119.99828770451686</c:v>
                </c:pt>
                <c:pt idx="51">
                  <c:v>119.99813975000164</c:v>
                </c:pt>
                <c:pt idx="52">
                  <c:v>119.99797901413774</c:v>
                </c:pt>
                <c:pt idx="53">
                  <c:v>119.99780439331869</c:v>
                </c:pt>
                <c:pt idx="54">
                  <c:v>119.99761468874368</c:v>
                </c:pt>
                <c:pt idx="55">
                  <c:v>119.99740859822376</c:v>
                </c:pt>
                <c:pt idx="56">
                  <c:v>119.99718470728578</c:v>
                </c:pt>
                <c:pt idx="57">
                  <c:v>119.99694147951475</c:v>
                </c:pt>
                <c:pt idx="58">
                  <c:v>119.99667724606988</c:v>
                </c:pt>
                <c:pt idx="59">
                  <c:v>119.99639019430424</c:v>
                </c:pt>
                <c:pt idx="60">
                  <c:v>119.99607835541275</c:v>
                </c:pt>
                <c:pt idx="61">
                  <c:v>119.99573959102618</c:v>
                </c:pt>
                <c:pt idx="62">
                  <c:v>119.99537157866287</c:v>
                </c:pt>
                <c:pt idx="63">
                  <c:v>119.99497179594223</c:v>
                </c:pt>
                <c:pt idx="64">
                  <c:v>119.99453750345624</c:v>
                </c:pt>
                <c:pt idx="65">
                  <c:v>119.99406572618746</c:v>
                </c:pt>
                <c:pt idx="66">
                  <c:v>119.99355323335212</c:v>
                </c:pt>
                <c:pt idx="67">
                  <c:v>119.99299651653854</c:v>
                </c:pt>
                <c:pt idx="68">
                  <c:v>119.99239176599917</c:v>
                </c:pt>
                <c:pt idx="69">
                  <c:v>119.99173484494563</c:v>
                </c:pt>
                <c:pt idx="70">
                  <c:v>119.99102126168219</c:v>
                </c:pt>
                <c:pt idx="71">
                  <c:v>119.99024613940273</c:v>
                </c:pt>
                <c:pt idx="72">
                  <c:v>119.98940418346115</c:v>
                </c:pt>
                <c:pt idx="73">
                  <c:v>119.98848964591245</c:v>
                </c:pt>
                <c:pt idx="74">
                  <c:v>119.98749628710601</c:v>
                </c:pt>
                <c:pt idx="75">
                  <c:v>119.986417334097</c:v>
                </c:pt>
                <c:pt idx="76">
                  <c:v>119.98524543562566</c:v>
                </c:pt>
                <c:pt idx="77">
                  <c:v>119.98397261339632</c:v>
                </c:pt>
                <c:pt idx="78">
                  <c:v>119.98259020937047</c:v>
                </c:pt>
                <c:pt idx="79">
                  <c:v>119.98108882876883</c:v>
                </c:pt>
                <c:pt idx="80">
                  <c:v>119.97945827845859</c:v>
                </c:pt>
                <c:pt idx="81">
                  <c:v>119.97768750038188</c:v>
                </c:pt>
                <c:pt idx="82">
                  <c:v>119.97576449966101</c:v>
                </c:pt>
                <c:pt idx="83">
                  <c:v>119.97367626699673</c:v>
                </c:pt>
                <c:pt idx="84">
                  <c:v>119.9714086949546</c:v>
                </c:pt>
                <c:pt idx="85">
                  <c:v>119.96894648771513</c:v>
                </c:pt>
                <c:pt idx="86">
                  <c:v>119.96627306384561</c:v>
                </c:pt>
                <c:pt idx="87">
                  <c:v>119.9633704516325</c:v>
                </c:pt>
                <c:pt idx="88">
                  <c:v>119.96021917649912</c:v>
                </c:pt>
                <c:pt idx="89">
                  <c:v>119.95679814001988</c:v>
                </c:pt>
                <c:pt idx="90">
                  <c:v>119.95308449003326</c:v>
                </c:pt>
                <c:pt idx="91">
                  <c:v>119.949053481351</c:v>
                </c:pt>
                <c:pt idx="92">
                  <c:v>119.94467832656156</c:v>
                </c:pt>
                <c:pt idx="93">
                  <c:v>119.93993003643426</c:v>
                </c:pt>
                <c:pt idx="94">
                  <c:v>119.9347772494468</c:v>
                </c:pt>
                <c:pt idx="95">
                  <c:v>119.92918604998621</c:v>
                </c:pt>
                <c:pt idx="96">
                  <c:v>119.92311977481295</c:v>
                </c:pt>
                <c:pt idx="97">
                  <c:v>119.91653880743269</c:v>
                </c:pt>
                <c:pt idx="98">
                  <c:v>119.90940036009303</c:v>
                </c:pt>
                <c:pt idx="99">
                  <c:v>119.90165824321619</c:v>
                </c:pt>
                <c:pt idx="100">
                  <c:v>119.89326262219581</c:v>
                </c:pt>
                <c:pt idx="101">
                  <c:v>119.88415976163299</c:v>
                </c:pt>
                <c:pt idx="102">
                  <c:v>119.87429175726382</c:v>
                </c:pt>
                <c:pt idx="103">
                  <c:v>119.86359625604607</c:v>
                </c:pt>
                <c:pt idx="104">
                  <c:v>119.85200616512844</c:v>
                </c:pt>
                <c:pt idx="105">
                  <c:v>119.83944935072743</c:v>
                </c:pt>
                <c:pt idx="106">
                  <c:v>119.82584832829018</c:v>
                </c:pt>
                <c:pt idx="107">
                  <c:v>119.81111994572971</c:v>
                </c:pt>
                <c:pt idx="108">
                  <c:v>119.79517506198739</c:v>
                </c:pt>
                <c:pt idx="109">
                  <c:v>119.77791822370867</c:v>
                </c:pt>
                <c:pt idx="110">
                  <c:v>119.75924734341643</c:v>
                </c:pt>
                <c:pt idx="111">
                  <c:v>119.73905338323053</c:v>
                </c:pt>
                <c:pt idx="112">
                  <c:v>119.71722004891302</c:v>
                </c:pt>
                <c:pt idx="113">
                  <c:v>119.69362349981155</c:v>
                </c:pt>
                <c:pt idx="114">
                  <c:v>119.66813208112211</c:v>
                </c:pt>
                <c:pt idx="115">
                  <c:v>119.64060608578272</c:v>
                </c:pt>
                <c:pt idx="116">
                  <c:v>119.61089755423045</c:v>
                </c:pt>
                <c:pt idx="117">
                  <c:v>119.5788501211747</c:v>
                </c:pt>
                <c:pt idx="118">
                  <c:v>119.54429891943987</c:v>
                </c:pt>
                <c:pt idx="119">
                  <c:v>119.5070705517641</c:v>
                </c:pt>
                <c:pt idx="120">
                  <c:v>119.46698314216965</c:v>
                </c:pt>
                <c:pt idx="121">
                  <c:v>119.42384647908652</c:v>
                </c:pt>
                <c:pt idx="122">
                  <c:v>119.37746226275596</c:v>
                </c:pt>
                <c:pt idx="123">
                  <c:v>119.32762446949356</c:v>
                </c:pt>
                <c:pt idx="124">
                  <c:v>119.27411984508186</c:v>
                </c:pt>
                <c:pt idx="125">
                  <c:v>119.2167285388141</c:v>
                </c:pt>
                <c:pt idx="126">
                  <c:v>119.15522488844813</c:v>
                </c:pt>
                <c:pt idx="127">
                  <c:v>119.08937836449113</c:v>
                </c:pt>
                <c:pt idx="128">
                  <c:v>119.01895467976132</c:v>
                </c:pt>
                <c:pt idx="129">
                  <c:v>118.94371706703782</c:v>
                </c:pt>
                <c:pt idx="130">
                  <c:v>118.86342772380047</c:v>
                </c:pt>
                <c:pt idx="131">
                  <c:v>118.77784941861628</c:v>
                </c:pt>
                <c:pt idx="132">
                  <c:v>118.6867472487169</c:v>
                </c:pt>
                <c:pt idx="133">
                  <c:v>118.58989053285489</c:v>
                </c:pt>
                <c:pt idx="134">
                  <c:v>118.48705481779932</c:v>
                </c:pt>
                <c:pt idx="135">
                  <c:v>118.37802397105273</c:v>
                </c:pt>
                <c:pt idx="136">
                  <c:v>118.26259232680937</c:v>
                </c:pt>
                <c:pt idx="137">
                  <c:v>118.14056684712605</c:v>
                </c:pt>
                <c:pt idx="138">
                  <c:v>118.01176925606106</c:v>
                </c:pt>
                <c:pt idx="139">
                  <c:v>117.87603810146229</c:v>
                </c:pt>
                <c:pt idx="140">
                  <c:v>117.73323069744328</c:v>
                </c:pt>
                <c:pt idx="141">
                  <c:v>117.58322490060381</c:v>
                </c:pt>
                <c:pt idx="142">
                  <c:v>117.42592067488884</c:v>
                </c:pt>
                <c:pt idx="143">
                  <c:v>117.26124140369032</c:v>
                </c:pt>
                <c:pt idx="144">
                  <c:v>117.08913491332736</c:v>
                </c:pt>
                <c:pt idx="145">
                  <c:v>116.90957417921717</c:v>
                </c:pt>
                <c:pt idx="146">
                  <c:v>116.72255769458637</c:v>
                </c:pt>
                <c:pt idx="147">
                  <c:v>116.52810949108755</c:v>
                </c:pt>
                <c:pt idx="148">
                  <c:v>116.3262788107245</c:v>
                </c:pt>
                <c:pt idx="149">
                  <c:v>116.11713943855612</c:v>
                </c:pt>
                <c:pt idx="150">
                  <c:v>115.90078871525181</c:v>
                </c:pt>
                <c:pt idx="151">
                  <c:v>115.67734625724411</c:v>
                </c:pt>
                <c:pt idx="152">
                  <c:v>115.44695241957903</c:v>
                </c:pt>
                <c:pt idx="153">
                  <c:v>115.20976654230031</c:v>
                </c:pt>
                <c:pt idx="154">
                  <c:v>114.96596502513427</c:v>
                </c:pt>
                <c:pt idx="155">
                  <c:v>114.71573927729824</c:v>
                </c:pt>
                <c:pt idx="156">
                  <c:v>114.45929358948322</c:v>
                </c:pt>
                <c:pt idx="157">
                  <c:v>114.19684297360021</c:v>
                </c:pt>
                <c:pt idx="158">
                  <c:v>113.92861101296475</c:v>
                </c:pt>
                <c:pt idx="159">
                  <c:v>113.65482776149206</c:v>
                </c:pt>
                <c:pt idx="160">
                  <c:v>113.37572772551144</c:v>
                </c:pt>
                <c:pt idx="161">
                  <c:v>113.0915479562895</c:v>
                </c:pt>
                <c:pt idx="162">
                  <c:v>112.80252627558382</c:v>
                </c:pt>
                <c:pt idx="163">
                  <c:v>112.50889965080481</c:v>
                </c:pt>
                <c:pt idx="164">
                  <c:v>112.2109027308621</c:v>
                </c:pt>
                <c:pt idx="165">
                  <c:v>111.90876654870353</c:v>
                </c:pt>
                <c:pt idx="166">
                  <c:v>111.60271739203463</c:v>
                </c:pt>
                <c:pt idx="167">
                  <c:v>111.29297583982265</c:v>
                </c:pt>
                <c:pt idx="168">
                  <c:v>110.9797559589725</c:v>
                </c:pt>
                <c:pt idx="169">
                  <c:v>110.66326465301242</c:v>
                </c:pt>
                <c:pt idx="170">
                  <c:v>110.34370115271474</c:v>
                </c:pt>
                <c:pt idx="171">
                  <c:v>110.02125663725184</c:v>
                </c:pt>
                <c:pt idx="172">
                  <c:v>109.69611397368027</c:v>
                </c:pt>
                <c:pt idx="173">
                  <c:v>109.36844756219025</c:v>
                </c:pt>
                <c:pt idx="174">
                  <c:v>109.03842327457049</c:v>
                </c:pt>
                <c:pt idx="175">
                  <c:v>108.70619847365413</c:v>
                </c:pt>
                <c:pt idx="176">
                  <c:v>108.37192210205323</c:v>
                </c:pt>
                <c:pt idx="177">
                  <c:v>108.03573482920292</c:v>
                </c:pt>
                <c:pt idx="178">
                  <c:v>107.69776924656072</c:v>
                </c:pt>
                <c:pt idx="179">
                  <c:v>107.35815010169861</c:v>
                </c:pt>
                <c:pt idx="180">
                  <c:v>107.01699456294811</c:v>
                </c:pt>
                <c:pt idx="181">
                  <c:v>106.67441250717879</c:v>
                </c:pt>
                <c:pt idx="182">
                  <c:v>106.33050682418578</c:v>
                </c:pt>
                <c:pt idx="183">
                  <c:v>105.98537373201744</c:v>
                </c:pt>
                <c:pt idx="184">
                  <c:v>105.63910309837267</c:v>
                </c:pt>
                <c:pt idx="185">
                  <c:v>105.29177876393688</c:v>
                </c:pt>
                <c:pt idx="186">
                  <c:v>104.94347886419726</c:v>
                </c:pt>
                <c:pt idx="187">
                  <c:v>104.59427614688499</c:v>
                </c:pt>
                <c:pt idx="188">
                  <c:v>104.24423828272937</c:v>
                </c:pt>
                <c:pt idx="189">
                  <c:v>103.89342816768654</c:v>
                </c:pt>
                <c:pt idx="190">
                  <c:v>103.5419042152181</c:v>
                </c:pt>
                <c:pt idx="191">
                  <c:v>103.1897206375572</c:v>
                </c:pt>
                <c:pt idx="192">
                  <c:v>102.83692771520421</c:v>
                </c:pt>
                <c:pt idx="193">
                  <c:v>102.48357205415714</c:v>
                </c:pt>
                <c:pt idx="194">
                  <c:v>102.12969683060163</c:v>
                </c:pt>
                <c:pt idx="195">
                  <c:v>101.77534202296478</c:v>
                </c:pt>
                <c:pt idx="196">
                  <c:v>101.42054463139091</c:v>
                </c:pt>
                <c:pt idx="197">
                  <c:v>101.06533888481395</c:v>
                </c:pt>
                <c:pt idx="198">
                  <c:v>100.70975643590019</c:v>
                </c:pt>
                <c:pt idx="199">
                  <c:v>100.35382654420954</c:v>
                </c:pt>
                <c:pt idx="200">
                  <c:v>99.997576247979026</c:v>
                </c:pt>
                <c:pt idx="201">
                  <c:v>99.64103052497542</c:v>
                </c:pt>
                <c:pt idx="202">
                  <c:v>99.284212442891246</c:v>
                </c:pt>
                <c:pt idx="203">
                  <c:v>98.927143299775992</c:v>
                </c:pt>
                <c:pt idx="204">
                  <c:v>98.569842755004885</c:v>
                </c:pt>
                <c:pt idx="205">
                  <c:v>98.212328951286807</c:v>
                </c:pt>
                <c:pt idx="206">
                  <c:v>97.854618628210645</c:v>
                </c:pt>
                <c:pt idx="207">
                  <c:v>97.496727227820259</c:v>
                </c:pt>
                <c:pt idx="208">
                  <c:v>97.138668992694647</c:v>
                </c:pt>
                <c:pt idx="209">
                  <c:v>96.780457056996326</c:v>
                </c:pt>
                <c:pt idx="210">
                  <c:v>96.422103530931935</c:v>
                </c:pt>
                <c:pt idx="211">
                  <c:v>96.063619579053125</c:v>
                </c:pt>
                <c:pt idx="212">
                  <c:v>95.705015492802488</c:v>
                </c:pt>
                <c:pt idx="213">
                  <c:v>95.346300757693228</c:v>
                </c:pt>
                <c:pt idx="214">
                  <c:v>94.987484115487291</c:v>
                </c:pt>
                <c:pt idx="215">
                  <c:v>94.628573621719795</c:v>
                </c:pt>
                <c:pt idx="216">
                  <c:v>94.26957669889515</c:v>
                </c:pt>
                <c:pt idx="217">
                  <c:v>93.910500185662158</c:v>
                </c:pt>
                <c:pt idx="218">
                  <c:v>93.551350382256459</c:v>
                </c:pt>
                <c:pt idx="219">
                  <c:v>93.192133092479793</c:v>
                </c:pt>
                <c:pt idx="220">
                  <c:v>92.832853662469219</c:v>
                </c:pt>
                <c:pt idx="221">
                  <c:v>92.473517016491385</c:v>
                </c:pt>
                <c:pt idx="222">
                  <c:v>92.114127689982752</c:v>
                </c:pt>
                <c:pt idx="223">
                  <c:v>91.754689860040415</c:v>
                </c:pt>
                <c:pt idx="224">
                  <c:v>91.395207373553816</c:v>
                </c:pt>
                <c:pt idx="225">
                  <c:v>91.035683773156236</c:v>
                </c:pt>
                <c:pt idx="226">
                  <c:v>90.676122321159269</c:v>
                </c:pt>
                <c:pt idx="227">
                  <c:v>90.316526021624824</c:v>
                </c:pt>
                <c:pt idx="228">
                  <c:v>89.956897640715454</c:v>
                </c:pt>
                <c:pt idx="229">
                  <c:v>89.597239725455609</c:v>
                </c:pt>
                <c:pt idx="230">
                  <c:v>89.237554621025211</c:v>
                </c:pt>
                <c:pt idx="231">
                  <c:v>88.877844486698876</c:v>
                </c:pt>
                <c:pt idx="232">
                  <c:v>88.518111310534593</c:v>
                </c:pt>
                <c:pt idx="233">
                  <c:v>88.15835692290969</c:v>
                </c:pt>
                <c:pt idx="234">
                  <c:v>87.798583008992765</c:v>
                </c:pt>
                <c:pt idx="235">
                  <c:v>87.438791120234086</c:v>
                </c:pt>
                <c:pt idx="236">
                  <c:v>87.078982684951569</c:v>
                </c:pt>
                <c:pt idx="237">
                  <c:v>86.719159018082337</c:v>
                </c:pt>
                <c:pt idx="238">
                  <c:v>86.35932133016513</c:v>
                </c:pt>
                <c:pt idx="239">
                  <c:v>85.999470735613954</c:v>
                </c:pt>
                <c:pt idx="240">
                  <c:v>85.639608260338264</c:v>
                </c:pt>
                <c:pt idx="241">
                  <c:v>85.279734848760995</c:v>
                </c:pt>
                <c:pt idx="242">
                  <c:v>84.919851370281776</c:v>
                </c:pt>
                <c:pt idx="243">
                  <c:v>84.559958625228845</c:v>
                </c:pt>
                <c:pt idx="244">
                  <c:v>84.200057350340188</c:v>
                </c:pt>
                <c:pt idx="245">
                  <c:v>83.840148223810203</c:v>
                </c:pt>
                <c:pt idx="246">
                  <c:v>83.480231869937356</c:v>
                </c:pt>
                <c:pt idx="247">
                  <c:v>83.120308863403238</c:v>
                </c:pt>
                <c:pt idx="248">
                  <c:v>82.760379733212361</c:v>
                </c:pt>
                <c:pt idx="249">
                  <c:v>82.400444966320009</c:v>
                </c:pt>
                <c:pt idx="250">
                  <c:v>82.040505010971941</c:v>
                </c:pt>
                <c:pt idx="251">
                  <c:v>81.680560279779954</c:v>
                </c:pt>
                <c:pt idx="252">
                  <c:v>81.320611152552189</c:v>
                </c:pt>
                <c:pt idx="253">
                  <c:v>80.960657978900358</c:v>
                </c:pt>
                <c:pt idx="254">
                  <c:v>80.600701080638686</c:v>
                </c:pt>
                <c:pt idx="255">
                  <c:v>80.240740753993379</c:v>
                </c:pt>
                <c:pt idx="256">
                  <c:v>79.880777271636049</c:v>
                </c:pt>
                <c:pt idx="257">
                  <c:v>79.520810884555985</c:v>
                </c:pt>
                <c:pt idx="258">
                  <c:v>79.160841823783713</c:v>
                </c:pt>
                <c:pt idx="259">
                  <c:v>78.800870301977398</c:v>
                </c:pt>
                <c:pt idx="260">
                  <c:v>78.44089651488359</c:v>
                </c:pt>
                <c:pt idx="261">
                  <c:v>78.080920642681789</c:v>
                </c:pt>
                <c:pt idx="262">
                  <c:v>77.72094285122175</c:v>
                </c:pt>
                <c:pt idx="263">
                  <c:v>77.360963293163209</c:v>
                </c:pt>
                <c:pt idx="264">
                  <c:v>77.000982109024505</c:v>
                </c:pt>
                <c:pt idx="265">
                  <c:v>76.640999428148078</c:v>
                </c:pt>
                <c:pt idx="266">
                  <c:v>76.281015369588928</c:v>
                </c:pt>
                <c:pt idx="267">
                  <c:v>75.921030042933111</c:v>
                </c:pt>
                <c:pt idx="268">
                  <c:v>75.561043549050254</c:v>
                </c:pt>
                <c:pt idx="269">
                  <c:v>75.201055980787174</c:v>
                </c:pt>
                <c:pt idx="270">
                  <c:v>74.841067423605537</c:v>
                </c:pt>
                <c:pt idx="271">
                  <c:v>74.481077956169401</c:v>
                </c:pt>
                <c:pt idx="272">
                  <c:v>74.121087650885883</c:v>
                </c:pt>
                <c:pt idx="273">
                  <c:v>73.761096574402643</c:v>
                </c:pt>
                <c:pt idx="274">
                  <c:v>73.401104788066064</c:v>
                </c:pt>
                <c:pt idx="275">
                  <c:v>73.04111234834275</c:v>
                </c:pt>
                <c:pt idx="276">
                  <c:v>72.681119307207837</c:v>
                </c:pt>
                <c:pt idx="277">
                  <c:v>72.321125712502038</c:v>
                </c:pt>
                <c:pt idx="278">
                  <c:v>71.961131608260757</c:v>
                </c:pt>
                <c:pt idx="279">
                  <c:v>71.601137035016365</c:v>
                </c:pt>
                <c:pt idx="280">
                  <c:v>71.241142030077242</c:v>
                </c:pt>
                <c:pt idx="281">
                  <c:v>70.881146627783977</c:v>
                </c:pt>
                <c:pt idx="282">
                  <c:v>70.521150859745518</c:v>
                </c:pt>
                <c:pt idx="283">
                  <c:v>70.161154755056302</c:v>
                </c:pt>
                <c:pt idx="284">
                  <c:v>69.801158340496528</c:v>
                </c:pt>
                <c:pt idx="285">
                  <c:v>69.441161640716089</c:v>
                </c:pt>
                <c:pt idx="286">
                  <c:v>69.081164678403979</c:v>
                </c:pt>
                <c:pt idx="287">
                  <c:v>68.721167474444329</c:v>
                </c:pt>
                <c:pt idx="288">
                  <c:v>68.361170048060117</c:v>
                </c:pt>
                <c:pt idx="289">
                  <c:v>68.001172416944996</c:v>
                </c:pt>
                <c:pt idx="290">
                  <c:v>67.641174597385231</c:v>
                </c:pt>
                <c:pt idx="291">
                  <c:v>67.281176604371467</c:v>
                </c:pt>
                <c:pt idx="292">
                  <c:v>66.921178451701877</c:v>
                </c:pt>
                <c:pt idx="293">
                  <c:v>66.561180152077114</c:v>
                </c:pt>
                <c:pt idx="294">
                  <c:v>66.201181717187325</c:v>
                </c:pt>
                <c:pt idx="295">
                  <c:v>65.841183157792827</c:v>
                </c:pt>
                <c:pt idx="296">
                  <c:v>65.481184483798003</c:v>
                </c:pt>
                <c:pt idx="297">
                  <c:v>65.121185704319245</c:v>
                </c:pt>
                <c:pt idx="298">
                  <c:v>64.761186827747807</c:v>
                </c:pt>
                <c:pt idx="299">
                  <c:v>64.401187861807387</c:v>
                </c:pt>
                <c:pt idx="300">
                  <c:v>64.041188813607292</c:v>
                </c:pt>
                <c:pt idx="301">
                  <c:v>63.681189689691365</c:v>
                </c:pt>
                <c:pt idx="302">
                  <c:v>63.321190496082664</c:v>
                </c:pt>
                <c:pt idx="303">
                  <c:v>62.961191238325355</c:v>
                </c:pt>
                <c:pt idx="304">
                  <c:v>62.601191921522442</c:v>
                </c:pt>
                <c:pt idx="305">
                  <c:v>62.241192550370961</c:v>
                </c:pt>
                <c:pt idx="306">
                  <c:v>61.881193129194401</c:v>
                </c:pt>
                <c:pt idx="307">
                  <c:v>61.521193661972248</c:v>
                </c:pt>
                <c:pt idx="308">
                  <c:v>61.161194152367464</c:v>
                </c:pt>
                <c:pt idx="309">
                  <c:v>60.801194603751625</c:v>
                </c:pt>
                <c:pt idx="310">
                  <c:v>60.441195019227926</c:v>
                </c:pt>
                <c:pt idx="311">
                  <c:v>60.081195401653041</c:v>
                </c:pt>
                <c:pt idx="312">
                  <c:v>59.721195753656062</c:v>
                </c:pt>
                <c:pt idx="313">
                  <c:v>59.361196077657056</c:v>
                </c:pt>
                <c:pt idx="314">
                  <c:v>59.001196375883744</c:v>
                </c:pt>
                <c:pt idx="315">
                  <c:v>58.641196650386398</c:v>
                </c:pt>
                <c:pt idx="316">
                  <c:v>58.281196903052219</c:v>
                </c:pt>
                <c:pt idx="317">
                  <c:v>57.921197135618357</c:v>
                </c:pt>
                <c:pt idx="318">
                  <c:v>57.561197349683823</c:v>
                </c:pt>
                <c:pt idx="319">
                  <c:v>57.201197546720266</c:v>
                </c:pt>
                <c:pt idx="320">
                  <c:v>56.841197728082378</c:v>
                </c:pt>
                <c:pt idx="321">
                  <c:v>56.48119789501709</c:v>
                </c:pt>
                <c:pt idx="322">
                  <c:v>56.121198048671999</c:v>
                </c:pt>
                <c:pt idx="323">
                  <c:v>55.761198190103691</c:v>
                </c:pt>
                <c:pt idx="324">
                  <c:v>55.401198320284422</c:v>
                </c:pt>
                <c:pt idx="325">
                  <c:v>55.041198440109227</c:v>
                </c:pt>
                <c:pt idx="326">
                  <c:v>54.681198550401902</c:v>
                </c:pt>
                <c:pt idx="327">
                  <c:v>54.321198651920753</c:v>
                </c:pt>
                <c:pt idx="328">
                  <c:v>53.961198745363703</c:v>
                </c:pt>
                <c:pt idx="329">
                  <c:v>53.601198831373281</c:v>
                </c:pt>
                <c:pt idx="330">
                  <c:v>53.241198910540746</c:v>
                </c:pt>
                <c:pt idx="331">
                  <c:v>52.881198983410407</c:v>
                </c:pt>
                <c:pt idx="332">
                  <c:v>52.521199050483261</c:v>
                </c:pt>
                <c:pt idx="333">
                  <c:v>52.161199112220409</c:v>
                </c:pt>
                <c:pt idx="334">
                  <c:v>51.801199169046342</c:v>
                </c:pt>
                <c:pt idx="335">
                  <c:v>51.441199221351788</c:v>
                </c:pt>
                <c:pt idx="336">
                  <c:v>51.081199269496295</c:v>
                </c:pt>
                <c:pt idx="337">
                  <c:v>50.721199313810885</c:v>
                </c:pt>
                <c:pt idx="338">
                  <c:v>50.361199354600274</c:v>
                </c:pt>
                <c:pt idx="339">
                  <c:v>50.001199392144784</c:v>
                </c:pt>
                <c:pt idx="340">
                  <c:v>49.641199426702649</c:v>
                </c:pt>
                <c:pt idx="341">
                  <c:v>49.281199458511409</c:v>
                </c:pt>
                <c:pt idx="342">
                  <c:v>48.921199487789764</c:v>
                </c:pt>
                <c:pt idx="343">
                  <c:v>48.561199514739037</c:v>
                </c:pt>
                <c:pt idx="344">
                  <c:v>48.201199539544476</c:v>
                </c:pt>
                <c:pt idx="345">
                  <c:v>47.84119956237663</c:v>
                </c:pt>
                <c:pt idx="346">
                  <c:v>47.48119958339246</c:v>
                </c:pt>
                <c:pt idx="347">
                  <c:v>47.121199602736503</c:v>
                </c:pt>
                <c:pt idx="348">
                  <c:v>46.761199620541696</c:v>
                </c:pt>
                <c:pt idx="349">
                  <c:v>46.401199636930464</c:v>
                </c:pt>
                <c:pt idx="350">
                  <c:v>46.041199652015521</c:v>
                </c:pt>
                <c:pt idx="351">
                  <c:v>45.68119966590055</c:v>
                </c:pt>
                <c:pt idx="352">
                  <c:v>45.321199678680991</c:v>
                </c:pt>
                <c:pt idx="353">
                  <c:v>44.961199690444786</c:v>
                </c:pt>
                <c:pt idx="354">
                  <c:v>44.601199701272741</c:v>
                </c:pt>
                <c:pt idx="355">
                  <c:v>44.241199711239332</c:v>
                </c:pt>
                <c:pt idx="356">
                  <c:v>43.881199720413086</c:v>
                </c:pt>
                <c:pt idx="357">
                  <c:v>43.521199728857098</c:v>
                </c:pt>
                <c:pt idx="358">
                  <c:v>43.161199736629314</c:v>
                </c:pt>
                <c:pt idx="359">
                  <c:v>42.801199743783258</c:v>
                </c:pt>
                <c:pt idx="360">
                  <c:v>42.441199750368142</c:v>
                </c:pt>
                <c:pt idx="361">
                  <c:v>42.081199756429214</c:v>
                </c:pt>
                <c:pt idx="362">
                  <c:v>41.721199762008084</c:v>
                </c:pt>
                <c:pt idx="363">
                  <c:v>41.361199767143177</c:v>
                </c:pt>
                <c:pt idx="364">
                  <c:v>41.001199771869743</c:v>
                </c:pt>
                <c:pt idx="365">
                  <c:v>40.641199776220276</c:v>
                </c:pt>
                <c:pt idx="366">
                  <c:v>40.281199780224767</c:v>
                </c:pt>
                <c:pt idx="367">
                  <c:v>39.921199783910723</c:v>
                </c:pt>
                <c:pt idx="368">
                  <c:v>39.561199787303408</c:v>
                </c:pt>
                <c:pt idx="369">
                  <c:v>39.201199790426259</c:v>
                </c:pt>
                <c:pt idx="370">
                  <c:v>38.841199793300596</c:v>
                </c:pt>
                <c:pt idx="371">
                  <c:v>38.48119979594636</c:v>
                </c:pt>
                <c:pt idx="372">
                  <c:v>38.121199798381625</c:v>
                </c:pt>
                <c:pt idx="373">
                  <c:v>37.76119980062316</c:v>
                </c:pt>
                <c:pt idx="374">
                  <c:v>37.401199802686392</c:v>
                </c:pt>
                <c:pt idx="375">
                  <c:v>37.04119980458551</c:v>
                </c:pt>
                <c:pt idx="376">
                  <c:v>36.681199806333517</c:v>
                </c:pt>
                <c:pt idx="377">
                  <c:v>36.321199807942477</c:v>
                </c:pt>
                <c:pt idx="378">
                  <c:v>35.961199809423448</c:v>
                </c:pt>
                <c:pt idx="379">
                  <c:v>35.601199810786625</c:v>
                </c:pt>
                <c:pt idx="380">
                  <c:v>35.24119981204133</c:v>
                </c:pt>
                <c:pt idx="381">
                  <c:v>34.881199813196218</c:v>
                </c:pt>
                <c:pt idx="382">
                  <c:v>34.52119981425929</c:v>
                </c:pt>
                <c:pt idx="383">
                  <c:v>34.161199815237723</c:v>
                </c:pt>
                <c:pt idx="384">
                  <c:v>33.801199816138372</c:v>
                </c:pt>
                <c:pt idx="385">
                  <c:v>33.441199816967369</c:v>
                </c:pt>
                <c:pt idx="386">
                  <c:v>33.081199817730393</c:v>
                </c:pt>
                <c:pt idx="387">
                  <c:v>32.721199818432709</c:v>
                </c:pt>
                <c:pt idx="388">
                  <c:v>32.361199819079189</c:v>
                </c:pt>
                <c:pt idx="389">
                  <c:v>32.001199819674262</c:v>
                </c:pt>
                <c:pt idx="390">
                  <c:v>31.641199820221932</c:v>
                </c:pt>
                <c:pt idx="391">
                  <c:v>31.281199820726094</c:v>
                </c:pt>
                <c:pt idx="392">
                  <c:v>30.921199821190104</c:v>
                </c:pt>
                <c:pt idx="393">
                  <c:v>30.561199821617233</c:v>
                </c:pt>
                <c:pt idx="394">
                  <c:v>30.201199822010363</c:v>
                </c:pt>
                <c:pt idx="395">
                  <c:v>29.841199822372253</c:v>
                </c:pt>
                <c:pt idx="396">
                  <c:v>29.481199822705303</c:v>
                </c:pt>
                <c:pt idx="397">
                  <c:v>29.121199823011903</c:v>
                </c:pt>
                <c:pt idx="398">
                  <c:v>28.761199823294081</c:v>
                </c:pt>
                <c:pt idx="399">
                  <c:v>28.401199823553842</c:v>
                </c:pt>
                <c:pt idx="400">
                  <c:v>28.04119982379293</c:v>
                </c:pt>
                <c:pt idx="401">
                  <c:v>27.681199824012985</c:v>
                </c:pt>
                <c:pt idx="402">
                  <c:v>27.321199824215544</c:v>
                </c:pt>
                <c:pt idx="403">
                  <c:v>26.961199824401952</c:v>
                </c:pt>
                <c:pt idx="404">
                  <c:v>26.601199824573577</c:v>
                </c:pt>
                <c:pt idx="405">
                  <c:v>26.241199824731538</c:v>
                </c:pt>
                <c:pt idx="406">
                  <c:v>25.881199824876951</c:v>
                </c:pt>
                <c:pt idx="407">
                  <c:v>25.52119982501079</c:v>
                </c:pt>
                <c:pt idx="408">
                  <c:v>25.161199825133981</c:v>
                </c:pt>
                <c:pt idx="409">
                  <c:v>24.80119982524733</c:v>
                </c:pt>
                <c:pt idx="410">
                  <c:v>24.441199825351738</c:v>
                </c:pt>
                <c:pt idx="411">
                  <c:v>24.081199825447761</c:v>
                </c:pt>
                <c:pt idx="412">
                  <c:v>23.721199825536203</c:v>
                </c:pt>
                <c:pt idx="413">
                  <c:v>23.361199825617568</c:v>
                </c:pt>
                <c:pt idx="414">
                  <c:v>23.001199825692524</c:v>
                </c:pt>
                <c:pt idx="415">
                  <c:v>22.641199825761422</c:v>
                </c:pt>
                <c:pt idx="416">
                  <c:v>22.281199825824892</c:v>
                </c:pt>
                <c:pt idx="417">
                  <c:v>21.921199825883342</c:v>
                </c:pt>
                <c:pt idx="418">
                  <c:v>21.561199825937095</c:v>
                </c:pt>
                <c:pt idx="419">
                  <c:v>21.201199825986595</c:v>
                </c:pt>
                <c:pt idx="420">
                  <c:v>20.841199826032121</c:v>
                </c:pt>
                <c:pt idx="421">
                  <c:v>20.481199826074082</c:v>
                </c:pt>
                <c:pt idx="422">
                  <c:v>20.121199826112676</c:v>
                </c:pt>
                <c:pt idx="423">
                  <c:v>19.761199826148232</c:v>
                </c:pt>
                <c:pt idx="424">
                  <c:v>19.401199826180878</c:v>
                </c:pt>
                <c:pt idx="425">
                  <c:v>19.041199826210971</c:v>
                </c:pt>
                <c:pt idx="426">
                  <c:v>18.681199826238668</c:v>
                </c:pt>
                <c:pt idx="427">
                  <c:v>18.321199826264213</c:v>
                </c:pt>
                <c:pt idx="428">
                  <c:v>17.961199826287636</c:v>
                </c:pt>
                <c:pt idx="429">
                  <c:v>17.601199826309319</c:v>
                </c:pt>
                <c:pt idx="430">
                  <c:v>17.241199826329158</c:v>
                </c:pt>
                <c:pt idx="431">
                  <c:v>16.881199826347476</c:v>
                </c:pt>
                <c:pt idx="432">
                  <c:v>16.521199826364324</c:v>
                </c:pt>
                <c:pt idx="433">
                  <c:v>16.1611998263798</c:v>
                </c:pt>
                <c:pt idx="434">
                  <c:v>15.801199826394118</c:v>
                </c:pt>
                <c:pt idx="435">
                  <c:v>15.441199826407242</c:v>
                </c:pt>
                <c:pt idx="436">
                  <c:v>15.081199826419361</c:v>
                </c:pt>
                <c:pt idx="437">
                  <c:v>14.721199826430439</c:v>
                </c:pt>
                <c:pt idx="438">
                  <c:v>14.361199826440705</c:v>
                </c:pt>
                <c:pt idx="439">
                  <c:v>14.001199826450128</c:v>
                </c:pt>
                <c:pt idx="440">
                  <c:v>13.641199826458806</c:v>
                </c:pt>
                <c:pt idx="441">
                  <c:v>13.281199826466811</c:v>
                </c:pt>
                <c:pt idx="442">
                  <c:v>12.921199826474165</c:v>
                </c:pt>
                <c:pt idx="443">
                  <c:v>12.561199826480909</c:v>
                </c:pt>
                <c:pt idx="444">
                  <c:v>12.20119982648715</c:v>
                </c:pt>
                <c:pt idx="445">
                  <c:v>11.8411998264929</c:v>
                </c:pt>
                <c:pt idx="446">
                  <c:v>11.481199826498177</c:v>
                </c:pt>
                <c:pt idx="447">
                  <c:v>11.121199826503045</c:v>
                </c:pt>
                <c:pt idx="448">
                  <c:v>10.761199826507477</c:v>
                </c:pt>
                <c:pt idx="449">
                  <c:v>10.401199826511608</c:v>
                </c:pt>
                <c:pt idx="450">
                  <c:v>10.041199826515401</c:v>
                </c:pt>
                <c:pt idx="451">
                  <c:v>9.681199826518883</c:v>
                </c:pt>
                <c:pt idx="452">
                  <c:v>9.3211998265220846</c:v>
                </c:pt>
                <c:pt idx="453">
                  <c:v>8.9611998265250712</c:v>
                </c:pt>
                <c:pt idx="454">
                  <c:v>8.6011998265277647</c:v>
                </c:pt>
                <c:pt idx="455">
                  <c:v>8.241199826530293</c:v>
                </c:pt>
                <c:pt idx="456">
                  <c:v>7.8811998265326046</c:v>
                </c:pt>
                <c:pt idx="457">
                  <c:v>7.5211998265347155</c:v>
                </c:pt>
                <c:pt idx="458">
                  <c:v>7.1611998265366683</c:v>
                </c:pt>
                <c:pt idx="459">
                  <c:v>6.8011998265384523</c:v>
                </c:pt>
                <c:pt idx="460">
                  <c:v>6.4411998265401094</c:v>
                </c:pt>
                <c:pt idx="461">
                  <c:v>6.0811998265416314</c:v>
                </c:pt>
                <c:pt idx="462">
                  <c:v>5.7211998265430486</c:v>
                </c:pt>
                <c:pt idx="463">
                  <c:v>5.3611998265443166</c:v>
                </c:pt>
                <c:pt idx="464">
                  <c:v>5.0011998265455144</c:v>
                </c:pt>
                <c:pt idx="465">
                  <c:v>4.6411998265465897</c:v>
                </c:pt>
                <c:pt idx="466">
                  <c:v>4.2811998265476277</c:v>
                </c:pt>
                <c:pt idx="467">
                  <c:v>3.9211998265485049</c:v>
                </c:pt>
                <c:pt idx="468">
                  <c:v>3.5611998265493616</c:v>
                </c:pt>
                <c:pt idx="469">
                  <c:v>3.2011998265501598</c:v>
                </c:pt>
                <c:pt idx="470">
                  <c:v>2.841199826550902</c:v>
                </c:pt>
                <c:pt idx="471">
                  <c:v>2.4811998265515447</c:v>
                </c:pt>
                <c:pt idx="472">
                  <c:v>2.1211998265522096</c:v>
                </c:pt>
                <c:pt idx="473">
                  <c:v>1.7611998265527073</c:v>
                </c:pt>
                <c:pt idx="474">
                  <c:v>1.4011998265532521</c:v>
                </c:pt>
                <c:pt idx="475">
                  <c:v>1.0411998265537372</c:v>
                </c:pt>
                <c:pt idx="476">
                  <c:v>0.6811998265541499</c:v>
                </c:pt>
                <c:pt idx="477">
                  <c:v>0.32119982655458268</c:v>
                </c:pt>
                <c:pt idx="478">
                  <c:v>-3.8800173445061689E-2</c:v>
                </c:pt>
                <c:pt idx="479">
                  <c:v>-0.39880017344466562</c:v>
                </c:pt>
                <c:pt idx="480">
                  <c:v>-0.75880017344435813</c:v>
                </c:pt>
                <c:pt idx="481">
                  <c:v>-1.1188001734441049</c:v>
                </c:pt>
                <c:pt idx="482">
                  <c:v>-1.4788001734438294</c:v>
                </c:pt>
                <c:pt idx="483">
                  <c:v>-1.8388001734436048</c:v>
                </c:pt>
                <c:pt idx="484">
                  <c:v>-2.1988001734433631</c:v>
                </c:pt>
                <c:pt idx="485">
                  <c:v>-2.5588001734431458</c:v>
                </c:pt>
                <c:pt idx="486">
                  <c:v>-2.9188001734429978</c:v>
                </c:pt>
                <c:pt idx="487">
                  <c:v>-3.2788001734427796</c:v>
                </c:pt>
                <c:pt idx="488">
                  <c:v>-3.6388001734426072</c:v>
                </c:pt>
                <c:pt idx="489">
                  <c:v>-3.9988001734424996</c:v>
                </c:pt>
                <c:pt idx="490">
                  <c:v>-4.358800173442348</c:v>
                </c:pt>
                <c:pt idx="491">
                  <c:v>-4.7188001734422151</c:v>
                </c:pt>
                <c:pt idx="492">
                  <c:v>-5.0788001734420725</c:v>
                </c:pt>
                <c:pt idx="493">
                  <c:v>-5.4388001734420097</c:v>
                </c:pt>
                <c:pt idx="494">
                  <c:v>-5.7988001734418742</c:v>
                </c:pt>
                <c:pt idx="495">
                  <c:v>-6.1588001734418096</c:v>
                </c:pt>
                <c:pt idx="496">
                  <c:v>-6.5188001734417123</c:v>
                </c:pt>
                <c:pt idx="497">
                  <c:v>-6.8788001734416602</c:v>
                </c:pt>
                <c:pt idx="498">
                  <c:v>-7.2388001734415734</c:v>
                </c:pt>
                <c:pt idx="499">
                  <c:v>-7.5988001734414876</c:v>
                </c:pt>
                <c:pt idx="500">
                  <c:v>-7.9588001734414471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21-4890-8832-4B44E9E5C19D}"/>
            </c:ext>
          </c:extLst>
        </c:ser>
        <c:ser>
          <c:idx val="1"/>
          <c:order val="1"/>
          <c:tx>
            <c:v>1/β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Calculations!$R$3:$R$524</c:f>
              <c:numCache>
                <c:formatCode>General</c:formatCode>
                <c:ptCount val="522"/>
                <c:pt idx="0">
                  <c:v>4.3239235093902401E-2</c:v>
                </c:pt>
                <c:pt idx="1">
                  <c:v>4.3239244982639466E-2</c:v>
                </c:pt>
                <c:pt idx="2">
                  <c:v>4.3239255726047379E-2</c:v>
                </c:pt>
                <c:pt idx="3">
                  <c:v>4.3239267397889754E-2</c:v>
                </c:pt>
                <c:pt idx="4">
                  <c:v>4.323928007856441E-2</c:v>
                </c:pt>
                <c:pt idx="5">
                  <c:v>4.3239293855097678E-2</c:v>
                </c:pt>
                <c:pt idx="6">
                  <c:v>4.3239308822320792E-2</c:v>
                </c:pt>
                <c:pt idx="7">
                  <c:v>4.3239325083046405E-2</c:v>
                </c:pt>
                <c:pt idx="8">
                  <c:v>4.3239342749175944E-2</c:v>
                </c:pt>
                <c:pt idx="9">
                  <c:v>4.323936194206611E-2</c:v>
                </c:pt>
                <c:pt idx="10">
                  <c:v>4.3239382793764797E-2</c:v>
                </c:pt>
                <c:pt idx="11">
                  <c:v>4.3239405447511946E-2</c:v>
                </c:pt>
                <c:pt idx="12">
                  <c:v>4.3239430059192327E-2</c:v>
                </c:pt>
                <c:pt idx="13">
                  <c:v>4.3239456797909262E-2</c:v>
                </c:pt>
                <c:pt idx="14">
                  <c:v>4.3239485847519986E-2</c:v>
                </c:pt>
                <c:pt idx="15">
                  <c:v>4.3239517407827333E-2</c:v>
                </c:pt>
                <c:pt idx="16">
                  <c:v>4.3239551695694732E-2</c:v>
                </c:pt>
                <c:pt idx="17">
                  <c:v>4.3239588946900026E-2</c:v>
                </c:pt>
                <c:pt idx="18">
                  <c:v>4.3239629417655405E-2</c:v>
                </c:pt>
                <c:pt idx="19">
                  <c:v>4.3239673386012138E-2</c:v>
                </c:pt>
                <c:pt idx="20">
                  <c:v>4.3239721154439838E-2</c:v>
                </c:pt>
                <c:pt idx="21">
                  <c:v>4.3239773051281127E-2</c:v>
                </c:pt>
                <c:pt idx="22">
                  <c:v>4.3239829433300118E-2</c:v>
                </c:pt>
                <c:pt idx="23">
                  <c:v>4.3239890688179197E-2</c:v>
                </c:pt>
                <c:pt idx="24">
                  <c:v>4.3239957237027206E-2</c:v>
                </c:pt>
                <c:pt idx="25">
                  <c:v>4.3240029537471109E-2</c:v>
                </c:pt>
                <c:pt idx="26">
                  <c:v>4.3240108086436704E-2</c:v>
                </c:pt>
                <c:pt idx="27">
                  <c:v>4.3240193424061636E-2</c:v>
                </c:pt>
                <c:pt idx="28">
                  <c:v>4.3240286137059492E-2</c:v>
                </c:pt>
                <c:pt idx="29">
                  <c:v>4.3240386862913066E-2</c:v>
                </c:pt>
                <c:pt idx="30">
                  <c:v>4.3240496293954211E-2</c:v>
                </c:pt>
                <c:pt idx="31">
                  <c:v>4.3240615182620241E-2</c:v>
                </c:pt>
                <c:pt idx="32">
                  <c:v>4.3240744346437758E-2</c:v>
                </c:pt>
                <c:pt idx="33">
                  <c:v>4.3240884673225219E-2</c:v>
                </c:pt>
                <c:pt idx="34">
                  <c:v>4.3241037127798247E-2</c:v>
                </c:pt>
                <c:pt idx="35">
                  <c:v>4.324120275843106E-2</c:v>
                </c:pt>
                <c:pt idx="36">
                  <c:v>4.3241382703713374E-2</c:v>
                </c:pt>
                <c:pt idx="37">
                  <c:v>4.3241578200904102E-2</c:v>
                </c:pt>
                <c:pt idx="38">
                  <c:v>4.3241790594047091E-2</c:v>
                </c:pt>
                <c:pt idx="39">
                  <c:v>4.3242021343449427E-2</c:v>
                </c:pt>
                <c:pt idx="40">
                  <c:v>4.32422720354552E-2</c:v>
                </c:pt>
                <c:pt idx="41">
                  <c:v>4.3242544393633751E-2</c:v>
                </c:pt>
                <c:pt idx="42">
                  <c:v>4.3242840290539653E-2</c:v>
                </c:pt>
                <c:pt idx="43">
                  <c:v>4.3243161760505217E-2</c:v>
                </c:pt>
                <c:pt idx="44">
                  <c:v>4.3243511013642003E-2</c:v>
                </c:pt>
                <c:pt idx="45">
                  <c:v>4.3243890451214448E-2</c:v>
                </c:pt>
                <c:pt idx="46">
                  <c:v>4.3244302681823291E-2</c:v>
                </c:pt>
                <c:pt idx="47">
                  <c:v>4.3244750539707708E-2</c:v>
                </c:pt>
                <c:pt idx="48">
                  <c:v>4.3245237104003041E-2</c:v>
                </c:pt>
                <c:pt idx="49">
                  <c:v>4.3245765719756406E-2</c:v>
                </c:pt>
                <c:pt idx="50">
                  <c:v>4.3246340021446707E-2</c:v>
                </c:pt>
                <c:pt idx="51">
                  <c:v>4.3246963957416076E-2</c:v>
                </c:pt>
                <c:pt idx="52">
                  <c:v>4.3247641817321936E-2</c:v>
                </c:pt>
                <c:pt idx="53">
                  <c:v>4.3248378261598296E-2</c:v>
                </c:pt>
                <c:pt idx="54">
                  <c:v>4.3249178353333063E-2</c:v>
                </c:pt>
                <c:pt idx="55">
                  <c:v>4.3250047593369277E-2</c:v>
                </c:pt>
                <c:pt idx="56">
                  <c:v>4.3250991957810979E-2</c:v>
                </c:pt>
                <c:pt idx="57">
                  <c:v>4.3252017939297838E-2</c:v>
                </c:pt>
                <c:pt idx="58">
                  <c:v>4.3253132591636281E-2</c:v>
                </c:pt>
                <c:pt idx="59">
                  <c:v>4.325434357816102E-2</c:v>
                </c:pt>
                <c:pt idx="60">
                  <c:v>4.3255659224556389E-2</c:v>
                </c:pt>
                <c:pt idx="61">
                  <c:v>4.3257088576083576E-2</c:v>
                </c:pt>
                <c:pt idx="62">
                  <c:v>4.3258641459618774E-2</c:v>
                </c:pt>
                <c:pt idx="63">
                  <c:v>4.3260328551488494E-2</c:v>
                </c:pt>
                <c:pt idx="64">
                  <c:v>4.3262161450616538E-2</c:v>
                </c:pt>
                <c:pt idx="65">
                  <c:v>4.3264152758254772E-2</c:v>
                </c:pt>
                <c:pt idx="66">
                  <c:v>4.3266316164862068E-2</c:v>
                </c:pt>
                <c:pt idx="67">
                  <c:v>4.3268666544098437E-2</c:v>
                </c:pt>
                <c:pt idx="68">
                  <c:v>4.3271220054755734E-2</c:v>
                </c:pt>
                <c:pt idx="69">
                  <c:v>4.3273994252515102E-2</c:v>
                </c:pt>
                <c:pt idx="70">
                  <c:v>4.3277008210060947E-2</c:v>
                </c:pt>
                <c:pt idx="71">
                  <c:v>4.3280282648424061E-2</c:v>
                </c:pt>
                <c:pt idx="72">
                  <c:v>4.3283840079256314E-2</c:v>
                </c:pt>
                <c:pt idx="73">
                  <c:v>4.3287704960061284E-2</c:v>
                </c:pt>
                <c:pt idx="74">
                  <c:v>4.3291903861649134E-2</c:v>
                </c:pt>
                <c:pt idx="75">
                  <c:v>4.3296465651243184E-2</c:v>
                </c:pt>
                <c:pt idx="76">
                  <c:v>4.3301421691053207E-2</c:v>
                </c:pt>
                <c:pt idx="77">
                  <c:v>4.3306806053147955E-2</c:v>
                </c:pt>
                <c:pt idx="78">
                  <c:v>4.3312655754550879E-2</c:v>
                </c:pt>
                <c:pt idx="79">
                  <c:v>4.3319011011132308E-2</c:v>
                </c:pt>
                <c:pt idx="80">
                  <c:v>4.3325915514185361E-2</c:v>
                </c:pt>
                <c:pt idx="81">
                  <c:v>4.3333416730705655E-2</c:v>
                </c:pt>
                <c:pt idx="82">
                  <c:v>4.3341566229872085E-2</c:v>
                </c:pt>
                <c:pt idx="83">
                  <c:v>4.3350420037231961E-2</c:v>
                </c:pt>
                <c:pt idx="84">
                  <c:v>4.3360039019811003E-2</c:v>
                </c:pt>
                <c:pt idx="85">
                  <c:v>4.337048930492509E-2</c:v>
                </c:pt>
                <c:pt idx="86">
                  <c:v>4.3381842733775655E-2</c:v>
                </c:pt>
                <c:pt idx="87">
                  <c:v>4.3394177356193706E-2</c:v>
                </c:pt>
                <c:pt idx="88">
                  <c:v>4.3407577966208699E-2</c:v>
                </c:pt>
                <c:pt idx="89">
                  <c:v>4.3422136685402915E-2</c:v>
                </c:pt>
                <c:pt idx="90">
                  <c:v>4.3437953595589801E-2</c:v>
                </c:pt>
                <c:pt idx="91">
                  <c:v>4.3455137426620147E-2</c:v>
                </c:pt>
                <c:pt idx="92">
                  <c:v>4.3473806303879314E-2</c:v>
                </c:pt>
                <c:pt idx="93">
                  <c:v>4.3494088559327397E-2</c:v>
                </c:pt>
                <c:pt idx="94">
                  <c:v>4.3516123613809639E-2</c:v>
                </c:pt>
                <c:pt idx="95">
                  <c:v>4.3540062934716565E-2</c:v>
                </c:pt>
                <c:pt idx="96">
                  <c:v>4.3566071076552498E-2</c:v>
                </c:pt>
                <c:pt idx="97">
                  <c:v>4.3594326811449279E-2</c:v>
                </c:pt>
                <c:pt idx="98">
                  <c:v>4.3625024357115724E-2</c:v>
                </c:pt>
                <c:pt idx="99">
                  <c:v>4.365837471103317E-2</c:v>
                </c:pt>
                <c:pt idx="100">
                  <c:v>4.3694607099338617E-2</c:v>
                </c:pt>
                <c:pt idx="101">
                  <c:v>4.3733970551203663E-2</c:v>
                </c:pt>
                <c:pt idx="102">
                  <c:v>4.3776735608922437E-2</c:v>
                </c:pt>
                <c:pt idx="103">
                  <c:v>4.3823196185319713E-2</c:v>
                </c:pt>
                <c:pt idx="104">
                  <c:v>4.38736715817254E-2</c:v>
                </c:pt>
                <c:pt idx="105">
                  <c:v>4.3928508679782867E-2</c:v>
                </c:pt>
                <c:pt idx="106">
                  <c:v>4.3988084322168094E-2</c:v>
                </c:pt>
                <c:pt idx="107">
                  <c:v>4.4052807898830114E-2</c:v>
                </c:pt>
                <c:pt idx="108">
                  <c:v>4.4123124155943105E-2</c:v>
                </c:pt>
                <c:pt idx="109">
                  <c:v>4.4199516246905539E-2</c:v>
                </c:pt>
                <c:pt idx="110">
                  <c:v>4.4282509046424667E-2</c:v>
                </c:pt>
                <c:pt idx="111">
                  <c:v>4.4372672750026973E-2</c:v>
                </c:pt>
                <c:pt idx="112">
                  <c:v>4.4470626782846676E-2</c:v>
                </c:pt>
                <c:pt idx="113">
                  <c:v>4.4577044045889171E-2</c:v>
                </c:pt>
                <c:pt idx="114">
                  <c:v>4.4692655526932759E-2</c:v>
                </c:pt>
                <c:pt idx="115">
                  <c:v>4.4818255308511093E-2</c:v>
                </c:pt>
                <c:pt idx="116">
                  <c:v>4.4954706005923439E-2</c:v>
                </c:pt>
                <c:pt idx="117">
                  <c:v>4.5102944672948848E-2</c:v>
                </c:pt>
                <c:pt idx="118">
                  <c:v>4.5263989215112557E-2</c:v>
                </c:pt>
                <c:pt idx="119">
                  <c:v>4.5438945352870852E-2</c:v>
                </c:pt>
                <c:pt idx="120">
                  <c:v>4.5629014182651383E-2</c:v>
                </c:pt>
                <c:pt idx="121">
                  <c:v>4.583550038636322E-2</c:v>
                </c:pt>
                <c:pt idx="122">
                  <c:v>4.6059821144106214E-2</c:v>
                </c:pt>
                <c:pt idx="123">
                  <c:v>4.6303515809963537E-2</c:v>
                </c:pt>
                <c:pt idx="124">
                  <c:v>4.656825641607816E-2</c:v>
                </c:pt>
                <c:pt idx="125">
                  <c:v>4.6855859073868494E-2</c:v>
                </c:pt>
                <c:pt idx="126">
                  <c:v>4.7168296349827762E-2</c:v>
                </c:pt>
                <c:pt idx="127">
                  <c:v>4.7507710696276108E-2</c:v>
                </c:pt>
                <c:pt idx="128">
                  <c:v>4.7876429027204265E-2</c:v>
                </c:pt>
                <c:pt idx="129">
                  <c:v>4.8276978533837098E-2</c:v>
                </c:pt>
                <c:pt idx="130">
                  <c:v>4.8712103845209229E-2</c:v>
                </c:pt>
                <c:pt idx="131">
                  <c:v>4.9184785644920889E-2</c:v>
                </c:pt>
                <c:pt idx="132">
                  <c:v>4.9698260864814194E-2</c:v>
                </c:pt>
                <c:pt idx="133">
                  <c:v>5.0256044587621396E-2</c:v>
                </c:pt>
                <c:pt idx="134">
                  <c:v>5.0861953797610923E-2</c:v>
                </c:pt>
                <c:pt idx="135">
                  <c:v>5.1520133133607017E-2</c:v>
                </c:pt>
                <c:pt idx="136">
                  <c:v>5.223508280550105E-2</c:v>
                </c:pt>
                <c:pt idx="137">
                  <c:v>5.3011688852470554E-2</c:v>
                </c:pt>
                <c:pt idx="138">
                  <c:v>5.3855255931619835E-2</c:v>
                </c:pt>
                <c:pt idx="139">
                  <c:v>5.4771542840473843E-2</c:v>
                </c:pt>
                <c:pt idx="140">
                  <c:v>5.576680099250917E-2</c:v>
                </c:pt>
                <c:pt idx="141">
                  <c:v>5.6847816078715786E-2</c:v>
                </c:pt>
                <c:pt idx="142">
                  <c:v>5.8021953168354151E-2</c:v>
                </c:pt>
                <c:pt idx="143">
                  <c:v>5.9297205514141395E-2</c:v>
                </c:pt>
                <c:pt idx="144">
                  <c:v>6.0682247350735061E-2</c:v>
                </c:pt>
                <c:pt idx="145">
                  <c:v>6.2186490990134791E-2</c:v>
                </c:pt>
                <c:pt idx="146">
                  <c:v>6.3820148538340574E-2</c:v>
                </c:pt>
                <c:pt idx="147">
                  <c:v>6.5594298578675159E-2</c:v>
                </c:pt>
                <c:pt idx="148">
                  <c:v>6.7520958184625099E-2</c:v>
                </c:pt>
                <c:pt idx="149">
                  <c:v>6.961316064789265E-2</c:v>
                </c:pt>
                <c:pt idx="150">
                  <c:v>7.188503932609358E-2</c:v>
                </c:pt>
                <c:pt idx="151">
                  <c:v>7.4351918033525297E-2</c:v>
                </c:pt>
                <c:pt idx="152">
                  <c:v>7.7030408419373614E-2</c:v>
                </c:pt>
                <c:pt idx="153">
                  <c:v>7.9938514792108673E-2</c:v>
                </c:pt>
                <c:pt idx="154">
                  <c:v>8.3095746866752418E-2</c:v>
                </c:pt>
                <c:pt idx="155">
                  <c:v>8.6523240922409844E-2</c:v>
                </c:pt>
                <c:pt idx="156">
                  <c:v>9.0243889868044325E-2</c:v>
                </c:pt>
                <c:pt idx="157">
                  <c:v>9.4282482717436E-2</c:v>
                </c:pt>
                <c:pt idx="158">
                  <c:v>9.8665853975008128E-2</c:v>
                </c:pt>
                <c:pt idx="159">
                  <c:v>0.10342304342410122</c:v>
                </c:pt>
                <c:pt idx="160">
                  <c:v>0.10858546679321254</c:v>
                </c:pt>
                <c:pt idx="161">
                  <c:v>0.1141870977484401</c:v>
                </c:pt>
                <c:pt idx="162">
                  <c:v>0.12026466161852759</c:v>
                </c:pt>
                <c:pt idx="163">
                  <c:v>0.12685784120502391</c:v>
                </c:pt>
                <c:pt idx="164">
                  <c:v>0.13400949495661235</c:v>
                </c:pt>
                <c:pt idx="165">
                  <c:v>0.14176588768934234</c:v>
                </c:pt>
                <c:pt idx="166">
                  <c:v>0.15017693392145581</c:v>
                </c:pt>
                <c:pt idx="167">
                  <c:v>0.15929645373697193</c:v>
                </c:pt>
                <c:pt idx="168">
                  <c:v>0.16918244091999959</c:v>
                </c:pt>
                <c:pt idx="169">
                  <c:v>0.17989734287976594</c:v>
                </c:pt>
                <c:pt idx="170">
                  <c:v>0.1915083516326371</c:v>
                </c:pt>
                <c:pt idx="171">
                  <c:v>0.20408770480136909</c:v>
                </c:pt>
                <c:pt idx="172">
                  <c:v>0.2177129952382775</c:v>
                </c:pt>
                <c:pt idx="173">
                  <c:v>0.23246748746707974</c:v>
                </c:pt>
                <c:pt idx="174">
                  <c:v>0.24844043867025048</c:v>
                </c:pt>
                <c:pt idx="175">
                  <c:v>0.26572742141043182</c:v>
                </c:pt>
                <c:pt idx="176">
                  <c:v>0.28443064467898016</c:v>
                </c:pt>
                <c:pt idx="177">
                  <c:v>0.30465926919356562</c:v>
                </c:pt>
                <c:pt idx="178">
                  <c:v>0.32652971213548682</c:v>
                </c:pt>
                <c:pt idx="179">
                  <c:v>0.35016593572146493</c:v>
                </c:pt>
                <c:pt idx="180">
                  <c:v>0.37569971315408535</c:v>
                </c:pt>
                <c:pt idx="181">
                  <c:v>0.4032708646021238</c:v>
                </c:pt>
                <c:pt idx="182">
                  <c:v>0.43302745494121891</c:v>
                </c:pt>
                <c:pt idx="183">
                  <c:v>0.46512594406342622</c:v>
                </c:pt>
                <c:pt idx="184">
                  <c:v>0.49973127966663677</c:v>
                </c:pt>
                <c:pt idx="185">
                  <c:v>0.53701692160006309</c:v>
                </c:pt>
                <c:pt idx="186">
                  <c:v>0.5771647861212722</c:v>
                </c:pt>
                <c:pt idx="187">
                  <c:v>0.62036509785512028</c:v>
                </c:pt>
                <c:pt idx="188">
                  <c:v>0.66681613691175601</c:v>
                </c:pt>
                <c:pt idx="189">
                  <c:v>0.7167238685742584</c:v>
                </c:pt>
                <c:pt idx="190">
                  <c:v>0.77030144329122574</c:v>
                </c:pt>
                <c:pt idx="191">
                  <c:v>0.82776855547090189</c:v>
                </c:pt>
                <c:pt idx="192">
                  <c:v>0.88935065085405429</c:v>
                </c:pt>
                <c:pt idx="193">
                  <c:v>0.95527797409980031</c:v>
                </c:pt>
                <c:pt idx="194">
                  <c:v>1.0257844507132554</c:v>
                </c:pt>
                <c:pt idx="195">
                  <c:v>1.1011064005999187</c:v>
                </c:pt>
                <c:pt idx="196">
                  <c:v>1.1814810843613337</c:v>
                </c:pt>
                <c:pt idx="197">
                  <c:v>1.2671450879094137</c:v>
                </c:pt>
                <c:pt idx="198">
                  <c:v>1.3583325560056612</c:v>
                </c:pt>
                <c:pt idx="199">
                  <c:v>1.4552732907964079</c:v>
                </c:pt>
                <c:pt idx="200">
                  <c:v>1.558190737146071</c:v>
                </c:pt>
                <c:pt idx="201">
                  <c:v>1.6672998823449801</c:v>
                </c:pt>
                <c:pt idx="202">
                  <c:v>1.7828051033129486</c:v>
                </c:pt>
                <c:pt idx="203">
                  <c:v>1.9048979994452786</c:v>
                </c:pt>
                <c:pt idx="204">
                  <c:v>2.033755253426011</c:v>
                </c:pt>
                <c:pt idx="205">
                  <c:v>2.1695365653612142</c:v>
                </c:pt>
                <c:pt idx="206">
                  <c:v>2.3123827071718877</c:v>
                </c:pt>
                <c:pt idx="207">
                  <c:v>2.4624137441048508</c:v>
                </c:pt>
                <c:pt idx="208">
                  <c:v>2.6197274683177305</c:v>
                </c:pt>
                <c:pt idx="209">
                  <c:v>2.7843980857147783</c:v>
                </c:pt>
                <c:pt idx="210">
                  <c:v>2.9564751916170247</c:v>
                </c:pt>
                <c:pt idx="211">
                  <c:v>3.1359830636175499</c:v>
                </c:pt>
                <c:pt idx="212">
                  <c:v>3.3229202913882494</c:v>
                </c:pt>
                <c:pt idx="213">
                  <c:v>3.5172597536606709</c:v>
                </c:pt>
                <c:pt idx="214">
                  <c:v>3.7189489425463544</c:v>
                </c:pt>
                <c:pt idx="215">
                  <c:v>3.9279106252970051</c:v>
                </c:pt>
                <c:pt idx="216">
                  <c:v>4.1440438240168902</c:v>
                </c:pt>
                <c:pt idx="217">
                  <c:v>4.3672250851972469</c:v>
                </c:pt>
                <c:pt idx="218">
                  <c:v>4.5973100036273857</c:v>
                </c:pt>
                <c:pt idx="219">
                  <c:v>4.8341349595486074</c:v>
                </c:pt>
                <c:pt idx="220">
                  <c:v>5.0775190240400931</c:v>
                </c:pt>
                <c:pt idx="221">
                  <c:v>5.3272659856170543</c:v>
                </c:pt>
                <c:pt idx="222">
                  <c:v>5.5831664508445282</c:v>
                </c:pt>
                <c:pt idx="223">
                  <c:v>5.8449999732661464</c:v>
                </c:pt>
                <c:pt idx="224">
                  <c:v>6.1125371678985863</c:v>
                </c:pt>
                <c:pt idx="225">
                  <c:v>6.3855417726568877</c:v>
                </c:pt>
                <c:pt idx="226">
                  <c:v>6.6637726230547409</c:v>
                </c:pt>
                <c:pt idx="227">
                  <c:v>6.9469855120335913</c:v>
                </c:pt>
                <c:pt idx="228">
                  <c:v>7.234934912532661</c:v>
                </c:pt>
                <c:pt idx="229">
                  <c:v>7.5273755461324168</c:v>
                </c:pt>
                <c:pt idx="230">
                  <c:v>7.8240637865735776</c:v>
                </c:pt>
                <c:pt idx="231">
                  <c:v>8.1247588919889786</c:v>
                </c:pt>
                <c:pt idx="232">
                  <c:v>8.4292240641639484</c:v>
                </c:pt>
                <c:pt idx="233">
                  <c:v>8.7372273369830111</c:v>
                </c:pt>
                <c:pt idx="234">
                  <c:v>9.0485422993966438</c:v>
                </c:pt>
                <c:pt idx="235">
                  <c:v>9.3629486607463299</c:v>
                </c:pt>
                <c:pt idx="236">
                  <c:v>9.680232668160718</c:v>
                </c:pt>
                <c:pt idx="237">
                  <c:v>10.000187387022416</c:v>
                </c:pt>
                <c:pt idx="238">
                  <c:v>10.32261285627744</c:v>
                </c:pt>
                <c:pt idx="239">
                  <c:v>10.647316130686464</c:v>
                </c:pt>
                <c:pt idx="240">
                  <c:v>10.974111222077436</c:v>
                </c:pt>
                <c:pt idx="241">
                  <c:v>11.302818951325651</c:v>
                </c:pt>
                <c:pt idx="242">
                  <c:v>11.633266722230154</c:v>
                </c:pt>
                <c:pt idx="243">
                  <c:v>11.965288227737132</c:v>
                </c:pt>
                <c:pt idx="244">
                  <c:v>12.298723098138368</c:v>
                </c:pt>
                <c:pt idx="245">
                  <c:v>12.633416499990165</c:v>
                </c:pt>
                <c:pt idx="246">
                  <c:v>12.969218693599817</c:v>
                </c:pt>
                <c:pt idx="247">
                  <c:v>13.305984556040169</c:v>
                </c:pt>
                <c:pt idx="248">
                  <c:v>13.643573075806255</c:v>
                </c:pt>
                <c:pt idx="249">
                  <c:v>13.981846824440687</c:v>
                </c:pt>
                <c:pt idx="250">
                  <c:v>14.320671409740598</c:v>
                </c:pt>
                <c:pt idx="251">
                  <c:v>14.659914914530024</c:v>
                </c:pt>
                <c:pt idx="252">
                  <c:v>14.999447324444947</c:v>
                </c:pt>
                <c:pt idx="253">
                  <c:v>15.339139947738591</c:v>
                </c:pt>
                <c:pt idx="254">
                  <c:v>15.678864829776753</c:v>
                </c:pt>
                <c:pt idx="255">
                  <c:v>16.018494164657163</c:v>
                </c:pt>
                <c:pt idx="256">
                  <c:v>16.357899706255733</c:v>
                </c:pt>
                <c:pt idx="257">
                  <c:v>16.696952180976002</c:v>
                </c:pt>
                <c:pt idx="258">
                  <c:v>17.035520704556845</c:v>
                </c:pt>
                <c:pt idx="259">
                  <c:v>17.373472205475696</c:v>
                </c:pt>
                <c:pt idx="260">
                  <c:v>17.710670857771898</c:v>
                </c:pt>
                <c:pt idx="261">
                  <c:v>18.046977526502811</c:v>
                </c:pt>
                <c:pt idx="262">
                  <c:v>18.382249229533787</c:v>
                </c:pt>
                <c:pt idx="263">
                  <c:v>18.716338619945997</c:v>
                </c:pt>
                <c:pt idx="264">
                  <c:v>19.049093494018376</c:v>
                </c:pt>
                <c:pt idx="265">
                  <c:v>19.38035633049163</c:v>
                </c:pt>
                <c:pt idx="266">
                  <c:v>19.709963867641378</c:v>
                </c:pt>
                <c:pt idx="267">
                  <c:v>20.037746725555863</c:v>
                </c:pt>
                <c:pt idx="268">
                  <c:v>20.363529081910848</c:v>
                </c:pt>
                <c:pt idx="269">
                  <c:v>20.687128410427647</c:v>
                </c:pt>
                <c:pt idx="270">
                  <c:v>21.008355292061015</c:v>
                </c:pt>
                <c:pt idx="271">
                  <c:v>21.327013309738064</c:v>
                </c:pt>
                <c:pt idx="272">
                  <c:v>21.642899038117424</c:v>
                </c:pt>
                <c:pt idx="273">
                  <c:v>21.955802140292633</c:v>
                </c:pt>
                <c:pt idx="274">
                  <c:v>22.265505583558884</c:v>
                </c:pt>
                <c:pt idx="275">
                  <c:v>22.571785986231809</c:v>
                </c:pt>
                <c:pt idx="276">
                  <c:v>22.874414106968423</c:v>
                </c:pt>
                <c:pt idx="277">
                  <c:v>23.173155487020118</c:v>
                </c:pt>
                <c:pt idx="278">
                  <c:v>23.467771254281431</c:v>
                </c:pt>
                <c:pt idx="279">
                  <c:v>23.75801909581293</c:v>
                </c:pt>
                <c:pt idx="280">
                  <c:v>24.043654402684759</c:v>
                </c:pt>
                <c:pt idx="281">
                  <c:v>24.324431587479218</c:v>
                </c:pt>
                <c:pt idx="282">
                  <c:v>24.600105570626653</c:v>
                </c:pt>
                <c:pt idx="283">
                  <c:v>24.870433426981442</c:v>
                </c:pt>
                <c:pt idx="284">
                  <c:v>25.135176178778131</c:v>
                </c:pt>
                <c:pt idx="285">
                  <c:v>25.394100715486477</c:v>
                </c:pt>
                <c:pt idx="286">
                  <c:v>25.646981815314586</c:v>
                </c:pt>
                <c:pt idx="287">
                  <c:v>25.893604237439291</c:v>
                </c:pt>
                <c:pt idx="288">
                  <c:v>26.133764848755217</c:v>
                </c:pt>
                <c:pt idx="289">
                  <c:v>26.367274744344101</c:v>
                </c:pt>
                <c:pt idx="290">
                  <c:v>26.593961317289526</c:v>
                </c:pt>
                <c:pt idx="291">
                  <c:v>26.813670231198522</c:v>
                </c:pt>
                <c:pt idx="292">
                  <c:v>27.026267248100261</c:v>
                </c:pt>
                <c:pt idx="293">
                  <c:v>27.231639865462785</c:v>
                </c:pt>
                <c:pt idx="294">
                  <c:v>27.429698719002769</c:v>
                </c:pt>
                <c:pt idx="295">
                  <c:v>27.620378712754068</c:v>
                </c:pt>
                <c:pt idx="296">
                  <c:v>27.803639844383149</c:v>
                </c:pt>
                <c:pt idx="297">
                  <c:v>27.979467701755784</c:v>
                </c:pt>
                <c:pt idx="298">
                  <c:v>28.147873615923697</c:v>
                </c:pt>
                <c:pt idx="299">
                  <c:v>28.308894465583826</c:v>
                </c:pt>
                <c:pt idx="300">
                  <c:v>28.462592138188917</c:v>
                </c:pt>
                <c:pt idx="301">
                  <c:v>28.609052662747693</c:v>
                </c:pt>
                <c:pt idx="302">
                  <c:v>28.748385038478744</c:v>
                </c:pt>
                <c:pt idx="303">
                  <c:v>28.880719791438075</c:v>
                </c:pt>
                <c:pt idx="304">
                  <c:v>29.006207297691276</c:v>
                </c:pt>
                <c:pt idx="305">
                  <c:v>29.125015916311888</c:v>
                </c:pt>
                <c:pt idx="306">
                  <c:v>29.23732997833682</c:v>
                </c:pt>
                <c:pt idx="307">
                  <c:v>29.34334767879783</c:v>
                </c:pt>
                <c:pt idx="308">
                  <c:v>29.443278918179221</c:v>
                </c:pt>
                <c:pt idx="309">
                  <c:v>29.537343137318132</c:v>
                </c:pt>
                <c:pt idx="310">
                  <c:v>29.625767186129551</c:v>
                </c:pt>
                <c:pt idx="311">
                  <c:v>29.708783261899669</c:v>
                </c:pt>
                <c:pt idx="312">
                  <c:v>29.78662694757049</c:v>
                </c:pt>
                <c:pt idx="313">
                  <c:v>29.859535374744578</c:v>
                </c:pt>
                <c:pt idx="314">
                  <c:v>29.927745530353526</c:v>
                </c:pt>
                <c:pt idx="315">
                  <c:v>29.991492720312337</c:v>
                </c:pt>
                <c:pt idx="316">
                  <c:v>30.051009198210977</c:v>
                </c:pt>
                <c:pt idx="317">
                  <c:v>30.106522962336449</c:v>
                </c:pt>
                <c:pt idx="318">
                  <c:v>30.158256720161006</c:v>
                </c:pt>
                <c:pt idx="319">
                  <c:v>30.206427015934597</c:v>
                </c:pt>
                <c:pt idx="320">
                  <c:v>30.251243514194552</c:v>
                </c:pt>
                <c:pt idx="321">
                  <c:v>30.292908429829616</c:v>
                </c:pt>
                <c:pt idx="322">
                  <c:v>30.331616093774585</c:v>
                </c:pt>
                <c:pt idx="323">
                  <c:v>30.367552642394124</c:v>
                </c:pt>
                <c:pt idx="324">
                  <c:v>30.40089581808018</c:v>
                </c:pt>
                <c:pt idx="325">
                  <c:v>30.431814868456534</c:v>
                </c:pt>
                <c:pt idx="326">
                  <c:v>30.460470531777879</c:v>
                </c:pt>
                <c:pt idx="327">
                  <c:v>30.487015096573174</c:v>
                </c:pt>
                <c:pt idx="328">
                  <c:v>30.511592524224472</c:v>
                </c:pt>
                <c:pt idx="329">
                  <c:v>30.534338623963876</c:v>
                </c:pt>
                <c:pt idx="330">
                  <c:v>30.555381270636524</c:v>
                </c:pt>
                <c:pt idx="331">
                  <c:v>30.574840656492835</c:v>
                </c:pt>
                <c:pt idx="332">
                  <c:v>30.592829569200042</c:v>
                </c:pt>
                <c:pt idx="333">
                  <c:v>30.609453689169193</c:v>
                </c:pt>
                <c:pt idx="334">
                  <c:v>30.624811900170378</c:v>
                </c:pt>
                <c:pt idx="335">
                  <c:v>30.638996608030741</c:v>
                </c:pt>
                <c:pt idx="336">
                  <c:v>30.652094062978122</c:v>
                </c:pt>
                <c:pt idx="337">
                  <c:v>30.66418468189072</c:v>
                </c:pt>
                <c:pt idx="338">
                  <c:v>30.675343367350724</c:v>
                </c:pt>
                <c:pt idx="339">
                  <c:v>30.685639820964244</c:v>
                </c:pt>
                <c:pt idx="340">
                  <c:v>30.695138848913626</c:v>
                </c:pt>
                <c:pt idx="341">
                  <c:v>30.70390065814852</c:v>
                </c:pt>
                <c:pt idx="342">
                  <c:v>30.71198114200438</c:v>
                </c:pt>
                <c:pt idx="343">
                  <c:v>30.719432154364668</c:v>
                </c:pt>
                <c:pt idx="344">
                  <c:v>30.726301771766575</c:v>
                </c:pt>
                <c:pt idx="345">
                  <c:v>30.732634543082359</c:v>
                </c:pt>
                <c:pt idx="346">
                  <c:v>30.738471726610083</c:v>
                </c:pt>
                <c:pt idx="347">
                  <c:v>30.743851514566746</c:v>
                </c:pt>
                <c:pt idx="348">
                  <c:v>30.748809245112326</c:v>
                </c:pt>
                <c:pt idx="349">
                  <c:v>30.753377602137419</c:v>
                </c:pt>
                <c:pt idx="350">
                  <c:v>30.757586803132323</c:v>
                </c:pt>
                <c:pt idx="351">
                  <c:v>30.761464775518533</c:v>
                </c:pt>
                <c:pt idx="352">
                  <c:v>30.765037321872182</c:v>
                </c:pt>
                <c:pt idx="353">
                  <c:v>30.768328274501549</c:v>
                </c:pt>
                <c:pt idx="354">
                  <c:v>30.771359639864585</c:v>
                </c:pt>
                <c:pt idx="355">
                  <c:v>30.774151733323126</c:v>
                </c:pt>
                <c:pt idx="356">
                  <c:v>30.776723304735782</c:v>
                </c:pt>
                <c:pt idx="357">
                  <c:v>30.779091655390577</c:v>
                </c:pt>
                <c:pt idx="358">
                  <c:v>30.781272746769474</c:v>
                </c:pt>
                <c:pt idx="359">
                  <c:v>30.783281301628374</c:v>
                </c:pt>
                <c:pt idx="360">
                  <c:v>30.785130897859283</c:v>
                </c:pt>
                <c:pt idx="361">
                  <c:v>30.786834055588077</c:v>
                </c:pt>
                <c:pt idx="362">
                  <c:v>30.788402317940715</c:v>
                </c:pt>
                <c:pt idx="363">
                  <c:v>30.789846325892629</c:v>
                </c:pt>
                <c:pt idx="364">
                  <c:v>30.791175887596399</c:v>
                </c:pt>
                <c:pt idx="365">
                  <c:v>30.792400042562122</c:v>
                </c:pt>
                <c:pt idx="366">
                  <c:v>30.793527121044551</c:v>
                </c:pt>
                <c:pt idx="367">
                  <c:v>30.794564798971813</c:v>
                </c:pt>
                <c:pt idx="368">
                  <c:v>30.795520148730301</c:v>
                </c:pt>
                <c:pt idx="369">
                  <c:v>30.796399686101275</c:v>
                </c:pt>
                <c:pt idx="370">
                  <c:v>30.797209413626518</c:v>
                </c:pt>
                <c:pt idx="371">
                  <c:v>30.797954860662536</c:v>
                </c:pt>
                <c:pt idx="372">
                  <c:v>30.798641120365723</c:v>
                </c:pt>
                <c:pt idx="373">
                  <c:v>30.799272883835442</c:v>
                </c:pt>
                <c:pt idx="374">
                  <c:v>30.799854471624887</c:v>
                </c:pt>
                <c:pt idx="375">
                  <c:v>30.800389862817724</c:v>
                </c:pt>
                <c:pt idx="376">
                  <c:v>30.800882721852034</c:v>
                </c:pt>
                <c:pt idx="377">
                  <c:v>30.801336423262498</c:v>
                </c:pt>
                <c:pt idx="378">
                  <c:v>30.801754074497847</c:v>
                </c:pt>
                <c:pt idx="379">
                  <c:v>30.802138536960413</c:v>
                </c:pt>
                <c:pt idx="380">
                  <c:v>30.802492445403857</c:v>
                </c:pt>
                <c:pt idx="381">
                  <c:v>30.802818225813947</c:v>
                </c:pt>
                <c:pt idx="382">
                  <c:v>30.803118111889948</c:v>
                </c:pt>
                <c:pt idx="383">
                  <c:v>30.803394160234241</c:v>
                </c:pt>
                <c:pt idx="384">
                  <c:v>30.803648264349725</c:v>
                </c:pt>
                <c:pt idx="385">
                  <c:v>30.803882167537175</c:v>
                </c:pt>
                <c:pt idx="386">
                  <c:v>30.80409747477951</c:v>
                </c:pt>
                <c:pt idx="387">
                  <c:v>30.804295663688958</c:v>
                </c:pt>
                <c:pt idx="388">
                  <c:v>30.804478094593261</c:v>
                </c:pt>
                <c:pt idx="389">
                  <c:v>30.804646019825782</c:v>
                </c:pt>
                <c:pt idx="390">
                  <c:v>30.804800592282753</c:v>
                </c:pt>
                <c:pt idx="391">
                  <c:v>30.804942873305315</c:v>
                </c:pt>
                <c:pt idx="392">
                  <c:v>30.805073839938515</c:v>
                </c:pt>
                <c:pt idx="393">
                  <c:v>30.805194391616595</c:v>
                </c:pt>
                <c:pt idx="394">
                  <c:v>30.805305356319714</c:v>
                </c:pt>
                <c:pt idx="395">
                  <c:v>30.80540749624328</c:v>
                </c:pt>
                <c:pt idx="396">
                  <c:v>30.805501513018992</c:v>
                </c:pt>
                <c:pt idx="397">
                  <c:v>30.805588052521799</c:v>
                </c:pt>
                <c:pt idx="398">
                  <c:v>30.805667709296834</c:v>
                </c:pt>
                <c:pt idx="399">
                  <c:v>30.805741030634799</c:v>
                </c:pt>
                <c:pt idx="400">
                  <c:v>30.80580852032486</c:v>
                </c:pt>
                <c:pt idx="401">
                  <c:v>30.805870642109717</c:v>
                </c:pt>
                <c:pt idx="402">
                  <c:v>30.805927822866686</c:v>
                </c:pt>
                <c:pt idx="403">
                  <c:v>30.805980455536496</c:v>
                </c:pt>
                <c:pt idx="404">
                  <c:v>30.806028901819602</c:v>
                </c:pt>
                <c:pt idx="405">
                  <c:v>30.80607349465857</c:v>
                </c:pt>
                <c:pt idx="406">
                  <c:v>30.806114540523502</c:v>
                </c:pt>
                <c:pt idx="407">
                  <c:v>30.806152321515732</c:v>
                </c:pt>
                <c:pt idx="408">
                  <c:v>30.806187097304857</c:v>
                </c:pt>
                <c:pt idx="409">
                  <c:v>30.806219106911566</c:v>
                </c:pt>
                <c:pt idx="410">
                  <c:v>30.806248570349251</c:v>
                </c:pt>
                <c:pt idx="411">
                  <c:v>30.806275690134825</c:v>
                </c:pt>
                <c:pt idx="412">
                  <c:v>30.806300652679745</c:v>
                </c:pt>
                <c:pt idx="413">
                  <c:v>30.806323629570503</c:v>
                </c:pt>
                <c:pt idx="414">
                  <c:v>30.806344778747452</c:v>
                </c:pt>
                <c:pt idx="415">
                  <c:v>30.806364245589535</c:v>
                </c:pt>
                <c:pt idx="416">
                  <c:v>30.806382163913213</c:v>
                </c:pt>
                <c:pt idx="417">
                  <c:v>30.806398656891965</c:v>
                </c:pt>
                <c:pt idx="418">
                  <c:v>30.806413837902682</c:v>
                </c:pt>
                <c:pt idx="419">
                  <c:v>30.806427811304488</c:v>
                </c:pt>
                <c:pt idx="420">
                  <c:v>30.806440673156018</c:v>
                </c:pt>
                <c:pt idx="421">
                  <c:v>30.806452511875424</c:v>
                </c:pt>
                <c:pt idx="422">
                  <c:v>30.806463408848231</c:v>
                </c:pt>
                <c:pt idx="423">
                  <c:v>30.806473438986394</c:v>
                </c:pt>
                <c:pt idx="424">
                  <c:v>30.806482671243266</c:v>
                </c:pt>
                <c:pt idx="425">
                  <c:v>30.806491169087526</c:v>
                </c:pt>
                <c:pt idx="426">
                  <c:v>30.806498990939374</c:v>
                </c:pt>
                <c:pt idx="427">
                  <c:v>30.806506190571991</c:v>
                </c:pt>
                <c:pt idx="428">
                  <c:v>30.806512817481359</c:v>
                </c:pt>
                <c:pt idx="429">
                  <c:v>30.806518917226189</c:v>
                </c:pt>
                <c:pt idx="430">
                  <c:v>30.806524531741289</c:v>
                </c:pt>
                <c:pt idx="431">
                  <c:v>30.806529699625756</c:v>
                </c:pt>
                <c:pt idx="432">
                  <c:v>30.806534456408219</c:v>
                </c:pt>
                <c:pt idx="433">
                  <c:v>30.806538834791198</c:v>
                </c:pt>
                <c:pt idx="434">
                  <c:v>30.806542864875894</c:v>
                </c:pt>
                <c:pt idx="435">
                  <c:v>30.806546574368813</c:v>
                </c:pt>
                <c:pt idx="436">
                  <c:v>30.806549988772879</c:v>
                </c:pt>
                <c:pt idx="437">
                  <c:v>30.806553131562012</c:v>
                </c:pt>
                <c:pt idx="438">
                  <c:v>30.806556024342953</c:v>
                </c:pt>
                <c:pt idx="439">
                  <c:v>30.806558687003669</c:v>
                </c:pt>
                <c:pt idx="440">
                  <c:v>30.806561137849975</c:v>
                </c:pt>
                <c:pt idx="441">
                  <c:v>30.806563393731643</c:v>
                </c:pt>
                <c:pt idx="442">
                  <c:v>30.806565470158048</c:v>
                </c:pt>
                <c:pt idx="443">
                  <c:v>30.806567381404612</c:v>
                </c:pt>
                <c:pt idx="444">
                  <c:v>30.806569140611533</c:v>
                </c:pt>
                <c:pt idx="445">
                  <c:v>30.806570759873356</c:v>
                </c:pt>
                <c:pt idx="446">
                  <c:v>30.806572250322795</c:v>
                </c:pt>
                <c:pt idx="447">
                  <c:v>30.806573622206734</c:v>
                </c:pt>
                <c:pt idx="448">
                  <c:v>30.806574884957143</c:v>
                </c:pt>
                <c:pt idx="449">
                  <c:v>30.806576047255533</c:v>
                </c:pt>
                <c:pt idx="450">
                  <c:v>30.806577117092889</c:v>
                </c:pt>
                <c:pt idx="451">
                  <c:v>30.806578101824442</c:v>
                </c:pt>
                <c:pt idx="452">
                  <c:v>30.806579008220332</c:v>
                </c:pt>
                <c:pt idx="453">
                  <c:v>30.806579842512278</c:v>
                </c:pt>
                <c:pt idx="454">
                  <c:v>30.806580610436043</c:v>
                </c:pt>
                <c:pt idx="455">
                  <c:v>30.806581317271284</c:v>
                </c:pt>
                <c:pt idx="456">
                  <c:v>30.806581967877595</c:v>
                </c:pt>
                <c:pt idx="457">
                  <c:v>30.806582566727929</c:v>
                </c:pt>
                <c:pt idx="458">
                  <c:v>30.806583117939581</c:v>
                </c:pt>
                <c:pt idx="459">
                  <c:v>30.806583625302167</c:v>
                </c:pt>
                <c:pt idx="460">
                  <c:v>30.806584092303872</c:v>
                </c:pt>
                <c:pt idx="461">
                  <c:v>30.806584522155443</c:v>
                </c:pt>
                <c:pt idx="462">
                  <c:v>30.806584917812181</c:v>
                </c:pt>
                <c:pt idx="463">
                  <c:v>30.806585281994309</c:v>
                </c:pt>
                <c:pt idx="464">
                  <c:v>30.806585617205585</c:v>
                </c:pt>
                <c:pt idx="465">
                  <c:v>30.806585925750674</c:v>
                </c:pt>
                <c:pt idx="466">
                  <c:v>30.806586209750904</c:v>
                </c:pt>
                <c:pt idx="467">
                  <c:v>30.806586471158827</c:v>
                </c:pt>
                <c:pt idx="468">
                  <c:v>30.806586711771654</c:v>
                </c:pt>
                <c:pt idx="469">
                  <c:v>30.806586933243612</c:v>
                </c:pt>
                <c:pt idx="470">
                  <c:v>30.806587137097374</c:v>
                </c:pt>
                <c:pt idx="471">
                  <c:v>30.806587324734529</c:v>
                </c:pt>
                <c:pt idx="472">
                  <c:v>30.806587497445086</c:v>
                </c:pt>
                <c:pt idx="473">
                  <c:v>30.806587656416443</c:v>
                </c:pt>
                <c:pt idx="474">
                  <c:v>30.806587802741564</c:v>
                </c:pt>
                <c:pt idx="475">
                  <c:v>30.806587937426425</c:v>
                </c:pt>
                <c:pt idx="476">
                  <c:v>30.806588061397093</c:v>
                </c:pt>
                <c:pt idx="477">
                  <c:v>30.806588175505816</c:v>
                </c:pt>
                <c:pt idx="478">
                  <c:v>30.806588280537177</c:v>
                </c:pt>
                <c:pt idx="479">
                  <c:v>30.806588377213227</c:v>
                </c:pt>
                <c:pt idx="480">
                  <c:v>30.806588466198658</c:v>
                </c:pt>
                <c:pt idx="481">
                  <c:v>30.806588548105264</c:v>
                </c:pt>
                <c:pt idx="482">
                  <c:v>30.806588623496175</c:v>
                </c:pt>
                <c:pt idx="483">
                  <c:v>30.806588692889697</c:v>
                </c:pt>
                <c:pt idx="484">
                  <c:v>30.806588756762938</c:v>
                </c:pt>
                <c:pt idx="485">
                  <c:v>30.806588815555031</c:v>
                </c:pt>
                <c:pt idx="486">
                  <c:v>30.806588869670218</c:v>
                </c:pt>
                <c:pt idx="487">
                  <c:v>30.806588919480507</c:v>
                </c:pt>
                <c:pt idx="488">
                  <c:v>30.806588965328356</c:v>
                </c:pt>
                <c:pt idx="489">
                  <c:v>30.806589007528963</c:v>
                </c:pt>
                <c:pt idx="490">
                  <c:v>30.806589046372483</c:v>
                </c:pt>
                <c:pt idx="491">
                  <c:v>30.806589082126017</c:v>
                </c:pt>
                <c:pt idx="492">
                  <c:v>30.806589115035443</c:v>
                </c:pt>
                <c:pt idx="493">
                  <c:v>30.806589145326789</c:v>
                </c:pt>
                <c:pt idx="494">
                  <c:v>30.80658917320843</c:v>
                </c:pt>
                <c:pt idx="495">
                  <c:v>30.80658919887215</c:v>
                </c:pt>
                <c:pt idx="496">
                  <c:v>30.806589222494274</c:v>
                </c:pt>
                <c:pt idx="497">
                  <c:v>30.806589244237212</c:v>
                </c:pt>
                <c:pt idx="498">
                  <c:v>30.806589264250551</c:v>
                </c:pt>
                <c:pt idx="499">
                  <c:v>30.80658928267183</c:v>
                </c:pt>
                <c:pt idx="500">
                  <c:v>30.806589299627632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5D-42C2-844A-7E8EDC16A4BD}"/>
            </c:ext>
          </c:extLst>
        </c:ser>
        <c:ser>
          <c:idx val="2"/>
          <c:order val="2"/>
          <c:tx>
            <c:v>Voltage Noise Gain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Calculations!$T$3:$T$524</c:f>
              <c:numCache>
                <c:formatCode>0.00E+00</c:formatCode>
                <c:ptCount val="522"/>
                <c:pt idx="0">
                  <c:v>4.3230505834332925E-2</c:v>
                </c:pt>
                <c:pt idx="1">
                  <c:v>4.3230515720704105E-2</c:v>
                </c:pt>
                <c:pt idx="2">
                  <c:v>4.3230526461539742E-2</c:v>
                </c:pt>
                <c:pt idx="3">
                  <c:v>4.3230538130586221E-2</c:v>
                </c:pt>
                <c:pt idx="4">
                  <c:v>4.3230550808224202E-2</c:v>
                </c:pt>
                <c:pt idx="5">
                  <c:v>4.3230564581460906E-2</c:v>
                </c:pt>
                <c:pt idx="6">
                  <c:v>4.3230579545100796E-2</c:v>
                </c:pt>
                <c:pt idx="7">
                  <c:v>4.3230595801933586E-2</c:v>
                </c:pt>
                <c:pt idx="8">
                  <c:v>4.3230613463833958E-2</c:v>
                </c:pt>
                <c:pt idx="9">
                  <c:v>4.3230632652128023E-2</c:v>
                </c:pt>
                <c:pt idx="10">
                  <c:v>4.3230653498833108E-2</c:v>
                </c:pt>
                <c:pt idx="11">
                  <c:v>4.32306761471586E-2</c:v>
                </c:pt>
                <c:pt idx="12">
                  <c:v>4.3230700752945259E-2</c:v>
                </c:pt>
                <c:pt idx="13">
                  <c:v>4.3230727485260155E-2</c:v>
                </c:pt>
                <c:pt idx="14">
                  <c:v>4.3230756527916553E-2</c:v>
                </c:pt>
                <c:pt idx="15">
                  <c:v>4.3230788080667576E-2</c:v>
                </c:pt>
                <c:pt idx="16">
                  <c:v>4.3230822360326986E-2</c:v>
                </c:pt>
                <c:pt idx="17">
                  <c:v>4.3230859602613365E-2</c:v>
                </c:pt>
                <c:pt idx="18">
                  <c:v>4.3230900063679689E-2</c:v>
                </c:pt>
                <c:pt idx="19">
                  <c:v>4.32309440215084E-2</c:v>
                </c:pt>
                <c:pt idx="20">
                  <c:v>4.3230991778500337E-2</c:v>
                </c:pt>
                <c:pt idx="21">
                  <c:v>4.3231043662917835E-2</c:v>
                </c:pt>
                <c:pt idx="22">
                  <c:v>4.323110003143904E-2</c:v>
                </c:pt>
                <c:pt idx="23">
                  <c:v>4.3231161271652663E-2</c:v>
                </c:pt>
                <c:pt idx="24">
                  <c:v>4.3231227804568194E-2</c:v>
                </c:pt>
                <c:pt idx="25">
                  <c:v>4.3231300087701735E-2</c:v>
                </c:pt>
                <c:pt idx="26">
                  <c:v>4.323137861786254E-2</c:v>
                </c:pt>
                <c:pt idx="27">
                  <c:v>4.3231463935056343E-2</c:v>
                </c:pt>
                <c:pt idx="28">
                  <c:v>4.323155662585728E-2</c:v>
                </c:pt>
                <c:pt idx="29">
                  <c:v>4.3231657327597144E-2</c:v>
                </c:pt>
                <c:pt idx="30">
                  <c:v>4.32317667324396E-2</c:v>
                </c:pt>
                <c:pt idx="31">
                  <c:v>4.3231885592642363E-2</c:v>
                </c:pt>
                <c:pt idx="32">
                  <c:v>4.323201472553706E-2</c:v>
                </c:pt>
                <c:pt idx="33">
                  <c:v>4.3232155018728152E-2</c:v>
                </c:pt>
                <c:pt idx="34">
                  <c:v>4.3232307436803813E-2</c:v>
                </c:pt>
                <c:pt idx="35">
                  <c:v>4.3232473027784116E-2</c:v>
                </c:pt>
                <c:pt idx="36">
                  <c:v>4.3232652929987403E-2</c:v>
                </c:pt>
                <c:pt idx="37">
                  <c:v>4.3232848380376367E-2</c:v>
                </c:pt>
                <c:pt idx="38">
                  <c:v>4.3233060722671884E-2</c:v>
                </c:pt>
                <c:pt idx="39">
                  <c:v>4.3233291416833242E-2</c:v>
                </c:pt>
                <c:pt idx="40">
                  <c:v>4.3233542048824215E-2</c:v>
                </c:pt>
                <c:pt idx="41">
                  <c:v>4.3233814341801374E-2</c:v>
                </c:pt>
                <c:pt idx="42">
                  <c:v>4.3234110167870182E-2</c:v>
                </c:pt>
                <c:pt idx="43">
                  <c:v>4.3234431560879472E-2</c:v>
                </c:pt>
                <c:pt idx="44">
                  <c:v>4.3234780730407596E-2</c:v>
                </c:pt>
                <c:pt idx="45">
                  <c:v>4.3235160077147602E-2</c:v>
                </c:pt>
                <c:pt idx="46">
                  <c:v>4.323557220907534E-2</c:v>
                </c:pt>
                <c:pt idx="47">
                  <c:v>4.3236019959749614E-2</c:v>
                </c:pt>
                <c:pt idx="48">
                  <c:v>4.3236506407571942E-2</c:v>
                </c:pt>
                <c:pt idx="49">
                  <c:v>4.3237034896786805E-2</c:v>
                </c:pt>
                <c:pt idx="50">
                  <c:v>4.3237609061005489E-2</c:v>
                </c:pt>
                <c:pt idx="51">
                  <c:v>4.3238232847624167E-2</c:v>
                </c:pt>
                <c:pt idx="52">
                  <c:v>4.3238910545274033E-2</c:v>
                </c:pt>
                <c:pt idx="53">
                  <c:v>4.323964681327689E-2</c:v>
                </c:pt>
                <c:pt idx="54">
                  <c:v>4.3240446713505187E-2</c:v>
                </c:pt>
                <c:pt idx="55">
                  <c:v>4.3241315745489117E-2</c:v>
                </c:pt>
                <c:pt idx="56">
                  <c:v>4.3242259883903254E-2</c:v>
                </c:pt>
                <c:pt idx="57">
                  <c:v>4.3243285619833607E-2</c:v>
                </c:pt>
                <c:pt idx="58">
                  <c:v>4.3244400005401078E-2</c:v>
                </c:pt>
                <c:pt idx="59">
                  <c:v>4.3245610702109631E-2</c:v>
                </c:pt>
                <c:pt idx="60">
                  <c:v>4.3246926033650393E-2</c:v>
                </c:pt>
                <c:pt idx="61">
                  <c:v>4.3248355043125103E-2</c:v>
                </c:pt>
                <c:pt idx="62">
                  <c:v>4.3249907555061334E-2</c:v>
                </c:pt>
                <c:pt idx="63">
                  <c:v>4.3251594243232466E-2</c:v>
                </c:pt>
                <c:pt idx="64">
                  <c:v>4.3253426703793271E-2</c:v>
                </c:pt>
                <c:pt idx="65">
                  <c:v>4.3255417534985796E-2</c:v>
                </c:pt>
                <c:pt idx="66">
                  <c:v>4.3257580423997279E-2</c:v>
                </c:pt>
                <c:pt idx="67">
                  <c:v>4.3259930240940936E-2</c:v>
                </c:pt>
                <c:pt idx="68">
                  <c:v>4.3262483140746516E-2</c:v>
                </c:pt>
                <c:pt idx="69">
                  <c:v>4.3265256674912066E-2</c:v>
                </c:pt>
                <c:pt idx="70">
                  <c:v>4.3268269911566203E-2</c:v>
                </c:pt>
                <c:pt idx="71">
                  <c:v>4.3271543566801796E-2</c:v>
                </c:pt>
                <c:pt idx="72">
                  <c:v>4.3275100146900961E-2</c:v>
                </c:pt>
                <c:pt idx="73">
                  <c:v>4.3278964103540776E-2</c:v>
                </c:pt>
                <c:pt idx="74">
                  <c:v>4.3283162001202413E-2</c:v>
                </c:pt>
                <c:pt idx="75">
                  <c:v>4.3287722700231734E-2</c:v>
                </c:pt>
                <c:pt idx="76">
                  <c:v>4.3292677555376427E-2</c:v>
                </c:pt>
                <c:pt idx="77">
                  <c:v>4.3298060630599197E-2</c:v>
                </c:pt>
                <c:pt idx="78">
                  <c:v>4.3303908934121949E-2</c:v>
                </c:pt>
                <c:pt idx="79">
                  <c:v>4.3310262672258716E-2</c:v>
                </c:pt>
                <c:pt idx="80">
                  <c:v>4.3317165525930533E-2</c:v>
                </c:pt>
                <c:pt idx="81">
                  <c:v>4.3324664950866676E-2</c:v>
                </c:pt>
                <c:pt idx="82">
                  <c:v>4.3332812504016792E-2</c:v>
                </c:pt>
                <c:pt idx="83">
                  <c:v>4.3341664197659613E-2</c:v>
                </c:pt>
                <c:pt idx="84">
                  <c:v>4.3351280884407865E-2</c:v>
                </c:pt>
                <c:pt idx="85">
                  <c:v>4.3361728675943643E-2</c:v>
                </c:pt>
                <c:pt idx="86">
                  <c:v>4.3373079396499252E-2</c:v>
                </c:pt>
                <c:pt idx="87">
                  <c:v>4.338541107748653E-2</c:v>
                </c:pt>
                <c:pt idx="88">
                  <c:v>4.3398808492957061E-2</c:v>
                </c:pt>
                <c:pt idx="89">
                  <c:v>4.3413363742811246E-2</c:v>
                </c:pt>
                <c:pt idx="90">
                  <c:v>4.3429176885345026E-2</c:v>
                </c:pt>
                <c:pt idx="91">
                  <c:v>4.3446356624903322E-2</c:v>
                </c:pt>
                <c:pt idx="92">
                  <c:v>4.3465021059205369E-2</c:v>
                </c:pt>
                <c:pt idx="93">
                  <c:v>4.3485298490213181E-2</c:v>
                </c:pt>
                <c:pt idx="94">
                  <c:v>4.3507328306249198E-2</c:v>
                </c:pt>
                <c:pt idx="95">
                  <c:v>4.3531261939446432E-2</c:v>
                </c:pt>
                <c:pt idx="96">
                  <c:v>4.3557263906101464E-2</c:v>
                </c:pt>
                <c:pt idx="97">
                  <c:v>4.3585512936943911E-2</c:v>
                </c:pt>
                <c:pt idx="98">
                  <c:v>4.3616203204830326E-2</c:v>
                </c:pt>
                <c:pt idx="99">
                  <c:v>4.3649545658665051E-2</c:v>
                </c:pt>
                <c:pt idx="100">
                  <c:v>4.3685769471984104E-2</c:v>
                </c:pt>
                <c:pt idx="101">
                  <c:v>4.3725123617023291E-2</c:v>
                </c:pt>
                <c:pt idx="102">
                  <c:v>4.3767878574461246E-2</c:v>
                </c:pt>
                <c:pt idx="103">
                  <c:v>4.381432819046932E-2</c:v>
                </c:pt>
                <c:pt idx="104">
                  <c:v>4.3864791694295559E-2</c:v>
                </c:pt>
                <c:pt idx="105">
                  <c:v>4.3919615889663692E-2</c:v>
                </c:pt>
                <c:pt idx="106">
                  <c:v>4.3979177535054509E-2</c:v>
                </c:pt>
                <c:pt idx="107">
                  <c:v>4.4043885929478173E-2</c:v>
                </c:pt>
                <c:pt idx="108">
                  <c:v>4.4114185720937678E-2</c:v>
                </c:pt>
                <c:pt idx="109">
                  <c:v>4.4190559956899481E-2</c:v>
                </c:pt>
                <c:pt idx="110">
                  <c:v>4.4273533397836712E-2</c:v>
                </c:pt>
                <c:pt idx="111">
                  <c:v>4.4363676116158643E-2</c:v>
                </c:pt>
                <c:pt idx="112">
                  <c:v>4.446160740439227E-2</c:v>
                </c:pt>
                <c:pt idx="113">
                  <c:v>4.4568000020808823E-2</c:v>
                </c:pt>
                <c:pt idx="114">
                  <c:v>4.468358479966867E-2</c:v>
                </c:pt>
                <c:pt idx="115">
                  <c:v>4.4809155658520922E-2</c:v>
                </c:pt>
                <c:pt idx="116">
                  <c:v>4.4945575035495934E-2</c:v>
                </c:pt>
                <c:pt idx="117">
                  <c:v>4.5093779794297364E-2</c:v>
                </c:pt>
                <c:pt idx="118">
                  <c:v>4.5254787636721139E-2</c:v>
                </c:pt>
                <c:pt idx="119">
                  <c:v>4.5429704065071908E-2</c:v>
                </c:pt>
                <c:pt idx="120">
                  <c:v>4.561972994243893E-2</c:v>
                </c:pt>
                <c:pt idx="121">
                  <c:v>4.5826169701434626E-2</c:v>
                </c:pt>
                <c:pt idx="122">
                  <c:v>4.6050440256117917E-2</c:v>
                </c:pt>
                <c:pt idx="123">
                  <c:v>4.6294080677030794E-2</c:v>
                </c:pt>
                <c:pt idx="124">
                  <c:v>4.6558762694518703E-2</c:v>
                </c:pt>
                <c:pt idx="125">
                  <c:v>4.6846302099219007E-2</c:v>
                </c:pt>
                <c:pt idx="126">
                  <c:v>4.7158671117151434E-2</c:v>
                </c:pt>
                <c:pt idx="127">
                  <c:v>4.7498011839820296E-2</c:v>
                </c:pt>
                <c:pt idx="128">
                  <c:v>4.7866650799419992E-2</c:v>
                </c:pt>
                <c:pt idx="129">
                  <c:v>4.8267114783848014E-2</c:v>
                </c:pt>
                <c:pt idx="130">
                  <c:v>4.8702147996758829E-2</c:v>
                </c:pt>
                <c:pt idx="131">
                  <c:v>4.9174730673883671E-2</c:v>
                </c:pt>
                <c:pt idx="132">
                  <c:v>4.9688099276323013E-2</c:v>
                </c:pt>
                <c:pt idx="133">
                  <c:v>5.024576839288579E-2</c:v>
                </c:pt>
                <c:pt idx="134">
                  <c:v>5.0851554490502535E-2</c:v>
                </c:pt>
                <c:pt idx="135">
                  <c:v>5.1509601667078686E-2</c:v>
                </c:pt>
                <c:pt idx="136">
                  <c:v>5.2224409567890658E-2</c:v>
                </c:pt>
                <c:pt idx="137">
                  <c:v>5.3000863643756307E-2</c:v>
                </c:pt>
                <c:pt idx="138">
                  <c:v>5.384426793967715E-2</c:v>
                </c:pt>
                <c:pt idx="139">
                  <c:v>5.476038061733661E-2</c:v>
                </c:pt>
                <c:pt idx="140">
                  <c:v>5.5755452430670524E-2</c:v>
                </c:pt>
                <c:pt idx="141">
                  <c:v>5.6836268387456784E-2</c:v>
                </c:pt>
                <c:pt idx="142">
                  <c:v>5.8010192850039499E-2</c:v>
                </c:pt>
                <c:pt idx="143">
                  <c:v>5.928521834047365E-2</c:v>
                </c:pt>
                <c:pt idx="144">
                  <c:v>6.0670018338826001E-2</c:v>
                </c:pt>
                <c:pt idx="145">
                  <c:v>6.2174004378323794E-2</c:v>
                </c:pt>
                <c:pt idx="146">
                  <c:v>6.3807387761592865E-2</c:v>
                </c:pt>
                <c:pt idx="147">
                  <c:v>6.5581246243398755E-2</c:v>
                </c:pt>
                <c:pt idx="148">
                  <c:v>6.7507596042700055E-2</c:v>
                </c:pt>
                <c:pt idx="149">
                  <c:v>6.9599469569700728E-2</c:v>
                </c:pt>
                <c:pt idx="150">
                  <c:v>7.1870999272288599E-2</c:v>
                </c:pt>
                <c:pt idx="151">
                  <c:v>7.4337508025264024E-2</c:v>
                </c:pt>
                <c:pt idx="152">
                  <c:v>7.7015606506745909E-2</c:v>
                </c:pt>
                <c:pt idx="153">
                  <c:v>7.9923298020399131E-2</c:v>
                </c:pt>
                <c:pt idx="154">
                  <c:v>8.3080091240253798E-2</c:v>
                </c:pt>
                <c:pt idx="155">
                  <c:v>8.6507121365414483E-2</c:v>
                </c:pt>
                <c:pt idx="156">
                  <c:v>9.0227280182641728E-2</c:v>
                </c:pt>
                <c:pt idx="157">
                  <c:v>9.4265355537743234E-2</c:v>
                </c:pt>
                <c:pt idx="158">
                  <c:v>9.864818071742637E-2</c:v>
                </c:pt>
                <c:pt idx="159">
                  <c:v>0.10340479423317583</c:v>
                </c:pt>
                <c:pt idx="160">
                  <c:v>0.10856661048264049</c:v>
                </c:pt>
                <c:pt idx="161">
                  <c:v>0.11416760173674816</c:v>
                </c:pt>
                <c:pt idx="162">
                  <c:v>0.12024449185892519</c:v>
                </c:pt>
                <c:pt idx="163">
                  <c:v>0.12683696210886164</c:v>
                </c:pt>
                <c:pt idx="164">
                  <c:v>0.13398786930986548</c:v>
                </c:pt>
                <c:pt idx="165">
                  <c:v>0.14174347656146757</c:v>
                </c:pt>
                <c:pt idx="166">
                  <c:v>0.15015369656590288</c:v>
                </c:pt>
                <c:pt idx="167">
                  <c:v>0.15927234748259905</c:v>
                </c:pt>
                <c:pt idx="168">
                  <c:v>0.16915742105249321</c:v>
                </c:pt>
                <c:pt idx="169">
                  <c:v>0.17987136251214986</c:v>
                </c:pt>
                <c:pt idx="170">
                  <c:v>0.19148136156380302</c:v>
                </c:pt>
                <c:pt idx="171">
                  <c:v>0.20405965336145265</c:v>
                </c:pt>
                <c:pt idx="172">
                  <c:v>0.21768382811959153</c:v>
                </c:pt>
                <c:pt idx="173">
                  <c:v>0.23243714753915609</c:v>
                </c:pt>
                <c:pt idx="174">
                  <c:v>0.24840886577739238</c:v>
                </c:pt>
                <c:pt idx="175">
                  <c:v>0.26569455214998638</c:v>
                </c:pt>
                <c:pt idx="176">
                  <c:v>0.28439641215837019</c:v>
                </c:pt>
                <c:pt idx="177">
                  <c:v>0.30462360276388534</c:v>
                </c:pt>
                <c:pt idx="178">
                  <c:v>0.32649253709922083</c:v>
                </c:pt>
                <c:pt idx="179">
                  <c:v>0.35012717301168644</c:v>
                </c:pt>
                <c:pt idx="180">
                  <c:v>0.37565927898213614</c:v>
                </c:pt>
                <c:pt idx="181">
                  <c:v>0.40322867007054208</c:v>
                </c:pt>
                <c:pt idx="182">
                  <c:v>0.4329834056183014</c:v>
                </c:pt>
                <c:pt idx="183">
                  <c:v>0.46507993951548987</c:v>
                </c:pt>
                <c:pt idx="184">
                  <c:v>0.49968321294366902</c:v>
                </c:pt>
                <c:pt idx="185">
                  <c:v>0.5369666786699826</c:v>
                </c:pt>
                <c:pt idx="186">
                  <c:v>0.57711224524767468</c:v>
                </c:pt>
                <c:pt idx="187">
                  <c:v>0.62031012891284054</c:v>
                </c:pt>
                <c:pt idx="188">
                  <c:v>0.66675860063413461</c:v>
                </c:pt>
                <c:pt idx="189">
                  <c:v>0.71666361572543347</c:v>
                </c:pt>
                <c:pt idx="190">
                  <c:v>0.77023831375626783</c:v>
                </c:pt>
                <c:pt idx="191">
                  <c:v>0.82770237725598172</c:v>
                </c:pt>
                <c:pt idx="192">
                  <c:v>0.8892812389882554</c:v>
                </c:pt>
                <c:pt idx="193">
                  <c:v>0.95520512942952585</c:v>
                </c:pt>
                <c:pt idx="194">
                  <c:v>1.0257079585795195</c:v>
                </c:pt>
                <c:pt idx="195">
                  <c:v>1.1010260293881007</c:v>
                </c:pt>
                <c:pt idx="196">
                  <c:v>1.1813965839122389</c:v>
                </c:pt>
                <c:pt idx="197">
                  <c:v>1.2670561877797069</c:v>
                </c:pt>
                <c:pt idx="198">
                  <c:v>1.3582389635649139</c:v>
                </c:pt>
                <c:pt idx="199">
                  <c:v>1.455174689147142</c:v>
                </c:pt>
                <c:pt idx="200">
                  <c:v>1.5580867828522398</c:v>
                </c:pt>
                <c:pt idx="201">
                  <c:v>1.6671902029533494</c:v>
                </c:pt>
                <c:pt idx="202">
                  <c:v>1.7826892946507447</c:v>
                </c:pt>
                <c:pt idx="203">
                  <c:v>1.9047756226763379</c:v>
                </c:pt>
                <c:pt idx="204">
                  <c:v>2.0336258318463449</c:v>
                </c:pt>
                <c:pt idx="205">
                  <c:v>2.1693995809135163</c:v>
                </c:pt>
                <c:pt idx="206">
                  <c:v>2.3122375966569835</c:v>
                </c:pt>
                <c:pt idx="207">
                  <c:v>2.4622598950663033</c:v>
                </c:pt>
                <c:pt idx="208">
                  <c:v>2.6195642145739608</c:v>
                </c:pt>
                <c:pt idx="209">
                  <c:v>2.7842247025109126</c:v>
                </c:pt>
                <c:pt idx="210">
                  <c:v>2.956290890366311</c:v>
                </c:pt>
                <c:pt idx="211">
                  <c:v>3.1357869861996086</c:v>
                </c:pt>
                <c:pt idx="212">
                  <c:v>3.3227115039684985</c:v>
                </c:pt>
                <c:pt idx="213">
                  <c:v>3.5170372399921366</c:v>
                </c:pt>
                <c:pt idx="214">
                  <c:v>3.7187115967115525</c:v>
                </c:pt>
                <c:pt idx="215">
                  <c:v>3.9276572438438073</c:v>
                </c:pt>
                <c:pt idx="216">
                  <c:v>4.1437730974381113</c:v>
                </c:pt>
                <c:pt idx="217">
                  <c:v>4.3669355886992376</c:v>
                </c:pt>
                <c:pt idx="218">
                  <c:v>4.5970001871279615</c:v>
                </c:pt>
                <c:pt idx="219">
                  <c:v>4.8338031368394985</c:v>
                </c:pt>
                <c:pt idx="220">
                  <c:v>5.0771633610433531</c:v>
                </c:pt>
                <c:pt idx="221">
                  <c:v>5.3268844876588446</c:v>
                </c:pt>
                <c:pt idx="222">
                  <c:v>5.5827569488631692</c:v>
                </c:pt>
                <c:pt idx="223">
                  <c:v>5.84456010886435</c:v>
                </c:pt>
                <c:pt idx="224">
                  <c:v>6.1120643771423424</c:v>
                </c:pt>
                <c:pt idx="225">
                  <c:v>6.3850332685155031</c:v>
                </c:pt>
                <c:pt idx="226">
                  <c:v>6.6632253763680351</c:v>
                </c:pt>
                <c:pt idx="227">
                  <c:v>6.9463962308831544</c:v>
                </c:pt>
                <c:pt idx="228">
                  <c:v>7.2343000198844711</c:v>
                </c:pt>
                <c:pt idx="229">
                  <c:v>7.5266911556077716</c:v>
                </c:pt>
                <c:pt idx="230">
                  <c:v>7.8233256761943846</c:v>
                </c:pt>
                <c:pt idx="231">
                  <c:v>8.1239624757317852</c:v>
                </c:pt>
                <c:pt idx="232">
                  <c:v>8.4283643611448493</c:v>
                </c:pt>
                <c:pt idx="233">
                  <c:v>8.7362989380824292</c:v>
                </c:pt>
                <c:pt idx="234">
                  <c:v>9.0475393311192995</c:v>
                </c:pt>
                <c:pt idx="235">
                  <c:v>9.3618647460971633</c:v>
                </c:pt>
                <c:pt idx="236">
                  <c:v>9.6790608843023307</c:v>
                </c:pt>
                <c:pt idx="237">
                  <c:v>9.9989202194636899</c:v>
                </c:pt>
                <c:pt idx="238">
                  <c:v>10.321242149326403</c:v>
                </c:pt>
                <c:pt idx="239">
                  <c:v>10.645833033883314</c:v>
                </c:pt>
                <c:pt idx="240">
                  <c:v>10.97250613230595</c:v>
                </c:pt>
                <c:pt idx="241">
                  <c:v>11.301081450283137</c:v>
                </c:pt>
                <c:pt idx="242">
                  <c:v>11.631385508917704</c:v>
                </c:pt>
                <c:pt idx="243">
                  <c:v>11.963251045613617</c:v>
                </c:pt>
                <c:pt idx="244">
                  <c:v>12.296516656563263</c:v>
                </c:pt>
                <c:pt idx="245">
                  <c:v>12.631026389562518</c:v>
                </c:pt>
                <c:pt idx="246">
                  <c:v>12.966629294983623</c:v>
                </c:pt>
                <c:pt idx="247">
                  <c:v>13.303178941850579</c:v>
                </c:pt>
                <c:pt idx="248">
                  <c:v>13.640532905116897</c:v>
                </c:pt>
                <c:pt idx="249">
                  <c:v>13.978552229460405</c:v>
                </c:pt>
                <c:pt idx="250">
                  <c:v>14.317100874199017</c:v>
                </c:pt>
                <c:pt idx="251">
                  <c:v>14.656045143306073</c:v>
                </c:pt>
                <c:pt idx="252">
                  <c:v>14.995253103971798</c:v>
                </c:pt>
                <c:pt idx="253">
                  <c:v>15.334593996723482</c:v>
                </c:pt>
                <c:pt idx="254">
                  <c:v>15.673937639785944</c:v>
                </c:pt>
                <c:pt idx="255">
                  <c:v>16.013153830136059</c:v>
                </c:pt>
                <c:pt idx="256">
                  <c:v>16.352111743583599</c:v>
                </c:pt>
                <c:pt idx="257">
                  <c:v>16.690679336195021</c:v>
                </c:pt>
                <c:pt idx="258">
                  <c:v>17.02872274946829</c:v>
                </c:pt>
                <c:pt idx="259">
                  <c:v>17.366105721863573</c:v>
                </c:pt>
                <c:pt idx="260">
                  <c:v>17.702689009598082</c:v>
                </c:pt>
                <c:pt idx="261">
                  <c:v>18.038329820019591</c:v>
                </c:pt>
                <c:pt idx="262">
                  <c:v>18.372881261381394</c:v>
                </c:pt>
                <c:pt idx="263">
                  <c:v>18.706191813445862</c:v>
                </c:pt>
                <c:pt idx="264">
                  <c:v>19.038104824038864</c:v>
                </c:pt>
                <c:pt idx="265">
                  <c:v>19.368458037452942</c:v>
                </c:pt>
                <c:pt idx="266">
                  <c:v>19.697083161440464</c:v>
                </c:pt>
                <c:pt idx="267">
                  <c:v>20.023805480430653</c:v>
                </c:pt>
                <c:pt idx="268">
                  <c:v>20.348443523524296</c:v>
                </c:pt>
                <c:pt idx="269">
                  <c:v>20.670808796734129</c:v>
                </c:pt>
                <c:pt idx="270">
                  <c:v>20.990705589816514</c:v>
                </c:pt>
                <c:pt idx="271">
                  <c:v>21.30793086882608</c:v>
                </c:pt>
                <c:pt idx="272">
                  <c:v>21.622274266177666</c:v>
                </c:pt>
                <c:pt idx="273">
                  <c:v>21.933518180449934</c:v>
                </c:pt>
                <c:pt idx="274">
                  <c:v>22.241437998343997</c:v>
                </c:pt>
                <c:pt idx="275">
                  <c:v>22.545802451050804</c:v>
                </c:pt>
                <c:pt idx="276">
                  <c:v>22.846374116697049</c:v>
                </c:pt>
                <c:pt idx="277">
                  <c:v>23.142910079457195</c:v>
                </c:pt>
                <c:pt idx="278">
                  <c:v>23.435162754271875</c:v>
                </c:pt>
                <c:pt idx="279">
                  <c:v>23.722880883827852</c:v>
                </c:pt>
                <c:pt idx="280">
                  <c:v>24.005810711504164</c:v>
                </c:pt>
                <c:pt idx="281">
                  <c:v>24.283697330345358</c:v>
                </c:pt>
                <c:pt idx="282">
                  <c:v>24.55628620380908</c:v>
                </c:pt>
                <c:pt idx="283">
                  <c:v>24.823324849108804</c:v>
                </c:pt>
                <c:pt idx="284">
                  <c:v>25.084564668544076</c:v>
                </c:pt>
                <c:pt idx="285">
                  <c:v>25.339762908431688</c:v>
                </c:pt>
                <c:pt idx="286">
                  <c:v>25.588684719338612</c:v>
                </c:pt>
                <c:pt idx="287">
                  <c:v>25.831105285526949</c:v>
                </c:pt>
                <c:pt idx="288">
                  <c:v>26.066811986147783</c:v>
                </c:pt>
                <c:pt idx="289">
                  <c:v>26.295606546087072</c:v>
                </c:pt>
                <c:pt idx="290">
                  <c:v>26.517307130798944</c:v>
                </c:pt>
                <c:pt idx="291">
                  <c:v>26.731750337262447</c:v>
                </c:pt>
                <c:pt idx="292">
                  <c:v>26.938793032631398</c:v>
                </c:pt>
                <c:pt idx="293">
                  <c:v>27.138313993399926</c:v>
                </c:pt>
                <c:pt idx="294">
                  <c:v>27.330215301076052</c:v>
                </c:pt>
                <c:pt idx="295">
                  <c:v>27.514423455425046</c:v>
                </c:pt>
                <c:pt idx="296">
                  <c:v>27.690890173175422</c:v>
                </c:pt>
                <c:pt idx="297">
                  <c:v>27.859592848419553</c:v>
                </c:pt>
                <c:pt idx="298">
                  <c:v>28.020534660424286</c:v>
                </c:pt>
                <c:pt idx="299">
                  <c:v>28.173744324748352</c:v>
                </c:pt>
                <c:pt idx="300">
                  <c:v>28.31927549394825</c:v>
                </c:pt>
                <c:pt idx="301">
                  <c:v>28.457205824220434</c:v>
                </c:pt>
                <c:pt idx="302">
                  <c:v>28.587635733597185</c:v>
                </c:pt>
                <c:pt idx="303">
                  <c:v>28.71068688534465</c:v>
                </c:pt>
                <c:pt idx="304">
                  <c:v>28.826500436668468</c:v>
                </c:pt>
                <c:pt idx="305">
                  <c:v>28.935235097483133</c:v>
                </c:pt>
                <c:pt idx="306">
                  <c:v>29.037065046733424</c:v>
                </c:pt>
                <c:pt idx="307">
                  <c:v>29.13217775457997</c:v>
                </c:pt>
                <c:pt idx="308">
                  <c:v>29.220771757794065</c:v>
                </c:pt>
                <c:pt idx="309">
                  <c:v>29.303054433155125</c:v>
                </c:pt>
                <c:pt idx="310">
                  <c:v>29.379239809784636</c:v>
                </c:pt>
                <c:pt idx="311">
                  <c:v>29.449546456492772</c:v>
                </c:pt>
                <c:pt idx="312">
                  <c:v>29.514195474688663</c:v>
                </c:pt>
                <c:pt idx="313">
                  <c:v>29.573408621530781</c:v>
                </c:pt>
                <c:pt idx="314">
                  <c:v>29.627406582056224</c:v>
                </c:pt>
                <c:pt idx="315">
                  <c:v>29.676407403285058</c:v>
                </c:pt>
                <c:pt idx="316">
                  <c:v>29.72062509793609</c:v>
                </c:pt>
                <c:pt idx="317">
                  <c:v>29.760268420573684</c:v>
                </c:pt>
                <c:pt idx="318">
                  <c:v>29.795539814817019</c:v>
                </c:pt>
                <c:pt idx="319">
                  <c:v>29.826634526739497</c:v>
                </c:pt>
                <c:pt idx="320">
                  <c:v>29.853739876775208</c:v>
                </c:pt>
                <c:pt idx="321">
                  <c:v>29.877034680303996</c:v>
                </c:pt>
                <c:pt idx="322">
                  <c:v>29.896688805568033</c:v>
                </c:pt>
                <c:pt idx="323">
                  <c:v>29.912862856606246</c:v>
                </c:pt>
                <c:pt idx="324">
                  <c:v>29.925707968414311</c:v>
                </c:pt>
                <c:pt idx="325">
                  <c:v>29.935365701464974</c:v>
                </c:pt>
                <c:pt idx="326">
                  <c:v>29.941968022975281</c:v>
                </c:pt>
                <c:pt idx="327">
                  <c:v>29.945637362825313</c:v>
                </c:pt>
                <c:pt idx="328">
                  <c:v>29.946486732727774</c:v>
                </c:pt>
                <c:pt idx="329">
                  <c:v>29.944619898087886</c:v>
                </c:pt>
                <c:pt idx="330">
                  <c:v>29.940131592903015</c:v>
                </c:pt>
                <c:pt idx="331">
                  <c:v>29.933107769006995</c:v>
                </c:pt>
                <c:pt idx="332">
                  <c:v>29.923625871925754</c:v>
                </c:pt>
                <c:pt idx="333">
                  <c:v>29.911755136548642</c:v>
                </c:pt>
                <c:pt idx="334">
                  <c:v>29.897556896722488</c:v>
                </c:pt>
                <c:pt idx="335">
                  <c:v>29.881084903720737</c:v>
                </c:pt>
                <c:pt idx="336">
                  <c:v>29.862385649327031</c:v>
                </c:pt>
                <c:pt idx="337">
                  <c:v>29.841498689986938</c:v>
                </c:pt>
                <c:pt idx="338">
                  <c:v>29.81845696913178</c:v>
                </c:pt>
                <c:pt idx="339">
                  <c:v>29.793287135354159</c:v>
                </c:pt>
                <c:pt idx="340">
                  <c:v>29.766009854626677</c:v>
                </c:pt>
                <c:pt idx="341">
                  <c:v>29.736640115202011</c:v>
                </c:pt>
                <c:pt idx="342">
                  <c:v>29.705187524219316</c:v>
                </c:pt>
                <c:pt idx="343">
                  <c:v>29.671656595372205</c:v>
                </c:pt>
                <c:pt idx="344">
                  <c:v>29.636047027277598</c:v>
                </c:pt>
                <c:pt idx="345">
                  <c:v>29.598353972416902</c:v>
                </c:pt>
                <c:pt idx="346">
                  <c:v>29.558568296719425</c:v>
                </c:pt>
                <c:pt idx="347">
                  <c:v>29.51667683001358</c:v>
                </c:pt>
                <c:pt idx="348">
                  <c:v>29.47266260770067</c:v>
                </c:pt>
                <c:pt idx="349">
                  <c:v>29.426505104102574</c:v>
                </c:pt>
                <c:pt idx="350">
                  <c:v>29.378180458010256</c:v>
                </c:pt>
                <c:pt idx="351">
                  <c:v>29.327661691011055</c:v>
                </c:pt>
                <c:pt idx="352">
                  <c:v>29.274918919208123</c:v>
                </c:pt>
                <c:pt idx="353">
                  <c:v>29.219919558961443</c:v>
                </c:pt>
                <c:pt idx="354">
                  <c:v>29.162628527285452</c:v>
                </c:pt>
                <c:pt idx="355">
                  <c:v>29.103008437528786</c:v>
                </c:pt>
                <c:pt idx="356">
                  <c:v>29.041019790943157</c:v>
                </c:pt>
                <c:pt idx="357">
                  <c:v>28.976621164722349</c:v>
                </c:pt>
                <c:pt idx="358">
                  <c:v>28.909769397054909</c:v>
                </c:pt>
                <c:pt idx="359">
                  <c:v>28.840419769695028</c:v>
                </c:pt>
                <c:pt idx="360">
                  <c:v>28.768526188505955</c:v>
                </c:pt>
                <c:pt idx="361">
                  <c:v>28.694041362381387</c:v>
                </c:pt>
                <c:pt idx="362">
                  <c:v>28.6169169808921</c:v>
                </c:pt>
                <c:pt idx="363">
                  <c:v>28.537103890946813</c:v>
                </c:pt>
                <c:pt idx="364">
                  <c:v>28.454552272694855</c:v>
                </c:pt>
                <c:pt idx="365">
                  <c:v>28.369211814834067</c:v>
                </c:pt>
                <c:pt idx="366">
                  <c:v>28.281031889422596</c:v>
                </c:pt>
                <c:pt idx="367">
                  <c:v>28.189961726227679</c:v>
                </c:pt>
                <c:pt idx="368">
                  <c:v>28.095950586578766</c:v>
                </c:pt>
                <c:pt idx="369">
                  <c:v>27.998947936626802</c:v>
                </c:pt>
                <c:pt idx="370">
                  <c:v>27.898903619847331</c:v>
                </c:pt>
                <c:pt idx="371">
                  <c:v>27.795768028563181</c:v>
                </c:pt>
                <c:pt idx="372">
                  <c:v>27.689492274201292</c:v>
                </c:pt>
                <c:pt idx="373">
                  <c:v>27.580028355942975</c:v>
                </c:pt>
                <c:pt idx="374">
                  <c:v>27.467329327371068</c:v>
                </c:pt>
                <c:pt idx="375">
                  <c:v>27.351349460670981</c:v>
                </c:pt>
                <c:pt idx="376">
                  <c:v>27.232044407896169</c:v>
                </c:pt>
                <c:pt idx="377">
                  <c:v>27.109371358771615</c:v>
                </c:pt>
                <c:pt idx="378">
                  <c:v>26.9832891944748</c:v>
                </c:pt>
                <c:pt idx="379">
                  <c:v>26.853758636808731</c:v>
                </c:pt>
                <c:pt idx="380">
                  <c:v>26.720742392162165</c:v>
                </c:pt>
                <c:pt idx="381">
                  <c:v>26.584205289639911</c:v>
                </c:pt>
                <c:pt idx="382">
                  <c:v>26.444114412743289</c:v>
                </c:pt>
                <c:pt idx="383">
                  <c:v>26.300439223983997</c:v>
                </c:pt>
                <c:pt idx="384">
                  <c:v>26.153151681826962</c:v>
                </c:pt>
                <c:pt idx="385">
                  <c:v>26.002226349377157</c:v>
                </c:pt>
                <c:pt idx="386">
                  <c:v>25.847640494255142</c:v>
                </c:pt>
                <c:pt idx="387">
                  <c:v>25.689374179138436</c:v>
                </c:pt>
                <c:pt idx="388">
                  <c:v>25.52741034249263</c:v>
                </c:pt>
                <c:pt idx="389">
                  <c:v>25.361734869062499</c:v>
                </c:pt>
                <c:pt idx="390">
                  <c:v>25.192336649751567</c:v>
                </c:pt>
                <c:pt idx="391">
                  <c:v>25.019207630579984</c:v>
                </c:pt>
                <c:pt idx="392">
                  <c:v>24.842342850475596</c:v>
                </c:pt>
                <c:pt idx="393">
                  <c:v>24.661740467725878</c:v>
                </c:pt>
                <c:pt idx="394">
                  <c:v>24.477401774989914</c:v>
                </c:pt>
                <c:pt idx="395">
                  <c:v>24.289331202846569</c:v>
                </c:pt>
                <c:pt idx="396">
                  <c:v>24.097536311931055</c:v>
                </c:pt>
                <c:pt idx="397">
                  <c:v>23.90202777378925</c:v>
                </c:pt>
                <c:pt idx="398">
                  <c:v>23.702819340654621</c:v>
                </c:pt>
                <c:pt idx="399">
                  <c:v>23.499927804426992</c:v>
                </c:pt>
                <c:pt idx="400">
                  <c:v>23.293372945203004</c:v>
                </c:pt>
                <c:pt idx="401">
                  <c:v>23.083177469775812</c:v>
                </c:pt>
                <c:pt idx="402">
                  <c:v>22.869366940583866</c:v>
                </c:pt>
                <c:pt idx="403">
                  <c:v>22.651969695646244</c:v>
                </c:pt>
                <c:pt idx="404">
                  <c:v>22.431016760073646</c:v>
                </c:pt>
                <c:pt idx="405">
                  <c:v>22.206541749788453</c:v>
                </c:pt>
                <c:pt idx="406">
                  <c:v>21.978580768126598</c:v>
                </c:pt>
                <c:pt idx="407">
                  <c:v>21.747172296023578</c:v>
                </c:pt>
                <c:pt idx="408">
                  <c:v>21.51235707651206</c:v>
                </c:pt>
                <c:pt idx="409">
                  <c:v>21.274177994273622</c:v>
                </c:pt>
                <c:pt idx="410">
                  <c:v>21.032679950997533</c:v>
                </c:pt>
                <c:pt idx="411">
                  <c:v>20.787909737299724</c:v>
                </c:pt>
                <c:pt idx="412">
                  <c:v>20.539915901952632</c:v>
                </c:pt>
                <c:pt idx="413">
                  <c:v>20.288748619162355</c:v>
                </c:pt>
                <c:pt idx="414">
                  <c:v>20.034459554615005</c:v>
                </c:pt>
                <c:pt idx="415">
                  <c:v>19.777101730988353</c:v>
                </c:pt>
                <c:pt idx="416">
                  <c:v>19.516729393599995</c:v>
                </c:pt>
                <c:pt idx="417">
                  <c:v>19.25339787682751</c:v>
                </c:pt>
                <c:pt idx="418">
                  <c:v>18.987163471902853</c:v>
                </c:pt>
                <c:pt idx="419">
                  <c:v>18.718083296642174</c:v>
                </c:pt>
                <c:pt idx="420">
                  <c:v>18.446215167630559</c:v>
                </c:pt>
                <c:pt idx="421">
                  <c:v>18.171617475338348</c:v>
                </c:pt>
                <c:pt idx="422">
                  <c:v>17.894349062599009</c:v>
                </c:pt>
                <c:pt idx="423">
                  <c:v>17.614469106834459</c:v>
                </c:pt>
                <c:pt idx="424">
                  <c:v>17.332037006365898</c:v>
                </c:pt>
                <c:pt idx="425">
                  <c:v>17.047112271104286</c:v>
                </c:pt>
                <c:pt idx="426">
                  <c:v>16.759754417867509</c:v>
                </c:pt>
                <c:pt idx="427">
                  <c:v>16.470022870529682</c:v>
                </c:pt>
                <c:pt idx="428">
                  <c:v>16.177976865163764</c:v>
                </c:pt>
                <c:pt idx="429">
                  <c:v>15.883675360299943</c:v>
                </c:pt>
                <c:pt idx="430">
                  <c:v>15.587176952381377</c:v>
                </c:pt>
                <c:pt idx="431">
                  <c:v>15.288539796466615</c:v>
                </c:pt>
                <c:pt idx="432">
                  <c:v>14.987821532189491</c:v>
                </c:pt>
                <c:pt idx="433">
                  <c:v>14.685079214960766</c:v>
                </c:pt>
                <c:pt idx="434">
                  <c:v>14.380369252364304</c:v>
                </c:pt>
                <c:pt idx="435">
                  <c:v>14.073747345675592</c:v>
                </c:pt>
                <c:pt idx="436">
                  <c:v>13.765268436408608</c:v>
                </c:pt>
                <c:pt idx="437">
                  <c:v>13.454986657773611</c:v>
                </c:pt>
                <c:pt idx="438">
                  <c:v>13.142955290914253</c:v>
                </c:pt>
                <c:pt idx="439">
                  <c:v>12.82922672577304</c:v>
                </c:pt>
                <c:pt idx="440">
                  <c:v>12.513852426424874</c:v>
                </c:pt>
                <c:pt idx="441">
                  <c:v>12.196882900704679</c:v>
                </c:pt>
                <c:pt idx="442">
                  <c:v>11.878367673948178</c:v>
                </c:pt>
                <c:pt idx="443">
                  <c:v>11.558355266657784</c:v>
                </c:pt>
                <c:pt idx="444">
                  <c:v>11.236893175900953</c:v>
                </c:pt>
                <c:pt idx="445">
                  <c:v>10.914027860244637</c:v>
                </c:pt>
                <c:pt idx="446">
                  <c:v>10.589804728029444</c:v>
                </c:pt>
                <c:pt idx="447">
                  <c:v>10.264268128785526</c:v>
                </c:pt>
                <c:pt idx="448">
                  <c:v>9.9374613475942013</c:v>
                </c:pt>
                <c:pt idx="449">
                  <c:v>9.6094266022019532</c:v>
                </c:pt>
                <c:pt idx="450">
                  <c:v>9.2802050426954565</c:v>
                </c:pt>
                <c:pt idx="451">
                  <c:v>8.949836753552427</c:v>
                </c:pt>
                <c:pt idx="452">
                  <c:v>8.6183607578861583</c:v>
                </c:pt>
                <c:pt idx="453">
                  <c:v>8.2858150237082011</c:v>
                </c:pt>
                <c:pt idx="454">
                  <c:v>7.9522364720390808</c:v>
                </c:pt>
                <c:pt idx="455">
                  <c:v>7.6176609867044887</c:v>
                </c:pt>
                <c:pt idx="456">
                  <c:v>7.282123425659015</c:v>
                </c:pt>
                <c:pt idx="457">
                  <c:v>6.9456576336891507</c:v>
                </c:pt>
                <c:pt idx="458">
                  <c:v>6.6082964563522273</c:v>
                </c:pt>
                <c:pt idx="459">
                  <c:v>6.2700717550162368</c:v>
                </c:pt>
                <c:pt idx="460">
                  <c:v>5.9310144228727992</c:v>
                </c:pt>
                <c:pt idx="461">
                  <c:v>5.5911544018021351</c:v>
                </c:pt>
                <c:pt idx="462">
                  <c:v>5.2505206999768195</c:v>
                </c:pt>
                <c:pt idx="463">
                  <c:v>4.9091414100974342</c:v>
                </c:pt>
                <c:pt idx="464">
                  <c:v>4.5670437281609484</c:v>
                </c:pt>
                <c:pt idx="465">
                  <c:v>4.2242539726681532</c:v>
                </c:pt>
                <c:pt idx="466">
                  <c:v>3.8807976041847585</c:v>
                </c:pt>
                <c:pt idx="467">
                  <c:v>3.5366992451748871</c:v>
                </c:pt>
                <c:pt idx="468">
                  <c:v>3.1919827000343757</c:v>
                </c:pt>
                <c:pt idx="469">
                  <c:v>2.8466709752540149</c:v>
                </c:pt>
                <c:pt idx="470">
                  <c:v>2.50078629965155</c:v>
                </c:pt>
                <c:pt idx="471">
                  <c:v>2.1543501446142566</c:v>
                </c:pt>
                <c:pt idx="472">
                  <c:v>1.8073832443003139</c:v>
                </c:pt>
                <c:pt idx="473">
                  <c:v>1.4599056157505554</c:v>
                </c:pt>
                <c:pt idx="474">
                  <c:v>1.1119365788693925</c:v>
                </c:pt>
                <c:pt idx="475">
                  <c:v>0.76349477623363038</c:v>
                </c:pt>
                <c:pt idx="476">
                  <c:v>0.41459819269693188</c:v>
                </c:pt>
                <c:pt idx="477">
                  <c:v>6.5264174757461171E-2</c:v>
                </c:pt>
                <c:pt idx="478">
                  <c:v>-0.28449055033870618</c:v>
                </c:pt>
                <c:pt idx="479">
                  <c:v>-0.63464985578156508</c:v>
                </c:pt>
                <c:pt idx="480">
                  <c:v>-0.98519819669126729</c:v>
                </c:pt>
                <c:pt idx="481">
                  <c:v>-1.3361205919389083</c:v>
                </c:pt>
                <c:pt idx="482">
                  <c:v>-1.6874026063110423</c:v>
                </c:pt>
                <c:pt idx="483">
                  <c:v>-2.0390303330307233</c:v>
                </c:pt>
                <c:pt idx="484">
                  <c:v>-2.3909903766455418</c:v>
                </c:pt>
                <c:pt idx="485">
                  <c:v>-2.7432698362925683</c:v>
                </c:pt>
                <c:pt idx="486">
                  <c:v>-3.0958562893463846</c:v>
                </c:pt>
                <c:pt idx="487">
                  <c:v>-3.4487377754557613</c:v>
                </c:pt>
                <c:pt idx="488">
                  <c:v>-3.8019027809734158</c:v>
                </c:pt>
                <c:pt idx="489">
                  <c:v>-4.1553402237796977</c:v>
                </c:pt>
                <c:pt idx="490">
                  <c:v>-4.5090394385023416</c:v>
                </c:pt>
                <c:pt idx="491">
                  <c:v>-4.8629901621319664</c:v>
                </c:pt>
                <c:pt idx="492">
                  <c:v>-5.2171825200313071</c:v>
                </c:pt>
                <c:pt idx="493">
                  <c:v>-5.5716070123368331</c:v>
                </c:pt>
                <c:pt idx="494">
                  <c:v>-5.9262545007487066</c:v>
                </c:pt>
                <c:pt idx="495">
                  <c:v>-6.2811161957066322</c:v>
                </c:pt>
                <c:pt idx="496">
                  <c:v>-6.6361836439451718</c:v>
                </c:pt>
                <c:pt idx="497">
                  <c:v>-6.991448716425321</c:v>
                </c:pt>
                <c:pt idx="498">
                  <c:v>-7.3469035966351015</c:v>
                </c:pt>
                <c:pt idx="499">
                  <c:v>-7.7025407692543437</c:v>
                </c:pt>
                <c:pt idx="500">
                  <c:v>-8.0583530091762281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5D-42C2-844A-7E8EDC16A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4576"/>
        <c:axId val="1754188080"/>
      </c:scatterChart>
      <c:scatterChart>
        <c:scatterStyle val="smoothMarker"/>
        <c:varyColors val="0"/>
        <c:ser>
          <c:idx val="3"/>
          <c:order val="3"/>
          <c:tx>
            <c:v>phase margin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Calculations!$AS$3:$AS$503</c:f>
              <c:numCache>
                <c:formatCode>General</c:formatCode>
                <c:ptCount val="501"/>
                <c:pt idx="0">
                  <c:v>179.84772647847396</c:v>
                </c:pt>
                <c:pt idx="1">
                  <c:v>179.84128268136763</c:v>
                </c:pt>
                <c:pt idx="2">
                  <c:v>179.83456620289232</c:v>
                </c:pt>
                <c:pt idx="3">
                  <c:v>179.8275655043449</c:v>
                </c:pt>
                <c:pt idx="4">
                  <c:v>179.82026855879622</c:v>
                </c:pt>
                <c:pt idx="5">
                  <c:v>179.81266283043919</c:v>
                </c:pt>
                <c:pt idx="6">
                  <c:v>179.80473525306357</c:v>
                </c:pt>
                <c:pt idx="7">
                  <c:v>179.79647220762135</c:v>
                </c:pt>
                <c:pt idx="8">
                  <c:v>179.78785949884394</c:v>
                </c:pt>
                <c:pt idx="9">
                  <c:v>179.77888233087185</c:v>
                </c:pt>
                <c:pt idx="10">
                  <c:v>179.76952528185424</c:v>
                </c:pt>
                <c:pt idx="11">
                  <c:v>179.75977227747634</c:v>
                </c:pt>
                <c:pt idx="12">
                  <c:v>179.74960656336839</c:v>
                </c:pt>
                <c:pt idx="13">
                  <c:v>179.73901067634984</c:v>
                </c:pt>
                <c:pt idx="14">
                  <c:v>179.72796641445962</c:v>
                </c:pt>
                <c:pt idx="15">
                  <c:v>179.71645480572144</c:v>
                </c:pt>
                <c:pt idx="16">
                  <c:v>179.70445607559131</c:v>
                </c:pt>
                <c:pt idx="17">
                  <c:v>179.69194961303148</c:v>
                </c:pt>
                <c:pt idx="18">
                  <c:v>179.67891393515382</c:v>
                </c:pt>
                <c:pt idx="19">
                  <c:v>179.66532665037261</c:v>
                </c:pt>
                <c:pt idx="20">
                  <c:v>179.65116442000391</c:v>
                </c:pt>
                <c:pt idx="21">
                  <c:v>179.63640291824731</c:v>
                </c:pt>
                <c:pt idx="22">
                  <c:v>179.62101679048214</c:v>
                </c:pt>
                <c:pt idx="23">
                  <c:v>179.60497960980774</c:v>
                </c:pt>
                <c:pt idx="24">
                  <c:v>179.5882638317552</c:v>
                </c:pt>
                <c:pt idx="25">
                  <c:v>179.57084074709391</c:v>
                </c:pt>
                <c:pt idx="26">
                  <c:v>179.55268043265437</c:v>
                </c:pt>
                <c:pt idx="27">
                  <c:v>179.53375170008468</c:v>
                </c:pt>
                <c:pt idx="28">
                  <c:v>179.51402204245554</c:v>
                </c:pt>
                <c:pt idx="29">
                  <c:v>179.49345757862469</c:v>
                </c:pt>
                <c:pt idx="30">
                  <c:v>179.47202299526856</c:v>
                </c:pt>
                <c:pt idx="31">
                  <c:v>179.44968148648559</c:v>
                </c:pt>
                <c:pt idx="32">
                  <c:v>179.42639469087089</c:v>
                </c:pt>
                <c:pt idx="33">
                  <c:v>179.40212262596012</c:v>
                </c:pt>
                <c:pt idx="34">
                  <c:v>179.37682361993413</c:v>
                </c:pt>
                <c:pt idx="35">
                  <c:v>179.35045424047402</c:v>
                </c:pt>
                <c:pt idx="36">
                  <c:v>179.32296922065109</c:v>
                </c:pt>
                <c:pt idx="37">
                  <c:v>179.29432138173209</c:v>
                </c:pt>
                <c:pt idx="38">
                  <c:v>179.26446155277611</c:v>
                </c:pt>
                <c:pt idx="39">
                  <c:v>179.23333848689543</c:v>
                </c:pt>
                <c:pt idx="40">
                  <c:v>179.2008987740472</c:v>
                </c:pt>
                <c:pt idx="41">
                  <c:v>179.16708675021965</c:v>
                </c:pt>
                <c:pt idx="42">
                  <c:v>179.13184440287108</c:v>
                </c:pt>
                <c:pt idx="43">
                  <c:v>179.09511127247615</c:v>
                </c:pt>
                <c:pt idx="44">
                  <c:v>179.05682435002842</c:v>
                </c:pt>
                <c:pt idx="45">
                  <c:v>179.01691797034502</c:v>
                </c:pt>
                <c:pt idx="46">
                  <c:v>178.97532370101374</c:v>
                </c:pt>
                <c:pt idx="47">
                  <c:v>178.93197022681872</c:v>
                </c:pt>
                <c:pt idx="48">
                  <c:v>178.88678322947817</c:v>
                </c:pt>
                <c:pt idx="49">
                  <c:v>178.83968526252025</c:v>
                </c:pt>
                <c:pt idx="50">
                  <c:v>178.79059562112408</c:v>
                </c:pt>
                <c:pt idx="51">
                  <c:v>178.7394302067448</c:v>
                </c:pt>
                <c:pt idx="52">
                  <c:v>178.68610138634187</c:v>
                </c:pt>
                <c:pt idx="53">
                  <c:v>178.63051784602561</c:v>
                </c:pt>
                <c:pt idx="54">
                  <c:v>178.57258443893491</c:v>
                </c:pt>
                <c:pt idx="55">
                  <c:v>178.51220202715854</c:v>
                </c:pt>
                <c:pt idx="56">
                  <c:v>178.44926731751073</c:v>
                </c:pt>
                <c:pt idx="57">
                  <c:v>178.38367269097301</c:v>
                </c:pt>
                <c:pt idx="58">
                  <c:v>178.31530602561509</c:v>
                </c:pt>
                <c:pt idx="59">
                  <c:v>178.2440505128103</c:v>
                </c:pt>
                <c:pt idx="60">
                  <c:v>178.16978446656557</c:v>
                </c:pt>
                <c:pt idx="61">
                  <c:v>178.0923811257918</c:v>
                </c:pt>
                <c:pt idx="62">
                  <c:v>178.01170844934811</c:v>
                </c:pt>
                <c:pt idx="63">
                  <c:v>177.92762890370366</c:v>
                </c:pt>
                <c:pt idx="64">
                  <c:v>177.83999924307435</c:v>
                </c:pt>
                <c:pt idx="65">
                  <c:v>177.74867028190667</c:v>
                </c:pt>
                <c:pt idx="66">
                  <c:v>177.65348665960053</c:v>
                </c:pt>
                <c:pt idx="67">
                  <c:v>177.55428659738749</c:v>
                </c:pt>
                <c:pt idx="68">
                  <c:v>177.45090164730684</c:v>
                </c:pt>
                <c:pt idx="69">
                  <c:v>177.34315643325698</c:v>
                </c:pt>
                <c:pt idx="70">
                  <c:v>177.23086838413695</c:v>
                </c:pt>
                <c:pt idx="71">
                  <c:v>177.11384745914057</c:v>
                </c:pt>
                <c:pt idx="72">
                  <c:v>176.99189586531685</c:v>
                </c:pt>
                <c:pt idx="73">
                  <c:v>176.86480776757423</c:v>
                </c:pt>
                <c:pt idx="74">
                  <c:v>176.73236899137623</c:v>
                </c:pt>
                <c:pt idx="75">
                  <c:v>176.59435671845989</c:v>
                </c:pt>
                <c:pt idx="76">
                  <c:v>176.45053917600239</c:v>
                </c:pt>
                <c:pt idx="77">
                  <c:v>176.30067531976997</c:v>
                </c:pt>
                <c:pt idx="78">
                  <c:v>176.14451451190857</c:v>
                </c:pt>
                <c:pt idx="79">
                  <c:v>175.9817961941757</c:v>
                </c:pt>
                <c:pt idx="80">
                  <c:v>175.81224955757497</c:v>
                </c:pt>
                <c:pt idx="81">
                  <c:v>175.63559320953789</c:v>
                </c:pt>
                <c:pt idx="82">
                  <c:v>175.45153484000318</c:v>
                </c:pt>
                <c:pt idx="83">
                  <c:v>175.25977088797904</c:v>
                </c:pt>
                <c:pt idx="84">
                  <c:v>175.05998621043631</c:v>
                </c:pt>
                <c:pt idx="85">
                  <c:v>174.85185375567653</c:v>
                </c:pt>
                <c:pt idx="86">
                  <c:v>174.63503424365209</c:v>
                </c:pt>
                <c:pt idx="87">
                  <c:v>174.40917585608662</c:v>
                </c:pt>
                <c:pt idx="88">
                  <c:v>174.17391393965974</c:v>
                </c:pt>
                <c:pt idx="89">
                  <c:v>173.92887072598094</c:v>
                </c:pt>
                <c:pt idx="90">
                  <c:v>173.67365507259288</c:v>
                </c:pt>
                <c:pt idx="91">
                  <c:v>173.40786222980907</c:v>
                </c:pt>
                <c:pt idx="92">
                  <c:v>173.13107363882045</c:v>
                </c:pt>
                <c:pt idx="93">
                  <c:v>172.84285676718963</c:v>
                </c:pt>
                <c:pt idx="94">
                  <c:v>172.54276498861043</c:v>
                </c:pt>
                <c:pt idx="95">
                  <c:v>172.23033751462452</c:v>
                </c:pt>
                <c:pt idx="96">
                  <c:v>171.90509938688311</c:v>
                </c:pt>
                <c:pt idx="97">
                  <c:v>171.56656153949831</c:v>
                </c:pt>
                <c:pt idx="98">
                  <c:v>171.21422094205641</c:v>
                </c:pt>
                <c:pt idx="99">
                  <c:v>170.84756083496049</c:v>
                </c:pt>
                <c:pt idx="100">
                  <c:v>170.46605106991996</c:v>
                </c:pt>
                <c:pt idx="101">
                  <c:v>170.06914856960807</c:v>
                </c:pt>
                <c:pt idx="102">
                  <c:v>169.65629792174639</c:v>
                </c:pt>
                <c:pt idx="103">
                  <c:v>169.2269321241312</c:v>
                </c:pt>
                <c:pt idx="104">
                  <c:v>168.78047349837024</c:v>
                </c:pt>
                <c:pt idx="105">
                  <c:v>168.31633479130886</c:v>
                </c:pt>
                <c:pt idx="106">
                  <c:v>167.83392048426418</c:v>
                </c:pt>
                <c:pt idx="107">
                  <c:v>167.33262833119772</c:v>
                </c:pt>
                <c:pt idx="108">
                  <c:v>166.8118511477837</c:v>
                </c:pt>
                <c:pt idx="109">
                  <c:v>166.27097887390397</c:v>
                </c:pt>
                <c:pt idx="110">
                  <c:v>165.70940093233338</c:v>
                </c:pt>
                <c:pt idx="111">
                  <c:v>165.12650890617488</c:v>
                </c:pt>
                <c:pt idx="112">
                  <c:v>164.52169955685648</c:v>
                </c:pt>
                <c:pt idx="113">
                  <c:v>163.89437820307603</c:v>
                </c:pt>
                <c:pt idx="114">
                  <c:v>163.24396247885463</c:v>
                </c:pt>
                <c:pt idx="115">
                  <c:v>162.5698864856713</c:v>
                </c:pt>
                <c:pt idx="116">
                  <c:v>161.87160534936558</c:v>
                </c:pt>
                <c:pt idx="117">
                  <c:v>161.14860018694083</c:v>
                </c:pt>
                <c:pt idx="118">
                  <c:v>160.40038348145049</c:v>
                </c:pt>
                <c:pt idx="119">
                  <c:v>159.62650485466003</c:v>
                </c:pt>
                <c:pt idx="120">
                  <c:v>158.82655721705839</c:v>
                </c:pt>
                <c:pt idx="121">
                  <c:v>158.00018326298303</c:v>
                </c:pt>
                <c:pt idx="122">
                  <c:v>157.14708226513608</c:v>
                </c:pt>
                <c:pt idx="123">
                  <c:v>156.26701710768592</c:v>
                </c:pt>
                <c:pt idx="124">
                  <c:v>155.35982148065636</c:v>
                </c:pt>
                <c:pt idx="125">
                  <c:v>154.42540714072177</c:v>
                </c:pt>
                <c:pt idx="126">
                  <c:v>153.46377112527821</c:v>
                </c:pt>
                <c:pt idx="127">
                  <c:v>152.47500278836003</c:v>
                </c:pt>
                <c:pt idx="128">
                  <c:v>151.45929050935132</c:v>
                </c:pt>
                <c:pt idx="129">
                  <c:v>150.41692790941582</c:v>
                </c:pt>
                <c:pt idx="130">
                  <c:v>149.34831939714923</c:v>
                </c:pt>
                <c:pt idx="131">
                  <c:v>148.25398485528677</c:v>
                </c:pt>
                <c:pt idx="132">
                  <c:v>147.13456327553121</c:v>
                </c:pt>
                <c:pt idx="133">
                  <c:v>145.99081514984894</c:v>
                </c:pt>
                <c:pt idx="134">
                  <c:v>144.82362343494418</c:v>
                </c:pt>
                <c:pt idx="135">
                  <c:v>143.63399292286934</c:v>
                </c:pt>
                <c:pt idx="136">
                  <c:v>142.42304787537023</c:v>
                </c:pt>
                <c:pt idx="137">
                  <c:v>141.19202781267674</c:v>
                </c:pt>
                <c:pt idx="138">
                  <c:v>139.94228138861041</c:v>
                </c:pt>
                <c:pt idx="139">
                  <c:v>138.67525833213364</c:v>
                </c:pt>
                <c:pt idx="140">
                  <c:v>137.39249948925888</c:v>
                </c:pt>
                <c:pt idx="141">
                  <c:v>136.09562505650135</c:v>
                </c:pt>
                <c:pt idx="142">
                  <c:v>134.78632115528967</c:v>
                </c:pt>
                <c:pt idx="143">
                  <c:v>133.46632495309316</c:v>
                </c:pt>
                <c:pt idx="144">
                  <c:v>132.13740858857614</c:v>
                </c:pt>
                <c:pt idx="145">
                  <c:v>130.8013622019657</c:v>
                </c:pt>
                <c:pt idx="146">
                  <c:v>129.45997640551323</c:v>
                </c:pt>
                <c:pt idx="147">
                  <c:v>128.11502455043893</c:v>
                </c:pt>
                <c:pt idx="148">
                  <c:v>126.76824515476953</c:v>
                </c:pt>
                <c:pt idx="149">
                  <c:v>125.42132485054276</c:v>
                </c:pt>
                <c:pt idx="150">
                  <c:v>124.07588218934097</c:v>
                </c:pt>
                <c:pt idx="151">
                  <c:v>122.73345261323124</c:v>
                </c:pt>
                <c:pt idx="152">
                  <c:v>121.39547485586989</c:v>
                </c:pt>
                <c:pt idx="153">
                  <c:v>120.06327898825032</c:v>
                </c:pt>
                <c:pt idx="154">
                  <c:v>118.73807626816925</c:v>
                </c:pt>
                <c:pt idx="155">
                  <c:v>117.42095089489075</c:v>
                </c:pt>
                <c:pt idx="156">
                  <c:v>116.11285371358748</c:v>
                </c:pt>
                <c:pt idx="157">
                  <c:v>114.81459786044714</c:v>
                </c:pt>
                <c:pt idx="158">
                  <c:v>113.52685629105716</c:v>
                </c:pt>
                <c:pt idx="159">
                  <c:v>112.25016109335438</c:v>
                </c:pt>
                <c:pt idx="160">
                  <c:v>110.98490445315291</c:v>
                </c:pt>
                <c:pt idx="161">
                  <c:v>109.73134111549155</c:v>
                </c:pt>
                <c:pt idx="162">
                  <c:v>108.4895921687467</c:v>
                </c:pt>
                <c:pt idx="163">
                  <c:v>107.25964997021542</c:v>
                </c:pt>
                <c:pt idx="164">
                  <c:v>106.04138403085099</c:v>
                </c:pt>
                <c:pt idx="165">
                  <c:v>104.8345476820835</c:v>
                </c:pt>
                <c:pt idx="166">
                  <c:v>103.63878535798031</c:v>
                </c:pt>
                <c:pt idx="167">
                  <c:v>102.45364034026335</c:v>
                </c:pt>
                <c:pt idx="168">
                  <c:v>101.2785628307392</c:v>
                </c:pt>
                <c:pt idx="169">
                  <c:v>100.11291823444192</c:v>
                </c:pt>
                <c:pt idx="170">
                  <c:v>98.955995556323245</c:v>
                </c:pt>
                <c:pt idx="171">
                  <c:v>97.807015833829695</c:v>
                </c:pt>
                <c:pt idx="172">
                  <c:v>96.665140546546098</c:v>
                </c:pt>
                <c:pt idx="173">
                  <c:v>95.529479961729493</c:v>
                </c:pt>
                <c:pt idx="174">
                  <c:v>94.399101390661968</c:v>
                </c:pt>
                <c:pt idx="175">
                  <c:v>93.273037344983877</c:v>
                </c:pt>
                <c:pt idx="176">
                  <c:v>92.150293594420262</c:v>
                </c:pt>
                <c:pt idx="177">
                  <c:v>91.029857137405742</c:v>
                </c:pt>
                <c:pt idx="178">
                  <c:v>89.910704104026976</c:v>
                </c:pt>
                <c:pt idx="179">
                  <c:v>88.791807616387985</c:v>
                </c:pt>
                <c:pt idx="180">
                  <c:v>87.672145634955584</c:v>
                </c:pt>
                <c:pt idx="181">
                  <c:v>86.550708820658741</c:v>
                </c:pt>
                <c:pt idx="182">
                  <c:v>85.426508441492544</c:v>
                </c:pt>
                <c:pt idx="183">
                  <c:v>84.298584349125846</c:v>
                </c:pt>
                <c:pt idx="184">
                  <c:v>83.16601304551439</c:v>
                </c:pt>
                <c:pt idx="185">
                  <c:v>82.027915851807876</c:v>
                </c:pt>
                <c:pt idx="186">
                  <c:v>80.883467181928097</c:v>
                </c:pt>
                <c:pt idx="187">
                  <c:v>79.73190291113805</c:v>
                </c:pt>
                <c:pt idx="188">
                  <c:v>78.572528815847321</c:v>
                </c:pt>
                <c:pt idx="189">
                  <c:v>77.404729044959453</c:v>
                </c:pt>
                <c:pt idx="190">
                  <c:v>76.227974565538133</c:v>
                </c:pt>
                <c:pt idx="191">
                  <c:v>75.041831506823726</c:v>
                </c:pt>
                <c:pt idx="192">
                  <c:v>73.845969307162477</c:v>
                </c:pt>
                <c:pt idx="193">
                  <c:v>72.64016854886016</c:v>
                </c:pt>
                <c:pt idx="194">
                  <c:v>71.424328347129361</c:v>
                </c:pt>
                <c:pt idx="195">
                  <c:v>70.19847314208225</c:v>
                </c:pt>
                <c:pt idx="196">
                  <c:v>68.962758728194302</c:v>
                </c:pt>
                <c:pt idx="197">
                  <c:v>67.717477344956308</c:v>
                </c:pt>
                <c:pt idx="198">
                  <c:v>66.463061646729216</c:v>
                </c:pt>
                <c:pt idx="199">
                  <c:v>65.200087370258984</c:v>
                </c:pt>
                <c:pt idx="200">
                  <c:v>63.929274525919524</c:v>
                </c:pt>
                <c:pt idx="201">
                  <c:v>62.651486954348876</c:v>
                </c:pt>
                <c:pt idx="202">
                  <c:v>61.367730114187118</c:v>
                </c:pt>
                <c:pt idx="203">
                  <c:v>60.079146999211673</c:v>
                </c:pt>
                <c:pt idx="204">
                  <c:v>58.78701212382736</c:v>
                </c:pt>
                <c:pt idx="205">
                  <c:v>57.492723563634513</c:v>
                </c:pt>
                <c:pt idx="206">
                  <c:v>56.197793091091981</c:v>
                </c:pt>
                <c:pt idx="207">
                  <c:v>54.903834503029145</c:v>
                </c:pt>
                <c:pt idx="208">
                  <c:v>53.612550294401558</c:v>
                </c:pt>
                <c:pt idx="209">
                  <c:v>52.325716888385791</c:v>
                </c:pt>
                <c:pt idx="210">
                  <c:v>51.045168683733245</c:v>
                </c:pt>
                <c:pt idx="211">
                  <c:v>49.772781223399939</c:v>
                </c:pt>
                <c:pt idx="212">
                  <c:v>48.510453821298086</c:v>
                </c:pt>
                <c:pt idx="213">
                  <c:v>47.260092004644136</c:v>
                </c:pt>
                <c:pt idx="214">
                  <c:v>46.023590136462985</c:v>
                </c:pt>
                <c:pt idx="215">
                  <c:v>44.802814575951608</c:v>
                </c:pt>
                <c:pt idx="216">
                  <c:v>43.599587713992186</c:v>
                </c:pt>
                <c:pt idx="217">
                  <c:v>42.41567318833458</c:v>
                </c:pt>
                <c:pt idx="218">
                  <c:v>41.252762539858551</c:v>
                </c:pt>
                <c:pt idx="219">
                  <c:v>40.112463520278283</c:v>
                </c:pt>
                <c:pt idx="220">
                  <c:v>38.99629020556781</c:v>
                </c:pt>
                <c:pt idx="221">
                  <c:v>37.905655011168918</c:v>
                </c:pt>
                <c:pt idx="222">
                  <c:v>36.841862647545355</c:v>
                </c:pt>
                <c:pt idx="223">
                  <c:v>35.80610600043272</c:v>
                </c:pt>
                <c:pt idx="224">
                  <c:v>34.799463871267541</c:v>
                </c:pt>
                <c:pt idx="225">
                  <c:v>33.822900471427801</c:v>
                </c:pt>
                <c:pt idx="226">
                  <c:v>32.877266530001549</c:v>
                </c:pt>
                <c:pt idx="227">
                  <c:v>31.963301849368221</c:v>
                </c:pt>
                <c:pt idx="228">
                  <c:v>31.081639125816309</c:v>
                </c:pt>
                <c:pt idx="229">
                  <c:v>30.232808843310686</c:v>
                </c:pt>
                <c:pt idx="230">
                  <c:v>29.417245046543101</c:v>
                </c:pt>
                <c:pt idx="231">
                  <c:v>28.635291803536973</c:v>
                </c:pt>
                <c:pt idx="232">
                  <c:v>27.887210177218833</c:v>
                </c:pt>
                <c:pt idx="233">
                  <c:v>27.1731855383089</c:v>
                </c:pt>
                <c:pt idx="234">
                  <c:v>26.493335067502386</c:v>
                </c:pt>
                <c:pt idx="235">
                  <c:v>25.847715312200393</c:v>
                </c:pt>
                <c:pt idx="236">
                  <c:v>25.236329681019384</c:v>
                </c:pt>
                <c:pt idx="237">
                  <c:v>24.65913577728071</c:v>
                </c:pt>
                <c:pt idx="238">
                  <c:v>24.116052489980802</c:v>
                </c:pt>
                <c:pt idx="239">
                  <c:v>23.606966776939302</c:v>
                </c:pt>
                <c:pt idx="240">
                  <c:v>23.131740089593251</c:v>
                </c:pt>
                <c:pt idx="241">
                  <c:v>22.69021440203727</c:v>
                </c:pt>
                <c:pt idx="242">
                  <c:v>22.282217818313285</c:v>
                </c:pt>
                <c:pt idx="243">
                  <c:v>21.907569741613699</c:v>
                </c:pt>
                <c:pt idx="244">
                  <c:v>21.566085597018102</c:v>
                </c:pt>
                <c:pt idx="245">
                  <c:v>21.257581105734303</c:v>
                </c:pt>
                <c:pt idx="246">
                  <c:v>20.981876113683953</c:v>
                </c:pt>
                <c:pt idx="247">
                  <c:v>20.738797980796065</c:v>
                </c:pt>
                <c:pt idx="248">
                  <c:v>20.528184539715468</c:v>
                </c:pt>
                <c:pt idx="249">
                  <c:v>20.349886633929458</c:v>
                </c:pt>
                <c:pt idx="250">
                  <c:v>20.203770245735541</c:v>
                </c:pt>
                <c:pt idx="251">
                  <c:v>20.089718224140682</c:v>
                </c:pt>
                <c:pt idx="252">
                  <c:v>20.0076316218438</c:v>
                </c:pt>
                <c:pt idx="253">
                  <c:v>19.957430649022299</c:v>
                </c:pt>
                <c:pt idx="254">
                  <c:v>19.939055249843562</c:v>
                </c:pt>
                <c:pt idx="255">
                  <c:v>19.952465305550078</c:v>
                </c:pt>
                <c:pt idx="256">
                  <c:v>19.997640465732289</c:v>
                </c:pt>
                <c:pt idx="257">
                  <c:v>20.074579607095671</c:v>
                </c:pt>
                <c:pt idx="258">
                  <c:v>20.183299916743266</c:v>
                </c:pt>
                <c:pt idx="259">
                  <c:v>20.323835594829632</c:v>
                </c:pt>
                <c:pt idx="260">
                  <c:v>20.496236169492192</c:v>
                </c:pt>
                <c:pt idx="261">
                  <c:v>20.70056441533329</c:v>
                </c:pt>
                <c:pt idx="262">
                  <c:v>20.936893865524311</c:v>
                </c:pt>
                <c:pt idx="263">
                  <c:v>21.205305906949064</c:v>
                </c:pt>
                <c:pt idx="264">
                  <c:v>21.505886447824523</c:v>
                </c:pt>
                <c:pt idx="265">
                  <c:v>21.838722148072407</c:v>
                </c:pt>
                <c:pt idx="266">
                  <c:v>22.203896204512446</c:v>
                </c:pt>
                <c:pt idx="267">
                  <c:v>22.601483685853282</c:v>
                </c:pt>
                <c:pt idx="268">
                  <c:v>23.031546416630334</c:v>
                </c:pt>
                <c:pt idx="269">
                  <c:v>23.494127414825797</c:v>
                </c:pt>
                <c:pt idx="270">
                  <c:v>23.989244895037785</c:v>
                </c:pt>
                <c:pt idx="271">
                  <c:v>24.516885857858128</c:v>
                </c:pt>
                <c:pt idx="272">
                  <c:v>25.076999296640025</c:v>
                </c:pt>
                <c:pt idx="273">
                  <c:v>25.669489065105921</c:v>
                </c:pt>
                <c:pt idx="274">
                  <c:v>26.294206463211452</c:v>
                </c:pt>
                <c:pt idx="275">
                  <c:v>26.950942614192307</c:v>
                </c:pt>
                <c:pt idx="276">
                  <c:v>27.639420722517208</c:v>
                </c:pt>
                <c:pt idx="277">
                  <c:v>28.359288320179736</c:v>
                </c:pt>
                <c:pt idx="278">
                  <c:v>29.110109626821043</c:v>
                </c:pt>
                <c:pt idx="279">
                  <c:v>29.891358166929258</c:v>
                </c:pt>
                <c:pt idx="280">
                  <c:v>30.702409803953479</c:v>
                </c:pt>
                <c:pt idx="281">
                  <c:v>31.542536365614389</c:v>
                </c:pt>
                <c:pt idx="282">
                  <c:v>32.41090004592192</c:v>
                </c:pt>
                <c:pt idx="283">
                  <c:v>33.306548776233846</c:v>
                </c:pt>
                <c:pt idx="284">
                  <c:v>34.228412758965902</c:v>
                </c:pt>
                <c:pt idx="285">
                  <c:v>35.175302352192688</c:v>
                </c:pt>
                <c:pt idx="286">
                  <c:v>36.14590748045751</c:v>
                </c:pt>
                <c:pt idx="287">
                  <c:v>37.138798725963163</c:v>
                </c:pt>
                <c:pt idx="288">
                  <c:v>38.152430224720788</c:v>
                </c:pt>
                <c:pt idx="289">
                  <c:v>39.185144454340652</c:v>
                </c:pt>
                <c:pt idx="290">
                  <c:v>40.235178954725285</c:v>
                </c:pt>
                <c:pt idx="291">
                  <c:v>41.300674971258303</c:v>
                </c:pt>
                <c:pt idx="292">
                  <c:v>42.379687954011914</c:v>
                </c:pt>
                <c:pt idx="293">
                  <c:v>43.470199788416316</c:v>
                </c:pt>
                <c:pt idx="294">
                  <c:v>44.570132575386978</c:v>
                </c:pt>
                <c:pt idx="295">
                  <c:v>45.677363725097536</c:v>
                </c:pt>
                <c:pt idx="296">
                  <c:v>46.789742081243709</c:v>
                </c:pt>
                <c:pt idx="297">
                  <c:v>47.905104754541725</c:v>
                </c:pt>
                <c:pt idx="298">
                  <c:v>49.021294317519981</c:v>
                </c:pt>
                <c:pt idx="299">
                  <c:v>50.136175999062488</c:v>
                </c:pt>
                <c:pt idx="300">
                  <c:v>51.247654517427705</c:v>
                </c:pt>
                <c:pt idx="301">
                  <c:v>52.353690204630752</c:v>
                </c:pt>
                <c:pt idx="302">
                  <c:v>53.452314102233522</c:v>
                </c:pt>
                <c:pt idx="303">
                  <c:v>54.541641747103313</c:v>
                </c:pt>
                <c:pt idx="304">
                  <c:v>55.619885413329825</c:v>
                </c:pt>
                <c:pt idx="305">
                  <c:v>56.685364630490817</c:v>
                </c:pt>
                <c:pt idx="306">
                  <c:v>57.736514855933912</c:v>
                </c:pt>
                <c:pt idx="307">
                  <c:v>58.771894236773505</c:v>
                </c:pt>
                <c:pt idx="308">
                  <c:v>59.79018845317006</c:v>
                </c:pt>
                <c:pt idx="309">
                  <c:v>60.790213685855448</c:v>
                </c:pt>
                <c:pt idx="310">
                  <c:v>61.770917795950766</c:v>
                </c:pt>
                <c:pt idx="311">
                  <c:v>62.731379842592631</c:v>
                </c:pt>
                <c:pt idx="312">
                  <c:v>63.670808093078548</c:v>
                </c:pt>
                <c:pt idx="313">
                  <c:v>64.588536700920571</c:v>
                </c:pt>
                <c:pt idx="314">
                  <c:v>65.484021239702116</c:v>
                </c:pt>
                <c:pt idx="315">
                  <c:v>66.356833285579043</c:v>
                </c:pt>
                <c:pt idx="316">
                  <c:v>67.2066542396052</c:v>
                </c:pt>
                <c:pt idx="317">
                  <c:v>68.033268573863495</c:v>
                </c:pt>
                <c:pt idx="318">
                  <c:v>68.836556673833854</c:v>
                </c:pt>
                <c:pt idx="319">
                  <c:v>69.616487434656307</c:v>
                </c:pt>
                <c:pt idx="320">
                  <c:v>70.373110752063724</c:v>
                </c:pt>
                <c:pt idx="321">
                  <c:v>71.106550030712967</c:v>
                </c:pt>
                <c:pt idx="322">
                  <c:v>71.816994814287398</c:v>
                </c:pt>
                <c:pt idx="323">
                  <c:v>72.504693623731185</c:v>
                </c:pt>
                <c:pt idx="324">
                  <c:v>73.169947072854711</c:v>
                </c:pt>
                <c:pt idx="325">
                  <c:v>73.813101314679528</c:v>
                </c:pt>
                <c:pt idx="326">
                  <c:v>74.434541857531656</c:v>
                </c:pt>
                <c:pt idx="327">
                  <c:v>75.034687777178206</c:v>
                </c:pt>
                <c:pt idx="328">
                  <c:v>75.61398634028204</c:v>
                </c:pt>
                <c:pt idx="329">
                  <c:v>76.17290804509804</c:v>
                </c:pt>
                <c:pt idx="330">
                  <c:v>76.711942077574633</c:v>
                </c:pt>
                <c:pt idx="331">
                  <c:v>77.231592174743213</c:v>
                </c:pt>
                <c:pt idx="332">
                  <c:v>77.732372882334715</c:v>
                </c:pt>
                <c:pt idx="333">
                  <c:v>78.214806189808158</c:v>
                </c:pt>
                <c:pt idx="334">
                  <c:v>78.679418523259571</c:v>
                </c:pt>
                <c:pt idx="335">
                  <c:v>79.126738074846372</c:v>
                </c:pt>
                <c:pt idx="336">
                  <c:v>79.557292446273536</c:v>
                </c:pt>
                <c:pt idx="337">
                  <c:v>79.971606583413134</c:v>
                </c:pt>
                <c:pt idx="338">
                  <c:v>80.370200979144599</c:v>
                </c:pt>
                <c:pt idx="339">
                  <c:v>80.753590121913646</c:v>
                </c:pt>
                <c:pt idx="340">
                  <c:v>81.122281168211856</c:v>
                </c:pt>
                <c:pt idx="341">
                  <c:v>81.476772818108742</c:v>
                </c:pt>
                <c:pt idx="342">
                  <c:v>81.817554374049621</c:v>
                </c:pt>
                <c:pt idx="343">
                  <c:v>82.145104964317937</c:v>
                </c:pt>
                <c:pt idx="344">
                  <c:v>82.459892913802094</c:v>
                </c:pt>
                <c:pt idx="345">
                  <c:v>82.76237524596975</c:v>
                </c:pt>
                <c:pt idx="346">
                  <c:v>83.052997301209672</c:v>
                </c:pt>
                <c:pt idx="347">
                  <c:v>83.332192457930063</c:v>
                </c:pt>
                <c:pt idx="348">
                  <c:v>83.600381943989518</c:v>
                </c:pt>
                <c:pt idx="349">
                  <c:v>83.857974727166322</c:v>
                </c:pt>
                <c:pt idx="350">
                  <c:v>84.105367474442161</c:v>
                </c:pt>
                <c:pt idx="351">
                  <c:v>84.342944570876909</c:v>
                </c:pt>
                <c:pt idx="352">
                  <c:v>84.571078189784885</c:v>
                </c:pt>
                <c:pt idx="353">
                  <c:v>84.79012840678476</c:v>
                </c:pt>
                <c:pt idx="354">
                  <c:v>85.000443351089643</c:v>
                </c:pt>
                <c:pt idx="355">
                  <c:v>85.202359388131967</c:v>
                </c:pt>
                <c:pt idx="356">
                  <c:v>85.39620132828</c:v>
                </c:pt>
                <c:pt idx="357">
                  <c:v>85.582282657006814</c:v>
                </c:pt>
                <c:pt idx="358">
                  <c:v>85.760905782418092</c:v>
                </c:pt>
                <c:pt idx="359">
                  <c:v>85.932362296538059</c:v>
                </c:pt>
                <c:pt idx="360">
                  <c:v>86.096933247196802</c:v>
                </c:pt>
                <c:pt idx="361">
                  <c:v>86.254889417759657</c:v>
                </c:pt>
                <c:pt idx="362">
                  <c:v>86.406491612297216</c:v>
                </c:pt>
                <c:pt idx="363">
                  <c:v>86.551990944111751</c:v>
                </c:pt>
                <c:pt idx="364">
                  <c:v>86.691629125820555</c:v>
                </c:pt>
                <c:pt idx="365">
                  <c:v>86.825638759448836</c:v>
                </c:pt>
                <c:pt idx="366">
                  <c:v>86.954243625208463</c:v>
                </c:pt>
                <c:pt idx="367">
                  <c:v>87.077658967837749</c:v>
                </c:pt>
                <c:pt idx="368">
                  <c:v>87.196091779552006</c:v>
                </c:pt>
                <c:pt idx="369">
                  <c:v>87.309741078809736</c:v>
                </c:pt>
                <c:pt idx="370">
                  <c:v>87.418798184234362</c:v>
                </c:pt>
                <c:pt idx="371">
                  <c:v>87.523446983151544</c:v>
                </c:pt>
                <c:pt idx="372">
                  <c:v>87.623864194305895</c:v>
                </c:pt>
                <c:pt idx="373">
                  <c:v>87.720219624412664</c:v>
                </c:pt>
                <c:pt idx="374">
                  <c:v>87.812676418278784</c:v>
                </c:pt>
                <c:pt idx="375">
                  <c:v>87.901391302297398</c:v>
                </c:pt>
                <c:pt idx="376">
                  <c:v>87.98651482117964</c:v>
                </c:pt>
                <c:pt idx="377">
                  <c:v>88.068191567838369</c:v>
                </c:pt>
                <c:pt idx="378">
                  <c:v>88.14656040638414</c:v>
                </c:pt>
                <c:pt idx="379">
                  <c:v>88.221754688230533</c:v>
                </c:pt>
                <c:pt idx="380">
                  <c:v>88.293902461339115</c:v>
                </c:pt>
                <c:pt idx="381">
                  <c:v>88.363126672661224</c:v>
                </c:pt>
                <c:pt idx="382">
                  <c:v>88.42954536385696</c:v>
                </c:pt>
                <c:pt idx="383">
                  <c:v>88.493271860391502</c:v>
                </c:pt>
                <c:pt idx="384">
                  <c:v>88.554414954123544</c:v>
                </c:pt>
                <c:pt idx="385">
                  <c:v>88.613079079515146</c:v>
                </c:pt>
                <c:pt idx="386">
                  <c:v>88.66936448360164</c:v>
                </c:pt>
                <c:pt idx="387">
                  <c:v>88.723367389868613</c:v>
                </c:pt>
                <c:pt idx="388">
                  <c:v>88.775180156189847</c:v>
                </c:pt>
                <c:pt idx="389">
                  <c:v>88.82489142698418</c:v>
                </c:pt>
                <c:pt idx="390">
                  <c:v>88.872586279752397</c:v>
                </c:pt>
                <c:pt idx="391">
                  <c:v>88.918346366157877</c:v>
                </c:pt>
                <c:pt idx="392">
                  <c:v>88.962250047814635</c:v>
                </c:pt>
                <c:pt idx="393">
                  <c:v>89.004372526947506</c:v>
                </c:pt>
                <c:pt idx="394">
                  <c:v>89.044785972087226</c:v>
                </c:pt>
                <c:pt idx="395">
                  <c:v>89.083559638962939</c:v>
                </c:pt>
                <c:pt idx="396">
                  <c:v>89.12075998675185</c:v>
                </c:pt>
                <c:pt idx="397">
                  <c:v>89.15645078984349</c:v>
                </c:pt>
                <c:pt idx="398">
                  <c:v>89.190693245273664</c:v>
                </c:pt>
                <c:pt idx="399">
                  <c:v>89.223546075979414</c:v>
                </c:pt>
                <c:pt idx="400">
                  <c:v>89.255065630023651</c:v>
                </c:pt>
                <c:pt idx="401">
                  <c:v>89.285305975933909</c:v>
                </c:pt>
                <c:pt idx="402">
                  <c:v>89.314318994296556</c:v>
                </c:pt>
                <c:pt idx="403">
                  <c:v>89.342154465743718</c:v>
                </c:pt>
                <c:pt idx="404">
                  <c:v>89.368860155466322</c:v>
                </c:pt>
                <c:pt idx="405">
                  <c:v>89.394481894382892</c:v>
                </c:pt>
                <c:pt idx="406">
                  <c:v>89.419063657089623</c:v>
                </c:pt>
                <c:pt idx="407">
                  <c:v>89.442647636713502</c:v>
                </c:pt>
                <c:pt idx="408">
                  <c:v>89.465274316786406</c:v>
                </c:pt>
                <c:pt idx="409">
                  <c:v>89.486982540253933</c:v>
                </c:pt>
                <c:pt idx="410">
                  <c:v>89.507809575729226</c:v>
                </c:pt>
                <c:pt idx="411">
                  <c:v>89.527791181098223</c:v>
                </c:pt>
                <c:pt idx="412">
                  <c:v>89.546961664578916</c:v>
                </c:pt>
                <c:pt idx="413">
                  <c:v>89.565353943333946</c:v>
                </c:pt>
                <c:pt idx="414">
                  <c:v>89.582999599731806</c:v>
                </c:pt>
                <c:pt idx="415">
                  <c:v>89.599928935349055</c:v>
                </c:pt>
                <c:pt idx="416">
                  <c:v>89.616171022802348</c:v>
                </c:pt>
                <c:pt idx="417">
                  <c:v>89.631753755495396</c:v>
                </c:pt>
                <c:pt idx="418">
                  <c:v>89.646703895363814</c:v>
                </c:pt>
                <c:pt idx="419">
                  <c:v>89.661047118696629</c:v>
                </c:pt>
                <c:pt idx="420">
                  <c:v>89.674808060111076</c:v>
                </c:pt>
                <c:pt idx="421">
                  <c:v>89.6880103547538</c:v>
                </c:pt>
                <c:pt idx="422">
                  <c:v>89.700676678799383</c:v>
                </c:pt>
                <c:pt idx="423">
                  <c:v>89.712828788313786</c:v>
                </c:pt>
                <c:pt idx="424">
                  <c:v>89.724487556548368</c:v>
                </c:pt>
                <c:pt idx="425">
                  <c:v>89.735673009726753</c:v>
                </c:pt>
                <c:pt idx="426">
                  <c:v>89.74640436138543</c:v>
                </c:pt>
                <c:pt idx="427">
                  <c:v>89.75670004532563</c:v>
                </c:pt>
                <c:pt idx="428">
                  <c:v>89.766577747232475</c:v>
                </c:pt>
                <c:pt idx="429">
                  <c:v>89.776054435014629</c:v>
                </c:pt>
                <c:pt idx="430">
                  <c:v>89.785146387916328</c:v>
                </c:pt>
                <c:pt idx="431">
                  <c:v>89.793869224450731</c:v>
                </c:pt>
                <c:pt idx="432">
                  <c:v>89.802237929202192</c:v>
                </c:pt>
                <c:pt idx="433">
                  <c:v>89.810266878543331</c:v>
                </c:pt>
                <c:pt idx="434">
                  <c:v>89.817969865309962</c:v>
                </c:pt>
                <c:pt idx="435">
                  <c:v>89.82536012247671</c:v>
                </c:pt>
                <c:pt idx="436">
                  <c:v>89.832450345872957</c:v>
                </c:pt>
                <c:pt idx="437">
                  <c:v>89.839252715978418</c:v>
                </c:pt>
                <c:pt idx="438">
                  <c:v>89.845778918835066</c:v>
                </c:pt>
                <c:pt idx="439">
                  <c:v>89.852040166111436</c:v>
                </c:pt>
                <c:pt idx="440">
                  <c:v>89.858047214353363</c:v>
                </c:pt>
                <c:pt idx="441">
                  <c:v>89.863810383454279</c:v>
                </c:pt>
                <c:pt idx="442">
                  <c:v>89.869339574376312</c:v>
                </c:pt>
                <c:pt idx="443">
                  <c:v>89.874644286152915</c:v>
                </c:pt>
                <c:pt idx="444">
                  <c:v>89.879733632201621</c:v>
                </c:pt>
                <c:pt idx="445">
                  <c:v>89.884616355975439</c:v>
                </c:pt>
                <c:pt idx="446">
                  <c:v>89.889300845978994</c:v>
                </c:pt>
                <c:pt idx="447">
                  <c:v>89.89379515017572</c:v>
                </c:pt>
                <c:pt idx="448">
                  <c:v>89.898106989810486</c:v>
                </c:pt>
                <c:pt idx="449">
                  <c:v>89.90224377267144</c:v>
                </c:pt>
                <c:pt idx="450">
                  <c:v>89.906212605813622</c:v>
                </c:pt>
                <c:pt idx="451">
                  <c:v>89.910020307766459</c:v>
                </c:pt>
                <c:pt idx="452">
                  <c:v>89.913673420245743</c:v>
                </c:pt>
                <c:pt idx="453">
                  <c:v>89.917178219390479</c:v>
                </c:pt>
                <c:pt idx="454">
                  <c:v>89.920540726543607</c:v>
                </c:pt>
                <c:pt idx="455">
                  <c:v>89.92376671859526</c:v>
                </c:pt>
                <c:pt idx="456">
                  <c:v>89.926861737906222</c:v>
                </c:pt>
                <c:pt idx="457">
                  <c:v>89.929831101828697</c:v>
                </c:pt>
                <c:pt idx="458">
                  <c:v>89.932679911840523</c:v>
                </c:pt>
                <c:pt idx="459">
                  <c:v>89.935413062308811</c:v>
                </c:pt>
                <c:pt idx="460">
                  <c:v>89.938035248897791</c:v>
                </c:pt>
                <c:pt idx="461">
                  <c:v>89.940550976635379</c:v>
                </c:pt>
                <c:pt idx="462">
                  <c:v>89.942964567652368</c:v>
                </c:pt>
                <c:pt idx="463">
                  <c:v>89.945280168607411</c:v>
                </c:pt>
                <c:pt idx="464">
                  <c:v>89.94750175781067</c:v>
                </c:pt>
                <c:pt idx="465">
                  <c:v>89.94963315205834</c:v>
                </c:pt>
                <c:pt idx="466">
                  <c:v>89.951678013189593</c:v>
                </c:pt>
                <c:pt idx="467">
                  <c:v>89.953639854377442</c:v>
                </c:pt>
                <c:pt idx="468">
                  <c:v>89.955522046164319</c:v>
                </c:pt>
                <c:pt idx="469">
                  <c:v>89.957327822252438</c:v>
                </c:pt>
                <c:pt idx="470">
                  <c:v>89.959060285059351</c:v>
                </c:pt>
                <c:pt idx="471">
                  <c:v>89.960722411047712</c:v>
                </c:pt>
                <c:pt idx="472">
                  <c:v>89.962317055838923</c:v>
                </c:pt>
                <c:pt idx="473">
                  <c:v>89.963846959118939</c:v>
                </c:pt>
                <c:pt idx="474">
                  <c:v>89.965314749345211</c:v>
                </c:pt>
                <c:pt idx="475">
                  <c:v>89.966722948262273</c:v>
                </c:pt>
                <c:pt idx="476">
                  <c:v>89.968073975234134</c:v>
                </c:pt>
                <c:pt idx="477">
                  <c:v>89.96937015140081</c:v>
                </c:pt>
                <c:pt idx="478">
                  <c:v>89.970613703666061</c:v>
                </c:pt>
                <c:pt idx="479">
                  <c:v>89.971806768523265</c:v>
                </c:pt>
                <c:pt idx="480">
                  <c:v>89.972951395725985</c:v>
                </c:pt>
                <c:pt idx="481">
                  <c:v>89.974049551809415</c:v>
                </c:pt>
                <c:pt idx="482">
                  <c:v>89.975103123469054</c:v>
                </c:pt>
                <c:pt idx="483">
                  <c:v>89.976113920802064</c:v>
                </c:pt>
                <c:pt idx="484">
                  <c:v>89.977083680417039</c:v>
                </c:pt>
                <c:pt idx="485">
                  <c:v>89.97801406841765</c:v>
                </c:pt>
                <c:pt idx="486">
                  <c:v>89.978906683264952</c:v>
                </c:pt>
                <c:pt idx="487">
                  <c:v>89.97976305852373</c:v>
                </c:pt>
                <c:pt idx="488">
                  <c:v>89.980584665497162</c:v>
                </c:pt>
                <c:pt idx="489">
                  <c:v>89.981372915754577</c:v>
                </c:pt>
                <c:pt idx="490">
                  <c:v>89.982129163556621</c:v>
                </c:pt>
                <c:pt idx="491">
                  <c:v>89.982854708181932</c:v>
                </c:pt>
                <c:pt idx="492">
                  <c:v>89.983550796159307</c:v>
                </c:pt>
                <c:pt idx="493">
                  <c:v>89.984218623409419</c:v>
                </c:pt>
                <c:pt idx="494">
                  <c:v>89.984859337299341</c:v>
                </c:pt>
                <c:pt idx="495">
                  <c:v>89.985474038613873</c:v>
                </c:pt>
                <c:pt idx="496">
                  <c:v>89.986063783446681</c:v>
                </c:pt>
                <c:pt idx="497">
                  <c:v>89.986629585014754</c:v>
                </c:pt>
                <c:pt idx="498">
                  <c:v>89.987172415399186</c:v>
                </c:pt>
                <c:pt idx="499">
                  <c:v>89.987693207215173</c:v>
                </c:pt>
                <c:pt idx="500">
                  <c:v>89.988192855214436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B4-4078-BEC6-336B81267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032415"/>
        <c:axId val="1272021855"/>
      </c:scatterChart>
      <c:valAx>
        <c:axId val="20540845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8080"/>
        <c:crossesAt val="0"/>
        <c:crossBetween val="midCat"/>
      </c:valAx>
      <c:valAx>
        <c:axId val="175418808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4576"/>
        <c:crossesAt val="0"/>
        <c:crossBetween val="midCat"/>
      </c:valAx>
      <c:valAx>
        <c:axId val="12720218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32415"/>
        <c:crosses val="max"/>
        <c:crossBetween val="midCat"/>
      </c:valAx>
      <c:valAx>
        <c:axId val="1272032415"/>
        <c:scaling>
          <c:logBase val="10"/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127202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723172053692494"/>
          <c:y val="0.14825897262275775"/>
          <c:w val="0.23035026996127481"/>
          <c:h val="0.18837588510875949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TIA</a:t>
            </a:r>
            <a:r>
              <a:rPr lang="en-US" baseline="0"/>
              <a:t> Input Referred Current Noise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Calculations!$V$1</c:f>
              <c:strCache>
                <c:ptCount val="1"/>
                <c:pt idx="0">
                  <c:v>Amplifier Voltage 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Calculations!$V$3:$V$524</c:f>
              <c:numCache>
                <c:formatCode>0.00000E+00</c:formatCode>
                <c:ptCount val="522"/>
                <c:pt idx="0">
                  <c:v>8.6602301795426239E-15</c:v>
                </c:pt>
                <c:pt idx="1">
                  <c:v>8.6602301893997895E-15</c:v>
                </c:pt>
                <c:pt idx="2">
                  <c:v>8.660230200108895E-15</c:v>
                </c:pt>
                <c:pt idx="3">
                  <c:v>8.66023021174347E-15</c:v>
                </c:pt>
                <c:pt idx="4">
                  <c:v>8.6602302243836565E-15</c:v>
                </c:pt>
                <c:pt idx="5">
                  <c:v>8.660230238116204E-15</c:v>
                </c:pt>
                <c:pt idx="6">
                  <c:v>8.66023025303564E-15</c:v>
                </c:pt>
                <c:pt idx="7">
                  <c:v>8.660230269244447E-15</c:v>
                </c:pt>
                <c:pt idx="8">
                  <c:v>8.6602302868541717E-15</c:v>
                </c:pt>
                <c:pt idx="9">
                  <c:v>8.660230305985781E-15</c:v>
                </c:pt>
                <c:pt idx="10">
                  <c:v>8.6602303267709027E-15</c:v>
                </c:pt>
                <c:pt idx="11">
                  <c:v>8.6602303493523222E-15</c:v>
                </c:pt>
                <c:pt idx="12">
                  <c:v>8.6602303738854199E-15</c:v>
                </c:pt>
                <c:pt idx="13">
                  <c:v>8.6602304005387642E-15</c:v>
                </c:pt>
                <c:pt idx="14">
                  <c:v>8.6602304294956251E-15</c:v>
                </c:pt>
                <c:pt idx="15">
                  <c:v>8.6602304609551644E-15</c:v>
                </c:pt>
                <c:pt idx="16">
                  <c:v>8.6602304951335571E-15</c:v>
                </c:pt>
                <c:pt idx="17">
                  <c:v>8.6602305322658269E-15</c:v>
                </c:pt>
                <c:pt idx="18">
                  <c:v>8.6602305726073658E-15</c:v>
                </c:pt>
                <c:pt idx="19">
                  <c:v>8.6602306164353385E-15</c:v>
                </c:pt>
                <c:pt idx="20">
                  <c:v>8.660230664051251E-15</c:v>
                </c:pt>
                <c:pt idx="21">
                  <c:v>8.6602307157823968E-15</c:v>
                </c:pt>
                <c:pt idx="22">
                  <c:v>8.6602307719844007E-15</c:v>
                </c:pt>
                <c:pt idx="23">
                  <c:v>8.6602308330437068E-15</c:v>
                </c:pt>
                <c:pt idx="24">
                  <c:v>8.6602308993800789E-15</c:v>
                </c:pt>
                <c:pt idx="25">
                  <c:v>8.6602309714496823E-15</c:v>
                </c:pt>
                <c:pt idx="26">
                  <c:v>8.6602310497478601E-15</c:v>
                </c:pt>
                <c:pt idx="27">
                  <c:v>8.6602311348130239E-15</c:v>
                </c:pt>
                <c:pt idx="28">
                  <c:v>8.6602312272300117E-15</c:v>
                </c:pt>
                <c:pt idx="29">
                  <c:v>8.660231327634276E-15</c:v>
                </c:pt>
                <c:pt idx="30">
                  <c:v>8.6602314367159346E-15</c:v>
                </c:pt>
                <c:pt idx="31">
                  <c:v>8.6602315552250238E-15</c:v>
                </c:pt>
                <c:pt idx="32">
                  <c:v>8.6602316839764621E-15</c:v>
                </c:pt>
                <c:pt idx="33">
                  <c:v>8.6602318238552315E-15</c:v>
                </c:pt>
                <c:pt idx="34">
                  <c:v>8.6602319758230702E-15</c:v>
                </c:pt>
                <c:pt idx="35">
                  <c:v>8.660232140924905E-15</c:v>
                </c:pt>
                <c:pt idx="36">
                  <c:v>8.6602323202956922E-15</c:v>
                </c:pt>
                <c:pt idx="37">
                  <c:v>8.66023251516874E-15</c:v>
                </c:pt>
                <c:pt idx="38">
                  <c:v>8.660232726883804E-15</c:v>
                </c:pt>
                <c:pt idx="39">
                  <c:v>8.6602329568965299E-15</c:v>
                </c:pt>
                <c:pt idx="40">
                  <c:v>8.6602332067881987E-15</c:v>
                </c:pt>
                <c:pt idx="41">
                  <c:v>8.6602334782768802E-15</c:v>
                </c:pt>
                <c:pt idx="42">
                  <c:v>8.6602337732291501E-15</c:v>
                </c:pt>
                <c:pt idx="43">
                  <c:v>8.6602340936728543E-15</c:v>
                </c:pt>
                <c:pt idx="44">
                  <c:v>8.6602344418110447E-15</c:v>
                </c:pt>
                <c:pt idx="45">
                  <c:v>8.6602348200373303E-15</c:v>
                </c:pt>
                <c:pt idx="46">
                  <c:v>8.6602352309519876E-15</c:v>
                </c:pt>
                <c:pt idx="47">
                  <c:v>8.6602356773802084E-15</c:v>
                </c:pt>
                <c:pt idx="48">
                  <c:v>8.6602361623913115E-15</c:v>
                </c:pt>
                <c:pt idx="49">
                  <c:v>8.6602366893196669E-15</c:v>
                </c:pt>
                <c:pt idx="50">
                  <c:v>8.6602372617881656E-15</c:v>
                </c:pt>
                <c:pt idx="51">
                  <c:v>8.660237883732553E-15</c:v>
                </c:pt>
                <c:pt idx="52">
                  <c:v>8.6602385594288071E-15</c:v>
                </c:pt>
                <c:pt idx="53">
                  <c:v>8.6602392935225012E-15</c:v>
                </c:pt>
                <c:pt idx="54">
                  <c:v>8.6602400910605766E-15</c:v>
                </c:pt>
                <c:pt idx="55">
                  <c:v>8.6602409575263423E-15</c:v>
                </c:pt>
                <c:pt idx="56">
                  <c:v>8.6602418988768484E-15</c:v>
                </c:pt>
                <c:pt idx="57">
                  <c:v>8.6602429215840405E-15</c:v>
                </c:pt>
                <c:pt idx="58">
                  <c:v>8.6602440326792475E-15</c:v>
                </c:pt>
                <c:pt idx="59">
                  <c:v>8.6602452398013864E-15</c:v>
                </c:pt>
                <c:pt idx="60">
                  <c:v>8.6602465512496133E-15</c:v>
                </c:pt>
                <c:pt idx="61">
                  <c:v>8.6602479760403843E-15</c:v>
                </c:pt>
                <c:pt idx="62">
                  <c:v>8.6602495239692802E-15</c:v>
                </c:pt>
                <c:pt idx="63">
                  <c:v>8.6602512056786342E-15</c:v>
                </c:pt>
                <c:pt idx="64">
                  <c:v>8.6602530327304524E-15</c:v>
                </c:pt>
                <c:pt idx="65">
                  <c:v>8.6602550176858869E-15</c:v>
                </c:pt>
                <c:pt idx="66">
                  <c:v>8.6602571741918449E-15</c:v>
                </c:pt>
                <c:pt idx="67">
                  <c:v>8.6602595170746862E-15</c:v>
                </c:pt>
                <c:pt idx="68">
                  <c:v>8.6602620624418287E-15</c:v>
                </c:pt>
                <c:pt idx="69">
                  <c:v>8.6602648277931687E-15</c:v>
                </c:pt>
                <c:pt idx="70">
                  <c:v>8.6602678321407967E-15</c:v>
                </c:pt>
                <c:pt idx="71">
                  <c:v>8.6602710961399565E-15</c:v>
                </c:pt>
                <c:pt idx="72">
                  <c:v>8.6602746422308487E-15</c:v>
                </c:pt>
                <c:pt idx="73">
                  <c:v>8.6602784947934011E-15</c:v>
                </c:pt>
                <c:pt idx="74">
                  <c:v>8.6602826803141866E-15</c:v>
                </c:pt>
                <c:pt idx="75">
                  <c:v>8.6602872275689688E-15</c:v>
                </c:pt>
                <c:pt idx="76">
                  <c:v>8.6602921678206587E-15</c:v>
                </c:pt>
                <c:pt idx="77">
                  <c:v>8.6602975350335254E-15</c:v>
                </c:pt>
                <c:pt idx="78">
                  <c:v>8.6603033661075727E-15</c:v>
                </c:pt>
                <c:pt idx="79">
                  <c:v>8.6603097011316389E-15</c:v>
                </c:pt>
                <c:pt idx="80">
                  <c:v>8.660316583659148E-15</c:v>
                </c:pt>
                <c:pt idx="81">
                  <c:v>8.6603240610074554E-15</c:v>
                </c:pt>
                <c:pt idx="82">
                  <c:v>8.6603321845833478E-15</c:v>
                </c:pt>
                <c:pt idx="83">
                  <c:v>8.660341010236172E-15</c:v>
                </c:pt>
                <c:pt idx="84">
                  <c:v>8.6603505986417577E-15</c:v>
                </c:pt>
                <c:pt idx="85">
                  <c:v>8.6603610157200154E-15</c:v>
                </c:pt>
                <c:pt idx="86">
                  <c:v>8.6603723330871633E-15</c:v>
                </c:pt>
                <c:pt idx="87">
                  <c:v>8.66038462854901E-15</c:v>
                </c:pt>
                <c:pt idx="88">
                  <c:v>8.660397986634977E-15</c:v>
                </c:pt>
                <c:pt idx="89">
                  <c:v>8.6604124991797371E-15</c:v>
                </c:pt>
                <c:pt idx="90">
                  <c:v>8.660428265954082E-15</c:v>
                </c:pt>
                <c:pt idx="91">
                  <c:v>8.6604453953507707E-15</c:v>
                </c:pt>
                <c:pt idx="92">
                  <c:v>8.6604640051299084E-15</c:v>
                </c:pt>
                <c:pt idx="93">
                  <c:v>8.6604842232277276E-15</c:v>
                </c:pt>
                <c:pt idx="94">
                  <c:v>8.660506188636468E-15</c:v>
                </c:pt>
                <c:pt idx="95">
                  <c:v>8.6605300523594281E-15</c:v>
                </c:pt>
                <c:pt idx="96">
                  <c:v>8.6605559784487622E-15</c:v>
                </c:pt>
                <c:pt idx="97">
                  <c:v>8.6605841451330044E-15</c:v>
                </c:pt>
                <c:pt idx="98">
                  <c:v>8.6606147460418471E-15</c:v>
                </c:pt>
                <c:pt idx="99">
                  <c:v>8.6606479915369689E-15</c:v>
                </c:pt>
                <c:pt idx="100">
                  <c:v>8.6606841101573204E-15</c:v>
                </c:pt>
                <c:pt idx="101">
                  <c:v>8.6607233501897102E-15</c:v>
                </c:pt>
                <c:pt idx="102">
                  <c:v>8.6607659813748856E-15</c:v>
                </c:pt>
                <c:pt idx="103">
                  <c:v>8.6608122967607115E-15</c:v>
                </c:pt>
                <c:pt idx="104">
                  <c:v>8.6608626147157289E-15</c:v>
                </c:pt>
                <c:pt idx="105">
                  <c:v>8.6609172811163329E-15</c:v>
                </c:pt>
                <c:pt idx="106">
                  <c:v>8.6609766717227132E-15</c:v>
                </c:pt>
                <c:pt idx="107">
                  <c:v>8.6610411947601348E-15</c:v>
                </c:pt>
                <c:pt idx="108">
                  <c:v>8.6611112937228379E-15</c:v>
                </c:pt>
                <c:pt idx="109">
                  <c:v>8.6611874504198952E-15</c:v>
                </c:pt>
                <c:pt idx="110">
                  <c:v>8.6612701882841593E-15</c:v>
                </c:pt>
                <c:pt idx="111">
                  <c:v>8.6613600759666843E-15</c:v>
                </c:pt>
                <c:pt idx="112">
                  <c:v>8.6614577312406042E-15</c:v>
                </c:pt>
                <c:pt idx="113">
                  <c:v>8.66156382524274E-15</c:v>
                </c:pt>
                <c:pt idx="114">
                  <c:v>8.6616790870803044E-15</c:v>
                </c:pt>
                <c:pt idx="115">
                  <c:v>8.6618043088352955E-15</c:v>
                </c:pt>
                <c:pt idx="116">
                  <c:v>8.6619403509997601E-15</c:v>
                </c:pt>
                <c:pt idx="117">
                  <c:v>8.662088148379887E-15</c:v>
                </c:pt>
                <c:pt idx="118">
                  <c:v>8.6622487165091281E-15</c:v>
                </c:pt>
                <c:pt idx="119">
                  <c:v>8.6624231586130992E-15</c:v>
                </c:pt>
                <c:pt idx="120">
                  <c:v>8.6626126731747274E-15</c:v>
                </c:pt>
                <c:pt idx="121">
                  <c:v>8.6628185621508483E-15</c:v>
                </c:pt>
                <c:pt idx="122">
                  <c:v>8.6630422398956819E-15</c:v>
                </c:pt>
                <c:pt idx="123">
                  <c:v>8.6632852428519922E-15</c:v>
                </c:pt>
                <c:pt idx="124">
                  <c:v>8.6635492400761324E-15</c:v>
                </c:pt>
                <c:pt idx="125">
                  <c:v>8.6638360446670809E-15</c:v>
                </c:pt>
                <c:pt idx="126">
                  <c:v>8.664147626178416E-15</c:v>
                </c:pt>
                <c:pt idx="127">
                  <c:v>8.6644861240953789E-15</c:v>
                </c:pt>
                <c:pt idx="128">
                  <c:v>8.6648538624692495E-15</c:v>
                </c:pt>
                <c:pt idx="129">
                  <c:v>8.6652533658062233E-15</c:v>
                </c:pt>
                <c:pt idx="130">
                  <c:v>8.6656873763190436E-15</c:v>
                </c:pt>
                <c:pt idx="131">
                  <c:v>8.666158872656156E-15</c:v>
                </c:pt>
                <c:pt idx="132">
                  <c:v>8.6666710902333173E-15</c:v>
                </c:pt>
                <c:pt idx="133">
                  <c:v>8.667227543304737E-15</c:v>
                </c:pt>
                <c:pt idx="134">
                  <c:v>8.6678320489187635E-15</c:v>
                </c:pt>
                <c:pt idx="135">
                  <c:v>8.6684887529194937E-15</c:v>
                </c:pt>
                <c:pt idx="136">
                  <c:v>8.6692021581637741E-15</c:v>
                </c:pt>
                <c:pt idx="137">
                  <c:v>8.6699771551417467E-15</c:v>
                </c:pt>
                <c:pt idx="138">
                  <c:v>8.670819055201293E-15</c:v>
                </c:pt>
                <c:pt idx="139">
                  <c:v>8.6717336265936366E-15</c:v>
                </c:pt>
                <c:pt idx="140">
                  <c:v>8.6727271335756625E-15</c:v>
                </c:pt>
                <c:pt idx="141">
                  <c:v>8.673806378821237E-15</c:v>
                </c:pt>
                <c:pt idx="142">
                  <c:v>8.6749787494174426E-15</c:v>
                </c:pt>
                <c:pt idx="143">
                  <c:v>8.6762522667379561E-15</c:v>
                </c:pt>
                <c:pt idx="144">
                  <c:v>8.6776356405140379E-15</c:v>
                </c:pt>
                <c:pt idx="145">
                  <c:v>8.6791383274442811E-15</c:v>
                </c:pt>
                <c:pt idx="146">
                  <c:v>8.680770594711452E-15</c:v>
                </c:pt>
                <c:pt idx="147">
                  <c:v>8.68254358880377E-15</c:v>
                </c:pt>
                <c:pt idx="148">
                  <c:v>8.6844694100645594E-15</c:v>
                </c:pt>
                <c:pt idx="149">
                  <c:v>8.6865611934278478E-15</c:v>
                </c:pt>
                <c:pt idx="150">
                  <c:v>8.688833195828815E-15</c:v>
                </c:pt>
                <c:pt idx="151">
                  <c:v>8.6913008908117581E-15</c:v>
                </c:pt>
                <c:pt idx="152">
                  <c:v>8.6939810708965309E-15</c:v>
                </c:pt>
                <c:pt idx="153">
                  <c:v>8.6968919582987927E-15</c:v>
                </c:pt>
                <c:pt idx="154">
                  <c:v>8.7000533246411764E-15</c:v>
                </c:pt>
                <c:pt idx="155">
                  <c:v>8.7034866203303564E-15</c:v>
                </c:pt>
                <c:pt idx="156">
                  <c:v>8.7072151143177935E-15</c:v>
                </c:pt>
                <c:pt idx="157">
                  <c:v>8.7112640450019646E-15</c:v>
                </c:pt>
                <c:pt idx="158">
                  <c:v>8.7156607830738833E-15</c:v>
                </c:pt>
                <c:pt idx="159">
                  <c:v>8.7204350071476922E-15</c:v>
                </c:pt>
                <c:pt idx="160">
                  <c:v>8.7256188930599751E-15</c:v>
                </c:pt>
                <c:pt idx="161">
                  <c:v>8.7312473177612511E-15</c:v>
                </c:pt>
                <c:pt idx="162">
                  <c:v>8.7373580787584355E-15</c:v>
                </c:pt>
                <c:pt idx="163">
                  <c:v>8.7439921301020785E-15</c:v>
                </c:pt>
                <c:pt idx="164">
                  <c:v>8.7511938359407602E-15</c:v>
                </c:pt>
                <c:pt idx="165">
                  <c:v>8.7590112426844022E-15</c:v>
                </c:pt>
                <c:pt idx="166">
                  <c:v>8.7674963708385178E-15</c:v>
                </c:pt>
                <c:pt idx="167">
                  <c:v>8.7767055275683787E-15</c:v>
                </c:pt>
                <c:pt idx="168">
                  <c:v>8.7866996410515948E-15</c:v>
                </c:pt>
                <c:pt idx="169">
                  <c:v>8.7975446176494672E-15</c:v>
                </c:pt>
                <c:pt idx="170">
                  <c:v>8.8093117228913851E-15</c:v>
                </c:pt>
                <c:pt idx="171">
                  <c:v>8.8220779872037661E-15</c:v>
                </c:pt>
                <c:pt idx="172">
                  <c:v>8.8359266372317717E-15</c:v>
                </c:pt>
                <c:pt idx="173">
                  <c:v>8.8509475534883378E-15</c:v>
                </c:pt>
                <c:pt idx="174">
                  <c:v>8.8672377549238281E-15</c:v>
                </c:pt>
                <c:pt idx="175">
                  <c:v>8.8849019108259044E-15</c:v>
                </c:pt>
                <c:pt idx="176">
                  <c:v>8.904052880244914E-15</c:v>
                </c:pt>
                <c:pt idx="177">
                  <c:v>8.9248122788733721E-15</c:v>
                </c:pt>
                <c:pt idx="178">
                  <c:v>8.9473110730001205E-15</c:v>
                </c:pt>
                <c:pt idx="179">
                  <c:v>8.9716901997987762E-15</c:v>
                </c:pt>
                <c:pt idx="180">
                  <c:v>8.9981012127961417E-15</c:v>
                </c:pt>
                <c:pt idx="181">
                  <c:v>9.0267069508994104E-15</c:v>
                </c:pt>
                <c:pt idx="182">
                  <c:v>9.0576822288383839E-15</c:v>
                </c:pt>
                <c:pt idx="183">
                  <c:v>9.091214546307561E-15</c:v>
                </c:pt>
                <c:pt idx="184">
                  <c:v>9.1275048124724802E-15</c:v>
                </c:pt>
                <c:pt idx="185">
                  <c:v>9.16676808184427E-15</c:v>
                </c:pt>
                <c:pt idx="186">
                  <c:v>9.2092342968434504E-15</c:v>
                </c:pt>
                <c:pt idx="187">
                  <c:v>9.2551490316705446E-15</c:v>
                </c:pt>
                <c:pt idx="188">
                  <c:v>9.3047742314130936E-15</c:v>
                </c:pt>
                <c:pt idx="189">
                  <c:v>9.358388939655538E-15</c:v>
                </c:pt>
                <c:pt idx="190">
                  <c:v>9.4162900072620198E-15</c:v>
                </c:pt>
                <c:pt idx="191">
                  <c:v>9.4787927744951872E-15</c:v>
                </c:pt>
                <c:pt idx="192">
                  <c:v>9.546231718264862E-15</c:v>
                </c:pt>
                <c:pt idx="193">
                  <c:v>9.6189610560995784E-15</c:v>
                </c:pt>
                <c:pt idx="194">
                  <c:v>9.697355298453175E-15</c:v>
                </c:pt>
                <c:pt idx="195">
                  <c:v>9.7818097412297658E-15</c:v>
                </c:pt>
                <c:pt idx="196">
                  <c:v>9.872740890981097E-15</c:v>
                </c:pt>
                <c:pt idx="197">
                  <c:v>9.9705868161227368E-15</c:v>
                </c:pt>
                <c:pt idx="198">
                  <c:v>1.0075807418760544E-14</c:v>
                </c:pt>
                <c:pt idx="199">
                  <c:v>1.0188884623317134E-14</c:v>
                </c:pt>
                <c:pt idx="200">
                  <c:v>1.0310322480095283E-14</c:v>
                </c:pt>
                <c:pt idx="201">
                  <c:v>1.0440647184184802E-14</c:v>
                </c:pt>
                <c:pt idx="202">
                  <c:v>1.0580407012653717E-14</c:v>
                </c:pt>
                <c:pt idx="203">
                  <c:v>1.0730172185704161E-14</c:v>
                </c:pt>
                <c:pt idx="204">
                  <c:v>1.089053466031118E-14</c:v>
                </c:pt>
                <c:pt idx="205">
                  <c:v>1.1062107867698527E-14</c:v>
                </c:pt>
                <c:pt idx="206">
                  <c:v>1.1245526408706622E-14</c:v>
                </c:pt>
                <c:pt idx="207">
                  <c:v>1.1441445723546665E-14</c:v>
                </c:pt>
                <c:pt idx="208">
                  <c:v>1.1650541754481112E-14</c:v>
                </c:pt>
                <c:pt idx="209">
                  <c:v>1.1873510621500997E-14</c:v>
                </c:pt>
                <c:pt idx="210">
                  <c:v>1.2111068331990441E-14</c:v>
                </c:pt>
                <c:pt idx="211">
                  <c:v>1.2363950545603141E-14</c:v>
                </c:pt>
                <c:pt idx="212">
                  <c:v>1.2632912415084472E-14</c:v>
                </c:pt>
                <c:pt idx="213">
                  <c:v>1.2918728522566712E-14</c:v>
                </c:pt>
                <c:pt idx="214">
                  <c:v>1.3222192928969141E-14</c:v>
                </c:pt>
                <c:pt idx="215">
                  <c:v>1.3544119351642703E-14</c:v>
                </c:pt>
                <c:pt idx="216">
                  <c:v>1.3885341482404373E-14</c:v>
                </c:pt>
                <c:pt idx="217">
                  <c:v>1.4246713454754966E-14</c:v>
                </c:pt>
                <c:pt idx="218">
                  <c:v>1.4629110465499492E-14</c:v>
                </c:pt>
                <c:pt idx="219">
                  <c:v>1.5033429552346542E-14</c:v>
                </c:pt>
                <c:pt idx="220">
                  <c:v>1.5460590525497006E-14</c:v>
                </c:pt>
                <c:pt idx="221">
                  <c:v>1.5911537047853631E-14</c:v>
                </c:pt>
                <c:pt idx="222">
                  <c:v>1.6387237855411495E-14</c:v>
                </c:pt>
                <c:pt idx="223">
                  <c:v>1.6888688106679062E-14</c:v>
                </c:pt>
                <c:pt idx="224">
                  <c:v>1.741691084768888E-14</c:v>
                </c:pt>
                <c:pt idx="225">
                  <c:v>1.7972958577278867E-14</c:v>
                </c:pt>
                <c:pt idx="226">
                  <c:v>1.8557914895868008E-14</c:v>
                </c:pt>
                <c:pt idx="227">
                  <c:v>1.9172896219841257E-14</c:v>
                </c:pt>
                <c:pt idx="228">
                  <c:v>1.9819053542875617E-14</c:v>
                </c:pt>
                <c:pt idx="229">
                  <c:v>2.0497574224975632E-14</c:v>
                </c:pt>
                <c:pt idx="230">
                  <c:v>2.1209683789586953E-14</c:v>
                </c:pt>
                <c:pt idx="231">
                  <c:v>2.1956647708823232E-14</c:v>
                </c:pt>
                <c:pt idx="232">
                  <c:v>2.2739773156498322E-14</c:v>
                </c:pt>
                <c:pt idx="233">
                  <c:v>2.3560410708218266E-14</c:v>
                </c:pt>
                <c:pt idx="234">
                  <c:v>2.4419955967195024E-14</c:v>
                </c:pt>
                <c:pt idx="235">
                  <c:v>2.5319851093610288E-14</c:v>
                </c:pt>
                <c:pt idx="236">
                  <c:v>2.6261586214254204E-14</c:v>
                </c:pt>
                <c:pt idx="237">
                  <c:v>2.7246700687715263E-14</c:v>
                </c:pt>
                <c:pt idx="238">
                  <c:v>2.8276784198583025E-14</c:v>
                </c:pt>
                <c:pt idx="239">
                  <c:v>2.9353477651899362E-14</c:v>
                </c:pt>
                <c:pt idx="240">
                  <c:v>3.0478473836436788E-14</c:v>
                </c:pt>
                <c:pt idx="241">
                  <c:v>3.1653517822269954E-14</c:v>
                </c:pt>
                <c:pt idx="242">
                  <c:v>3.2880407054525962E-14</c:v>
                </c:pt>
                <c:pt idx="243">
                  <c:v>3.4160991101140079E-14</c:v>
                </c:pt>
                <c:pt idx="244">
                  <c:v>3.5497171007909326E-14</c:v>
                </c:pt>
                <c:pt idx="245">
                  <c:v>3.6890898209119709E-14</c:v>
                </c:pt>
                <c:pt idx="246">
                  <c:v>3.834417293655642E-14</c:v>
                </c:pt>
                <c:pt idx="247">
                  <c:v>3.9859042063798415E-14</c:v>
                </c:pt>
                <c:pt idx="248">
                  <c:v>4.1437596316396883E-14</c:v>
                </c:pt>
                <c:pt idx="249">
                  <c:v>4.3081966771897503E-14</c:v>
                </c:pt>
                <c:pt idx="250">
                  <c:v>4.4794320566764769E-14</c:v>
                </c:pt>
                <c:pt idx="251">
                  <c:v>4.6576855720208234E-14</c:v>
                </c:pt>
                <c:pt idx="252">
                  <c:v>4.8431794977833892E-14</c:v>
                </c:pt>
                <c:pt idx="253">
                  <c:v>5.0361378571119434E-14</c:v>
                </c:pt>
                <c:pt idx="254">
                  <c:v>5.2367855782171355E-14</c:v>
                </c:pt>
                <c:pt idx="255">
                  <c:v>5.4453475197328541E-14</c:v>
                </c:pt>
                <c:pt idx="256">
                  <c:v>5.6620473528278161E-14</c:v>
                </c:pt>
                <c:pt idx="257">
                  <c:v>5.8871062875848424E-14</c:v>
                </c:pt>
                <c:pt idx="258">
                  <c:v>6.1207416310031181E-14</c:v>
                </c:pt>
                <c:pt idx="259">
                  <c:v>6.3631651640626256E-14</c:v>
                </c:pt>
                <c:pt idx="260">
                  <c:v>6.614581325686797E-14</c:v>
                </c:pt>
                <c:pt idx="261">
                  <c:v>6.8751851922229035E-14</c:v>
                </c:pt>
                <c:pt idx="262">
                  <c:v>7.1451602423158952E-14</c:v>
                </c:pt>
                <c:pt idx="263">
                  <c:v>7.4246758988717631E-14</c:v>
                </c:pt>
                <c:pt idx="264">
                  <c:v>7.7138848422913827E-14</c:v>
                </c:pt>
                <c:pt idx="265">
                  <c:v>8.0129200924078014E-14</c:v>
                </c:pt>
                <c:pt idx="266">
                  <c:v>8.3218918606831734E-14</c:v>
                </c:pt>
                <c:pt idx="267">
                  <c:v>8.6408841793131983E-14</c:v>
                </c:pt>
                <c:pt idx="268">
                  <c:v>8.9699513200344699E-14</c:v>
                </c:pt>
                <c:pt idx="269">
                  <c:v>9.3091140226945836E-14</c:v>
                </c:pt>
                <c:pt idx="270">
                  <c:v>9.6583555620642528E-14</c:v>
                </c:pt>
                <c:pt idx="271">
                  <c:v>1.0017617690922014E-13</c:v>
                </c:pt>
                <c:pt idx="272">
                  <c:v>1.0386796508062743E-13</c:v>
                </c:pt>
                <c:pt idx="273">
                  <c:v>1.0765738311415463E-13</c:v>
                </c:pt>
                <c:pt idx="274">
                  <c:v>1.115423550866285E-13</c:v>
                </c:pt>
                <c:pt idx="275">
                  <c:v>1.1552022670296965E-13</c:v>
                </c:pt>
                <c:pt idx="276">
                  <c:v>1.1958772822452239E-13</c:v>
                </c:pt>
                <c:pt idx="277">
                  <c:v>1.2374094088544996E-13</c:v>
                </c:pt>
                <c:pt idx="278">
                  <c:v>1.2797526799020358E-13</c:v>
                </c:pt>
                <c:pt idx="279">
                  <c:v>1.3228541196532052E-13</c:v>
                </c:pt>
                <c:pt idx="280">
                  <c:v>1.3666535868781048E-13</c:v>
                </c:pt>
                <c:pt idx="281">
                  <c:v>1.4110837042062512E-13</c:v>
                </c:pt>
                <c:pt idx="282">
                  <c:v>1.4560698864402855E-13</c:v>
                </c:pt>
                <c:pt idx="283">
                  <c:v>1.501530479717505E-13</c:v>
                </c:pt>
                <c:pt idx="284">
                  <c:v>1.5473770217611738E-13</c:v>
                </c:pt>
                <c:pt idx="285">
                  <c:v>1.593514631129547E-13</c:v>
                </c:pt>
                <c:pt idx="286">
                  <c:v>1.639842530348223E-13</c:v>
                </c:pt>
                <c:pt idx="287">
                  <c:v>1.6862547041431074E-13</c:v>
                </c:pt>
                <c:pt idx="288">
                  <c:v>1.7326406897697201E-13</c:v>
                </c:pt>
                <c:pt idx="289">
                  <c:v>1.7788864918065546E-13</c:v>
                </c:pt>
                <c:pt idx="290">
                  <c:v>1.8248756089429223E-13</c:v>
                </c:pt>
                <c:pt idx="291">
                  <c:v>1.8704901554851445E-13</c:v>
                </c:pt>
                <c:pt idx="292">
                  <c:v>1.9156120557998212E-13</c:v>
                </c:pt>
                <c:pt idx="293">
                  <c:v>1.9601242859906971E-13</c:v>
                </c:pt>
                <c:pt idx="294">
                  <c:v>2.0039121340377033E-13</c:v>
                </c:pt>
                <c:pt idx="295">
                  <c:v>2.0468644476495692E-13</c:v>
                </c:pt>
                <c:pt idx="296">
                  <c:v>2.088874838373483E-13</c:v>
                </c:pt>
                <c:pt idx="297">
                  <c:v>2.1298428111686672E-13</c:v>
                </c:pt>
                <c:pt idx="298">
                  <c:v>2.1696747906964745E-13</c:v>
                </c:pt>
                <c:pt idx="299">
                  <c:v>2.2082850189236709E-13</c:v>
                </c:pt>
                <c:pt idx="300">
                  <c:v>2.2455963031039872E-13</c:v>
                </c:pt>
                <c:pt idx="301">
                  <c:v>2.2815405985412303E-13</c:v>
                </c:pt>
                <c:pt idx="302">
                  <c:v>2.3160594164394726E-13</c:v>
                </c:pt>
                <c:pt idx="303">
                  <c:v>2.349104053270245E-13</c:v>
                </c:pt>
                <c:pt idx="304">
                  <c:v>2.3806356440940128E-13</c:v>
                </c:pt>
                <c:pt idx="305">
                  <c:v>2.4106250478480799E-13</c:v>
                </c:pt>
                <c:pt idx="306">
                  <c:v>2.4390525774887334E-13</c:v>
                </c:pt>
                <c:pt idx="307">
                  <c:v>2.4659075918518961E-13</c:v>
                </c:pt>
                <c:pt idx="308">
                  <c:v>2.4911879690485687E-13</c:v>
                </c:pt>
                <c:pt idx="309">
                  <c:v>2.5148994830901805E-13</c:v>
                </c:pt>
                <c:pt idx="310">
                  <c:v>2.5370551062687462E-13</c:v>
                </c:pt>
                <c:pt idx="311">
                  <c:v>2.5576742596803114E-13</c:v>
                </c:pt>
                <c:pt idx="312">
                  <c:v>2.5767820333084382E-13</c:v>
                </c:pt>
                <c:pt idx="313">
                  <c:v>2.5944083954374775E-13</c:v>
                </c:pt>
                <c:pt idx="314">
                  <c:v>2.6105874090159971E-13</c:v>
                </c:pt>
                <c:pt idx="315">
                  <c:v>2.6253564701156752E-13</c:v>
                </c:pt>
                <c:pt idx="316">
                  <c:v>2.6387555809892441E-13</c:v>
                </c:pt>
                <c:pt idx="317">
                  <c:v>2.6508266675687054E-13</c:v>
                </c:pt>
                <c:pt idx="318">
                  <c:v>2.6616129486764403E-13</c:v>
                </c:pt>
                <c:pt idx="319">
                  <c:v>2.6711583618387784E-13</c:v>
                </c:pt>
                <c:pt idx="320">
                  <c:v>2.679507048456797E-13</c:v>
                </c:pt>
                <c:pt idx="321">
                  <c:v>2.6867028992394062E-13</c:v>
                </c:pt>
                <c:pt idx="322">
                  <c:v>2.6927891592581401E-13</c:v>
                </c:pt>
                <c:pt idx="323">
                  <c:v>2.6978080907371097E-13</c:v>
                </c:pt>
                <c:pt idx="324">
                  <c:v>2.7018006907336194E-13</c:v>
                </c:pt>
                <c:pt idx="325">
                  <c:v>2.7048064601694248E-13</c:v>
                </c:pt>
                <c:pt idx="326">
                  <c:v>2.7068632202081732E-13</c:v>
                </c:pt>
                <c:pt idx="327">
                  <c:v>2.7080069717126482E-13</c:v>
                </c:pt>
                <c:pt idx="328">
                  <c:v>2.7082717934151142E-13</c:v>
                </c:pt>
                <c:pt idx="329">
                  <c:v>2.7076897744714233E-13</c:v>
                </c:pt>
                <c:pt idx="330">
                  <c:v>2.7062909772065269E-13</c:v>
                </c:pt>
                <c:pt idx="331">
                  <c:v>2.7041034260742099E-13</c:v>
                </c:pt>
                <c:pt idx="332">
                  <c:v>2.7011531191220622E-13</c:v>
                </c:pt>
                <c:pt idx="333">
                  <c:v>2.6974640585529044E-13</c:v>
                </c:pt>
                <c:pt idx="334">
                  <c:v>2.6930582972927697E-13</c:v>
                </c:pt>
                <c:pt idx="335">
                  <c:v>2.6879559987973374E-13</c:v>
                </c:pt>
                <c:pt idx="336">
                  <c:v>2.6821755076463209E-13</c:v>
                </c:pt>
                <c:pt idx="337">
                  <c:v>2.6757334287782559E-13</c:v>
                </c:pt>
                <c:pt idx="338">
                  <c:v>2.6686447135047216E-13</c:v>
                </c:pt>
                <c:pt idx="339">
                  <c:v>2.6609227507063567E-13</c:v>
                </c:pt>
                <c:pt idx="340">
                  <c:v>2.6525794618539446E-13</c:v>
                </c:pt>
                <c:pt idx="341">
                  <c:v>2.6436253987139615E-13</c:v>
                </c:pt>
                <c:pt idx="342">
                  <c:v>2.6340698427897239E-13</c:v>
                </c:pt>
                <c:pt idx="343">
                  <c:v>2.6239209057169022E-13</c:v>
                </c:pt>
                <c:pt idx="344">
                  <c:v>2.6131856299784441E-13</c:v>
                </c:pt>
                <c:pt idx="345">
                  <c:v>2.6018700894270237E-13</c:v>
                </c:pt>
                <c:pt idx="346">
                  <c:v>2.5899794892087578E-13</c:v>
                </c:pt>
                <c:pt idx="347">
                  <c:v>2.5775182647675522E-13</c:v>
                </c:pt>
                <c:pt idx="348">
                  <c:v>2.5644901796804409E-13</c:v>
                </c:pt>
                <c:pt idx="349">
                  <c:v>2.5508984221293392E-13</c:v>
                </c:pt>
                <c:pt idx="350">
                  <c:v>2.536745699857652E-13</c:v>
                </c:pt>
                <c:pt idx="351">
                  <c:v>2.5220343334909029E-13</c:v>
                </c:pt>
                <c:pt idx="352">
                  <c:v>2.5067663481218502E-13</c:v>
                </c:pt>
                <c:pt idx="353">
                  <c:v>2.4909435630723727E-13</c:v>
                </c:pt>
                <c:pt idx="354">
                  <c:v>2.4745676797495604E-13</c:v>
                </c:pt>
                <c:pt idx="355">
                  <c:v>2.4576403675113352E-13</c:v>
                </c:pt>
                <c:pt idx="356">
                  <c:v>2.4401633474500092E-13</c:v>
                </c:pt>
                <c:pt idx="357">
                  <c:v>2.4221384739911538E-13</c:v>
                </c:pt>
                <c:pt idx="358">
                  <c:v>2.4035678141898386E-13</c:v>
                </c:pt>
                <c:pt idx="359">
                  <c:v>2.3844537245897044E-13</c:v>
                </c:pt>
                <c:pt idx="360">
                  <c:v>2.3647989254905306E-13</c:v>
                </c:pt>
                <c:pt idx="361">
                  <c:v>2.3446065724508986E-13</c:v>
                </c:pt>
                <c:pt idx="362">
                  <c:v>2.3238803248317585E-13</c:v>
                </c:pt>
                <c:pt idx="363">
                  <c:v>2.3026244111673425E-13</c:v>
                </c:pt>
                <c:pt idx="364">
                  <c:v>2.2808436911314847E-13</c:v>
                </c:pt>
                <c:pt idx="365">
                  <c:v>2.2585437138506592E-13</c:v>
                </c:pt>
                <c:pt idx="366">
                  <c:v>2.2357307723008406E-13</c:v>
                </c:pt>
                <c:pt idx="367">
                  <c:v>2.212411953514194E-13</c:v>
                </c:pt>
                <c:pt idx="368">
                  <c:v>2.188595184313854E-13</c:v>
                </c:pt>
                <c:pt idx="369">
                  <c:v>2.1642892722913361E-13</c:v>
                </c:pt>
                <c:pt idx="370">
                  <c:v>2.1395039417418658E-13</c:v>
                </c:pt>
                <c:pt idx="371">
                  <c:v>2.1142498642785854E-13</c:v>
                </c:pt>
                <c:pt idx="372">
                  <c:v>2.088538683856906E-13</c:v>
                </c:pt>
                <c:pt idx="373">
                  <c:v>2.0623830359566028E-13</c:v>
                </c:pt>
                <c:pt idx="374">
                  <c:v>2.0357965606899765E-13</c:v>
                </c:pt>
                <c:pt idx="375">
                  <c:v>2.0087939096317488E-13</c:v>
                </c:pt>
                <c:pt idx="376">
                  <c:v>1.9813907461979062E-13</c:v>
                </c:pt>
                <c:pt idx="377">
                  <c:v>1.9536037394383814E-13</c:v>
                </c:pt>
                <c:pt idx="378">
                  <c:v>1.9254505511502212E-13</c:v>
                </c:pt>
                <c:pt idx="379">
                  <c:v>1.8969498162647607E-13</c:v>
                </c:pt>
                <c:pt idx="380">
                  <c:v>1.8681211165127414E-13</c:v>
                </c:pt>
                <c:pt idx="381">
                  <c:v>1.8389849474250609E-13</c:v>
                </c:pt>
                <c:pt idx="382">
                  <c:v>1.809562678783519E-13</c:v>
                </c:pt>
                <c:pt idx="383">
                  <c:v>1.7798765086940513E-13</c:v>
                </c:pt>
                <c:pt idx="384">
                  <c:v>1.7499494115141548E-13</c:v>
                </c:pt>
                <c:pt idx="385">
                  <c:v>1.7198050799252703E-13</c:v>
                </c:pt>
                <c:pt idx="386">
                  <c:v>1.6894678614994669E-13</c:v>
                </c:pt>
                <c:pt idx="387">
                  <c:v>1.6589626901652664E-13</c:v>
                </c:pt>
                <c:pt idx="388">
                  <c:v>1.6283150130314953E-13</c:v>
                </c:pt>
                <c:pt idx="389">
                  <c:v>1.5975507130766391E-13</c:v>
                </c:pt>
                <c:pt idx="390">
                  <c:v>1.5666960282560548E-13</c:v>
                </c:pt>
                <c:pt idx="391">
                  <c:v>1.5357774676180846E-13</c:v>
                </c:pt>
                <c:pt idx="392">
                  <c:v>1.5048217250521981E-13</c:v>
                </c:pt>
                <c:pt idx="393">
                  <c:v>1.4738555913179318E-13</c:v>
                </c:pt>
                <c:pt idx="394">
                  <c:v>1.4429058650207343E-13</c:v>
                </c:pt>
                <c:pt idx="395">
                  <c:v>1.4119992632107911E-13</c:v>
                </c:pt>
                <c:pt idx="396">
                  <c:v>1.3811623322823562E-13</c:v>
                </c:pt>
                <c:pt idx="397">
                  <c:v>1.3504213598445373E-13</c:v>
                </c:pt>
                <c:pt idx="398">
                  <c:v>1.319802288219717E-13</c:v>
                </c:pt>
                <c:pt idx="399">
                  <c:v>1.2893306302031908E-13</c:v>
                </c:pt>
                <c:pt idx="400">
                  <c:v>1.2590313876875434E-13</c:v>
                </c:pt>
                <c:pt idx="401">
                  <c:v>1.2289289737183422E-13</c:v>
                </c:pt>
                <c:pt idx="402">
                  <c:v>1.1990471385044759E-13</c:v>
                </c:pt>
                <c:pt idx="403">
                  <c:v>1.1694088998578201E-13</c:v>
                </c:pt>
                <c:pt idx="404">
                  <c:v>1.1400364784836232E-13</c:v>
                </c:pt>
                <c:pt idx="405">
                  <c:v>1.1109512384859441E-13</c:v>
                </c:pt>
                <c:pt idx="406">
                  <c:v>1.0821736333928817E-13</c:v>
                </c:pt>
                <c:pt idx="407">
                  <c:v>1.0537231579446963E-13</c:v>
                </c:pt>
                <c:pt idx="408">
                  <c:v>1.0256183058258367E-13</c:v>
                </c:pt>
                <c:pt idx="409">
                  <c:v>9.9787653345967745E-14</c:v>
                </c:pt>
                <c:pt idx="410">
                  <c:v>9.705142299239243E-14</c:v>
                </c:pt>
                <c:pt idx="411">
                  <c:v>9.4354669298540656E-14</c:v>
                </c:pt>
                <c:pt idx="412">
                  <c:v>9.1698811119691072E-14</c:v>
                </c:pt>
                <c:pt idx="413">
                  <c:v>8.9085155194538221E-14</c:v>
                </c:pt>
                <c:pt idx="414">
                  <c:v>8.651489552921703E-14</c:v>
                </c:pt>
                <c:pt idx="415">
                  <c:v>8.3989113340108562E-14</c:v>
                </c:pt>
                <c:pt idx="416">
                  <c:v>8.1508777531061462E-14</c:v>
                </c:pt>
                <c:pt idx="417">
                  <c:v>7.9074745677158865E-14</c:v>
                </c:pt>
                <c:pt idx="418">
                  <c:v>7.6687765484243533E-14</c:v>
                </c:pt>
                <c:pt idx="419">
                  <c:v>7.4348476690977924E-14</c:v>
                </c:pt>
                <c:pt idx="420">
                  <c:v>7.2057413378325021E-14</c:v>
                </c:pt>
                <c:pt idx="421">
                  <c:v>6.9815006649961864E-14</c:v>
                </c:pt>
                <c:pt idx="422">
                  <c:v>6.7621587646236827E-14</c:v>
                </c:pt>
                <c:pt idx="423">
                  <c:v>6.547739085387456E-14</c:v>
                </c:pt>
                <c:pt idx="424">
                  <c:v>6.3382557673632022E-14</c:v>
                </c:pt>
                <c:pt idx="425">
                  <c:v>6.1337140208537909E-14</c:v>
                </c:pt>
                <c:pt idx="426">
                  <c:v>5.9341105236104995E-14</c:v>
                </c:pt>
                <c:pt idx="427">
                  <c:v>5.7394338329017889E-14</c:v>
                </c:pt>
                <c:pt idx="428">
                  <c:v>5.5496648090154843E-14</c:v>
                </c:pt>
                <c:pt idx="429">
                  <c:v>5.3647770469424096E-14</c:v>
                </c:pt>
                <c:pt idx="430">
                  <c:v>5.1847373131678058E-14</c:v>
                </c:pt>
                <c:pt idx="431">
                  <c:v>5.0095059846950321E-14</c:v>
                </c:pt>
                <c:pt idx="432">
                  <c:v>4.8390374876296902E-14</c:v>
                </c:pt>
                <c:pt idx="433">
                  <c:v>4.6732807328700523E-14</c:v>
                </c:pt>
                <c:pt idx="434">
                  <c:v>4.5121795466668863E-14</c:v>
                </c:pt>
                <c:pt idx="435">
                  <c:v>4.3556730940370832E-14</c:v>
                </c:pt>
                <c:pt idx="436">
                  <c:v>4.2036962932353619E-14</c:v>
                </c:pt>
                <c:pt idx="437">
                  <c:v>4.0561802197023978E-14</c:v>
                </c:pt>
                <c:pt idx="438">
                  <c:v>3.9130524981193688E-14</c:v>
                </c:pt>
                <c:pt idx="439">
                  <c:v>3.7742376813990328E-14</c:v>
                </c:pt>
                <c:pt idx="440">
                  <c:v>3.6396576156383261E-14</c:v>
                </c:pt>
                <c:pt idx="441">
                  <c:v>3.5092317902388476E-14</c:v>
                </c:pt>
                <c:pt idx="442">
                  <c:v>3.3828776725740811E-14</c:v>
                </c:pt>
                <c:pt idx="443">
                  <c:v>3.2605110267418775E-14</c:v>
                </c:pt>
                <c:pt idx="444">
                  <c:v>3.1420462160884735E-14</c:v>
                </c:pt>
                <c:pt idx="445">
                  <c:v>3.0273964893254945E-14</c:v>
                </c:pt>
                <c:pt idx="446">
                  <c:v>2.9164742501848497E-14</c:v>
                </c:pt>
                <c:pt idx="447">
                  <c:v>2.8091913106666023E-14</c:v>
                </c:pt>
                <c:pt idx="448">
                  <c:v>2.7054591280339414E-14</c:v>
                </c:pt>
                <c:pt idx="449">
                  <c:v>2.6051890257966014E-14</c:v>
                </c:pt>
                <c:pt idx="450">
                  <c:v>2.5082923989997644E-14</c:v>
                </c:pt>
                <c:pt idx="451">
                  <c:v>2.4146809042015448E-14</c:v>
                </c:pt>
                <c:pt idx="452">
                  <c:v>2.3242666345771723E-14</c:v>
                </c:pt>
                <c:pt idx="453">
                  <c:v>2.236962280634546E-14</c:v>
                </c:pt>
                <c:pt idx="454">
                  <c:v>2.1526812770632889E-14</c:v>
                </c:pt>
                <c:pt idx="455">
                  <c:v>2.0713379362693561E-14</c:v>
                </c:pt>
                <c:pt idx="456">
                  <c:v>1.9928475691690896E-14</c:v>
                </c:pt>
                <c:pt idx="457">
                  <c:v>1.9171265938330699E-14</c:v>
                </c:pt>
                <c:pt idx="458">
                  <c:v>1.8440926325793551E-14</c:v>
                </c:pt>
                <c:pt idx="459">
                  <c:v>1.7736645981204975E-14</c:v>
                </c:pt>
                <c:pt idx="460">
                  <c:v>1.705762769368497E-14</c:v>
                </c:pt>
                <c:pt idx="461">
                  <c:v>1.640308857497384E-14</c:v>
                </c:pt>
                <c:pt idx="462">
                  <c:v>1.5772260628553378E-14</c:v>
                </c:pt>
                <c:pt idx="463">
                  <c:v>1.5164391233070788E-14</c:v>
                </c:pt>
                <c:pt idx="464">
                  <c:v>1.4578743545737759E-14</c:v>
                </c:pt>
                <c:pt idx="465">
                  <c:v>1.401459683121661E-14</c:v>
                </c:pt>
                <c:pt idx="466">
                  <c:v>1.3471246721332176E-14</c:v>
                </c:pt>
                <c:pt idx="467">
                  <c:v>1.2948005410753926E-14</c:v>
                </c:pt>
                <c:pt idx="468">
                  <c:v>1.2444201793595471E-14</c:v>
                </c:pt>
                <c:pt idx="469">
                  <c:v>1.1959181545663932E-14</c:v>
                </c:pt>
                <c:pt idx="470">
                  <c:v>1.1492307156881375E-14</c:v>
                </c:pt>
                <c:pt idx="471">
                  <c:v>1.1042957918178401E-14</c:v>
                </c:pt>
                <c:pt idx="472">
                  <c:v>1.0610529866942427E-14</c:v>
                </c:pt>
                <c:pt idx="473">
                  <c:v>1.0194435694882255E-14</c:v>
                </c:pt>
                <c:pt idx="474">
                  <c:v>9.7941046219568668E-15</c:v>
                </c:pt>
                <c:pt idx="475">
                  <c:v>9.4089822397974833E-15</c:v>
                </c:pt>
                <c:pt idx="476">
                  <c:v>9.0385303278489164E-15</c:v>
                </c:pt>
                <c:pt idx="477">
                  <c:v>8.6822266452476184E-15</c:v>
                </c:pt>
                <c:pt idx="478">
                  <c:v>8.339564701258208E-15</c:v>
                </c:pt>
                <c:pt idx="479">
                  <c:v>8.0100535069001713E-15</c:v>
                </c:pt>
                <c:pt idx="480">
                  <c:v>7.6932173102100229E-15</c:v>
                </c:pt>
                <c:pt idx="481">
                  <c:v>7.3885953174112009E-15</c:v>
                </c:pt>
                <c:pt idx="482">
                  <c:v>7.0957414020924103E-15</c:v>
                </c:pt>
                <c:pt idx="483">
                  <c:v>6.8142238043362136E-15</c:v>
                </c:pt>
                <c:pt idx="484">
                  <c:v>6.5436248215868556E-15</c:v>
                </c:pt>
                <c:pt idx="485">
                  <c:v>6.2835404929001985E-15</c:v>
                </c:pt>
                <c:pt idx="486">
                  <c:v>6.0335802780831765E-15</c:v>
                </c:pt>
                <c:pt idx="487">
                  <c:v>5.7933667330999349E-15</c:v>
                </c:pt>
                <c:pt idx="488">
                  <c:v>5.5625351829998439E-15</c:v>
                </c:pt>
                <c:pt idx="489">
                  <c:v>5.3407333935097562E-15</c:v>
                </c:pt>
                <c:pt idx="490">
                  <c:v>5.1276212423238131E-15</c:v>
                </c:pt>
                <c:pt idx="491">
                  <c:v>4.9228703910248086E-15</c:v>
                </c:pt>
                <c:pt idx="492">
                  <c:v>4.7261639584778285E-15</c:v>
                </c:pt>
                <c:pt idx="493">
                  <c:v>4.5371961964486424E-15</c:v>
                </c:pt>
                <c:pt idx="494">
                  <c:v>4.3556721681192882E-15</c:v>
                </c:pt>
                <c:pt idx="495">
                  <c:v>4.1813074300966976E-15</c:v>
                </c:pt>
                <c:pt idx="496">
                  <c:v>4.0138277184421666E-15</c:v>
                </c:pt>
                <c:pt idx="497">
                  <c:v>3.8529686391829872E-15</c:v>
                </c:pt>
                <c:pt idx="498">
                  <c:v>3.6984753637097968E-15</c:v>
                </c:pt>
                <c:pt idx="499">
                  <c:v>3.5501023294069322E-15</c:v>
                </c:pt>
                <c:pt idx="500">
                  <c:v>3.4076129458137006E-15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87-41CF-9D82-B6EF6112D862}"/>
            </c:ext>
          </c:extLst>
        </c:ser>
        <c:ser>
          <c:idx val="1"/>
          <c:order val="1"/>
          <c:tx>
            <c:strRef>
              <c:f>Calculations!$X$1</c:f>
              <c:strCache>
                <c:ptCount val="1"/>
                <c:pt idx="0">
                  <c:v>Detector Shot 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Calculations!$X$3:$X$524</c:f>
              <c:numCache>
                <c:formatCode>General</c:formatCode>
                <c:ptCount val="522"/>
                <c:pt idx="0">
                  <c:v>1.3942740046192508E-14</c:v>
                </c:pt>
                <c:pt idx="1">
                  <c:v>1.3942740046179192E-14</c:v>
                </c:pt>
                <c:pt idx="2">
                  <c:v>1.3942740046164709E-14</c:v>
                </c:pt>
                <c:pt idx="3">
                  <c:v>1.3942740046148982E-14</c:v>
                </c:pt>
                <c:pt idx="4">
                  <c:v>1.3942740046131883E-14</c:v>
                </c:pt>
                <c:pt idx="5">
                  <c:v>1.3942740046113321E-14</c:v>
                </c:pt>
                <c:pt idx="6">
                  <c:v>1.3942740046093153E-14</c:v>
                </c:pt>
                <c:pt idx="7">
                  <c:v>1.3942740046071245E-14</c:v>
                </c:pt>
                <c:pt idx="8">
                  <c:v>1.3942740046047438E-14</c:v>
                </c:pt>
                <c:pt idx="9">
                  <c:v>1.3942740046021573E-14</c:v>
                </c:pt>
                <c:pt idx="10">
                  <c:v>1.3942740045993468E-14</c:v>
                </c:pt>
                <c:pt idx="11">
                  <c:v>1.3942740045962945E-14</c:v>
                </c:pt>
                <c:pt idx="12">
                  <c:v>1.3942740045929769E-14</c:v>
                </c:pt>
                <c:pt idx="13">
                  <c:v>1.3942740045893749E-14</c:v>
                </c:pt>
                <c:pt idx="14">
                  <c:v>1.3942740045854592E-14</c:v>
                </c:pt>
                <c:pt idx="15">
                  <c:v>1.3942740045812058E-14</c:v>
                </c:pt>
                <c:pt idx="16">
                  <c:v>1.3942740045765856E-14</c:v>
                </c:pt>
                <c:pt idx="17">
                  <c:v>1.394274004571565E-14</c:v>
                </c:pt>
                <c:pt idx="18">
                  <c:v>1.3942740045661114E-14</c:v>
                </c:pt>
                <c:pt idx="19">
                  <c:v>1.3942740045601871E-14</c:v>
                </c:pt>
                <c:pt idx="20">
                  <c:v>1.3942740045537493E-14</c:v>
                </c:pt>
                <c:pt idx="21">
                  <c:v>1.3942740045467556E-14</c:v>
                </c:pt>
                <c:pt idx="22">
                  <c:v>1.3942740045391578E-14</c:v>
                </c:pt>
                <c:pt idx="23">
                  <c:v>1.3942740045309027E-14</c:v>
                </c:pt>
                <c:pt idx="24">
                  <c:v>1.394274004521935E-14</c:v>
                </c:pt>
                <c:pt idx="25">
                  <c:v>1.3942740045121907E-14</c:v>
                </c:pt>
                <c:pt idx="26">
                  <c:v>1.3942740045016064E-14</c:v>
                </c:pt>
                <c:pt idx="27">
                  <c:v>1.3942740044901055E-14</c:v>
                </c:pt>
                <c:pt idx="28">
                  <c:v>1.3942740044776115E-14</c:v>
                </c:pt>
                <c:pt idx="29">
                  <c:v>1.3942740044640372E-14</c:v>
                </c:pt>
                <c:pt idx="30">
                  <c:v>1.3942740044492912E-14</c:v>
                </c:pt>
                <c:pt idx="31">
                  <c:v>1.3942740044332693E-14</c:v>
                </c:pt>
                <c:pt idx="32">
                  <c:v>1.3942740044158635E-14</c:v>
                </c:pt>
                <c:pt idx="33">
                  <c:v>1.394274004396953E-14</c:v>
                </c:pt>
                <c:pt idx="34">
                  <c:v>1.3942740043764074E-14</c:v>
                </c:pt>
                <c:pt idx="35">
                  <c:v>1.3942740043540871E-14</c:v>
                </c:pt>
                <c:pt idx="36">
                  <c:v>1.394274004329837E-14</c:v>
                </c:pt>
                <c:pt idx="37">
                  <c:v>1.394274004303493E-14</c:v>
                </c:pt>
                <c:pt idx="38">
                  <c:v>1.3942740042748704E-14</c:v>
                </c:pt>
                <c:pt idx="39">
                  <c:v>1.3942740042437735E-14</c:v>
                </c:pt>
                <c:pt idx="40">
                  <c:v>1.3942740042099901E-14</c:v>
                </c:pt>
                <c:pt idx="41">
                  <c:v>1.3942740041732877E-14</c:v>
                </c:pt>
                <c:pt idx="42">
                  <c:v>1.3942740041334121E-14</c:v>
                </c:pt>
                <c:pt idx="43">
                  <c:v>1.3942740040900903E-14</c:v>
                </c:pt>
                <c:pt idx="44">
                  <c:v>1.3942740040430242E-14</c:v>
                </c:pt>
                <c:pt idx="45">
                  <c:v>1.3942740039918921E-14</c:v>
                </c:pt>
                <c:pt idx="46">
                  <c:v>1.3942740039363388E-14</c:v>
                </c:pt>
                <c:pt idx="47">
                  <c:v>1.394274003875985E-14</c:v>
                </c:pt>
                <c:pt idx="48">
                  <c:v>1.3942740038104149E-14</c:v>
                </c:pt>
                <c:pt idx="49">
                  <c:v>1.394274003739179E-14</c:v>
                </c:pt>
                <c:pt idx="50">
                  <c:v>1.3942740036617857E-14</c:v>
                </c:pt>
                <c:pt idx="51">
                  <c:v>1.3942740035777031E-14</c:v>
                </c:pt>
                <c:pt idx="52">
                  <c:v>1.3942740034863535E-14</c:v>
                </c:pt>
                <c:pt idx="53">
                  <c:v>1.3942740033871102E-14</c:v>
                </c:pt>
                <c:pt idx="54">
                  <c:v>1.3942740032792885E-14</c:v>
                </c:pt>
                <c:pt idx="55">
                  <c:v>1.3942740031621496E-14</c:v>
                </c:pt>
                <c:pt idx="56">
                  <c:v>1.3942740030348857E-14</c:v>
                </c:pt>
                <c:pt idx="57">
                  <c:v>1.3942740028966232E-14</c:v>
                </c:pt>
                <c:pt idx="58">
                  <c:v>1.394274002746412E-14</c:v>
                </c:pt>
                <c:pt idx="59">
                  <c:v>1.3942740025832179E-14</c:v>
                </c:pt>
                <c:pt idx="60">
                  <c:v>1.39427400240592E-14</c:v>
                </c:pt>
                <c:pt idx="61">
                  <c:v>1.3942740022132989E-14</c:v>
                </c:pt>
                <c:pt idx="62">
                  <c:v>1.3942740020040302E-14</c:v>
                </c:pt>
                <c:pt idx="63">
                  <c:v>1.3942740017766745E-14</c:v>
                </c:pt>
                <c:pt idx="64">
                  <c:v>1.3942740015296706E-14</c:v>
                </c:pt>
                <c:pt idx="65">
                  <c:v>1.3942740012613199E-14</c:v>
                </c:pt>
                <c:pt idx="66">
                  <c:v>1.3942740009697756E-14</c:v>
                </c:pt>
                <c:pt idx="67">
                  <c:v>1.3942740006530349E-14</c:v>
                </c:pt>
                <c:pt idx="68">
                  <c:v>1.3942740003089199E-14</c:v>
                </c:pt>
                <c:pt idx="69">
                  <c:v>1.3942739999350642E-14</c:v>
                </c:pt>
                <c:pt idx="70">
                  <c:v>1.3942739995288971E-14</c:v>
                </c:pt>
                <c:pt idx="71">
                  <c:v>1.3942739990876275E-14</c:v>
                </c:pt>
                <c:pt idx="72">
                  <c:v>1.3942739986082214E-14</c:v>
                </c:pt>
                <c:pt idx="73">
                  <c:v>1.394273998087382E-14</c:v>
                </c:pt>
                <c:pt idx="74">
                  <c:v>1.3942739975215283E-14</c:v>
                </c:pt>
                <c:pt idx="75">
                  <c:v>1.3942739969067704E-14</c:v>
                </c:pt>
                <c:pt idx="76">
                  <c:v>1.394273996238882E-14</c:v>
                </c:pt>
                <c:pt idx="77">
                  <c:v>1.3942739955132713E-14</c:v>
                </c:pt>
                <c:pt idx="78">
                  <c:v>1.3942739947249476E-14</c:v>
                </c:pt>
                <c:pt idx="79">
                  <c:v>1.394273993868494E-14</c:v>
                </c:pt>
                <c:pt idx="80">
                  <c:v>1.3942739929380204E-14</c:v>
                </c:pt>
                <c:pt idx="81">
                  <c:v>1.3942739919271311E-14</c:v>
                </c:pt>
                <c:pt idx="82">
                  <c:v>1.3942739908288736E-14</c:v>
                </c:pt>
                <c:pt idx="83">
                  <c:v>1.3942739896356994E-14</c:v>
                </c:pt>
                <c:pt idx="84">
                  <c:v>1.394273988339404E-14</c:v>
                </c:pt>
                <c:pt idx="85">
                  <c:v>1.3942739869310744E-14</c:v>
                </c:pt>
                <c:pt idx="86">
                  <c:v>1.3942739854010314E-14</c:v>
                </c:pt>
                <c:pt idx="87">
                  <c:v>1.3942739837387521E-14</c:v>
                </c:pt>
                <c:pt idx="88">
                  <c:v>1.3942739819328084E-14</c:v>
                </c:pt>
                <c:pt idx="89">
                  <c:v>1.394273979970786E-14</c:v>
                </c:pt>
                <c:pt idx="90">
                  <c:v>1.3942739778391949E-14</c:v>
                </c:pt>
                <c:pt idx="91">
                  <c:v>1.3942739755233787E-14</c:v>
                </c:pt>
                <c:pt idx="92">
                  <c:v>1.3942739730074179E-14</c:v>
                </c:pt>
                <c:pt idx="93">
                  <c:v>1.3942739702740134E-14</c:v>
                </c:pt>
                <c:pt idx="94">
                  <c:v>1.3942739673043721E-14</c:v>
                </c:pt>
                <c:pt idx="95">
                  <c:v>1.3942739640780777E-14</c:v>
                </c:pt>
                <c:pt idx="96">
                  <c:v>1.3942739605729485E-14</c:v>
                </c:pt>
                <c:pt idx="97">
                  <c:v>1.394273956764887E-14</c:v>
                </c:pt>
                <c:pt idx="98">
                  <c:v>1.3942739526277112E-14</c:v>
                </c:pt>
                <c:pt idx="99">
                  <c:v>1.3942739481329782E-14</c:v>
                </c:pt>
                <c:pt idx="100">
                  <c:v>1.394273943249784E-14</c:v>
                </c:pt>
                <c:pt idx="101">
                  <c:v>1.3942739379445574E-14</c:v>
                </c:pt>
                <c:pt idx="102">
                  <c:v>1.3942739321808236E-14</c:v>
                </c:pt>
                <c:pt idx="103">
                  <c:v>1.3942739259189558E-14</c:v>
                </c:pt>
                <c:pt idx="104">
                  <c:v>1.3942739191159009E-14</c:v>
                </c:pt>
                <c:pt idx="105">
                  <c:v>1.3942739117248891E-14</c:v>
                </c:pt>
                <c:pt idx="106">
                  <c:v>1.3942739036951041E-14</c:v>
                </c:pt>
                <c:pt idx="107">
                  <c:v>1.3942738949713401E-14</c:v>
                </c:pt>
                <c:pt idx="108">
                  <c:v>1.3942738854936194E-14</c:v>
                </c:pt>
                <c:pt idx="109">
                  <c:v>1.3942738751967821E-14</c:v>
                </c:pt>
                <c:pt idx="110">
                  <c:v>1.3942738640100331E-14</c:v>
                </c:pt>
                <c:pt idx="111">
                  <c:v>1.3942738518564632E-14</c:v>
                </c:pt>
                <c:pt idx="112">
                  <c:v>1.3942738386525144E-14</c:v>
                </c:pt>
                <c:pt idx="113">
                  <c:v>1.3942738243074047E-14</c:v>
                </c:pt>
                <c:pt idx="114">
                  <c:v>1.394273808722512E-14</c:v>
                </c:pt>
                <c:pt idx="115">
                  <c:v>1.3942737917906858E-14</c:v>
                </c:pt>
                <c:pt idx="116">
                  <c:v>1.3942737733955152E-14</c:v>
                </c:pt>
                <c:pt idx="117">
                  <c:v>1.3942737534105328E-14</c:v>
                </c:pt>
                <c:pt idx="118">
                  <c:v>1.3942737316983375E-14</c:v>
                </c:pt>
                <c:pt idx="119">
                  <c:v>1.394273708109651E-14</c:v>
                </c:pt>
                <c:pt idx="120">
                  <c:v>1.394273682482301E-14</c:v>
                </c:pt>
                <c:pt idx="121">
                  <c:v>1.3942736546400918E-14</c:v>
                </c:pt>
                <c:pt idx="122">
                  <c:v>1.3942736243916039E-14</c:v>
                </c:pt>
                <c:pt idx="123">
                  <c:v>1.3942735915288754E-14</c:v>
                </c:pt>
                <c:pt idx="124">
                  <c:v>1.3942735558259665E-14</c:v>
                </c:pt>
                <c:pt idx="125">
                  <c:v>1.3942735170374144E-14</c:v>
                </c:pt>
                <c:pt idx="126">
                  <c:v>1.3942734748965414E-14</c:v>
                </c:pt>
                <c:pt idx="127">
                  <c:v>1.3942734291136212E-14</c:v>
                </c:pt>
                <c:pt idx="128">
                  <c:v>1.39427337937389E-14</c:v>
                </c:pt>
                <c:pt idx="129">
                  <c:v>1.3942733253353764E-14</c:v>
                </c:pt>
                <c:pt idx="130">
                  <c:v>1.3942732666265575E-14</c:v>
                </c:pt>
                <c:pt idx="131">
                  <c:v>1.3942732028438018E-14</c:v>
                </c:pt>
                <c:pt idx="132">
                  <c:v>1.3942731335485902E-14</c:v>
                </c:pt>
                <c:pt idx="133">
                  <c:v>1.3942730582645091E-14</c:v>
                </c:pt>
                <c:pt idx="134">
                  <c:v>1.3942729764739687E-14</c:v>
                </c:pt>
                <c:pt idx="135">
                  <c:v>1.3942728876146458E-14</c:v>
                </c:pt>
                <c:pt idx="136">
                  <c:v>1.3942727910756192E-14</c:v>
                </c:pt>
                <c:pt idx="137">
                  <c:v>1.3942726861931698E-14</c:v>
                </c:pt>
                <c:pt idx="138">
                  <c:v>1.3942725722462166E-14</c:v>
                </c:pt>
                <c:pt idx="139">
                  <c:v>1.3942724484513591E-14</c:v>
                </c:pt>
                <c:pt idx="140">
                  <c:v>1.394272313957491E-14</c:v>
                </c:pt>
                <c:pt idx="141">
                  <c:v>1.3942721678399494E-14</c:v>
                </c:pt>
                <c:pt idx="142">
                  <c:v>1.3942720090941611E-14</c:v>
                </c:pt>
                <c:pt idx="143">
                  <c:v>1.39427183662873E-14</c:v>
                </c:pt>
                <c:pt idx="144">
                  <c:v>1.3942716492579392E-14</c:v>
                </c:pt>
                <c:pt idx="145">
                  <c:v>1.3942714456935967E-14</c:v>
                </c:pt>
                <c:pt idx="146">
                  <c:v>1.3942712245361802E-14</c:v>
                </c:pt>
                <c:pt idx="147">
                  <c:v>1.3942709842652164E-14</c:v>
                </c:pt>
                <c:pt idx="148">
                  <c:v>1.3942707232288232E-14</c:v>
                </c:pt>
                <c:pt idx="149">
                  <c:v>1.3942704396323644E-14</c:v>
                </c:pt>
                <c:pt idx="150">
                  <c:v>1.3942701315261006E-14</c:v>
                </c:pt>
                <c:pt idx="151">
                  <c:v>1.3942697967917931E-14</c:v>
                </c:pt>
                <c:pt idx="152">
                  <c:v>1.3942694331281367E-14</c:v>
                </c:pt>
                <c:pt idx="153">
                  <c:v>1.3942690380349458E-14</c:v>
                </c:pt>
                <c:pt idx="154">
                  <c:v>1.3942686087959581E-14</c:v>
                </c:pt>
                <c:pt idx="155">
                  <c:v>1.3942681424601738E-14</c:v>
                </c:pt>
                <c:pt idx="156">
                  <c:v>1.3942676358215582E-14</c:v>
                </c:pt>
                <c:pt idx="157">
                  <c:v>1.3942670853970115E-14</c:v>
                </c:pt>
                <c:pt idx="158">
                  <c:v>1.394266487402417E-14</c:v>
                </c:pt>
                <c:pt idx="159">
                  <c:v>1.3942658377266402E-14</c:v>
                </c:pt>
                <c:pt idx="160">
                  <c:v>1.3942651319032581E-14</c:v>
                </c:pt>
                <c:pt idx="161">
                  <c:v>1.3942643650798648E-14</c:v>
                </c:pt>
                <c:pt idx="162">
                  <c:v>1.3942635319847165E-14</c:v>
                </c:pt>
                <c:pt idx="163">
                  <c:v>1.3942626268904921E-14</c:v>
                </c:pt>
                <c:pt idx="164">
                  <c:v>1.3942616435749318E-14</c:v>
                </c:pt>
                <c:pt idx="165">
                  <c:v>1.3942605752780707E-14</c:v>
                </c:pt>
                <c:pt idx="166">
                  <c:v>1.3942594146557692E-14</c:v>
                </c:pt>
                <c:pt idx="167">
                  <c:v>1.394258153729248E-14</c:v>
                </c:pt>
                <c:pt idx="168">
                  <c:v>1.3942567838302408E-14</c:v>
                </c:pt>
                <c:pt idx="169">
                  <c:v>1.3942552955414362E-14</c:v>
                </c:pt>
                <c:pt idx="170">
                  <c:v>1.3942536786317436E-14</c:v>
                </c:pt>
                <c:pt idx="171">
                  <c:v>1.3942519219859988E-14</c:v>
                </c:pt>
                <c:pt idx="172">
                  <c:v>1.3942500135285751E-14</c:v>
                </c:pt>
                <c:pt idx="173">
                  <c:v>1.3942479401404102E-14</c:v>
                </c:pt>
                <c:pt idx="174">
                  <c:v>1.3942456875688646E-14</c:v>
                </c:pt>
                <c:pt idx="175">
                  <c:v>1.3942432403297911E-14</c:v>
                </c:pt>
                <c:pt idx="176">
                  <c:v>1.3942405816011615E-14</c:v>
                </c:pt>
                <c:pt idx="177">
                  <c:v>1.3942376931074895E-14</c:v>
                </c:pt>
                <c:pt idx="178">
                  <c:v>1.3942345549942975E-14</c:v>
                </c:pt>
                <c:pt idx="179">
                  <c:v>1.394231145691732E-14</c:v>
                </c:pt>
                <c:pt idx="180">
                  <c:v>1.3942274417664116E-14</c:v>
                </c:pt>
                <c:pt idx="181">
                  <c:v>1.3942234177604921E-14</c:v>
                </c:pt>
                <c:pt idx="182">
                  <c:v>1.3942190460168397E-14</c:v>
                </c:pt>
                <c:pt idx="183">
                  <c:v>1.3942142964891262E-14</c:v>
                </c:pt>
                <c:pt idx="184">
                  <c:v>1.3942091365355292E-14</c:v>
                </c:pt>
                <c:pt idx="185">
                  <c:v>1.394203530694657E-14</c:v>
                </c:pt>
                <c:pt idx="186">
                  <c:v>1.3941974404421292E-14</c:v>
                </c:pt>
                <c:pt idx="187">
                  <c:v>1.394190823926183E-14</c:v>
                </c:pt>
                <c:pt idx="188">
                  <c:v>1.3941836356804852E-14</c:v>
                </c:pt>
                <c:pt idx="189">
                  <c:v>1.394175826312182E-14</c:v>
                </c:pt>
                <c:pt idx="190">
                  <c:v>1.394167342163083E-14</c:v>
                </c:pt>
                <c:pt idx="191">
                  <c:v>1.3941581249416536E-14</c:v>
                </c:pt>
                <c:pt idx="192">
                  <c:v>1.3941481113233049E-14</c:v>
                </c:pt>
                <c:pt idx="193">
                  <c:v>1.3941372325162908E-14</c:v>
                </c:pt>
                <c:pt idx="194">
                  <c:v>1.3941254137902253E-14</c:v>
                </c:pt>
                <c:pt idx="195">
                  <c:v>1.3941125739640508E-14</c:v>
                </c:pt>
                <c:pt idx="196">
                  <c:v>1.3940986248499609E-14</c:v>
                </c:pt>
                <c:pt idx="197">
                  <c:v>1.3940834706495362E-14</c:v>
                </c:pt>
                <c:pt idx="198">
                  <c:v>1.3940670072979773E-14</c:v>
                </c:pt>
                <c:pt idx="199">
                  <c:v>1.3940491217520377E-14</c:v>
                </c:pt>
                <c:pt idx="200">
                  <c:v>1.394029691216832E-14</c:v>
                </c:pt>
                <c:pt idx="201">
                  <c:v>1.394008582306318E-14</c:v>
                </c:pt>
                <c:pt idx="202">
                  <c:v>1.3939856501318263E-14</c:v>
                </c:pt>
                <c:pt idx="203">
                  <c:v>1.3939607373124888E-14</c:v>
                </c:pt>
                <c:pt idx="204">
                  <c:v>1.3939336729009916E-14</c:v>
                </c:pt>
                <c:pt idx="205">
                  <c:v>1.3939042712174352E-14</c:v>
                </c:pt>
                <c:pt idx="206">
                  <c:v>1.3938723305835563E-14</c:v>
                </c:pt>
                <c:pt idx="207">
                  <c:v>1.3938376319489164E-14</c:v>
                </c:pt>
                <c:pt idx="208">
                  <c:v>1.3937999373999265E-14</c:v>
                </c:pt>
                <c:pt idx="209">
                  <c:v>1.393758988541917E-14</c:v>
                </c:pt>
                <c:pt idx="210">
                  <c:v>1.3937145047435672E-14</c:v>
                </c:pt>
                <c:pt idx="211">
                  <c:v>1.3936661812322414E-14</c:v>
                </c:pt>
                <c:pt idx="212">
                  <c:v>1.3936136870277725E-14</c:v>
                </c:pt>
                <c:pt idx="213">
                  <c:v>1.3935566627013261E-14</c:v>
                </c:pt>
                <c:pt idx="214">
                  <c:v>1.393494717944843E-14</c:v>
                </c:pt>
                <c:pt idx="215">
                  <c:v>1.3934274289354739E-14</c:v>
                </c:pt>
                <c:pt idx="216">
                  <c:v>1.3933543354781961E-14</c:v>
                </c:pt>
                <c:pt idx="217">
                  <c:v>1.3932749379085012E-14</c:v>
                </c:pt>
                <c:pt idx="218">
                  <c:v>1.3931886937356623E-14</c:v>
                </c:pt>
                <c:pt idx="219">
                  <c:v>1.3930950140056755E-14</c:v>
                </c:pt>
                <c:pt idx="220">
                  <c:v>1.3929932593613485E-14</c:v>
                </c:pt>
                <c:pt idx="221">
                  <c:v>1.392882735775443E-14</c:v>
                </c:pt>
                <c:pt idx="222">
                  <c:v>1.39276268993102E-14</c:v>
                </c:pt>
                <c:pt idx="223">
                  <c:v>1.3926323042213534E-14</c:v>
                </c:pt>
                <c:pt idx="224">
                  <c:v>1.3924906913398541E-14</c:v>
                </c:pt>
                <c:pt idx="225">
                  <c:v>1.3923368884285463E-14</c:v>
                </c:pt>
                <c:pt idx="226">
                  <c:v>1.3921698507515438E-14</c:v>
                </c:pt>
                <c:pt idx="227">
                  <c:v>1.3919884448579447E-14</c:v>
                </c:pt>
                <c:pt idx="228">
                  <c:v>1.3917914411964065E-14</c:v>
                </c:pt>
                <c:pt idx="229">
                  <c:v>1.3915775061415451E-14</c:v>
                </c:pt>
                <c:pt idx="230">
                  <c:v>1.3913451933901587E-14</c:v>
                </c:pt>
                <c:pt idx="231">
                  <c:v>1.3910929346831864E-14</c:v>
                </c:pt>
                <c:pt idx="232">
                  <c:v>1.3908190298073215E-14</c:v>
                </c:pt>
                <c:pt idx="233">
                  <c:v>1.3905216358282807E-14</c:v>
                </c:pt>
                <c:pt idx="234">
                  <c:v>1.3901987555060935E-14</c:v>
                </c:pt>
                <c:pt idx="235">
                  <c:v>1.3898482248413156E-14</c:v>
                </c:pt>
                <c:pt idx="236">
                  <c:v>1.3894676997000469E-14</c:v>
                </c:pt>
                <c:pt idx="237">
                  <c:v>1.3890546414649842E-14</c:v>
                </c:pt>
                <c:pt idx="238">
                  <c:v>1.3886063016597772E-14</c:v>
                </c:pt>
                <c:pt idx="239">
                  <c:v>1.3881197054946291E-14</c:v>
                </c:pt>
                <c:pt idx="240">
                  <c:v>1.3875916342827527E-14</c:v>
                </c:pt>
                <c:pt idx="241">
                  <c:v>1.3870186066800131E-14</c:v>
                </c:pt>
                <c:pt idx="242">
                  <c:v>1.3863968587041805E-14</c:v>
                </c:pt>
                <c:pt idx="243">
                  <c:v>1.3857223224959635E-14</c:v>
                </c:pt>
                <c:pt idx="244">
                  <c:v>1.3849906037916052E-14</c:v>
                </c:pt>
                <c:pt idx="245">
                  <c:v>1.3841969580867867E-14</c:v>
                </c:pt>
                <c:pt idx="246">
                  <c:v>1.3833362654842612E-14</c:v>
                </c:pt>
                <c:pt idx="247">
                  <c:v>1.3824030042333596E-14</c:v>
                </c:pt>
                <c:pt idx="248">
                  <c:v>1.3813912229890561E-14</c:v>
                </c:pt>
                <c:pt idx="249">
                  <c:v>1.3802945118418862E-14</c:v>
                </c:pt>
                <c:pt idx="250">
                  <c:v>1.3791059721985634E-14</c:v>
                </c:pt>
                <c:pt idx="251">
                  <c:v>1.3778181856271136E-14</c:v>
                </c:pt>
                <c:pt idx="252">
                  <c:v>1.3764231818205688E-14</c:v>
                </c:pt>
                <c:pt idx="253">
                  <c:v>1.3749124058803124E-14</c:v>
                </c:pt>
                <c:pt idx="254">
                  <c:v>1.3732766851750081E-14</c:v>
                </c:pt>
                <c:pt idx="255">
                  <c:v>1.3715061960941074E-14</c:v>
                </c:pt>
                <c:pt idx="256">
                  <c:v>1.3695904310871806E-14</c:v>
                </c:pt>
                <c:pt idx="257">
                  <c:v>1.3675181664620962E-14</c:v>
                </c:pt>
                <c:pt idx="258">
                  <c:v>1.3652774315069851E-14</c:v>
                </c:pt>
                <c:pt idx="259">
                  <c:v>1.3628554796030487E-14</c:v>
                </c:pt>
                <c:pt idx="260">
                  <c:v>1.3602387621075788E-14</c:v>
                </c:pt>
                <c:pt idx="261">
                  <c:v>1.3574129059084934E-14</c:v>
                </c:pt>
                <c:pt idx="262">
                  <c:v>1.3543626956821962E-14</c:v>
                </c:pt>
                <c:pt idx="263">
                  <c:v>1.3510720620239161E-14</c:v>
                </c:pt>
                <c:pt idx="264">
                  <c:v>1.3475240767612211E-14</c:v>
                </c:pt>
                <c:pt idx="265">
                  <c:v>1.3437009569036726E-14</c:v>
                </c:pt>
                <c:pt idx="266">
                  <c:v>1.3395840788196673E-14</c:v>
                </c:pt>
                <c:pt idx="267">
                  <c:v>1.3351540043594085E-14</c:v>
                </c:pt>
                <c:pt idx="268">
                  <c:v>1.3303905207530655E-14</c:v>
                </c:pt>
                <c:pt idx="269">
                  <c:v>1.3252726961962265E-14</c:v>
                </c:pt>
                <c:pt idx="270">
                  <c:v>1.3197789530802329E-14</c:v>
                </c:pt>
                <c:pt idx="271">
                  <c:v>1.3138871608202534E-14</c:v>
                </c:pt>
                <c:pt idx="272">
                  <c:v>1.3075747501658053E-14</c:v>
                </c:pt>
                <c:pt idx="273">
                  <c:v>1.3008188507320177E-14</c:v>
                </c:pt>
                <c:pt idx="274">
                  <c:v>1.293596453250662E-14</c:v>
                </c:pt>
                <c:pt idx="275">
                  <c:v>1.2858845976935127E-14</c:v>
                </c:pt>
                <c:pt idx="276">
                  <c:v>1.2776605879542018E-14</c:v>
                </c:pt>
                <c:pt idx="277">
                  <c:v>1.2689022331790733E-14</c:v>
                </c:pt>
                <c:pt idx="278">
                  <c:v>1.259588115107431E-14</c:v>
                </c:pt>
                <c:pt idx="279">
                  <c:v>1.2496978799187499E-14</c:v>
                </c:pt>
                <c:pt idx="280">
                  <c:v>1.2392125520984111E-14</c:v>
                </c:pt>
                <c:pt idx="281">
                  <c:v>1.2281148667443343E-14</c:v>
                </c:pt>
                <c:pt idx="282">
                  <c:v>1.2163896155751963E-14</c:v>
                </c:pt>
                <c:pt idx="283">
                  <c:v>1.2040240007101194E-14</c:v>
                </c:pt>
                <c:pt idx="284">
                  <c:v>1.1910079891246768E-14</c:v>
                </c:pt>
                <c:pt idx="285">
                  <c:v>1.1773346596144744E-14</c:v>
                </c:pt>
                <c:pt idx="286">
                  <c:v>1.1630005331894097E-14</c:v>
                </c:pt>
                <c:pt idx="287">
                  <c:v>1.1480058771566912E-14</c:v>
                </c:pt>
                <c:pt idx="288">
                  <c:v>1.1323549728054894E-14</c:v>
                </c:pt>
                <c:pt idx="289">
                  <c:v>1.1160563366493486E-14</c:v>
                </c:pt>
                <c:pt idx="290">
                  <c:v>1.0991228856680908E-14</c:v>
                </c:pt>
                <c:pt idx="291">
                  <c:v>1.0815720379504563E-14</c:v>
                </c:pt>
                <c:pt idx="292">
                  <c:v>1.0634257415759667E-14</c:v>
                </c:pt>
                <c:pt idx="293">
                  <c:v>1.0447104264601443E-14</c:v>
                </c:pt>
                <c:pt idx="294">
                  <c:v>1.0254568761582165E-14</c:v>
                </c:pt>
                <c:pt idx="295">
                  <c:v>1.0057000191821124E-14</c:v>
                </c:pt>
                <c:pt idx="296">
                  <c:v>9.8547864210973528E-15</c:v>
                </c:pt>
                <c:pt idx="297">
                  <c:v>9.6483502950973216E-15</c:v>
                </c:pt>
                <c:pt idx="298">
                  <c:v>9.4381453831591479E-15</c:v>
                </c:pt>
                <c:pt idx="299">
                  <c:v>9.2246511661301193E-15</c:v>
                </c:pt>
                <c:pt idx="300">
                  <c:v>9.0083677870521701E-15</c:v>
                </c:pt>
                <c:pt idx="301">
                  <c:v>8.7898104972455476E-15</c:v>
                </c:pt>
                <c:pt idx="302">
                  <c:v>8.5695039382602235E-15</c:v>
                </c:pt>
                <c:pt idx="303">
                  <c:v>8.3479764018227612E-15</c:v>
                </c:pt>
                <c:pt idx="304">
                  <c:v>8.1257542054477503E-15</c:v>
                </c:pt>
                <c:pt idx="305">
                  <c:v>7.903356311345025E-15</c:v>
                </c:pt>
                <c:pt idx="306">
                  <c:v>7.6812893014905006E-15</c:v>
                </c:pt>
                <c:pt idx="307">
                  <c:v>7.4600428033475083E-15</c:v>
                </c:pt>
                <c:pt idx="308">
                  <c:v>7.2400854399626945E-15</c:v>
                </c:pt>
                <c:pt idx="309">
                  <c:v>7.021861356281162E-15</c:v>
                </c:pt>
                <c:pt idx="310">
                  <c:v>6.8057873517327197E-15</c:v>
                </c:pt>
                <c:pt idx="311">
                  <c:v>6.5922506284810007E-15</c:v>
                </c:pt>
                <c:pt idx="312">
                  <c:v>6.3816071460542658E-15</c:v>
                </c:pt>
                <c:pt idx="313">
                  <c:v>6.1741805570027983E-15</c:v>
                </c:pt>
                <c:pt idx="314">
                  <c:v>5.970261685133042E-15</c:v>
                </c:pt>
                <c:pt idx="315">
                  <c:v>5.7701084979051906E-15</c:v>
                </c:pt>
                <c:pt idx="316">
                  <c:v>5.5739465177057949E-15</c:v>
                </c:pt>
                <c:pt idx="317">
                  <c:v>5.381969612720163E-15</c:v>
                </c:pt>
                <c:pt idx="318">
                  <c:v>5.1943411067178043E-15</c:v>
                </c:pt>
                <c:pt idx="319">
                  <c:v>5.0111951478395127E-15</c:v>
                </c:pt>
                <c:pt idx="320">
                  <c:v>4.8326382790173395E-15</c:v>
                </c:pt>
                <c:pt idx="321">
                  <c:v>4.6587511565454353E-15</c:v>
                </c:pt>
                <c:pt idx="322">
                  <c:v>4.4895903681487221E-15</c:v>
                </c:pt>
                <c:pt idx="323">
                  <c:v>4.3251903073076259E-15</c:v>
                </c:pt>
                <c:pt idx="324">
                  <c:v>4.1655650662801316E-15</c:v>
                </c:pt>
                <c:pt idx="325">
                  <c:v>4.0107103159609115E-15</c:v>
                </c:pt>
                <c:pt idx="326">
                  <c:v>3.8606051462327935E-15</c:v>
                </c:pt>
                <c:pt idx="327">
                  <c:v>3.7152138456495662E-15</c:v>
                </c:pt>
                <c:pt idx="328">
                  <c:v>3.5744876040402449E-15</c:v>
                </c:pt>
                <c:pt idx="329">
                  <c:v>3.438366125883481E-15</c:v>
                </c:pt>
                <c:pt idx="330">
                  <c:v>3.3067791460380875E-15</c:v>
                </c:pt>
                <c:pt idx="331">
                  <c:v>3.1796478426298496E-15</c:v>
                </c:pt>
                <c:pt idx="332">
                  <c:v>3.0568861446043848E-15</c:v>
                </c:pt>
                <c:pt idx="333">
                  <c:v>2.9384019336911853E-15</c:v>
                </c:pt>
                <c:pt idx="334">
                  <c:v>2.8240981423259124E-15</c:v>
                </c:pt>
                <c:pt idx="335">
                  <c:v>2.7138737504928517E-15</c:v>
                </c:pt>
                <c:pt idx="336">
                  <c:v>2.6076246855218831E-15</c:v>
                </c:pt>
                <c:pt idx="337">
                  <c:v>2.5052446296548501E-15</c:v>
                </c:pt>
                <c:pt idx="338">
                  <c:v>2.406625740726065E-15</c:v>
                </c:pt>
                <c:pt idx="339">
                  <c:v>2.3116592916249922E-15</c:v>
                </c:pt>
                <c:pt idx="340">
                  <c:v>2.2202362343623947E-15</c:v>
                </c:pt>
                <c:pt idx="341">
                  <c:v>2.1322476945785332E-15</c:v>
                </c:pt>
                <c:pt idx="342">
                  <c:v>2.0475854022423563E-15</c:v>
                </c:pt>
                <c:pt idx="343">
                  <c:v>1.966142064119584E-15</c:v>
                </c:pt>
                <c:pt idx="344">
                  <c:v>1.8878116833565348E-15</c:v>
                </c:pt>
                <c:pt idx="345">
                  <c:v>1.8124898312533631E-15</c:v>
                </c:pt>
                <c:pt idx="346">
                  <c:v>1.7400738759991146E-15</c:v>
                </c:pt>
                <c:pt idx="347">
                  <c:v>1.670463172825102E-15</c:v>
                </c:pt>
                <c:pt idx="348">
                  <c:v>1.6035592197101071E-15</c:v>
                </c:pt>
                <c:pt idx="349">
                  <c:v>1.5392657824496829E-15</c:v>
                </c:pt>
                <c:pt idx="350">
                  <c:v>1.4774889925875409E-15</c:v>
                </c:pt>
                <c:pt idx="351">
                  <c:v>1.4181374214033118E-15</c:v>
                </c:pt>
                <c:pt idx="352">
                  <c:v>1.3611221328617145E-15</c:v>
                </c:pt>
                <c:pt idx="353">
                  <c:v>1.3063567181548595E-15</c:v>
                </c:pt>
                <c:pt idx="354">
                  <c:v>1.2537573142130223E-15</c:v>
                </c:pt>
                <c:pt idx="355">
                  <c:v>1.2032426083208639E-15</c:v>
                </c:pt>
                <c:pt idx="356">
                  <c:v>1.1547338307556899E-15</c:v>
                </c:pt>
                <c:pt idx="357">
                  <c:v>1.108154737161132E-15</c:v>
                </c:pt>
                <c:pt idx="358">
                  <c:v>1.0634315821839389E-15</c:v>
                </c:pt>
                <c:pt idx="359">
                  <c:v>1.0204930857319635E-15</c:v>
                </c:pt>
                <c:pt idx="360">
                  <c:v>9.7927039305749802E-16</c:v>
                </c:pt>
                <c:pt idx="361">
                  <c:v>9.3969702973032554E-16</c:v>
                </c:pt>
                <c:pt idx="362">
                  <c:v>9.0170885243920172E-16</c:v>
                </c:pt>
                <c:pt idx="363">
                  <c:v>8.6524399644686616E-16</c:v>
                </c:pt>
                <c:pt idx="364">
                  <c:v>8.3024282042191165E-16</c:v>
                </c:pt>
                <c:pt idx="365">
                  <c:v>7.9664784927963641E-16</c:v>
                </c:pt>
                <c:pt idx="366">
                  <c:v>7.6440371558243245E-16</c:v>
                </c:pt>
                <c:pt idx="367">
                  <c:v>7.3345709997765662E-16</c:v>
                </c:pt>
                <c:pt idx="368">
                  <c:v>7.03756671086063E-16</c:v>
                </c:pt>
                <c:pt idx="369">
                  <c:v>6.7525302519663248E-16</c:v>
                </c:pt>
                <c:pt idx="370">
                  <c:v>6.478986260725262E-16</c:v>
                </c:pt>
                <c:pt idx="371">
                  <c:v>6.2164774512793555E-16</c:v>
                </c:pt>
                <c:pt idx="372">
                  <c:v>5.9645640219579264E-16</c:v>
                </c:pt>
                <c:pt idx="373">
                  <c:v>5.7228230707126325E-16</c:v>
                </c:pt>
                <c:pt idx="374">
                  <c:v>5.490848019850925E-16</c:v>
                </c:pt>
                <c:pt idx="375">
                  <c:v>5.2682480513388653E-16</c:v>
                </c:pt>
                <c:pt idx="376">
                  <c:v>5.0546475537062595E-16</c:v>
                </c:pt>
                <c:pt idx="377">
                  <c:v>4.8496855813812313E-16</c:v>
                </c:pt>
                <c:pt idx="378">
                  <c:v>4.653015327100007E-16</c:v>
                </c:pt>
                <c:pt idx="379">
                  <c:v>4.4643036078815406E-16</c:v>
                </c:pt>
                <c:pt idx="380">
                  <c:v>4.2832303649202866E-16</c:v>
                </c:pt>
                <c:pt idx="381">
                  <c:v>4.1094881776332736E-16</c:v>
                </c:pt>
                <c:pt idx="382">
                  <c:v>3.942781791996414E-16</c:v>
                </c:pt>
                <c:pt idx="383">
                  <c:v>3.7828276632183683E-16</c:v>
                </c:pt>
                <c:pt idx="384">
                  <c:v>3.6293535127259503E-16</c:v>
                </c:pt>
                <c:pt idx="385">
                  <c:v>3.4820978993729954E-16</c:v>
                </c:pt>
                <c:pt idx="386">
                  <c:v>3.3408098047305737E-16</c:v>
                </c:pt>
                <c:pt idx="387">
                  <c:v>3.2052482322727675E-16</c:v>
                </c:pt>
                <c:pt idx="388">
                  <c:v>3.0751818202350114E-16</c:v>
                </c:pt>
                <c:pt idx="389">
                  <c:v>2.9503884678915657E-16</c:v>
                </c:pt>
                <c:pt idx="390">
                  <c:v>2.8306549749744557E-16</c:v>
                </c:pt>
                <c:pt idx="391">
                  <c:v>2.7157766939362968E-16</c:v>
                </c:pt>
                <c:pt idx="392">
                  <c:v>2.6055571947441617E-16</c:v>
                </c:pt>
                <c:pt idx="393">
                  <c:v>2.4998079418805237E-16</c:v>
                </c:pt>
                <c:pt idx="394">
                  <c:v>2.3983479832186036E-16</c:v>
                </c:pt>
                <c:pt idx="395">
                  <c:v>2.3010036504345368E-16</c:v>
                </c:pt>
                <c:pt idx="396">
                  <c:v>2.207608270615012E-16</c:v>
                </c:pt>
                <c:pt idx="397">
                  <c:v>2.1180018887191027E-16</c:v>
                </c:pt>
                <c:pt idx="398">
                  <c:v>2.0320310005526329E-16</c:v>
                </c:pt>
                <c:pt idx="399">
                  <c:v>1.9495482959167057E-16</c:v>
                </c:pt>
                <c:pt idx="400">
                  <c:v>1.870412411594862E-16</c:v>
                </c:pt>
                <c:pt idx="401">
                  <c:v>1.7944876938482039E-16</c:v>
                </c:pt>
                <c:pt idx="402">
                  <c:v>1.7216439700932602E-16</c:v>
                </c:pt>
                <c:pt idx="403">
                  <c:v>1.6517563294432339E-16</c:v>
                </c:pt>
                <c:pt idx="404">
                  <c:v>1.5847049118004253E-16</c:v>
                </c:pt>
                <c:pt idx="405">
                  <c:v>1.5203747051943319E-16</c:v>
                </c:pt>
                <c:pt idx="406">
                  <c:v>1.4586553510677317E-16</c:v>
                </c:pt>
                <c:pt idx="407">
                  <c:v>1.3994409572208199E-16</c:v>
                </c:pt>
                <c:pt idx="408">
                  <c:v>1.3426299181311449E-16</c:v>
                </c:pt>
                <c:pt idx="409">
                  <c:v>1.2881247423756415E-16</c:v>
                </c:pt>
                <c:pt idx="410">
                  <c:v>1.2358318868887812E-16</c:v>
                </c:pt>
                <c:pt idx="411">
                  <c:v>1.1856615977992504E-16</c:v>
                </c:pt>
                <c:pt idx="412">
                  <c:v>1.1375277575956492E-16</c:v>
                </c:pt>
                <c:pt idx="413">
                  <c:v>1.0913477383797575E-16</c:v>
                </c:pt>
                <c:pt idx="414">
                  <c:v>1.0470422609739908E-16</c:v>
                </c:pt>
                <c:pt idx="415">
                  <c:v>1.0045352596574036E-16</c:v>
                </c:pt>
                <c:pt idx="416">
                  <c:v>9.63753752312471E-17</c:v>
                </c:pt>
                <c:pt idx="417">
                  <c:v>9.2462771577240627E-17</c:v>
                </c:pt>
                <c:pt idx="418">
                  <c:v>8.8708996616622279E-17</c:v>
                </c:pt>
                <c:pt idx="419">
                  <c:v>8.5107604406601501E-17</c:v>
                </c:pt>
                <c:pt idx="420">
                  <c:v>8.1652410424799517E-17</c:v>
                </c:pt>
                <c:pt idx="421">
                  <c:v>7.8337480988569023E-17</c:v>
                </c:pt>
                <c:pt idx="422">
                  <c:v>7.5157123100048278E-17</c:v>
                </c:pt>
                <c:pt idx="423">
                  <c:v>7.2105874700111254E-17</c:v>
                </c:pt>
                <c:pt idx="424">
                  <c:v>6.9178495315007576E-17</c:v>
                </c:pt>
                <c:pt idx="425">
                  <c:v>6.636995708010136E-17</c:v>
                </c:pt>
                <c:pt idx="426">
                  <c:v>6.3675436125705241E-17</c:v>
                </c:pt>
                <c:pt idx="427">
                  <c:v>6.1090304310585543E-17</c:v>
                </c:pt>
                <c:pt idx="428">
                  <c:v>5.8610121289258607E-17</c:v>
                </c:pt>
                <c:pt idx="429">
                  <c:v>5.6230626899746198E-17</c:v>
                </c:pt>
                <c:pt idx="430">
                  <c:v>5.3947733858959781E-17</c:v>
                </c:pt>
                <c:pt idx="431">
                  <c:v>5.1757520753397816E-17</c:v>
                </c:pt>
                <c:pt idx="432">
                  <c:v>4.9656225313306362E-17</c:v>
                </c:pt>
                <c:pt idx="433">
                  <c:v>4.7640237958927865E-17</c:v>
                </c:pt>
                <c:pt idx="434">
                  <c:v>4.5706095607907142E-17</c:v>
                </c:pt>
                <c:pt idx="435">
                  <c:v>4.3850475733345553E-17</c:v>
                </c:pt>
                <c:pt idx="436">
                  <c:v>4.207019066242543E-17</c:v>
                </c:pt>
                <c:pt idx="437">
                  <c:v>4.0362182105910624E-17</c:v>
                </c:pt>
                <c:pt idx="438">
                  <c:v>3.8723515909220217E-17</c:v>
                </c:pt>
                <c:pt idx="439">
                  <c:v>3.7151377016142188E-17</c:v>
                </c:pt>
                <c:pt idx="440">
                  <c:v>3.5643064636608828E-17</c:v>
                </c:pt>
                <c:pt idx="441">
                  <c:v>3.4195987610293165E-17</c:v>
                </c:pt>
                <c:pt idx="442">
                  <c:v>3.2807659958124119E-17</c:v>
                </c:pt>
                <c:pt idx="443">
                  <c:v>3.1475696614122805E-17</c:v>
                </c:pt>
                <c:pt idx="444">
                  <c:v>3.0197809330276366E-17</c:v>
                </c:pt>
                <c:pt idx="445">
                  <c:v>2.8971802747449884E-17</c:v>
                </c:pt>
                <c:pt idx="446">
                  <c:v>2.7795570625624407E-17</c:v>
                </c:pt>
                <c:pt idx="447">
                  <c:v>2.6667092227012265E-17</c:v>
                </c:pt>
                <c:pt idx="448">
                  <c:v>2.5584428845863226E-17</c:v>
                </c:pt>
                <c:pt idx="449">
                  <c:v>2.4545720479027357E-17</c:v>
                </c:pt>
                <c:pt idx="450">
                  <c:v>2.3549182631570038E-17</c:v>
                </c:pt>
                <c:pt idx="451">
                  <c:v>2.2593103251974629E-17</c:v>
                </c:pt>
                <c:pt idx="452">
                  <c:v>2.1675839791680011E-17</c:v>
                </c:pt>
                <c:pt idx="453">
                  <c:v>2.0795816383920194E-17</c:v>
                </c:pt>
                <c:pt idx="454">
                  <c:v>1.9951521137027026E-17</c:v>
                </c:pt>
                <c:pt idx="455">
                  <c:v>1.914150353756094E-17</c:v>
                </c:pt>
                <c:pt idx="456">
                  <c:v>1.836437195881673E-17</c:v>
                </c:pt>
                <c:pt idx="457">
                  <c:v>1.7618791270432973E-17</c:v>
                </c:pt>
                <c:pt idx="458">
                  <c:v>1.6903480545006108E-17</c:v>
                </c:pt>
                <c:pt idx="459">
                  <c:v>1.6217210857775595E-17</c:v>
                </c:pt>
                <c:pt idx="460">
                  <c:v>1.555880317560694E-17</c:v>
                </c:pt>
                <c:pt idx="461">
                  <c:v>1.4927126331650551E-17</c:v>
                </c:pt>
                <c:pt idx="462">
                  <c:v>1.4321095082201008E-17</c:v>
                </c:pt>
                <c:pt idx="463">
                  <c:v>1.3739668242423921E-17</c:v>
                </c:pt>
                <c:pt idx="464">
                  <c:v>1.3181846897750172E-17</c:v>
                </c:pt>
                <c:pt idx="465">
                  <c:v>1.2646672687867313E-17</c:v>
                </c:pt>
                <c:pt idx="466">
                  <c:v>1.2133226160365135E-17</c:v>
                </c:pt>
                <c:pt idx="467">
                  <c:v>1.1640625191206781E-17</c:v>
                </c:pt>
                <c:pt idx="468">
                  <c:v>1.1168023469315589E-17</c:v>
                </c:pt>
                <c:pt idx="469">
                  <c:v>1.0714609042675536E-17</c:v>
                </c:pt>
                <c:pt idx="470">
                  <c:v>1.0279602923449357E-17</c:v>
                </c:pt>
                <c:pt idx="471">
                  <c:v>9.8622577497188271E-18</c:v>
                </c:pt>
                <c:pt idx="472">
                  <c:v>9.4618565015509662E-18</c:v>
                </c:pt>
                <c:pt idx="473">
                  <c:v>9.0777112691831468E-18</c:v>
                </c:pt>
                <c:pt idx="474">
                  <c:v>8.7091620712139605E-18</c:v>
                </c:pt>
                <c:pt idx="475">
                  <c:v>8.3555757207690622E-18</c:v>
                </c:pt>
                <c:pt idx="476">
                  <c:v>8.0163447376955652E-18</c:v>
                </c:pt>
                <c:pt idx="477">
                  <c:v>7.6908863049165325E-18</c:v>
                </c:pt>
                <c:pt idx="478">
                  <c:v>7.3786412671529196E-18</c:v>
                </c:pt>
                <c:pt idx="479">
                  <c:v>7.079073170293957E-18</c:v>
                </c:pt>
                <c:pt idx="480">
                  <c:v>6.7916673397654138E-18</c:v>
                </c:pt>
                <c:pt idx="481">
                  <c:v>6.5159299963128627E-18</c:v>
                </c:pt>
                <c:pt idx="482">
                  <c:v>6.2513874076818821E-18</c:v>
                </c:pt>
                <c:pt idx="483">
                  <c:v>5.9975850747370296E-18</c:v>
                </c:pt>
                <c:pt idx="484">
                  <c:v>5.7540869506224637E-18</c:v>
                </c:pt>
                <c:pt idx="485">
                  <c:v>5.5204746916225478E-18</c:v>
                </c:pt>
                <c:pt idx="486">
                  <c:v>5.2963469384356004E-18</c:v>
                </c:pt>
                <c:pt idx="487">
                  <c:v>5.0813186266265014E-18</c:v>
                </c:pt>
                <c:pt idx="488">
                  <c:v>4.8750203250731887E-18</c:v>
                </c:pt>
                <c:pt idx="489">
                  <c:v>4.6770976012711119E-18</c:v>
                </c:pt>
                <c:pt idx="490">
                  <c:v>4.4872104124049465E-18</c:v>
                </c:pt>
                <c:pt idx="491">
                  <c:v>4.3050325211417574E-18</c:v>
                </c:pt>
                <c:pt idx="492">
                  <c:v>4.1302509351419775E-18</c:v>
                </c:pt>
                <c:pt idx="493">
                  <c:v>3.9625653693252233E-18</c:v>
                </c:pt>
                <c:pt idx="494">
                  <c:v>3.8016877299674502E-18</c:v>
                </c:pt>
                <c:pt idx="495">
                  <c:v>3.6473416197427703E-18</c:v>
                </c:pt>
                <c:pt idx="496">
                  <c:v>3.4992618628601381E-18</c:v>
                </c:pt>
                <c:pt idx="497">
                  <c:v>3.3571940494786001E-18</c:v>
                </c:pt>
                <c:pt idx="498">
                  <c:v>3.2208940986188453E-18</c:v>
                </c:pt>
                <c:pt idx="499">
                  <c:v>3.0901278388199865E-18</c:v>
                </c:pt>
                <c:pt idx="500">
                  <c:v>2.9646706058210823E-18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87-41CF-9D82-B6EF6112D862}"/>
            </c:ext>
          </c:extLst>
        </c:ser>
        <c:ser>
          <c:idx val="2"/>
          <c:order val="2"/>
          <c:tx>
            <c:strRef>
              <c:f>Calculations!$W$1</c:f>
              <c:strCache>
                <c:ptCount val="1"/>
                <c:pt idx="0">
                  <c:v>Amplifier Current Noise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Calculations!$W$3:$W$524</c:f>
              <c:numCache>
                <c:formatCode>0.00E+00</c:formatCode>
                <c:ptCount val="522"/>
                <c:pt idx="0">
                  <c:v>5.4999999999391751E-15</c:v>
                </c:pt>
                <c:pt idx="1">
                  <c:v>5.4999999999339221E-15</c:v>
                </c:pt>
                <c:pt idx="2">
                  <c:v>5.4999999999282092E-15</c:v>
                </c:pt>
                <c:pt idx="3">
                  <c:v>5.4999999999220056E-15</c:v>
                </c:pt>
                <c:pt idx="4">
                  <c:v>5.4999999999152608E-15</c:v>
                </c:pt>
                <c:pt idx="5">
                  <c:v>5.4999999999079378E-15</c:v>
                </c:pt>
                <c:pt idx="6">
                  <c:v>5.4999999998999829E-15</c:v>
                </c:pt>
                <c:pt idx="7">
                  <c:v>5.4999999998913402E-15</c:v>
                </c:pt>
                <c:pt idx="8">
                  <c:v>5.4999999998819488E-15</c:v>
                </c:pt>
                <c:pt idx="9">
                  <c:v>5.4999999998717464E-15</c:v>
                </c:pt>
                <c:pt idx="10">
                  <c:v>5.4999999998606598E-15</c:v>
                </c:pt>
                <c:pt idx="11">
                  <c:v>5.4999999998486194E-15</c:v>
                </c:pt>
                <c:pt idx="12">
                  <c:v>5.4999999998355322E-15</c:v>
                </c:pt>
                <c:pt idx="13">
                  <c:v>5.4999999998213232E-15</c:v>
                </c:pt>
                <c:pt idx="14">
                  <c:v>5.4999999998058773E-15</c:v>
                </c:pt>
                <c:pt idx="15">
                  <c:v>5.4999999997890991E-15</c:v>
                </c:pt>
                <c:pt idx="16">
                  <c:v>5.4999999997708732E-15</c:v>
                </c:pt>
                <c:pt idx="17">
                  <c:v>5.4999999997510689E-15</c:v>
                </c:pt>
                <c:pt idx="18">
                  <c:v>5.4999999997295558E-15</c:v>
                </c:pt>
                <c:pt idx="19">
                  <c:v>5.4999999997061866E-15</c:v>
                </c:pt>
                <c:pt idx="20">
                  <c:v>5.4999999996807908E-15</c:v>
                </c:pt>
                <c:pt idx="21">
                  <c:v>5.4999999996532036E-15</c:v>
                </c:pt>
                <c:pt idx="22">
                  <c:v>5.4999999996232324E-15</c:v>
                </c:pt>
                <c:pt idx="23">
                  <c:v>5.4999999995906682E-15</c:v>
                </c:pt>
                <c:pt idx="24">
                  <c:v>5.4999999995552933E-15</c:v>
                </c:pt>
                <c:pt idx="25">
                  <c:v>5.4999999995168545E-15</c:v>
                </c:pt>
                <c:pt idx="26">
                  <c:v>5.4999999994751032E-15</c:v>
                </c:pt>
                <c:pt idx="27">
                  <c:v>5.499999999429735E-15</c:v>
                </c:pt>
                <c:pt idx="28">
                  <c:v>5.4999999993804494E-15</c:v>
                </c:pt>
                <c:pt idx="29">
                  <c:v>5.4999999993269039E-15</c:v>
                </c:pt>
                <c:pt idx="30">
                  <c:v>5.4999999992687348E-15</c:v>
                </c:pt>
                <c:pt idx="31">
                  <c:v>5.4999999992055329E-15</c:v>
                </c:pt>
                <c:pt idx="32">
                  <c:v>5.499999999136872E-15</c:v>
                </c:pt>
                <c:pt idx="33">
                  <c:v>5.4999999990622758E-15</c:v>
                </c:pt>
                <c:pt idx="34">
                  <c:v>5.4999999989812298E-15</c:v>
                </c:pt>
                <c:pt idx="35">
                  <c:v>5.4999999988931826E-15</c:v>
                </c:pt>
                <c:pt idx="36">
                  <c:v>5.499999998797523E-15</c:v>
                </c:pt>
                <c:pt idx="37">
                  <c:v>5.4999999986936032E-15</c:v>
                </c:pt>
                <c:pt idx="38">
                  <c:v>5.4999999985806967E-15</c:v>
                </c:pt>
                <c:pt idx="39">
                  <c:v>5.499999998458028E-15</c:v>
                </c:pt>
                <c:pt idx="40">
                  <c:v>5.4999999983247626E-15</c:v>
                </c:pt>
                <c:pt idx="41">
                  <c:v>5.4999999981799822E-15</c:v>
                </c:pt>
                <c:pt idx="42">
                  <c:v>5.4999999980226841E-15</c:v>
                </c:pt>
                <c:pt idx="43">
                  <c:v>5.4999999978517931E-15</c:v>
                </c:pt>
                <c:pt idx="44">
                  <c:v>5.4999999976661316E-15</c:v>
                </c:pt>
                <c:pt idx="45">
                  <c:v>5.4999999974644301E-15</c:v>
                </c:pt>
                <c:pt idx="46">
                  <c:v>5.4999999972452893E-15</c:v>
                </c:pt>
                <c:pt idx="47">
                  <c:v>5.4999999970072103E-15</c:v>
                </c:pt>
                <c:pt idx="48">
                  <c:v>5.4999999967485562E-15</c:v>
                </c:pt>
                <c:pt idx="49">
                  <c:v>5.4999999964675513E-15</c:v>
                </c:pt>
                <c:pt idx="50">
                  <c:v>5.4999999961622574E-15</c:v>
                </c:pt>
                <c:pt idx="51">
                  <c:v>5.4999999958305761E-15</c:v>
                </c:pt>
                <c:pt idx="52">
                  <c:v>5.4999999954702292E-15</c:v>
                </c:pt>
                <c:pt idx="53">
                  <c:v>5.4999999950787435E-15</c:v>
                </c:pt>
                <c:pt idx="54">
                  <c:v>5.4999999946534189E-15</c:v>
                </c:pt>
                <c:pt idx="55">
                  <c:v>5.4999999941913405E-15</c:v>
                </c:pt>
                <c:pt idx="56">
                  <c:v>5.499999993689322E-15</c:v>
                </c:pt>
                <c:pt idx="57">
                  <c:v>5.499999993143917E-15</c:v>
                </c:pt>
                <c:pt idx="58">
                  <c:v>5.4999999925513783E-15</c:v>
                </c:pt>
                <c:pt idx="59">
                  <c:v>5.4999999919076253E-15</c:v>
                </c:pt>
                <c:pt idx="60">
                  <c:v>5.4999999912082377E-15</c:v>
                </c:pt>
                <c:pt idx="61">
                  <c:v>5.4999999904484045E-15</c:v>
                </c:pt>
                <c:pt idx="62">
                  <c:v>5.4999999896229011E-15</c:v>
                </c:pt>
                <c:pt idx="63">
                  <c:v>5.4999999887260498E-15</c:v>
                </c:pt>
                <c:pt idx="64">
                  <c:v>5.4999999877516914E-15</c:v>
                </c:pt>
                <c:pt idx="65">
                  <c:v>5.4999999866931277E-15</c:v>
                </c:pt>
                <c:pt idx="66">
                  <c:v>5.4999999855430718E-15</c:v>
                </c:pt>
                <c:pt idx="67">
                  <c:v>5.4999999842936226E-15</c:v>
                </c:pt>
                <c:pt idx="68">
                  <c:v>5.4999999829361902E-15</c:v>
                </c:pt>
                <c:pt idx="69">
                  <c:v>5.4999999814614392E-15</c:v>
                </c:pt>
                <c:pt idx="70">
                  <c:v>5.4999999798592304E-15</c:v>
                </c:pt>
                <c:pt idx="71">
                  <c:v>5.499999978118552E-15</c:v>
                </c:pt>
                <c:pt idx="72">
                  <c:v>5.4999999762274362E-15</c:v>
                </c:pt>
                <c:pt idx="73">
                  <c:v>5.499999974172878E-15</c:v>
                </c:pt>
                <c:pt idx="74">
                  <c:v>5.4999999719407519E-15</c:v>
                </c:pt>
                <c:pt idx="75">
                  <c:v>5.4999999695157138E-15</c:v>
                </c:pt>
                <c:pt idx="76">
                  <c:v>5.4999999668810903E-15</c:v>
                </c:pt>
                <c:pt idx="77">
                  <c:v>5.4999999640187701E-15</c:v>
                </c:pt>
                <c:pt idx="78">
                  <c:v>5.4999999609090654E-15</c:v>
                </c:pt>
                <c:pt idx="79">
                  <c:v>5.4999999575306084E-15</c:v>
                </c:pt>
                <c:pt idx="80">
                  <c:v>5.4999999538601641E-15</c:v>
                </c:pt>
                <c:pt idx="81">
                  <c:v>5.4999999498725038E-15</c:v>
                </c:pt>
                <c:pt idx="82">
                  <c:v>5.4999999455402011E-15</c:v>
                </c:pt>
                <c:pt idx="83">
                  <c:v>5.4999999408334807E-15</c:v>
                </c:pt>
                <c:pt idx="84">
                  <c:v>5.4999999357199778E-15</c:v>
                </c:pt>
                <c:pt idx="85">
                  <c:v>5.499999930164533E-15</c:v>
                </c:pt>
                <c:pt idx="86">
                  <c:v>5.4999999241289637E-15</c:v>
                </c:pt>
                <c:pt idx="87">
                  <c:v>5.4999999175717617E-15</c:v>
                </c:pt>
                <c:pt idx="88">
                  <c:v>5.499999910447846E-15</c:v>
                </c:pt>
                <c:pt idx="89">
                  <c:v>5.4999999027082465E-15</c:v>
                </c:pt>
                <c:pt idx="90">
                  <c:v>5.4999998942997481E-15</c:v>
                </c:pt>
                <c:pt idx="91">
                  <c:v>5.4999998851645353E-15</c:v>
                </c:pt>
                <c:pt idx="92">
                  <c:v>5.4999998752398116E-15</c:v>
                </c:pt>
                <c:pt idx="93">
                  <c:v>5.4999998644573365E-15</c:v>
                </c:pt>
                <c:pt idx="94">
                  <c:v>5.4999998527429769E-15</c:v>
                </c:pt>
                <c:pt idx="95">
                  <c:v>5.4999998400161972E-15</c:v>
                </c:pt>
                <c:pt idx="96">
                  <c:v>5.4999998261894944E-15</c:v>
                </c:pt>
                <c:pt idx="97">
                  <c:v>5.4999998111678142E-15</c:v>
                </c:pt>
                <c:pt idx="98">
                  <c:v>5.4999997948478755E-15</c:v>
                </c:pt>
                <c:pt idx="99">
                  <c:v>5.4999997771174789E-15</c:v>
                </c:pt>
                <c:pt idx="100">
                  <c:v>5.4999997578547167E-15</c:v>
                </c:pt>
                <c:pt idx="101">
                  <c:v>5.4999997369271614E-15</c:v>
                </c:pt>
                <c:pt idx="102">
                  <c:v>5.4999997141909303E-15</c:v>
                </c:pt>
                <c:pt idx="103">
                  <c:v>5.4999996894897075E-15</c:v>
                </c:pt>
                <c:pt idx="104">
                  <c:v>5.4999996626536613E-15</c:v>
                </c:pt>
                <c:pt idx="105">
                  <c:v>5.4999996334982979E-15</c:v>
                </c:pt>
                <c:pt idx="106">
                  <c:v>5.4999996018231628E-15</c:v>
                </c:pt>
                <c:pt idx="107">
                  <c:v>5.4999995674104855E-15</c:v>
                </c:pt>
                <c:pt idx="108">
                  <c:v>5.4999995300236709E-15</c:v>
                </c:pt>
                <c:pt idx="109">
                  <c:v>5.499999489405682E-15</c:v>
                </c:pt>
                <c:pt idx="110">
                  <c:v>5.499999445277255E-15</c:v>
                </c:pt>
                <c:pt idx="111">
                  <c:v>5.4999993973350034E-15</c:v>
                </c:pt>
                <c:pt idx="112">
                  <c:v>5.4999993452493175E-15</c:v>
                </c:pt>
                <c:pt idx="113">
                  <c:v>5.4999992886620875E-15</c:v>
                </c:pt>
                <c:pt idx="114">
                  <c:v>5.4999992271842789E-15</c:v>
                </c:pt>
                <c:pt idx="115">
                  <c:v>5.499999160393216E-15</c:v>
                </c:pt>
                <c:pt idx="116">
                  <c:v>5.4999990878296894E-15</c:v>
                </c:pt>
                <c:pt idx="117">
                  <c:v>5.4999990089948236E-15</c:v>
                </c:pt>
                <c:pt idx="118">
                  <c:v>5.4999989233466134E-15</c:v>
                </c:pt>
                <c:pt idx="119">
                  <c:v>5.4999988302961972E-15</c:v>
                </c:pt>
                <c:pt idx="120">
                  <c:v>5.4999987292038552E-15</c:v>
                </c:pt>
                <c:pt idx="121">
                  <c:v>5.4999986193745458E-15</c:v>
                </c:pt>
                <c:pt idx="122">
                  <c:v>5.4999985000531768E-15</c:v>
                </c:pt>
                <c:pt idx="123">
                  <c:v>5.4999983704193984E-15</c:v>
                </c:pt>
                <c:pt idx="124">
                  <c:v>5.4999982295819461E-15</c:v>
                </c:pt>
                <c:pt idx="125">
                  <c:v>5.4999980765725404E-15</c:v>
                </c:pt>
                <c:pt idx="126">
                  <c:v>5.4999979103392171E-15</c:v>
                </c:pt>
                <c:pt idx="127">
                  <c:v>5.4999977297390912E-15</c:v>
                </c:pt>
                <c:pt idx="128">
                  <c:v>5.4999975335305114E-15</c:v>
                </c:pt>
                <c:pt idx="129">
                  <c:v>5.4999973203645026E-15</c:v>
                </c:pt>
                <c:pt idx="130">
                  <c:v>5.4999970887755159E-15</c:v>
                </c:pt>
                <c:pt idx="131">
                  <c:v>5.4999968371713436E-15</c:v>
                </c:pt>
                <c:pt idx="132">
                  <c:v>5.4999965638221582E-15</c:v>
                </c:pt>
                <c:pt idx="133">
                  <c:v>5.4999962668486475E-15</c:v>
                </c:pt>
                <c:pt idx="134">
                  <c:v>5.4999959442090725E-15</c:v>
                </c:pt>
                <c:pt idx="135">
                  <c:v>5.4999955936852342E-15</c:v>
                </c:pt>
                <c:pt idx="136">
                  <c:v>5.4999952128672281E-15</c:v>
                </c:pt>
                <c:pt idx="137">
                  <c:v>5.4999947991368785E-15</c:v>
                </c:pt>
                <c:pt idx="138">
                  <c:v>5.4999943496497328E-15</c:v>
                </c:pt>
                <c:pt idx="139">
                  <c:v>5.4999938613155074E-15</c:v>
                </c:pt>
                <c:pt idx="140">
                  <c:v>5.4999933307768385E-15</c:v>
                </c:pt>
                <c:pt idx="141">
                  <c:v>5.4999927543862031E-15</c:v>
                </c:pt>
                <c:pt idx="142">
                  <c:v>5.4999921281808568E-15</c:v>
                </c:pt>
                <c:pt idx="143">
                  <c:v>5.4999914478555639E-15</c:v>
                </c:pt>
                <c:pt idx="144">
                  <c:v>5.4999907087330203E-15</c:v>
                </c:pt>
                <c:pt idx="145">
                  <c:v>5.4999899057316871E-15</c:v>
                </c:pt>
                <c:pt idx="146">
                  <c:v>5.4999890333308632E-15</c:v>
                </c:pt>
                <c:pt idx="147">
                  <c:v>5.4999880855327288E-15</c:v>
                </c:pt>
                <c:pt idx="148">
                  <c:v>5.4999870558210947E-15</c:v>
                </c:pt>
                <c:pt idx="149">
                  <c:v>5.4999859371166523E-15</c:v>
                </c:pt>
                <c:pt idx="150">
                  <c:v>5.4999847217282529E-15</c:v>
                </c:pt>
                <c:pt idx="151">
                  <c:v>5.4999834013000697E-15</c:v>
                </c:pt>
                <c:pt idx="152">
                  <c:v>5.4999819667541312E-15</c:v>
                </c:pt>
                <c:pt idx="153">
                  <c:v>5.4999804082279429E-15</c:v>
                </c:pt>
                <c:pt idx="154">
                  <c:v>5.4999787150066502E-15</c:v>
                </c:pt>
                <c:pt idx="155">
                  <c:v>5.4999768754494295E-15</c:v>
                </c:pt>
                <c:pt idx="156">
                  <c:v>5.4999748769094165E-15</c:v>
                </c:pt>
                <c:pt idx="157">
                  <c:v>5.4999727056468119E-15</c:v>
                </c:pt>
                <c:pt idx="158">
                  <c:v>5.4999703467343904E-15</c:v>
                </c:pt>
                <c:pt idx="159">
                  <c:v>5.4999677839549357E-15</c:v>
                </c:pt>
                <c:pt idx="160">
                  <c:v>5.4999649996897278E-15</c:v>
                </c:pt>
                <c:pt idx="161">
                  <c:v>5.4999619747974552E-15</c:v>
                </c:pt>
                <c:pt idx="162">
                  <c:v>5.4999586884826416E-15</c:v>
                </c:pt>
                <c:pt idx="163">
                  <c:v>5.4999551181526933E-15</c:v>
                </c:pt>
                <c:pt idx="164">
                  <c:v>5.4999512392626307E-15</c:v>
                </c:pt>
                <c:pt idx="165">
                  <c:v>5.4999470251463837E-15</c:v>
                </c:pt>
                <c:pt idx="166">
                  <c:v>5.4999424468334858E-15</c:v>
                </c:pt>
                <c:pt idx="167">
                  <c:v>5.499937472850005E-15</c:v>
                </c:pt>
                <c:pt idx="168">
                  <c:v>5.4999320690021855E-15</c:v>
                </c:pt>
                <c:pt idx="169">
                  <c:v>5.4999261981415093E-15</c:v>
                </c:pt>
                <c:pt idx="170">
                  <c:v>5.4999198199093398E-15</c:v>
                </c:pt>
                <c:pt idx="171">
                  <c:v>5.4999128904596307E-15</c:v>
                </c:pt>
                <c:pt idx="172">
                  <c:v>5.4999053621575929E-15</c:v>
                </c:pt>
                <c:pt idx="173">
                  <c:v>5.4998971832523929E-15</c:v>
                </c:pt>
                <c:pt idx="174">
                  <c:v>5.4998882975215685E-15</c:v>
                </c:pt>
                <c:pt idx="175">
                  <c:v>5.4998786438847226E-15</c:v>
                </c:pt>
                <c:pt idx="176">
                  <c:v>5.4998681559839126E-15</c:v>
                </c:pt>
                <c:pt idx="177">
                  <c:v>5.4998567617277308E-15</c:v>
                </c:pt>
                <c:pt idx="178">
                  <c:v>5.4998443827961165E-15</c:v>
                </c:pt>
                <c:pt idx="179">
                  <c:v>5.4998309341023527E-15</c:v>
                </c:pt>
                <c:pt idx="180">
                  <c:v>5.4998163232086588E-15</c:v>
                </c:pt>
                <c:pt idx="181">
                  <c:v>5.4998004496913415E-15</c:v>
                </c:pt>
                <c:pt idx="182">
                  <c:v>5.4997832044511601E-15</c:v>
                </c:pt>
                <c:pt idx="183">
                  <c:v>5.4997644689642067E-15</c:v>
                </c:pt>
                <c:pt idx="184">
                  <c:v>5.4997441144681111E-15</c:v>
                </c:pt>
                <c:pt idx="185">
                  <c:v>5.4997220010781352E-15</c:v>
                </c:pt>
                <c:pt idx="186">
                  <c:v>5.4996979768269547E-15</c:v>
                </c:pt>
                <c:pt idx="187">
                  <c:v>5.4996718766216978E-15</c:v>
                </c:pt>
                <c:pt idx="188">
                  <c:v>5.4996435211110835E-15</c:v>
                </c:pt>
                <c:pt idx="189">
                  <c:v>5.4996127154548601E-15</c:v>
                </c:pt>
                <c:pt idx="190">
                  <c:v>5.4995792479872824E-15</c:v>
                </c:pt>
                <c:pt idx="191">
                  <c:v>5.4995428887654269E-15</c:v>
                </c:pt>
                <c:pt idx="192">
                  <c:v>5.4995033879924552E-15</c:v>
                </c:pt>
                <c:pt idx="193">
                  <c:v>5.499460474305204E-15</c:v>
                </c:pt>
                <c:pt idx="194">
                  <c:v>5.4994138529143268E-15</c:v>
                </c:pt>
                <c:pt idx="195">
                  <c:v>5.499363203584478E-15</c:v>
                </c:pt>
                <c:pt idx="196">
                  <c:v>5.499308178440755E-15</c:v>
                </c:pt>
                <c:pt idx="197">
                  <c:v>5.4992483995866281E-15</c:v>
                </c:pt>
                <c:pt idx="198">
                  <c:v>5.499183456517137E-15</c:v>
                </c:pt>
                <c:pt idx="199">
                  <c:v>5.49911290330999E-15</c:v>
                </c:pt>
                <c:pt idx="200">
                  <c:v>5.4990362555755586E-15</c:v>
                </c:pt>
                <c:pt idx="201">
                  <c:v>5.4989529871452207E-15</c:v>
                </c:pt>
                <c:pt idx="202">
                  <c:v>5.498862526475879E-15</c:v>
                </c:pt>
                <c:pt idx="203">
                  <c:v>5.4987642527463966E-15</c:v>
                </c:pt>
                <c:pt idx="204">
                  <c:v>5.4986574916200045E-15</c:v>
                </c:pt>
                <c:pt idx="205">
                  <c:v>5.4985415106442258E-15</c:v>
                </c:pt>
                <c:pt idx="206">
                  <c:v>5.498415514257756E-15</c:v>
                </c:pt>
                <c:pt idx="207">
                  <c:v>5.4982786383711751E-15</c:v>
                </c:pt>
                <c:pt idx="208">
                  <c:v>5.498129944485501E-15</c:v>
                </c:pt>
                <c:pt idx="209">
                  <c:v>5.4979684133099183E-15</c:v>
                </c:pt>
                <c:pt idx="210">
                  <c:v>5.4977929378365821E-15</c:v>
                </c:pt>
                <c:pt idx="211">
                  <c:v>5.4976023158272725E-15</c:v>
                </c:pt>
                <c:pt idx="212">
                  <c:v>5.4973952416627829E-15</c:v>
                </c:pt>
                <c:pt idx="213">
                  <c:v>5.4971702975023008E-15</c:v>
                </c:pt>
                <c:pt idx="214">
                  <c:v>5.4969259436955703E-15</c:v>
                </c:pt>
                <c:pt idx="215">
                  <c:v>5.4966605083863704E-15</c:v>
                </c:pt>
                <c:pt idx="216">
                  <c:v>5.4963721762409731E-15</c:v>
                </c:pt>
                <c:pt idx="217">
                  <c:v>5.4960589762301645E-15</c:v>
                </c:pt>
                <c:pt idx="218">
                  <c:v>5.4957187683879197E-15</c:v>
                </c:pt>
                <c:pt idx="219">
                  <c:v>5.4953492294642836E-15</c:v>
                </c:pt>
                <c:pt idx="220">
                  <c:v>5.4949478373835743E-15</c:v>
                </c:pt>
                <c:pt idx="221">
                  <c:v>5.4945118544128957E-15</c:v>
                </c:pt>
                <c:pt idx="222">
                  <c:v>5.4940383089389568E-15</c:v>
                </c:pt>
                <c:pt idx="223">
                  <c:v>5.4935239757442022E-15</c:v>
                </c:pt>
                <c:pt idx="224">
                  <c:v>5.4929653546656648E-15</c:v>
                </c:pt>
                <c:pt idx="225">
                  <c:v>5.492358647512422E-15</c:v>
                </c:pt>
                <c:pt idx="226">
                  <c:v>5.4916997331093265E-15</c:v>
                </c:pt>
                <c:pt idx="227">
                  <c:v>5.4909841403266468E-15</c:v>
                </c:pt>
                <c:pt idx="228">
                  <c:v>5.4902070189467329E-15</c:v>
                </c:pt>
                <c:pt idx="229">
                  <c:v>5.4893631082105171E-15</c:v>
                </c:pt>
                <c:pt idx="230">
                  <c:v>5.4884467028781528E-15</c:v>
                </c:pt>
                <c:pt idx="231">
                  <c:v>5.4874516166298712E-15</c:v>
                </c:pt>
                <c:pt idx="232">
                  <c:v>5.4863711426252997E-15</c:v>
                </c:pt>
                <c:pt idx="233">
                  <c:v>5.4851980110318778E-15</c:v>
                </c:pt>
                <c:pt idx="234">
                  <c:v>5.4839243433265872E-15</c:v>
                </c:pt>
                <c:pt idx="235">
                  <c:v>5.4825416031694371E-15</c:v>
                </c:pt>
                <c:pt idx="236">
                  <c:v>5.481040543643102E-15</c:v>
                </c:pt>
                <c:pt idx="237">
                  <c:v>5.4794111506505533E-15</c:v>
                </c:pt>
                <c:pt idx="238">
                  <c:v>5.4776425822626747E-15</c:v>
                </c:pt>
                <c:pt idx="239">
                  <c:v>5.4757231038105058E-15</c:v>
                </c:pt>
                <c:pt idx="240">
                  <c:v>5.473640018523349E-15</c:v>
                </c:pt>
                <c:pt idx="241">
                  <c:v>5.471379593524682E-15</c:v>
                </c:pt>
                <c:pt idx="242">
                  <c:v>5.4689269810140042E-15</c:v>
                </c:pt>
                <c:pt idx="243">
                  <c:v>5.4662661344853727E-15</c:v>
                </c:pt>
                <c:pt idx="244">
                  <c:v>5.4633797198634317E-15</c:v>
                </c:pt>
                <c:pt idx="245">
                  <c:v>5.4602490214770368E-15</c:v>
                </c:pt>
                <c:pt idx="246">
                  <c:v>5.4568538428405891E-15</c:v>
                </c:pt>
                <c:pt idx="247">
                  <c:v>5.453172402275178E-15</c:v>
                </c:pt>
                <c:pt idx="248">
                  <c:v>5.4491812234787785E-15</c:v>
                </c:pt>
                <c:pt idx="249">
                  <c:v>5.4448550212478091E-15</c:v>
                </c:pt>
                <c:pt idx="250">
                  <c:v>5.4401665826650443E-15</c:v>
                </c:pt>
                <c:pt idx="251">
                  <c:v>5.4350866442028548E-15</c:v>
                </c:pt>
                <c:pt idx="252">
                  <c:v>5.4295837653494215E-15</c:v>
                </c:pt>
                <c:pt idx="253">
                  <c:v>5.4236241995511709E-15</c:v>
                </c:pt>
                <c:pt idx="254">
                  <c:v>5.4171717634810232E-15</c:v>
                </c:pt>
                <c:pt idx="255">
                  <c:v>5.4101877058907755E-15</c:v>
                </c:pt>
                <c:pt idx="256">
                  <c:v>5.402630577590978E-15</c:v>
                </c:pt>
                <c:pt idx="257">
                  <c:v>5.3944561044242408E-15</c:v>
                </c:pt>
                <c:pt idx="258">
                  <c:v>5.3856170654604895E-15</c:v>
                </c:pt>
                <c:pt idx="259">
                  <c:v>5.3760631790455022E-15</c:v>
                </c:pt>
                <c:pt idx="260">
                  <c:v>5.3657409997771201E-15</c:v>
                </c:pt>
                <c:pt idx="261">
                  <c:v>5.3545938299645109E-15</c:v>
                </c:pt>
                <c:pt idx="262">
                  <c:v>5.3425616496406505E-15</c:v>
                </c:pt>
                <c:pt idx="263">
                  <c:v>5.3295810697400142E-15</c:v>
                </c:pt>
                <c:pt idx="264">
                  <c:v>5.3155853136117658E-15</c:v>
                </c:pt>
                <c:pt idx="265">
                  <c:v>5.3005042325999846E-15</c:v>
                </c:pt>
                <c:pt idx="266">
                  <c:v>5.2842643619671221E-15</c:v>
                </c:pt>
                <c:pt idx="267">
                  <c:v>5.2667890239414322E-15</c:v>
                </c:pt>
                <c:pt idx="268">
                  <c:v>5.2479984851034437E-15</c:v>
                </c:pt>
                <c:pt idx="269">
                  <c:v>5.2278101756541897E-15</c:v>
                </c:pt>
                <c:pt idx="270">
                  <c:v>5.2061389782872978E-15</c:v>
                </c:pt>
                <c:pt idx="271">
                  <c:v>5.1828975943683759E-15</c:v>
                </c:pt>
                <c:pt idx="272">
                  <c:v>5.1579969948563298E-15</c:v>
                </c:pt>
                <c:pt idx="273">
                  <c:v>5.1313469628236604E-15</c:v>
                </c:pt>
                <c:pt idx="274">
                  <c:v>5.1028567334889583E-15</c:v>
                </c:pt>
                <c:pt idx="275">
                  <c:v>5.0724357363081097E-15</c:v>
                </c:pt>
                <c:pt idx="276">
                  <c:v>5.0399944418309447E-15</c:v>
                </c:pt>
                <c:pt idx="277">
                  <c:v>5.0054453136803203E-15</c:v>
                </c:pt>
                <c:pt idx="278">
                  <c:v>4.9687038631306092E-15</c:v>
                </c:pt>
                <c:pt idx="279">
                  <c:v>4.9296898003589237E-15</c:v>
                </c:pt>
                <c:pt idx="280">
                  <c:v>4.8883282725529351E-15</c:v>
                </c:pt>
                <c:pt idx="281">
                  <c:v>4.8445511747625947E-15</c:v>
                </c:pt>
                <c:pt idx="282">
                  <c:v>4.798298514800569E-15</c:v>
                </c:pt>
                <c:pt idx="283">
                  <c:v>4.7495198087988433E-15</c:v>
                </c:pt>
                <c:pt idx="284">
                  <c:v>4.6981754794331878E-15</c:v>
                </c:pt>
                <c:pt idx="285">
                  <c:v>4.644238224592223E-15</c:v>
                </c:pt>
                <c:pt idx="286">
                  <c:v>4.587694320685391E-15</c:v>
                </c:pt>
                <c:pt idx="287">
                  <c:v>4.5285448221608446E-15</c:v>
                </c:pt>
                <c:pt idx="288">
                  <c:v>4.4668066174424943E-15</c:v>
                </c:pt>
                <c:pt idx="289">
                  <c:v>4.4025133016661145E-15</c:v>
                </c:pt>
                <c:pt idx="290">
                  <c:v>4.3357158285099531E-15</c:v>
                </c:pt>
                <c:pt idx="291">
                  <c:v>4.2664829072002839E-15</c:v>
                </c:pt>
                <c:pt idx="292">
                  <c:v>4.1949011164418431E-15</c:v>
                </c:pt>
                <c:pt idx="293">
                  <c:v>4.1210747144614128E-15</c:v>
                </c:pt>
                <c:pt idx="294">
                  <c:v>4.0451251333112212E-15</c:v>
                </c:pt>
                <c:pt idx="295">
                  <c:v>3.9671901556760006E-15</c:v>
                </c:pt>
                <c:pt idx="296">
                  <c:v>3.8874227831736244E-15</c:v>
                </c:pt>
                <c:pt idx="297">
                  <c:v>3.8059898159644513E-15</c:v>
                </c:pt>
                <c:pt idx="298">
                  <c:v>3.7230701737838683E-15</c:v>
                </c:pt>
                <c:pt idx="299">
                  <c:v>3.6388529976939125E-15</c:v>
                </c:pt>
                <c:pt idx="300">
                  <c:v>3.5535355793834127E-15</c:v>
                </c:pt>
                <c:pt idx="301">
                  <c:v>3.4673211703116899E-15</c:v>
                </c:pt>
                <c:pt idx="302">
                  <c:v>3.3804167261069245E-15</c:v>
                </c:pt>
                <c:pt idx="303">
                  <c:v>3.2930306422843772E-15</c:v>
                </c:pt>
                <c:pt idx="304">
                  <c:v>3.205370535590872E-15</c:v>
                </c:pt>
                <c:pt idx="305">
                  <c:v>3.1176411213222978E-15</c:v>
                </c:pt>
                <c:pt idx="306">
                  <c:v>3.0300422311371574E-15</c:v>
                </c:pt>
                <c:pt idx="307">
                  <c:v>2.9427670086384565E-15</c:v>
                </c:pt>
                <c:pt idx="308">
                  <c:v>2.856000311805902E-15</c:v>
                </c:pt>
                <c:pt idx="309">
                  <c:v>2.7699173427296109E-15</c:v>
                </c:pt>
                <c:pt idx="310">
                  <c:v>2.6846825164998975E-15</c:v>
                </c:pt>
                <c:pt idx="311">
                  <c:v>2.6004485729579185E-15</c:v>
                </c:pt>
                <c:pt idx="312">
                  <c:v>2.5173559276460236E-15</c:v>
                </c:pt>
                <c:pt idx="313">
                  <c:v>2.4355322519559644E-15</c:v>
                </c:pt>
                <c:pt idx="314">
                  <c:v>2.3550922673076435E-15</c:v>
                </c:pt>
                <c:pt idx="315">
                  <c:v>2.2761377342607746E-15</c:v>
                </c:pt>
                <c:pt idx="316">
                  <c:v>2.198757614749806E-15</c:v>
                </c:pt>
                <c:pt idx="317">
                  <c:v>2.1230283840597709E-15</c:v>
                </c:pt>
                <c:pt idx="318">
                  <c:v>2.0490144686039372E-15</c:v>
                </c:pt>
                <c:pt idx="319">
                  <c:v>1.9767687858699659E-15</c:v>
                </c:pt>
                <c:pt idx="320">
                  <c:v>1.9063333639043047E-15</c:v>
                </c:pt>
                <c:pt idx="321">
                  <c:v>1.8377400192377329E-15</c:v>
                </c:pt>
                <c:pt idx="322">
                  <c:v>1.7710110740598657E-15</c:v>
                </c:pt>
                <c:pt idx="323">
                  <c:v>1.7061600955850178E-15</c:v>
                </c:pt>
                <c:pt idx="324">
                  <c:v>1.643192642793609E-15</c:v>
                </c:pt>
                <c:pt idx="325">
                  <c:v>1.5821070079811838E-15</c:v>
                </c:pt>
                <c:pt idx="326">
                  <c:v>1.5228949427228225E-15</c:v>
                </c:pt>
                <c:pt idx="327">
                  <c:v>1.4655423599055537E-15</c:v>
                </c:pt>
                <c:pt idx="328">
                  <c:v>1.4100300053555548E-15</c:v>
                </c:pt>
                <c:pt idx="329">
                  <c:v>1.3563340942668036E-15</c:v>
                </c:pt>
                <c:pt idx="330">
                  <c:v>1.3044269091120968E-15</c:v>
                </c:pt>
                <c:pt idx="331">
                  <c:v>1.2542773569852521E-15</c:v>
                </c:pt>
                <c:pt idx="332">
                  <c:v>1.2058514853921739E-15</c:v>
                </c:pt>
                <c:pt idx="333">
                  <c:v>1.1591129563902402E-15</c:v>
                </c:pt>
                <c:pt idx="334">
                  <c:v>1.1140234796862886E-15</c:v>
                </c:pt>
                <c:pt idx="335">
                  <c:v>1.0705432058615837E-15</c:v>
                </c:pt>
                <c:pt idx="336">
                  <c:v>1.0286310813152007E-15</c:v>
                </c:pt>
                <c:pt idx="337">
                  <c:v>9.8824516682515584E-16</c:v>
                </c:pt>
                <c:pt idx="338">
                  <c:v>9.4934292183562512E-16</c:v>
                </c:pt>
                <c:pt idx="339">
                  <c:v>9.1188145670612517E-16</c:v>
                </c:pt>
                <c:pt idx="340">
                  <c:v>8.7581775521898178E-16</c:v>
                </c:pt>
                <c:pt idx="341">
                  <c:v>8.4110886964824069E-16</c:v>
                </c:pt>
                <c:pt idx="342">
                  <c:v>8.077120906578025E-16</c:v>
                </c:pt>
                <c:pt idx="343">
                  <c:v>7.7558509422910426E-16</c:v>
                </c:pt>
                <c:pt idx="344">
                  <c:v>7.4468606772751971E-16</c:v>
                </c:pt>
                <c:pt idx="345">
                  <c:v>7.1497381710889111E-16</c:v>
                </c:pt>
                <c:pt idx="346">
                  <c:v>6.8640785714876632E-16</c:v>
                </c:pt>
                <c:pt idx="347">
                  <c:v>6.5894848645230226E-16</c:v>
                </c:pt>
                <c:pt idx="348">
                  <c:v>6.3255684887537637E-16</c:v>
                </c:pt>
                <c:pt idx="349">
                  <c:v>6.0719498286074126E-16</c:v>
                </c:pt>
                <c:pt idx="350">
                  <c:v>5.8282586006906951E-16</c:v>
                </c:pt>
                <c:pt idx="351">
                  <c:v>5.5941341456494551E-16</c:v>
                </c:pt>
                <c:pt idx="352">
                  <c:v>5.3692256370375124E-16</c:v>
                </c:pt>
                <c:pt idx="353">
                  <c:v>5.1531922175758713E-16</c:v>
                </c:pt>
                <c:pt idx="354">
                  <c:v>4.94570307217227E-16</c:v>
                </c:pt>
                <c:pt idx="355">
                  <c:v>4.7464374461308027E-16</c:v>
                </c:pt>
                <c:pt idx="356">
                  <c:v>4.5550846161120261E-16</c:v>
                </c:pt>
                <c:pt idx="357">
                  <c:v>4.3713438206023269E-16</c:v>
                </c:pt>
                <c:pt idx="358">
                  <c:v>4.1949241559188322E-16</c:v>
                </c:pt>
                <c:pt idx="359">
                  <c:v>4.0255444431071148E-16</c:v>
                </c:pt>
                <c:pt idx="360">
                  <c:v>3.862933070481712E-16</c:v>
                </c:pt>
                <c:pt idx="361">
                  <c:v>3.7068278160080919E-16</c:v>
                </c:pt>
                <c:pt idx="362">
                  <c:v>3.5569756532289929E-16</c:v>
                </c:pt>
                <c:pt idx="363">
                  <c:v>3.4131325439899333E-16</c:v>
                </c:pt>
                <c:pt idx="364">
                  <c:v>3.2750632208171971E-16</c:v>
                </c:pt>
                <c:pt idx="365">
                  <c:v>3.1425409614418395E-16</c:v>
                </c:pt>
                <c:pt idx="366">
                  <c:v>3.0153473576414952E-16</c:v>
                </c:pt>
                <c:pt idx="367">
                  <c:v>2.8932720802853308E-16</c:v>
                </c:pt>
                <c:pt idx="368">
                  <c:v>2.7761126422116316E-16</c:v>
                </c:pt>
                <c:pt idx="369">
                  <c:v>2.6636741603416741E-16</c:v>
                </c:pt>
                <c:pt idx="370">
                  <c:v>2.5557691182319597E-16</c:v>
                </c:pt>
                <c:pt idx="371">
                  <c:v>2.4522171300895147E-16</c:v>
                </c:pt>
                <c:pt idx="372">
                  <c:v>2.3528447071179702E-16</c:v>
                </c:pt>
                <c:pt idx="373">
                  <c:v>2.257485026923868E-16</c:v>
                </c:pt>
                <c:pt idx="374">
                  <c:v>2.165977706590969E-16</c:v>
                </c:pt>
                <c:pt idx="375">
                  <c:v>2.078168579923853E-16</c:v>
                </c:pt>
                <c:pt idx="376">
                  <c:v>1.9939094792683003E-16</c:v>
                </c:pt>
                <c:pt idx="377">
                  <c:v>1.9130580222347145E-16</c:v>
                </c:pt>
                <c:pt idx="378">
                  <c:v>1.8354774035793334E-16</c:v>
                </c:pt>
                <c:pt idx="379">
                  <c:v>1.7610361924363687E-16</c:v>
                </c:pt>
                <c:pt idx="380">
                  <c:v>1.689608135040445E-16</c:v>
                </c:pt>
                <c:pt idx="381">
                  <c:v>1.6210719630324934E-16</c:v>
                </c:pt>
                <c:pt idx="382">
                  <c:v>1.5553112074023279E-16</c:v>
                </c:pt>
                <c:pt idx="383">
                  <c:v>1.4922140180869632E-16</c:v>
                </c:pt>
                <c:pt idx="384">
                  <c:v>1.431672989214416E-16</c:v>
                </c:pt>
                <c:pt idx="385">
                  <c:v>1.3735849899582392E-16</c:v>
                </c:pt>
                <c:pt idx="386">
                  <c:v>1.317851000946737E-16</c:v>
                </c:pt>
                <c:pt idx="387">
                  <c:v>1.2643759561535655E-16</c:v>
                </c:pt>
                <c:pt idx="388">
                  <c:v>1.2130685901817602E-16</c:v>
                </c:pt>
                <c:pt idx="389">
                  <c:v>1.1638412908412125E-16</c:v>
                </c:pt>
                <c:pt idx="390">
                  <c:v>1.1166099569100707E-16</c:v>
                </c:pt>
                <c:pt idx="391">
                  <c:v>1.0712938609626728E-16</c:v>
                </c:pt>
                <c:pt idx="392">
                  <c:v>1.0278155171406073E-16</c:v>
                </c:pt>
                <c:pt idx="393">
                  <c:v>9.861005537391052E-17</c:v>
                </c:pt>
                <c:pt idx="394">
                  <c:v>9.4607759047753485E-17</c:v>
                </c:pt>
                <c:pt idx="395">
                  <c:v>9.0767812032083117E-17</c:v>
                </c:pt>
                <c:pt idx="396">
                  <c:v>8.7083639571720993E-17</c:v>
                </c:pt>
                <c:pt idx="397">
                  <c:v>8.3548931911754008E-17</c:v>
                </c:pt>
                <c:pt idx="398">
                  <c:v>8.0157633764160139E-17</c:v>
                </c:pt>
                <c:pt idx="399">
                  <c:v>7.690393417577495E-17</c:v>
                </c:pt>
                <c:pt idx="400">
                  <c:v>7.3782256784363038E-17</c:v>
                </c:pt>
                <c:pt idx="401">
                  <c:v>7.0787250449750669E-17</c:v>
                </c:pt>
                <c:pt idx="402">
                  <c:v>6.7913780247190539E-17</c:v>
                </c:pt>
                <c:pt idx="403">
                  <c:v>6.5156918810360822E-17</c:v>
                </c:pt>
                <c:pt idx="404">
                  <c:v>6.2511938011682917E-17</c:v>
                </c:pt>
                <c:pt idx="405">
                  <c:v>5.9974300967906699E-17</c:v>
                </c:pt>
                <c:pt idx="406">
                  <c:v>5.7539654359220583E-17</c:v>
                </c:pt>
                <c:pt idx="407">
                  <c:v>5.5203821050448905E-17</c:v>
                </c:pt>
                <c:pt idx="408">
                  <c:v>5.2962793003203024E-17</c:v>
                </c:pt>
                <c:pt idx="409">
                  <c:v>5.0812724468189226E-17</c:v>
                </c:pt>
                <c:pt idx="410">
                  <c:v>4.874992544718121E-17</c:v>
                </c:pt>
                <c:pt idx="411">
                  <c:v>4.6770855414496208E-17</c:v>
                </c:pt>
                <c:pt idx="412">
                  <c:v>4.4872117288132209E-17</c:v>
                </c:pt>
                <c:pt idx="413">
                  <c:v>4.3050451641041879E-17</c:v>
                </c:pt>
                <c:pt idx="414">
                  <c:v>4.1302731143336936E-17</c:v>
                </c:pt>
                <c:pt idx="415">
                  <c:v>3.9625955226522164E-17</c:v>
                </c:pt>
                <c:pt idx="416">
                  <c:v>3.8017244961168688E-17</c:v>
                </c:pt>
                <c:pt idx="417">
                  <c:v>3.6473838139733034E-17</c:v>
                </c:pt>
                <c:pt idx="418">
                  <c:v>3.4993084556522498E-17</c:v>
                </c:pt>
                <c:pt idx="419">
                  <c:v>3.3572441477093907E-17</c:v>
                </c:pt>
                <c:pt idx="420">
                  <c:v>3.2209469289651438E-17</c:v>
                </c:pt>
                <c:pt idx="421">
                  <c:v>3.0901827331280067E-17</c:v>
                </c:pt>
                <c:pt idx="422">
                  <c:v>2.9647269882118749E-17</c:v>
                </c:pt>
                <c:pt idx="423">
                  <c:v>2.8443642320830975E-17</c:v>
                </c:pt>
                <c:pt idx="424">
                  <c:v>2.728887743497994E-17</c:v>
                </c:pt>
                <c:pt idx="425">
                  <c:v>2.6180991880158051E-17</c:v>
                </c:pt>
                <c:pt idx="426">
                  <c:v>2.5118082781952368E-17</c:v>
                </c:pt>
                <c:pt idx="427">
                  <c:v>2.4098324475056026E-17</c:v>
                </c:pt>
                <c:pt idx="428">
                  <c:v>2.311996537405045E-17</c:v>
                </c:pt>
                <c:pt idx="429">
                  <c:v>2.218132497059924E-17</c:v>
                </c:pt>
                <c:pt idx="430">
                  <c:v>2.1280790951992531E-17</c:v>
                </c:pt>
                <c:pt idx="431">
                  <c:v>2.0416816436183698E-17</c:v>
                </c:pt>
                <c:pt idx="432">
                  <c:v>1.9587917318643941E-17</c:v>
                </c:pt>
                <c:pt idx="433">
                  <c:v>1.8792669726547653E-17</c:v>
                </c:pt>
                <c:pt idx="434">
                  <c:v>1.8029707575976587E-17</c:v>
                </c:pt>
                <c:pt idx="435">
                  <c:v>1.7297720227997386E-17</c:v>
                </c:pt>
                <c:pt idx="436">
                  <c:v>1.6595450239636937E-17</c:v>
                </c:pt>
                <c:pt idx="437">
                  <c:v>1.5921691205931585E-17</c:v>
                </c:pt>
                <c:pt idx="438">
                  <c:v>1.527528568938043E-17</c:v>
                </c:pt>
                <c:pt idx="439">
                  <c:v>1.4655123233278783E-17</c:v>
                </c:pt>
                <c:pt idx="440">
                  <c:v>1.4060138455548013E-17</c:v>
                </c:pt>
                <c:pt idx="441">
                  <c:v>1.3489309219810985E-17</c:v>
                </c:pt>
                <c:pt idx="442">
                  <c:v>1.2941654880595898E-17</c:v>
                </c:pt>
                <c:pt idx="443">
                  <c:v>1.2416234599671506E-17</c:v>
                </c:pt>
                <c:pt idx="444">
                  <c:v>1.191214573064056E-17</c:v>
                </c:pt>
                <c:pt idx="445">
                  <c:v>1.1428522269030336E-17</c:v>
                </c:pt>
                <c:pt idx="446">
                  <c:v>1.096453336523268E-17</c:v>
                </c:pt>
                <c:pt idx="447">
                  <c:v>1.0519381897749567E-17</c:v>
                </c:pt>
                <c:pt idx="448">
                  <c:v>1.0092303104303945E-17</c:v>
                </c:pt>
                <c:pt idx="449">
                  <c:v>9.6825632684748907E-18</c:v>
                </c:pt>
                <c:pt idx="450">
                  <c:v>9.2894584596068958E-18</c:v>
                </c:pt>
                <c:pt idx="451">
                  <c:v>8.9123133238376473E-18</c:v>
                </c:pt>
                <c:pt idx="452">
                  <c:v>8.5504799241722599E-18</c:v>
                </c:pt>
                <c:pt idx="453">
                  <c:v>8.2033366276186355E-18</c:v>
                </c:pt>
                <c:pt idx="454">
                  <c:v>7.8702870374751876E-18</c:v>
                </c:pt>
                <c:pt idx="455">
                  <c:v>7.5507589689424305E-18</c:v>
                </c:pt>
                <c:pt idx="456">
                  <c:v>7.2442034663019662E-18</c:v>
                </c:pt>
                <c:pt idx="457">
                  <c:v>6.9500938599778406E-18</c:v>
                </c:pt>
                <c:pt idx="458">
                  <c:v>6.6679248618633988E-18</c:v>
                </c:pt>
                <c:pt idx="459">
                  <c:v>6.3972116973619328E-18</c:v>
                </c:pt>
                <c:pt idx="460">
                  <c:v>6.1374892726527065E-18</c:v>
                </c:pt>
                <c:pt idx="461">
                  <c:v>5.8883113757535626E-18</c:v>
                </c:pt>
                <c:pt idx="462">
                  <c:v>5.649249910009184E-18</c:v>
                </c:pt>
                <c:pt idx="463">
                  <c:v>5.4198941586902824E-18</c:v>
                </c:pt>
                <c:pt idx="464">
                  <c:v>5.199850079441347E-18</c:v>
                </c:pt>
                <c:pt idx="465">
                  <c:v>4.9887396273658258E-18</c:v>
                </c:pt>
                <c:pt idx="466">
                  <c:v>4.7862001055878296E-18</c:v>
                </c:pt>
                <c:pt idx="467">
                  <c:v>4.5918835421745391E-18</c:v>
                </c:pt>
                <c:pt idx="468">
                  <c:v>4.4054560923503832E-18</c:v>
                </c:pt>
                <c:pt idx="469">
                  <c:v>4.2265974649765102E-18</c:v>
                </c:pt>
                <c:pt idx="470">
                  <c:v>4.0550003723110074E-18</c:v>
                </c:pt>
                <c:pt idx="471">
                  <c:v>3.8903700021048755E-18</c:v>
                </c:pt>
                <c:pt idx="472">
                  <c:v>3.7324235111279989E-18</c:v>
                </c:pt>
                <c:pt idx="473">
                  <c:v>3.5808895392544718E-18</c:v>
                </c:pt>
                <c:pt idx="474">
                  <c:v>3.4355077432737274E-18</c:v>
                </c:pt>
                <c:pt idx="475">
                  <c:v>3.2960283496263859E-18</c:v>
                </c:pt>
                <c:pt idx="476">
                  <c:v>3.1622117252970026E-18</c:v>
                </c:pt>
                <c:pt idx="477">
                  <c:v>3.0338279661266731E-18</c:v>
                </c:pt>
                <c:pt idx="478">
                  <c:v>2.9106565018383567E-18</c:v>
                </c:pt>
                <c:pt idx="479">
                  <c:v>2.7924857170968015E-18</c:v>
                </c:pt>
                <c:pt idx="480">
                  <c:v>2.6791125879519908E-18</c:v>
                </c:pt>
                <c:pt idx="481">
                  <c:v>2.5703423330417014E-18</c:v>
                </c:pt>
                <c:pt idx="482">
                  <c:v>2.4659880789543473E-18</c:v>
                </c:pt>
                <c:pt idx="483">
                  <c:v>2.3658705391769026E-18</c:v>
                </c:pt>
                <c:pt idx="484">
                  <c:v>2.2698177060767816E-18</c:v>
                </c:pt>
                <c:pt idx="485">
                  <c:v>2.1776645553884275E-18</c:v>
                </c:pt>
                <c:pt idx="486">
                  <c:v>2.0892527626969898E-18</c:v>
                </c:pt>
                <c:pt idx="487">
                  <c:v>2.0044304314322021E-18</c:v>
                </c:pt>
                <c:pt idx="488">
                  <c:v>1.9230518319050222E-18</c:v>
                </c:pt>
                <c:pt idx="489">
                  <c:v>1.844977150938948E-18</c:v>
                </c:pt>
                <c:pt idx="490">
                  <c:v>1.7700722516657557E-18</c:v>
                </c:pt>
                <c:pt idx="491">
                  <c:v>1.6982084430731195E-18</c:v>
                </c:pt>
                <c:pt idx="492">
                  <c:v>1.6292622589082164E-18</c:v>
                </c:pt>
                <c:pt idx="493">
                  <c:v>1.5631152455574365E-18</c:v>
                </c:pt>
                <c:pt idx="494">
                  <c:v>1.4996537585379181E-18</c:v>
                </c:pt>
                <c:pt idx="495">
                  <c:v>1.4387687672511323E-18</c:v>
                </c:pt>
                <c:pt idx="496">
                  <c:v>1.3803556676633019E-18</c:v>
                </c:pt>
                <c:pt idx="497">
                  <c:v>1.3243141025906465E-18</c:v>
                </c:pt>
                <c:pt idx="498">
                  <c:v>1.2705477892808695E-18</c:v>
                </c:pt>
                <c:pt idx="499">
                  <c:v>1.21896435399462E-18</c:v>
                </c:pt>
                <c:pt idx="500">
                  <c:v>1.1694751733027105E-18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87-41CF-9D82-B6EF6112D862}"/>
            </c:ext>
          </c:extLst>
        </c:ser>
        <c:ser>
          <c:idx val="3"/>
          <c:order val="3"/>
          <c:tx>
            <c:strRef>
              <c:f>Calculations!$Y$1</c:f>
              <c:strCache>
                <c:ptCount val="1"/>
                <c:pt idx="0">
                  <c:v>Detector Thermal Noise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Calculations!$Y$3:$Y$503</c:f>
              <c:numCache>
                <c:formatCode>General</c:formatCode>
                <c:ptCount val="501"/>
                <c:pt idx="0">
                  <c:v>1.2868566353574017E-14</c:v>
                </c:pt>
                <c:pt idx="1">
                  <c:v>1.2868566353561725E-14</c:v>
                </c:pt>
                <c:pt idx="2">
                  <c:v>1.2868566353548359E-14</c:v>
                </c:pt>
                <c:pt idx="3">
                  <c:v>1.2868566353533843E-14</c:v>
                </c:pt>
                <c:pt idx="4">
                  <c:v>1.2868566353518062E-14</c:v>
                </c:pt>
                <c:pt idx="5">
                  <c:v>1.2868566353500929E-14</c:v>
                </c:pt>
                <c:pt idx="6">
                  <c:v>1.2868566353482315E-14</c:v>
                </c:pt>
                <c:pt idx="7">
                  <c:v>1.2868566353462095E-14</c:v>
                </c:pt>
                <c:pt idx="8">
                  <c:v>1.2868566353440122E-14</c:v>
                </c:pt>
                <c:pt idx="9">
                  <c:v>1.286856635341625E-14</c:v>
                </c:pt>
                <c:pt idx="10">
                  <c:v>1.286856635339031E-14</c:v>
                </c:pt>
                <c:pt idx="11">
                  <c:v>1.286856635336214E-14</c:v>
                </c:pt>
                <c:pt idx="12">
                  <c:v>1.2868566353331518E-14</c:v>
                </c:pt>
                <c:pt idx="13">
                  <c:v>1.2868566353298274E-14</c:v>
                </c:pt>
                <c:pt idx="14">
                  <c:v>1.2868566353262133E-14</c:v>
                </c:pt>
                <c:pt idx="15">
                  <c:v>1.2868566353222878E-14</c:v>
                </c:pt>
                <c:pt idx="16">
                  <c:v>1.2868566353180233E-14</c:v>
                </c:pt>
                <c:pt idx="17">
                  <c:v>1.2868566353133896E-14</c:v>
                </c:pt>
                <c:pt idx="18">
                  <c:v>1.2868566353083562E-14</c:v>
                </c:pt>
                <c:pt idx="19">
                  <c:v>1.2868566353028883E-14</c:v>
                </c:pt>
                <c:pt idx="20">
                  <c:v>1.2868566352969464E-14</c:v>
                </c:pt>
                <c:pt idx="21">
                  <c:v>1.2868566352904916E-14</c:v>
                </c:pt>
                <c:pt idx="22">
                  <c:v>1.2868566352834791E-14</c:v>
                </c:pt>
                <c:pt idx="23">
                  <c:v>1.28685663527586E-14</c:v>
                </c:pt>
                <c:pt idx="24">
                  <c:v>1.2868566352675833E-14</c:v>
                </c:pt>
                <c:pt idx="25">
                  <c:v>1.2868566352585896E-14</c:v>
                </c:pt>
                <c:pt idx="26">
                  <c:v>1.2868566352488208E-14</c:v>
                </c:pt>
                <c:pt idx="27">
                  <c:v>1.2868566352382058E-14</c:v>
                </c:pt>
                <c:pt idx="28">
                  <c:v>1.2868566352266744E-14</c:v>
                </c:pt>
                <c:pt idx="29">
                  <c:v>1.286856635214146E-14</c:v>
                </c:pt>
                <c:pt idx="30">
                  <c:v>1.2868566352005361E-14</c:v>
                </c:pt>
                <c:pt idx="31">
                  <c:v>1.2868566351857484E-14</c:v>
                </c:pt>
                <c:pt idx="32">
                  <c:v>1.2868566351696836E-14</c:v>
                </c:pt>
                <c:pt idx="33">
                  <c:v>1.2868566351522299E-14</c:v>
                </c:pt>
                <c:pt idx="34">
                  <c:v>1.2868566351332672E-14</c:v>
                </c:pt>
                <c:pt idx="35">
                  <c:v>1.2868566351126666E-14</c:v>
                </c:pt>
                <c:pt idx="36">
                  <c:v>1.2868566350902847E-14</c:v>
                </c:pt>
                <c:pt idx="37">
                  <c:v>1.2868566350659703E-14</c:v>
                </c:pt>
                <c:pt idx="38">
                  <c:v>1.2868566350395529E-14</c:v>
                </c:pt>
                <c:pt idx="39">
                  <c:v>1.2868566350108516E-14</c:v>
                </c:pt>
                <c:pt idx="40">
                  <c:v>1.2868566349796711E-14</c:v>
                </c:pt>
                <c:pt idx="41">
                  <c:v>1.2868566349457962E-14</c:v>
                </c:pt>
                <c:pt idx="42">
                  <c:v>1.2868566349089927E-14</c:v>
                </c:pt>
                <c:pt idx="43">
                  <c:v>1.2868566348690086E-14</c:v>
                </c:pt>
                <c:pt idx="44">
                  <c:v>1.2868566348255686E-14</c:v>
                </c:pt>
                <c:pt idx="45">
                  <c:v>1.2868566347783757E-14</c:v>
                </c:pt>
                <c:pt idx="46">
                  <c:v>1.2868566347271025E-14</c:v>
                </c:pt>
                <c:pt idx="47">
                  <c:v>1.2868566346713983E-14</c:v>
                </c:pt>
                <c:pt idx="48">
                  <c:v>1.2868566346108799E-14</c:v>
                </c:pt>
                <c:pt idx="49">
                  <c:v>1.2868566345451321E-14</c:v>
                </c:pt>
                <c:pt idx="50">
                  <c:v>1.2868566344737013E-14</c:v>
                </c:pt>
                <c:pt idx="51">
                  <c:v>1.2868566343960966E-14</c:v>
                </c:pt>
                <c:pt idx="52">
                  <c:v>1.2868566343117847E-14</c:v>
                </c:pt>
                <c:pt idx="53">
                  <c:v>1.2868566342201872E-14</c:v>
                </c:pt>
                <c:pt idx="54">
                  <c:v>1.2868566341206724E-14</c:v>
                </c:pt>
                <c:pt idx="55">
                  <c:v>1.2868566340125581E-14</c:v>
                </c:pt>
                <c:pt idx="56">
                  <c:v>1.2868566338950988E-14</c:v>
                </c:pt>
                <c:pt idx="57">
                  <c:v>1.2868566337674882E-14</c:v>
                </c:pt>
                <c:pt idx="58">
                  <c:v>1.2868566336288497E-14</c:v>
                </c:pt>
                <c:pt idx="59">
                  <c:v>1.2868566334782282E-14</c:v>
                </c:pt>
                <c:pt idx="60">
                  <c:v>1.2868566333145897E-14</c:v>
                </c:pt>
                <c:pt idx="61">
                  <c:v>1.2868566331368086E-14</c:v>
                </c:pt>
                <c:pt idx="62">
                  <c:v>1.2868566329436623E-14</c:v>
                </c:pt>
                <c:pt idx="63">
                  <c:v>1.2868566327338225E-14</c:v>
                </c:pt>
                <c:pt idx="64">
                  <c:v>1.2868566325058481E-14</c:v>
                </c:pt>
                <c:pt idx="65">
                  <c:v>1.2868566322581717E-14</c:v>
                </c:pt>
                <c:pt idx="66">
                  <c:v>1.2868566319890885E-14</c:v>
                </c:pt>
                <c:pt idx="67">
                  <c:v>1.2868566316967501E-14</c:v>
                </c:pt>
                <c:pt idx="68">
                  <c:v>1.2868566313791463E-14</c:v>
                </c:pt>
                <c:pt idx="69">
                  <c:v>1.2868566310340931E-14</c:v>
                </c:pt>
                <c:pt idx="70">
                  <c:v>1.2868566306592178E-14</c:v>
                </c:pt>
                <c:pt idx="71">
                  <c:v>1.2868566302519446E-14</c:v>
                </c:pt>
                <c:pt idx="72">
                  <c:v>1.2868566298094726E-14</c:v>
                </c:pt>
                <c:pt idx="73">
                  <c:v>1.2868566293287597E-14</c:v>
                </c:pt>
                <c:pt idx="74">
                  <c:v>1.2868566288065004E-14</c:v>
                </c:pt>
                <c:pt idx="75">
                  <c:v>1.2868566282391046E-14</c:v>
                </c:pt>
                <c:pt idx="76">
                  <c:v>1.2868566276226715E-14</c:v>
                </c:pt>
                <c:pt idx="77">
                  <c:v>1.286856626952963E-14</c:v>
                </c:pt>
                <c:pt idx="78">
                  <c:v>1.2868566262253732E-14</c:v>
                </c:pt>
                <c:pt idx="79">
                  <c:v>1.2868566254349024E-14</c:v>
                </c:pt>
                <c:pt idx="80">
                  <c:v>1.2868566245761142E-14</c:v>
                </c:pt>
                <c:pt idx="81">
                  <c:v>1.2868566236431055E-14</c:v>
                </c:pt>
                <c:pt idx="82">
                  <c:v>1.2868566226294596E-14</c:v>
                </c:pt>
                <c:pt idx="83">
                  <c:v>1.2868566215282098E-14</c:v>
                </c:pt>
                <c:pt idx="84">
                  <c:v>1.2868566203317833E-14</c:v>
                </c:pt>
                <c:pt idx="85">
                  <c:v>1.286856619031954E-14</c:v>
                </c:pt>
                <c:pt idx="86">
                  <c:v>1.2868566176197882E-14</c:v>
                </c:pt>
                <c:pt idx="87">
                  <c:v>1.2868566160855738E-14</c:v>
                </c:pt>
                <c:pt idx="88">
                  <c:v>1.2868566144187634E-14</c:v>
                </c:pt>
                <c:pt idx="89">
                  <c:v>1.2868566126078988E-14</c:v>
                </c:pt>
                <c:pt idx="90">
                  <c:v>1.2868566106405292E-14</c:v>
                </c:pt>
                <c:pt idx="91">
                  <c:v>1.2868566085031277E-14</c:v>
                </c:pt>
                <c:pt idx="92">
                  <c:v>1.286856606181001E-14</c:v>
                </c:pt>
                <c:pt idx="93">
                  <c:v>1.2868566036581829E-14</c:v>
                </c:pt>
                <c:pt idx="94">
                  <c:v>1.2868566009173281E-14</c:v>
                </c:pt>
                <c:pt idx="95">
                  <c:v>1.2868565979395932E-14</c:v>
                </c:pt>
                <c:pt idx="96">
                  <c:v>1.2868565947045054E-14</c:v>
                </c:pt>
                <c:pt idx="97">
                  <c:v>1.2868565911898238E-14</c:v>
                </c:pt>
                <c:pt idx="98">
                  <c:v>1.2868565873713835E-14</c:v>
                </c:pt>
                <c:pt idx="99">
                  <c:v>1.2868565832229326E-14</c:v>
                </c:pt>
                <c:pt idx="100">
                  <c:v>1.2868565787159486E-14</c:v>
                </c:pt>
                <c:pt idx="101">
                  <c:v>1.2868565738194461E-14</c:v>
                </c:pt>
                <c:pt idx="102">
                  <c:v>1.2868565684997607E-14</c:v>
                </c:pt>
                <c:pt idx="103">
                  <c:v>1.2868565627203184E-14</c:v>
                </c:pt>
                <c:pt idx="104">
                  <c:v>1.2868565564413832E-14</c:v>
                </c:pt>
                <c:pt idx="105">
                  <c:v>1.2868565496197881E-14</c:v>
                </c:pt>
                <c:pt idx="106">
                  <c:v>1.2868565422086322E-14</c:v>
                </c:pt>
                <c:pt idx="107">
                  <c:v>1.2868565341569626E-14</c:v>
                </c:pt>
                <c:pt idx="108">
                  <c:v>1.2868565254094225E-14</c:v>
                </c:pt>
                <c:pt idx="109">
                  <c:v>1.2868565159058719E-14</c:v>
                </c:pt>
                <c:pt idx="110">
                  <c:v>1.2868565055809703E-14</c:v>
                </c:pt>
                <c:pt idx="111">
                  <c:v>1.2868564943637331E-14</c:v>
                </c:pt>
                <c:pt idx="112">
                  <c:v>1.2868564821770402E-14</c:v>
                </c:pt>
                <c:pt idx="113">
                  <c:v>1.2868564689371034E-14</c:v>
                </c:pt>
                <c:pt idx="114">
                  <c:v>1.2868564545528988E-14</c:v>
                </c:pt>
                <c:pt idx="115">
                  <c:v>1.2868564389255308E-14</c:v>
                </c:pt>
                <c:pt idx="116">
                  <c:v>1.2868564219475573E-14</c:v>
                </c:pt>
                <c:pt idx="117">
                  <c:v>1.2868564035022536E-14</c:v>
                </c:pt>
                <c:pt idx="118">
                  <c:v>1.2868563834628048E-14</c:v>
                </c:pt>
                <c:pt idx="119">
                  <c:v>1.2868563616914329E-14</c:v>
                </c:pt>
                <c:pt idx="120">
                  <c:v>1.2868563380384599E-14</c:v>
                </c:pt>
                <c:pt idx="121">
                  <c:v>1.2868563123412645E-14</c:v>
                </c:pt>
                <c:pt idx="122">
                  <c:v>1.2868562844231745E-14</c:v>
                </c:pt>
                <c:pt idx="123">
                  <c:v>1.2868562540922494E-14</c:v>
                </c:pt>
                <c:pt idx="124">
                  <c:v>1.2868562211399567E-14</c:v>
                </c:pt>
                <c:pt idx="125">
                  <c:v>1.2868561853397441E-14</c:v>
                </c:pt>
                <c:pt idx="126">
                  <c:v>1.2868561464454795E-14</c:v>
                </c:pt>
                <c:pt idx="127">
                  <c:v>1.2868561041897577E-14</c:v>
                </c:pt>
                <c:pt idx="128">
                  <c:v>1.2868560582820645E-14</c:v>
                </c:pt>
                <c:pt idx="129">
                  <c:v>1.2868560084067749E-14</c:v>
                </c:pt>
                <c:pt idx="130">
                  <c:v>1.2868559542209887E-14</c:v>
                </c:pt>
                <c:pt idx="131">
                  <c:v>1.2868558953521707E-14</c:v>
                </c:pt>
                <c:pt idx="132">
                  <c:v>1.2868558313955865E-14</c:v>
                </c:pt>
                <c:pt idx="133">
                  <c:v>1.286855761911526E-14</c:v>
                </c:pt>
                <c:pt idx="134">
                  <c:v>1.2868556864222754E-14</c:v>
                </c:pt>
                <c:pt idx="135">
                  <c:v>1.2868556044088342E-14</c:v>
                </c:pt>
                <c:pt idx="136">
                  <c:v>1.2868555153073473E-14</c:v>
                </c:pt>
                <c:pt idx="137">
                  <c:v>1.2868554185052299E-14</c:v>
                </c:pt>
                <c:pt idx="138">
                  <c:v>1.2868553133369542E-14</c:v>
                </c:pt>
                <c:pt idx="139">
                  <c:v>1.2868551990794744E-14</c:v>
                </c:pt>
                <c:pt idx="140">
                  <c:v>1.2868550749472552E-14</c:v>
                </c:pt>
                <c:pt idx="141">
                  <c:v>1.2868549400868708E-14</c:v>
                </c:pt>
                <c:pt idx="142">
                  <c:v>1.2868547935711428E-14</c:v>
                </c:pt>
                <c:pt idx="143">
                  <c:v>1.2868546343927577E-14</c:v>
                </c:pt>
                <c:pt idx="144">
                  <c:v>1.2868544614573487E-14</c:v>
                </c:pt>
                <c:pt idx="145">
                  <c:v>1.286854273575968E-14</c:v>
                </c:pt>
                <c:pt idx="146">
                  <c:v>1.2868540694569154E-14</c:v>
                </c:pt>
                <c:pt idx="147">
                  <c:v>1.2868538476968576E-14</c:v>
                </c:pt>
                <c:pt idx="148">
                  <c:v>1.286853606771176E-14</c:v>
                </c:pt>
                <c:pt idx="149">
                  <c:v>1.286853345023497E-14</c:v>
                </c:pt>
                <c:pt idx="150">
                  <c:v>1.2868530606542922E-14</c:v>
                </c:pt>
                <c:pt idx="151">
                  <c:v>1.286852751708516E-14</c:v>
                </c:pt>
                <c:pt idx="152">
                  <c:v>1.2868524160621596E-14</c:v>
                </c:pt>
                <c:pt idx="153">
                  <c:v>1.2868520514076564E-14</c:v>
                </c:pt>
                <c:pt idx="154">
                  <c:v>1.2868516552380101E-14</c:v>
                </c:pt>
                <c:pt idx="155">
                  <c:v>1.2868512248295708E-14</c:v>
                </c:pt>
                <c:pt idx="156">
                  <c:v>1.2868507572233024E-14</c:v>
                </c:pt>
                <c:pt idx="157">
                  <c:v>1.2868502492044498E-14</c:v>
                </c:pt>
                <c:pt idx="158">
                  <c:v>1.2868496972804311E-14</c:v>
                </c:pt>
                <c:pt idx="159">
                  <c:v>1.2868490976568409E-14</c:v>
                </c:pt>
                <c:pt idx="160">
                  <c:v>1.2868484462113579E-14</c:v>
                </c:pt>
                <c:pt idx="161">
                  <c:v>1.2868477384654137E-14</c:v>
                </c:pt>
                <c:pt idx="162">
                  <c:v>1.2868469695534093E-14</c:v>
                </c:pt>
                <c:pt idx="163">
                  <c:v>1.2868461341892669E-14</c:v>
                </c:pt>
                <c:pt idx="164">
                  <c:v>1.2868452266301005E-14</c:v>
                </c:pt>
                <c:pt idx="165">
                  <c:v>1.2868442406367449E-14</c:v>
                </c:pt>
                <c:pt idx="166">
                  <c:v>1.2868431694308666E-14</c:v>
                </c:pt>
                <c:pt idx="167">
                  <c:v>1.2868420056483853E-14</c:v>
                </c:pt>
                <c:pt idx="168">
                  <c:v>1.286840741288854E-14</c:v>
                </c:pt>
                <c:pt idx="169">
                  <c:v>1.2868393676604874E-14</c:v>
                </c:pt>
                <c:pt idx="170">
                  <c:v>1.2868378753204165E-14</c:v>
                </c:pt>
                <c:pt idx="171">
                  <c:v>1.2868362540098096E-14</c:v>
                </c:pt>
                <c:pt idx="172">
                  <c:v>1.2868344925833678E-14</c:v>
                </c:pt>
                <c:pt idx="173">
                  <c:v>1.2868325789327447E-14</c:v>
                </c:pt>
                <c:pt idx="174">
                  <c:v>1.2868304999033499E-14</c:v>
                </c:pt>
                <c:pt idx="175">
                  <c:v>1.2868282412039625E-14</c:v>
                </c:pt>
                <c:pt idx="176">
                  <c:v>1.2868257873085537E-14</c:v>
                </c:pt>
                <c:pt idx="177">
                  <c:v>1.2868231213496133E-14</c:v>
                </c:pt>
                <c:pt idx="178">
                  <c:v>1.2868202250022883E-14</c:v>
                </c:pt>
                <c:pt idx="179">
                  <c:v>1.2868170783585052E-14</c:v>
                </c:pt>
                <c:pt idx="180">
                  <c:v>1.2868136597902326E-14</c:v>
                </c:pt>
                <c:pt idx="181">
                  <c:v>1.2868099458009443E-14</c:v>
                </c:pt>
                <c:pt idx="182">
                  <c:v>1.2868059108642615E-14</c:v>
                </c:pt>
                <c:pt idx="183">
                  <c:v>1.286801527248679E-14</c:v>
                </c:pt>
                <c:pt idx="184">
                  <c:v>1.286796764827159E-14</c:v>
                </c:pt>
                <c:pt idx="185">
                  <c:v>1.2867915908703189E-14</c:v>
                </c:pt>
                <c:pt idx="186">
                  <c:v>1.2867859698217657E-14</c:v>
                </c:pt>
                <c:pt idx="187">
                  <c:v>1.2867798630540715E-14</c:v>
                </c:pt>
                <c:pt idx="188">
                  <c:v>1.2867732286037108E-14</c:v>
                </c:pt>
                <c:pt idx="189">
                  <c:v>1.286766020883144E-14</c:v>
                </c:pt>
                <c:pt idx="190">
                  <c:v>1.2867581903681038E-14</c:v>
                </c:pt>
                <c:pt idx="191">
                  <c:v>1.2867496832579398E-14</c:v>
                </c:pt>
                <c:pt idx="192">
                  <c:v>1.2867404411067031E-14</c:v>
                </c:pt>
                <c:pt idx="193">
                  <c:v>1.2867304004224873E-14</c:v>
                </c:pt>
                <c:pt idx="194">
                  <c:v>1.2867194922322689E-14</c:v>
                </c:pt>
                <c:pt idx="195">
                  <c:v>1.2867076416093248E-14</c:v>
                </c:pt>
                <c:pt idx="196">
                  <c:v>1.2866947671599954E-14</c:v>
                </c:pt>
                <c:pt idx="197">
                  <c:v>1.2866807804663429E-14</c:v>
                </c:pt>
                <c:pt idx="198">
                  <c:v>1.2866655854809072E-14</c:v>
                </c:pt>
                <c:pt idx="199">
                  <c:v>1.2866490778694956E-14</c:v>
                </c:pt>
                <c:pt idx="200">
                  <c:v>1.2866311442975613E-14</c:v>
                </c:pt>
                <c:pt idx="201">
                  <c:v>1.2866116616553618E-14</c:v>
                </c:pt>
                <c:pt idx="202">
                  <c:v>1.2865904962167104E-14</c:v>
                </c:pt>
                <c:pt idx="203">
                  <c:v>1.2865675027256435E-14</c:v>
                </c:pt>
                <c:pt idx="204">
                  <c:v>1.2865425234049349E-14</c:v>
                </c:pt>
                <c:pt idx="205">
                  <c:v>1.2865153868797971E-14</c:v>
                </c:pt>
                <c:pt idx="206">
                  <c:v>1.2864859070096223E-14</c:v>
                </c:pt>
                <c:pt idx="207">
                  <c:v>1.28645388162001E-14</c:v>
                </c:pt>
                <c:pt idx="208">
                  <c:v>1.2864190911266609E-14</c:v>
                </c:pt>
                <c:pt idx="209">
                  <c:v>1.2863812970420941E-14</c:v>
                </c:pt>
                <c:pt idx="210">
                  <c:v>1.2863402403553289E-14</c:v>
                </c:pt>
                <c:pt idx="211">
                  <c:v>1.2862956397739602E-14</c:v>
                </c:pt>
                <c:pt idx="212">
                  <c:v>1.2862471898171262E-14</c:v>
                </c:pt>
                <c:pt idx="213">
                  <c:v>1.2861945587470344E-14</c:v>
                </c:pt>
                <c:pt idx="214">
                  <c:v>1.2861373863256582E-14</c:v>
                </c:pt>
                <c:pt idx="215">
                  <c:v>1.2860752813822208E-14</c:v>
                </c:pt>
                <c:pt idx="216">
                  <c:v>1.2860078191759488E-14</c:v>
                </c:pt>
                <c:pt idx="217">
                  <c:v>1.2859345385373838E-14</c:v>
                </c:pt>
                <c:pt idx="218">
                  <c:v>1.285854938770257E-14</c:v>
                </c:pt>
                <c:pt idx="219">
                  <c:v>1.285768476294637E-14</c:v>
                </c:pt>
                <c:pt idx="220">
                  <c:v>1.285674561010556E-14</c:v>
                </c:pt>
                <c:pt idx="221">
                  <c:v>1.2855725523598785E-14</c:v>
                </c:pt>
                <c:pt idx="222">
                  <c:v>1.2854617550625531E-14</c:v>
                </c:pt>
                <c:pt idx="223">
                  <c:v>1.285341414501742E-14</c:v>
                </c:pt>
                <c:pt idx="224">
                  <c:v>1.2852107117305465E-14</c:v>
                </c:pt>
                <c:pt idx="225">
                  <c:v>1.2850687580712961E-14</c:v>
                </c:pt>
                <c:pt idx="226">
                  <c:v>1.2849145892764297E-14</c:v>
                </c:pt>
                <c:pt idx="227">
                  <c:v>1.2847471592181359E-14</c:v>
                </c:pt>
                <c:pt idx="228">
                  <c:v>1.2845653330719121E-14</c:v>
                </c:pt>
                <c:pt idx="229">
                  <c:v>1.2843678799572646E-14</c:v>
                </c:pt>
                <c:pt idx="230">
                  <c:v>1.284153464996784E-14</c:v>
                </c:pt>
                <c:pt idx="231">
                  <c:v>1.2839206407528991E-14</c:v>
                </c:pt>
                <c:pt idx="232">
                  <c:v>1.2836678379997845E-14</c:v>
                </c:pt>
                <c:pt idx="233">
                  <c:v>1.2833933557861192E-14</c:v>
                </c:pt>
                <c:pt idx="234">
                  <c:v>1.2830953507428807E-14</c:v>
                </c:pt>
                <c:pt idx="235">
                  <c:v>1.2827718255890219E-14</c:v>
                </c:pt>
                <c:pt idx="236">
                  <c:v>1.2824206167869217E-14</c:v>
                </c:pt>
                <c:pt idx="237">
                  <c:v>1.2820393812989053E-14</c:v>
                </c:pt>
                <c:pt idx="238">
                  <c:v>1.2816255823961689E-14</c:v>
                </c:pt>
                <c:pt idx="239">
                  <c:v>1.281176474472055E-14</c:v>
                </c:pt>
                <c:pt idx="240">
                  <c:v>1.2806890868131781E-14</c:v>
                </c:pt>
                <c:pt idx="241">
                  <c:v>1.2801602062843973E-14</c:v>
                </c:pt>
                <c:pt idx="242">
                  <c:v>1.2795863588874226E-14</c:v>
                </c:pt>
                <c:pt idx="243">
                  <c:v>1.2789637901581362E-14</c:v>
                </c:pt>
                <c:pt idx="244">
                  <c:v>1.27828844437474E-14</c:v>
                </c:pt>
                <c:pt idx="245">
                  <c:v>1.2775559425580347E-14</c:v>
                </c:pt>
                <c:pt idx="246">
                  <c:v>1.2767615592568374E-14</c:v>
                </c:pt>
                <c:pt idx="247">
                  <c:v>1.2759001981260512E-14</c:v>
                </c:pt>
                <c:pt idx="248">
                  <c:v>1.2749663663229417E-14</c:v>
                </c:pt>
                <c:pt idx="249">
                  <c:v>1.273954147768963E-14</c:v>
                </c:pt>
                <c:pt idx="250">
                  <c:v>1.2728571753508242E-14</c:v>
                </c:pt>
                <c:pt idx="251">
                  <c:v>1.2716686021658519E-14</c:v>
                </c:pt>
                <c:pt idx="252">
                  <c:v>1.2703810719538179E-14</c:v>
                </c:pt>
                <c:pt idx="253">
                  <c:v>1.2689866889008338E-14</c:v>
                </c:pt>
                <c:pt idx="254">
                  <c:v>1.2674769870515281E-14</c:v>
                </c:pt>
                <c:pt idx="255">
                  <c:v>1.2658428996239232E-14</c:v>
                </c:pt>
                <c:pt idx="256">
                  <c:v>1.2640747285881141E-14</c:v>
                </c:pt>
                <c:pt idx="257">
                  <c:v>1.2621621149453355E-14</c:v>
                </c:pt>
                <c:pt idx="258">
                  <c:v>1.2600940102288243E-14</c:v>
                </c:pt>
                <c:pt idx="259">
                  <c:v>1.2578586498421491E-14</c:v>
                </c:pt>
                <c:pt idx="260">
                  <c:v>1.2554435289543285E-14</c:v>
                </c:pt>
                <c:pt idx="261">
                  <c:v>1.2528353817836066E-14</c:v>
                </c:pt>
                <c:pt idx="262">
                  <c:v>1.250020165222198E-14</c:v>
                </c:pt>
                <c:pt idx="263">
                  <c:v>1.2469830478810879E-14</c:v>
                </c:pt>
                <c:pt idx="264">
                  <c:v>1.2437084057646007E-14</c:v>
                </c:pt>
                <c:pt idx="265">
                  <c:v>1.2401798259157665E-14</c:v>
                </c:pt>
                <c:pt idx="266">
                  <c:v>1.2363801195009528E-14</c:v>
                </c:pt>
                <c:pt idx="267">
                  <c:v>1.2322913459202762E-14</c:v>
                </c:pt>
                <c:pt idx="268">
                  <c:v>1.2278948496319354E-14</c:v>
                </c:pt>
                <c:pt idx="269">
                  <c:v>1.2231713114552612E-14</c:v>
                </c:pt>
                <c:pt idx="270">
                  <c:v>1.2181008161592551E-14</c:v>
                </c:pt>
                <c:pt idx="271">
                  <c:v>1.2126629381390216E-14</c:v>
                </c:pt>
                <c:pt idx="272">
                  <c:v>1.2068368469196019E-14</c:v>
                </c:pt>
                <c:pt idx="273">
                  <c:v>1.2006014340915825E-14</c:v>
                </c:pt>
                <c:pt idx="274">
                  <c:v>1.1939354630620149E-14</c:v>
                </c:pt>
                <c:pt idx="275">
                  <c:v>1.1868177426844156E-14</c:v>
                </c:pt>
                <c:pt idx="276">
                  <c:v>1.1792273254011456E-14</c:v>
                </c:pt>
                <c:pt idx="277">
                  <c:v>1.1711437299817028E-14</c:v>
                </c:pt>
                <c:pt idx="278">
                  <c:v>1.1625471882665983E-14</c:v>
                </c:pt>
                <c:pt idx="279">
                  <c:v>1.153418914530135E-14</c:v>
                </c:pt>
                <c:pt idx="280">
                  <c:v>1.1437413951653632E-14</c:v>
                </c:pt>
                <c:pt idx="281">
                  <c:v>1.1334986953892153E-14</c:v>
                </c:pt>
                <c:pt idx="282">
                  <c:v>1.1226767785936299E-14</c:v>
                </c:pt>
                <c:pt idx="283">
                  <c:v>1.1112638328694185E-14</c:v>
                </c:pt>
                <c:pt idx="284">
                  <c:v>1.0992505981543456E-14</c:v>
                </c:pt>
                <c:pt idx="285">
                  <c:v>1.0866306864660135E-14</c:v>
                </c:pt>
                <c:pt idx="286">
                  <c:v>1.073400886841955E-14</c:v>
                </c:pt>
                <c:pt idx="287">
                  <c:v>1.0595614459955519E-14</c:v>
                </c:pt>
                <c:pt idx="288">
                  <c:v>1.0451163153777807E-14</c:v>
                </c:pt>
                <c:pt idx="289">
                  <c:v>1.0300733553747119E-14</c:v>
                </c:pt>
                <c:pt idx="290">
                  <c:v>1.0144444878188819E-14</c:v>
                </c:pt>
                <c:pt idx="291">
                  <c:v>9.9824578887824371E-15</c:v>
                </c:pt>
                <c:pt idx="292">
                  <c:v>9.8149751571291932E-15</c:v>
                </c:pt>
                <c:pt idx="293">
                  <c:v>9.6422406203035041E-15</c:v>
                </c:pt>
                <c:pt idx="294">
                  <c:v>9.4645383976547387E-15</c:v>
                </c:pt>
                <c:pt idx="295">
                  <c:v>9.2821908647503335E-15</c:v>
                </c:pt>
                <c:pt idx="296">
                  <c:v>9.0955560054942543E-15</c:v>
                </c:pt>
                <c:pt idx="297">
                  <c:v>8.9050240887831187E-15</c:v>
                </c:pt>
                <c:pt idx="298">
                  <c:v>8.7110137401599814E-15</c:v>
                </c:pt>
                <c:pt idx="299">
                  <c:v>8.5139675004079439E-15</c:v>
                </c:pt>
                <c:pt idx="300">
                  <c:v>8.3143469806522267E-15</c:v>
                </c:pt>
                <c:pt idx="301">
                  <c:v>8.1126277363275163E-15</c:v>
                </c:pt>
                <c:pt idx="302">
                  <c:v>7.9092939896580876E-15</c:v>
                </c:pt>
                <c:pt idx="303">
                  <c:v>7.7048333318286573E-15</c:v>
                </c:pt>
                <c:pt idx="304">
                  <c:v>7.4997315319087979E-15</c:v>
                </c:pt>
                <c:pt idx="305">
                  <c:v>7.2944675703291948E-15</c:v>
                </c:pt>
                <c:pt idx="306">
                  <c:v>7.0895090010820336E-15</c:v>
                </c:pt>
                <c:pt idx="307">
                  <c:v>6.8853077298529629E-15</c:v>
                </c:pt>
                <c:pt idx="308">
                  <c:v>6.682296276128869E-15</c:v>
                </c:pt>
                <c:pt idx="309">
                  <c:v>6.4808845671319302E-15</c:v>
                </c:pt>
                <c:pt idx="310">
                  <c:v>6.2814572913165574E-15</c:v>
                </c:pt>
                <c:pt idx="311">
                  <c:v>6.0843718200974397E-15</c:v>
                </c:pt>
                <c:pt idx="312">
                  <c:v>5.8899566892425418E-15</c:v>
                </c:pt>
                <c:pt idx="313">
                  <c:v>5.698510616529361E-15</c:v>
                </c:pt>
                <c:pt idx="314">
                  <c:v>5.5103020201768445E-15</c:v>
                </c:pt>
                <c:pt idx="315">
                  <c:v>5.3255689933695141E-15</c:v>
                </c:pt>
                <c:pt idx="316">
                  <c:v>5.1445196838448957E-15</c:v>
                </c:pt>
                <c:pt idx="317">
                  <c:v>4.9673330238356946E-15</c:v>
                </c:pt>
                <c:pt idx="318">
                  <c:v>4.7941597543553766E-15</c:v>
                </c:pt>
                <c:pt idx="319">
                  <c:v>4.6251236885314406E-15</c:v>
                </c:pt>
                <c:pt idx="320">
                  <c:v>4.4603231610374192E-15</c:v>
                </c:pt>
                <c:pt idx="321">
                  <c:v>4.2998326142619431E-15</c:v>
                </c:pt>
                <c:pt idx="322">
                  <c:v>4.1437042763101472E-15</c:v>
                </c:pt>
                <c:pt idx="323">
                  <c:v>3.9919698909270536E-15</c:v>
                </c:pt>
                <c:pt idx="324">
                  <c:v>3.8446424646778281E-15</c:v>
                </c:pt>
                <c:pt idx="325">
                  <c:v>3.7017180019791772E-15</c:v>
                </c:pt>
                <c:pt idx="326">
                  <c:v>3.5631772036668497E-15</c:v>
                </c:pt>
                <c:pt idx="327">
                  <c:v>3.4289871095684795E-15</c:v>
                </c:pt>
                <c:pt idx="328">
                  <c:v>3.2991026699361727E-15</c:v>
                </c:pt>
                <c:pt idx="329">
                  <c:v>3.1734682345236552E-15</c:v>
                </c:pt>
                <c:pt idx="330">
                  <c:v>3.0520189515422034E-15</c:v>
                </c:pt>
                <c:pt idx="331">
                  <c:v>2.9346820716961202E-15</c:v>
                </c:pt>
                <c:pt idx="332">
                  <c:v>2.8213781549993796E-15</c:v>
                </c:pt>
                <c:pt idx="333">
                  <c:v>2.7120221801382016E-15</c:v>
                </c:pt>
                <c:pt idx="334">
                  <c:v>2.6065245578074479E-15</c:v>
                </c:pt>
                <c:pt idx="335">
                  <c:v>2.5047920507545437E-15</c:v>
                </c:pt>
                <c:pt idx="336">
                  <c:v>2.4067286042544793E-15</c:v>
                </c:pt>
                <c:pt idx="337">
                  <c:v>2.3122360914598149E-15</c:v>
                </c:pt>
                <c:pt idx="338">
                  <c:v>2.2212149785586686E-15</c:v>
                </c:pt>
                <c:pt idx="339">
                  <c:v>2.1335649149720505E-15</c:v>
                </c:pt>
                <c:pt idx="340">
                  <c:v>2.0491852539633371E-15</c:v>
                </c:pt>
                <c:pt idx="341">
                  <c:v>1.9679755090486772E-15</c:v>
                </c:pt>
                <c:pt idx="342">
                  <c:v>1.8898357515143403E-15</c:v>
                </c:pt>
                <c:pt idx="343">
                  <c:v>1.8146669541891927E-15</c:v>
                </c:pt>
                <c:pt idx="344">
                  <c:v>1.7423712864072148E-15</c:v>
                </c:pt>
                <c:pt idx="345">
                  <c:v>1.6728523648428379E-15</c:v>
                </c:pt>
                <c:pt idx="346">
                  <c:v>1.6060154646238436E-15</c:v>
                </c:pt>
                <c:pt idx="347">
                  <c:v>1.5417676948349814E-15</c:v>
                </c:pt>
                <c:pt idx="348">
                  <c:v>1.4800181422273626E-15</c:v>
                </c:pt>
                <c:pt idx="349">
                  <c:v>1.4206779866521998E-15</c:v>
                </c:pt>
                <c:pt idx="350">
                  <c:v>1.3636605914473837E-15</c:v>
                </c:pt>
                <c:pt idx="351">
                  <c:v>1.308881571725095E-15</c:v>
                </c:pt>
                <c:pt idx="352">
                  <c:v>1.2562588432416738E-15</c:v>
                </c:pt>
                <c:pt idx="353">
                  <c:v>1.2057126542787219E-15</c:v>
                </c:pt>
                <c:pt idx="354">
                  <c:v>1.157165602727774E-15</c:v>
                </c:pt>
                <c:pt idx="355">
                  <c:v>1.1105426403508749E-15</c:v>
                </c:pt>
                <c:pt idx="356">
                  <c:v>1.0657710659860016E-15</c:v>
                </c:pt>
                <c:pt idx="357">
                  <c:v>1.0227805092787073E-15</c:v>
                </c:pt>
                <c:pt idx="358">
                  <c:v>9.8150290634998116E-16</c:v>
                </c:pt>
                <c:pt idx="359">
                  <c:v>9.4187246865378107E-16</c:v>
                </c:pt>
                <c:pt idx="360">
                  <c:v>9.0382564613561944E-16</c:v>
                </c:pt>
                <c:pt idx="361">
                  <c:v>8.6730108567457312E-16</c:v>
                </c:pt>
                <c:pt idx="362">
                  <c:v>8.3223958567510516E-16</c:v>
                </c:pt>
                <c:pt idx="363">
                  <c:v>7.9858404757023772E-16</c:v>
                </c:pt>
                <c:pt idx="364">
                  <c:v>7.6627942490367299E-16</c:v>
                </c:pt>
                <c:pt idx="365">
                  <c:v>7.3527267057428771E-16</c:v>
                </c:pt>
                <c:pt idx="366">
                  <c:v>7.0551268275114157E-16</c:v>
                </c:pt>
                <c:pt idx="367">
                  <c:v>6.7695024990012118E-16</c:v>
                </c:pt>
                <c:pt idx="368">
                  <c:v>6.4953799530347525E-16</c:v>
                </c:pt>
                <c:pt idx="369">
                  <c:v>6.2323032140066298E-16</c:v>
                </c:pt>
                <c:pt idx="370">
                  <c:v>5.9798335423176455E-16</c:v>
                </c:pt>
                <c:pt idx="371">
                  <c:v>5.7375488822321359E-16</c:v>
                </c:pt>
                <c:pt idx="372">
                  <c:v>5.505043315188702E-16</c:v>
                </c:pt>
                <c:pt idx="373">
                  <c:v>5.281926520271072E-16</c:v>
                </c:pt>
                <c:pt idx="374">
                  <c:v>5.0678232432611281E-16</c:v>
                </c:pt>
                <c:pt idx="375">
                  <c:v>4.8623727754470069E-16</c:v>
                </c:pt>
                <c:pt idx="376">
                  <c:v>4.6652284431396545E-16</c:v>
                </c:pt>
                <c:pt idx="377">
                  <c:v>4.476057108661228E-16</c:v>
                </c:pt>
                <c:pt idx="378">
                  <c:v>4.2945386834013854E-16</c:v>
                </c:pt>
                <c:pt idx="379">
                  <c:v>4.12036565339334E-16</c:v>
                </c:pt>
                <c:pt idx="380">
                  <c:v>3.9532426177357941E-16</c:v>
                </c:pt>
                <c:pt idx="381">
                  <c:v>3.7928858400786956E-16</c:v>
                </c:pt>
                <c:pt idx="382">
                  <c:v>3.6390228132973667E-16</c:v>
                </c:pt>
                <c:pt idx="383">
                  <c:v>3.4913918373995902E-16</c:v>
                </c:pt>
                <c:pt idx="384">
                  <c:v>3.3497416106416576E-16</c:v>
                </c:pt>
                <c:pt idx="385">
                  <c:v>3.2138308337720696E-16</c:v>
                </c:pt>
                <c:pt idx="386">
                  <c:v>3.0834278272717393E-16</c:v>
                </c:pt>
                <c:pt idx="387">
                  <c:v>2.958310161419216E-16</c:v>
                </c:pt>
                <c:pt idx="388">
                  <c:v>2.8382642989751097E-16</c:v>
                </c:pt>
                <c:pt idx="389">
                  <c:v>2.7230852502518197E-16</c:v>
                </c:pt>
                <c:pt idx="390">
                  <c:v>2.6125762403122863E-16</c:v>
                </c:pt>
                <c:pt idx="391">
                  <c:v>2.5065483880231115E-16</c:v>
                </c:pt>
                <c:pt idx="392">
                  <c:v>2.4048203966733035E-16</c:v>
                </c:pt>
                <c:pt idx="393">
                  <c:v>2.3072182558596529E-16</c:v>
                </c:pt>
                <c:pt idx="394">
                  <c:v>2.2135749543316768E-16</c:v>
                </c:pt>
                <c:pt idx="395">
                  <c:v>2.1237302034845691E-16</c:v>
                </c:pt>
                <c:pt idx="396">
                  <c:v>2.0375301711851067E-16</c:v>
                </c:pt>
                <c:pt idx="397">
                  <c:v>1.9548272256155169E-16</c:v>
                </c:pt>
                <c:pt idx="398">
                  <c:v>1.8754796888199769E-16</c:v>
                </c:pt>
                <c:pt idx="399">
                  <c:v>1.7993515996414418E-16</c:v>
                </c:pt>
                <c:pt idx="400">
                  <c:v>1.7263124857391138E-16</c:v>
                </c:pt>
                <c:pt idx="401">
                  <c:v>1.6562371443813684E-16</c:v>
                </c:pt>
                <c:pt idx="402">
                  <c:v>1.5890054317139654E-16</c:v>
                </c:pt>
                <c:pt idx="403">
                  <c:v>1.5245020602087927E-16</c:v>
                </c:pt>
                <c:pt idx="404">
                  <c:v>1.4626164040049885E-16</c:v>
                </c:pt>
                <c:pt idx="405">
                  <c:v>1.4032423118604745E-16</c:v>
                </c:pt>
                <c:pt idx="406">
                  <c:v>1.3462779274391513E-16</c:v>
                </c:pt>
                <c:pt idx="407">
                  <c:v>1.2916255166661529E-16</c:v>
                </c:pt>
                <c:pt idx="408">
                  <c:v>1.2391913018906566E-16</c:v>
                </c:pt>
                <c:pt idx="409">
                  <c:v>1.1888853026036336E-16</c:v>
                </c:pt>
                <c:pt idx="410">
                  <c:v>1.1406211824650466E-16</c:v>
                </c:pt>
                <c:pt idx="411">
                  <c:v>1.0943161024027584E-16</c:v>
                </c:pt>
                <c:pt idx="412">
                  <c:v>1.0498905795528564E-16</c:v>
                </c:pt>
                <c:pt idx="413">
                  <c:v>1.0072683518185518E-16</c:v>
                </c:pt>
                <c:pt idx="414">
                  <c:v>9.6637624783224955E-17</c:v>
                </c:pt>
                <c:pt idx="415">
                  <c:v>9.2714406211253262E-17</c:v>
                </c:pt>
                <c:pt idx="416">
                  <c:v>8.8950443521506737E-17</c:v>
                </c:pt>
                <c:pt idx="417">
                  <c:v>8.533927386833889E-17</c:v>
                </c:pt>
                <c:pt idx="418">
                  <c:v>8.1874696461239255E-17</c:v>
                </c:pt>
                <c:pt idx="419">
                  <c:v>7.8550761964407498E-17</c:v>
                </c:pt>
                <c:pt idx="420">
                  <c:v>7.5361762322157801E-17</c:v>
                </c:pt>
                <c:pt idx="421">
                  <c:v>7.2302220993393168E-17</c:v>
                </c:pt>
                <c:pt idx="422">
                  <c:v>6.9366883579014695E-17</c:v>
                </c:pt>
                <c:pt idx="423">
                  <c:v>6.6550708826724981E-17</c:v>
                </c:pt>
                <c:pt idx="424">
                  <c:v>6.3848859998267575E-17</c:v>
                </c:pt>
                <c:pt idx="425">
                  <c:v>6.1256696584713151E-17</c:v>
                </c:pt>
                <c:pt idx="426">
                  <c:v>5.8769766355944312E-17</c:v>
                </c:pt>
                <c:pt idx="427">
                  <c:v>5.6383797731026308E-17</c:v>
                </c:pt>
                <c:pt idx="428">
                  <c:v>5.4094692456653129E-17</c:v>
                </c:pt>
                <c:pt idx="429">
                  <c:v>5.1898518581363859E-17</c:v>
                </c:pt>
                <c:pt idx="430">
                  <c:v>4.9791503713687634E-17</c:v>
                </c:pt>
                <c:pt idx="431">
                  <c:v>4.7770028552850192E-17</c:v>
                </c:pt>
                <c:pt idx="432">
                  <c:v>4.5830620681105238E-17</c:v>
                </c:pt>
                <c:pt idx="433">
                  <c:v>4.3969948607191739E-17</c:v>
                </c:pt>
                <c:pt idx="434">
                  <c:v>4.2184816050828495E-17</c:v>
                </c:pt>
                <c:pt idx="435">
                  <c:v>4.0472156458546456E-17</c:v>
                </c:pt>
                <c:pt idx="436">
                  <c:v>3.882902774155736E-17</c:v>
                </c:pt>
                <c:pt idx="437">
                  <c:v>3.7252607226711342E-17</c:v>
                </c:pt>
                <c:pt idx="438">
                  <c:v>3.5740186811957373E-17</c:v>
                </c:pt>
                <c:pt idx="439">
                  <c:v>3.4289168318061424E-17</c:v>
                </c:pt>
                <c:pt idx="440">
                  <c:v>3.2897059028665135E-17</c:v>
                </c:pt>
                <c:pt idx="441">
                  <c:v>3.1561467411079114E-17</c:v>
                </c:pt>
                <c:pt idx="442">
                  <c:v>3.0280099010517292E-17</c:v>
                </c:pt>
                <c:pt idx="443">
                  <c:v>2.9050752510760234E-17</c:v>
                </c:pt>
                <c:pt idx="444">
                  <c:v>2.7871315954524864E-17</c:v>
                </c:pt>
                <c:pt idx="445">
                  <c:v>2.6739763117080293E-17</c:v>
                </c:pt>
                <c:pt idx="446">
                  <c:v>2.5654150026915154E-17</c:v>
                </c:pt>
                <c:pt idx="447">
                  <c:v>2.4612611627504128E-17</c:v>
                </c:pt>
                <c:pt idx="448">
                  <c:v>2.3613358574464113E-17</c:v>
                </c:pt>
                <c:pt idx="449">
                  <c:v>2.2654674162622835E-17</c:v>
                </c:pt>
                <c:pt idx="450">
                  <c:v>2.1734911377735061E-17</c:v>
                </c:pt>
                <c:pt idx="451">
                  <c:v>2.085249006780271E-17</c:v>
                </c:pt>
                <c:pt idx="452">
                  <c:v>2.0005894229150925E-17</c:v>
                </c:pt>
                <c:pt idx="453">
                  <c:v>1.9193669402614904E-17</c:v>
                </c:pt>
                <c:pt idx="454">
                  <c:v>1.8414420175371451E-17</c:v>
                </c:pt>
                <c:pt idx="455">
                  <c:v>1.766680778413716E-17</c:v>
                </c:pt>
                <c:pt idx="456">
                  <c:v>1.69495478156234E-17</c:v>
                </c:pt>
                <c:pt idx="457">
                  <c:v>1.6261408000305688E-17</c:v>
                </c:pt>
                <c:pt idx="458">
                  <c:v>1.5601206095724351E-17</c:v>
                </c:pt>
                <c:pt idx="459">
                  <c:v>1.4967807855685873E-17</c:v>
                </c:pt>
                <c:pt idx="460">
                  <c:v>1.4360125081882461E-17</c:v>
                </c:pt>
                <c:pt idx="461">
                  <c:v>1.3777113754586802E-17</c:v>
                </c:pt>
                <c:pt idx="462">
                  <c:v>1.3217772239214399E-17</c:v>
                </c:pt>
                <c:pt idx="463">
                  <c:v>1.2681139565677354E-17</c:v>
                </c:pt>
                <c:pt idx="464">
                  <c:v>1.2166293777576019E-17</c:v>
                </c:pt>
                <c:pt idx="465">
                  <c:v>1.1672350348394765E-17</c:v>
                </c:pt>
                <c:pt idx="466">
                  <c:v>1.1198460661985653E-17</c:v>
                </c:pt>
                <c:pt idx="467">
                  <c:v>1.0743810554729279E-17</c:v>
                </c:pt>
                <c:pt idx="468">
                  <c:v>1.0307618916871775E-17</c:v>
                </c:pt>
                <c:pt idx="469">
                  <c:v>9.8891363506362649E-18</c:v>
                </c:pt>
                <c:pt idx="470">
                  <c:v>9.4876438828052034E-18</c:v>
                </c:pt>
                <c:pt idx="471">
                  <c:v>9.1024517295625683E-18</c:v>
                </c:pt>
                <c:pt idx="472">
                  <c:v>8.7328981114766433E-18</c:v>
                </c:pt>
                <c:pt idx="473">
                  <c:v>8.3783481165863394E-18</c:v>
                </c:pt>
                <c:pt idx="474">
                  <c:v>8.0381926096407657E-18</c:v>
                </c:pt>
                <c:pt idx="475">
                  <c:v>7.711847185617687E-18</c:v>
                </c:pt>
                <c:pt idx="476">
                  <c:v>7.3987511657244139E-18</c:v>
                </c:pt>
                <c:pt idx="477">
                  <c:v>7.0983666341566092E-18</c:v>
                </c:pt>
                <c:pt idx="478">
                  <c:v>6.8101775139605003E-18</c:v>
                </c:pt>
                <c:pt idx="479">
                  <c:v>6.5336886804118762E-18</c:v>
                </c:pt>
                <c:pt idx="480">
                  <c:v>6.2684251103885226E-18</c:v>
                </c:pt>
                <c:pt idx="481">
                  <c:v>6.0139310662751223E-18</c:v>
                </c:pt>
                <c:pt idx="482">
                  <c:v>5.7697693129995427E-18</c:v>
                </c:pt>
                <c:pt idx="483">
                  <c:v>5.5355203668546547E-18</c:v>
                </c:pt>
                <c:pt idx="484">
                  <c:v>5.3107817748162286E-18</c:v>
                </c:pt>
                <c:pt idx="485">
                  <c:v>5.0951674231185723E-18</c:v>
                </c:pt>
                <c:pt idx="486">
                  <c:v>4.8883068739002493E-18</c:v>
                </c:pt>
                <c:pt idx="487">
                  <c:v>4.6898447287806435E-18</c:v>
                </c:pt>
                <c:pt idx="488">
                  <c:v>4.4994400182737308E-18</c:v>
                </c:pt>
                <c:pt idx="489">
                  <c:v>4.3167656159906115E-18</c:v>
                </c:pt>
                <c:pt idx="490">
                  <c:v>4.1415076766241541E-18</c:v>
                </c:pt>
                <c:pt idx="491">
                  <c:v>3.9733650967504983E-18</c:v>
                </c:pt>
                <c:pt idx="492">
                  <c:v>3.8120489975211165E-18</c:v>
                </c:pt>
                <c:pt idx="493">
                  <c:v>3.65728222835663E-18</c:v>
                </c:pt>
                <c:pt idx="494">
                  <c:v>3.5087988907900522E-18</c:v>
                </c:pt>
                <c:pt idx="495">
                  <c:v>3.366343881641062E-18</c:v>
                </c:pt>
                <c:pt idx="496">
                  <c:v>3.2296724547370196E-18</c:v>
                </c:pt>
                <c:pt idx="497">
                  <c:v>3.0985498004272783E-18</c:v>
                </c:pt>
                <c:pt idx="498">
                  <c:v>2.9727506421688112E-18</c:v>
                </c:pt>
                <c:pt idx="499">
                  <c:v>2.8520588494899511E-18</c:v>
                </c:pt>
                <c:pt idx="500">
                  <c:v>2.7362670666672427E-18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87-41CF-9D82-B6EF6112D862}"/>
            </c:ext>
          </c:extLst>
        </c:ser>
        <c:ser>
          <c:idx val="4"/>
          <c:order val="4"/>
          <c:tx>
            <c:strRef>
              <c:f>Calculations!$Z$1</c:f>
              <c:strCache>
                <c:ptCount val="1"/>
                <c:pt idx="0">
                  <c:v>FB Resistor Noise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Calculations!$Z$3:$Z$503</c:f>
              <c:numCache>
                <c:formatCode>General</c:formatCode>
                <c:ptCount val="501"/>
                <c:pt idx="0">
                  <c:v>1.8217127310516598E-13</c:v>
                </c:pt>
                <c:pt idx="1">
                  <c:v>1.8217127310499197E-13</c:v>
                </c:pt>
                <c:pt idx="2">
                  <c:v>1.8217127310480275E-13</c:v>
                </c:pt>
                <c:pt idx="3">
                  <c:v>1.8217127310459726E-13</c:v>
                </c:pt>
                <c:pt idx="4">
                  <c:v>1.8217127310437386E-13</c:v>
                </c:pt>
                <c:pt idx="5">
                  <c:v>1.8217127310413132E-13</c:v>
                </c:pt>
                <c:pt idx="6">
                  <c:v>1.8217127310386783E-13</c:v>
                </c:pt>
                <c:pt idx="7">
                  <c:v>1.8217127310358159E-13</c:v>
                </c:pt>
                <c:pt idx="8">
                  <c:v>1.8217127310327051E-13</c:v>
                </c:pt>
                <c:pt idx="9">
                  <c:v>1.8217127310293258E-13</c:v>
                </c:pt>
                <c:pt idx="10">
                  <c:v>1.8217127310256536E-13</c:v>
                </c:pt>
                <c:pt idx="11">
                  <c:v>1.8217127310216656E-13</c:v>
                </c:pt>
                <c:pt idx="12">
                  <c:v>1.8217127310173308E-13</c:v>
                </c:pt>
                <c:pt idx="13">
                  <c:v>1.8217127310126246E-13</c:v>
                </c:pt>
                <c:pt idx="14">
                  <c:v>1.8217127310075085E-13</c:v>
                </c:pt>
                <c:pt idx="15">
                  <c:v>1.8217127310019514E-13</c:v>
                </c:pt>
                <c:pt idx="16">
                  <c:v>1.8217127309959147E-13</c:v>
                </c:pt>
                <c:pt idx="17">
                  <c:v>1.8217127309893549E-13</c:v>
                </c:pt>
                <c:pt idx="18">
                  <c:v>1.8217127309822294E-13</c:v>
                </c:pt>
                <c:pt idx="19">
                  <c:v>1.821712730974489E-13</c:v>
                </c:pt>
                <c:pt idx="20">
                  <c:v>1.8217127309660776E-13</c:v>
                </c:pt>
                <c:pt idx="21">
                  <c:v>1.8217127309569399E-13</c:v>
                </c:pt>
                <c:pt idx="22">
                  <c:v>1.8217127309470129E-13</c:v>
                </c:pt>
                <c:pt idx="23">
                  <c:v>1.8217127309362268E-13</c:v>
                </c:pt>
                <c:pt idx="24">
                  <c:v>1.8217127309245103E-13</c:v>
                </c:pt>
                <c:pt idx="25">
                  <c:v>1.8217127309117784E-13</c:v>
                </c:pt>
                <c:pt idx="26">
                  <c:v>1.8217127308979493E-13</c:v>
                </c:pt>
                <c:pt idx="27">
                  <c:v>1.8217127308829225E-13</c:v>
                </c:pt>
                <c:pt idx="28">
                  <c:v>1.8217127308665983E-13</c:v>
                </c:pt>
                <c:pt idx="29">
                  <c:v>1.8217127308488627E-13</c:v>
                </c:pt>
                <c:pt idx="30">
                  <c:v>1.821712730829596E-13</c:v>
                </c:pt>
                <c:pt idx="31">
                  <c:v>1.8217127308086623E-13</c:v>
                </c:pt>
                <c:pt idx="32">
                  <c:v>1.8217127307859204E-13</c:v>
                </c:pt>
                <c:pt idx="33">
                  <c:v>1.8217127307612125E-13</c:v>
                </c:pt>
                <c:pt idx="34">
                  <c:v>1.8217127307343683E-13</c:v>
                </c:pt>
                <c:pt idx="35">
                  <c:v>1.8217127307052054E-13</c:v>
                </c:pt>
                <c:pt idx="36">
                  <c:v>1.821712730673521E-13</c:v>
                </c:pt>
                <c:pt idx="37">
                  <c:v>1.8217127306391009E-13</c:v>
                </c:pt>
                <c:pt idx="38">
                  <c:v>1.8217127306017036E-13</c:v>
                </c:pt>
                <c:pt idx="39">
                  <c:v>1.8217127305610733E-13</c:v>
                </c:pt>
                <c:pt idx="40">
                  <c:v>1.821712730516933E-13</c:v>
                </c:pt>
                <c:pt idx="41">
                  <c:v>1.8217127304689788E-13</c:v>
                </c:pt>
                <c:pt idx="42">
                  <c:v>1.8217127304168787E-13</c:v>
                </c:pt>
                <c:pt idx="43">
                  <c:v>1.8217127303602758E-13</c:v>
                </c:pt>
                <c:pt idx="44">
                  <c:v>1.821712730298781E-13</c:v>
                </c:pt>
                <c:pt idx="45">
                  <c:v>1.8217127302319732E-13</c:v>
                </c:pt>
                <c:pt idx="46">
                  <c:v>1.8217127301593894E-13</c:v>
                </c:pt>
                <c:pt idx="47">
                  <c:v>1.8217127300805328E-13</c:v>
                </c:pt>
                <c:pt idx="48">
                  <c:v>1.8217127299948613E-13</c:v>
                </c:pt>
                <c:pt idx="49">
                  <c:v>1.8217127299017866E-13</c:v>
                </c:pt>
                <c:pt idx="50">
                  <c:v>1.821712729800667E-13</c:v>
                </c:pt>
                <c:pt idx="51">
                  <c:v>1.8217127296908075E-13</c:v>
                </c:pt>
                <c:pt idx="52">
                  <c:v>1.821712729571453E-13</c:v>
                </c:pt>
                <c:pt idx="53">
                  <c:v>1.821712729441785E-13</c:v>
                </c:pt>
                <c:pt idx="54">
                  <c:v>1.8217127293009088E-13</c:v>
                </c:pt>
                <c:pt idx="55">
                  <c:v>1.8217127291478589E-13</c:v>
                </c:pt>
                <c:pt idx="56">
                  <c:v>1.8217127289815802E-13</c:v>
                </c:pt>
                <c:pt idx="57">
                  <c:v>1.8217127288009308E-13</c:v>
                </c:pt>
                <c:pt idx="58">
                  <c:v>1.8217127286046698E-13</c:v>
                </c:pt>
                <c:pt idx="59">
                  <c:v>1.8217127283914456E-13</c:v>
                </c:pt>
                <c:pt idx="60">
                  <c:v>1.8217127281597941E-13</c:v>
                </c:pt>
                <c:pt idx="61">
                  <c:v>1.8217127279081217E-13</c:v>
                </c:pt>
                <c:pt idx="62">
                  <c:v>1.8217127276346983E-13</c:v>
                </c:pt>
                <c:pt idx="63">
                  <c:v>1.8217127273376425E-13</c:v>
                </c:pt>
                <c:pt idx="64">
                  <c:v>1.8217127270149154E-13</c:v>
                </c:pt>
                <c:pt idx="65">
                  <c:v>1.8217127266642971E-13</c:v>
                </c:pt>
                <c:pt idx="66">
                  <c:v>1.821712726283375E-13</c:v>
                </c:pt>
                <c:pt idx="67">
                  <c:v>1.821712725869532E-13</c:v>
                </c:pt>
                <c:pt idx="68">
                  <c:v>1.8217127254199224E-13</c:v>
                </c:pt>
                <c:pt idx="69">
                  <c:v>1.8217127249314547E-13</c:v>
                </c:pt>
                <c:pt idx="70">
                  <c:v>1.8217127244007702E-13</c:v>
                </c:pt>
                <c:pt idx="71">
                  <c:v>1.8217127238242219E-13</c:v>
                </c:pt>
                <c:pt idx="72">
                  <c:v>1.8217127231978456E-13</c:v>
                </c:pt>
                <c:pt idx="73">
                  <c:v>1.8217127225173338E-13</c:v>
                </c:pt>
                <c:pt idx="74">
                  <c:v>1.8217127217780078E-13</c:v>
                </c:pt>
                <c:pt idx="75">
                  <c:v>1.8217127209747854E-13</c:v>
                </c:pt>
                <c:pt idx="76">
                  <c:v>1.8217127201021444E-13</c:v>
                </c:pt>
                <c:pt idx="77">
                  <c:v>1.8217127191540851E-13</c:v>
                </c:pt>
                <c:pt idx="78">
                  <c:v>1.8217127181240872E-13</c:v>
                </c:pt>
                <c:pt idx="79">
                  <c:v>1.821712717005073E-13</c:v>
                </c:pt>
                <c:pt idx="80">
                  <c:v>1.8217127157893467E-13</c:v>
                </c:pt>
                <c:pt idx="81">
                  <c:v>1.8217127144685519E-13</c:v>
                </c:pt>
                <c:pt idx="82">
                  <c:v>1.8217127130336044E-13</c:v>
                </c:pt>
                <c:pt idx="83">
                  <c:v>1.8217127114746423E-13</c:v>
                </c:pt>
                <c:pt idx="84">
                  <c:v>1.8217127097809451E-13</c:v>
                </c:pt>
                <c:pt idx="85">
                  <c:v>1.8217127079408678E-13</c:v>
                </c:pt>
                <c:pt idx="86">
                  <c:v>1.8217127059417638E-13</c:v>
                </c:pt>
                <c:pt idx="87">
                  <c:v>1.821712703769884E-13</c:v>
                </c:pt>
                <c:pt idx="88">
                  <c:v>1.8217127014102973E-13</c:v>
                </c:pt>
                <c:pt idx="89">
                  <c:v>1.8217126988467834E-13</c:v>
                </c:pt>
                <c:pt idx="90">
                  <c:v>1.8217126960617161E-13</c:v>
                </c:pt>
                <c:pt idx="91">
                  <c:v>1.8217126930359466E-13</c:v>
                </c:pt>
                <c:pt idx="92">
                  <c:v>1.8217126897486746E-13</c:v>
                </c:pt>
                <c:pt idx="93">
                  <c:v>1.8217126861772978E-13</c:v>
                </c:pt>
                <c:pt idx="94">
                  <c:v>1.8217126822972619E-13</c:v>
                </c:pt>
                <c:pt idx="95">
                  <c:v>1.8217126780818913E-13</c:v>
                </c:pt>
                <c:pt idx="96">
                  <c:v>1.8217126735022042E-13</c:v>
                </c:pt>
                <c:pt idx="97">
                  <c:v>1.8217126685267158E-13</c:v>
                </c:pt>
                <c:pt idx="98">
                  <c:v>1.8217126631212175E-13</c:v>
                </c:pt>
                <c:pt idx="99">
                  <c:v>1.8217126572485466E-13</c:v>
                </c:pt>
                <c:pt idx="100">
                  <c:v>1.8217126508683252E-13</c:v>
                </c:pt>
                <c:pt idx="101">
                  <c:v>1.8217126439366898E-13</c:v>
                </c:pt>
                <c:pt idx="102">
                  <c:v>1.821712636405984E-13</c:v>
                </c:pt>
                <c:pt idx="103">
                  <c:v>1.8217126282244326E-13</c:v>
                </c:pt>
                <c:pt idx="104">
                  <c:v>1.8217126193357842E-13</c:v>
                </c:pt>
                <c:pt idx="105">
                  <c:v>1.8217126096789302E-13</c:v>
                </c:pt>
                <c:pt idx="106">
                  <c:v>1.8217125991874765E-13</c:v>
                </c:pt>
                <c:pt idx="107">
                  <c:v>1.8217125877892922E-13</c:v>
                </c:pt>
                <c:pt idx="108">
                  <c:v>1.8217125754060127E-13</c:v>
                </c:pt>
                <c:pt idx="109">
                  <c:v>1.8217125619525026E-13</c:v>
                </c:pt>
                <c:pt idx="110">
                  <c:v>1.8217125473362629E-13</c:v>
                </c:pt>
                <c:pt idx="111">
                  <c:v>1.8217125314568066E-13</c:v>
                </c:pt>
                <c:pt idx="112">
                  <c:v>1.8217125142049599E-13</c:v>
                </c:pt>
                <c:pt idx="113">
                  <c:v>1.8217124954621094E-13</c:v>
                </c:pt>
                <c:pt idx="114">
                  <c:v>1.8217124750993991E-13</c:v>
                </c:pt>
                <c:pt idx="115">
                  <c:v>1.82171245297683E-13</c:v>
                </c:pt>
                <c:pt idx="116">
                  <c:v>1.8217124289423029E-13</c:v>
                </c:pt>
                <c:pt idx="117">
                  <c:v>1.8217124028305793E-13</c:v>
                </c:pt>
                <c:pt idx="118">
                  <c:v>1.8217123744621365E-13</c:v>
                </c:pt>
                <c:pt idx="119">
                  <c:v>1.8217123436419316E-13</c:v>
                </c:pt>
                <c:pt idx="120">
                  <c:v>1.8217123101580759E-13</c:v>
                </c:pt>
                <c:pt idx="121">
                  <c:v>1.8217122737803576E-13</c:v>
                </c:pt>
                <c:pt idx="122">
                  <c:v>1.8217122342586744E-13</c:v>
                </c:pt>
                <c:pt idx="123">
                  <c:v>1.82171219132131E-13</c:v>
                </c:pt>
                <c:pt idx="124">
                  <c:v>1.8217121446730592E-13</c:v>
                </c:pt>
                <c:pt idx="125">
                  <c:v>1.8217120939932078E-13</c:v>
                </c:pt>
                <c:pt idx="126">
                  <c:v>1.8217120389333238E-13</c:v>
                </c:pt>
                <c:pt idx="127">
                  <c:v>1.8217119791148604E-13</c:v>
                </c:pt>
                <c:pt idx="128">
                  <c:v>1.8217119141265573E-13</c:v>
                </c:pt>
                <c:pt idx="129">
                  <c:v>1.8217118435216062E-13</c:v>
                </c:pt>
                <c:pt idx="130">
                  <c:v>1.821711766814587E-13</c:v>
                </c:pt>
                <c:pt idx="131">
                  <c:v>1.821711683478128E-13</c:v>
                </c:pt>
                <c:pt idx="132">
                  <c:v>1.821711592939275E-13</c:v>
                </c:pt>
                <c:pt idx="133">
                  <c:v>1.8217114945755615E-13</c:v>
                </c:pt>
                <c:pt idx="134">
                  <c:v>1.8217113877107211E-13</c:v>
                </c:pt>
                <c:pt idx="135">
                  <c:v>1.8217112716100414E-13</c:v>
                </c:pt>
                <c:pt idx="136">
                  <c:v>1.8217111454753122E-13</c:v>
                </c:pt>
                <c:pt idx="137">
                  <c:v>1.8217110084393405E-13</c:v>
                </c:pt>
                <c:pt idx="138">
                  <c:v>1.8217108595599849E-13</c:v>
                </c:pt>
                <c:pt idx="139">
                  <c:v>1.8217106978136801E-13</c:v>
                </c:pt>
                <c:pt idx="140">
                  <c:v>1.8217105220883989E-13</c:v>
                </c:pt>
                <c:pt idx="141">
                  <c:v>1.8217103311760064E-13</c:v>
                </c:pt>
                <c:pt idx="142">
                  <c:v>1.8217101237639607E-13</c:v>
                </c:pt>
                <c:pt idx="143">
                  <c:v>1.8217098984262794E-13</c:v>
                </c:pt>
                <c:pt idx="144">
                  <c:v>1.8217096536137435E-13</c:v>
                </c:pt>
                <c:pt idx="145">
                  <c:v>1.8217093876432432E-13</c:v>
                </c:pt>
                <c:pt idx="146">
                  <c:v>1.8217090986862088E-13</c:v>
                </c:pt>
                <c:pt idx="147">
                  <c:v>1.8217087847560401E-13</c:v>
                </c:pt>
                <c:pt idx="148">
                  <c:v>1.8217084436944416E-13</c:v>
                </c:pt>
                <c:pt idx="149">
                  <c:v>1.8217080731566006E-13</c:v>
                </c:pt>
                <c:pt idx="150">
                  <c:v>1.8217076705950514E-13</c:v>
                </c:pt>
                <c:pt idx="151">
                  <c:v>1.8217072332421729E-13</c:v>
                </c:pt>
                <c:pt idx="152">
                  <c:v>1.8217067580911548E-13</c:v>
                </c:pt>
                <c:pt idx="153">
                  <c:v>1.8217062418753368E-13</c:v>
                </c:pt>
                <c:pt idx="154">
                  <c:v>1.8217056810457395E-13</c:v>
                </c:pt>
                <c:pt idx="155">
                  <c:v>1.8217050717466833E-13</c:v>
                </c:pt>
                <c:pt idx="156">
                  <c:v>1.821704409789268E-13</c:v>
                </c:pt>
                <c:pt idx="157">
                  <c:v>1.82170369062259E-13</c:v>
                </c:pt>
                <c:pt idx="158">
                  <c:v>1.8217029093024463E-13</c:v>
                </c:pt>
                <c:pt idx="159">
                  <c:v>1.8217020604573628E-13</c:v>
                </c:pt>
                <c:pt idx="160">
                  <c:v>1.8217011382516582E-13</c:v>
                </c:pt>
                <c:pt idx="161">
                  <c:v>1.8217001363453372E-13</c:v>
                </c:pt>
                <c:pt idx="162">
                  <c:v>1.8216990478505129E-13</c:v>
                </c:pt>
                <c:pt idx="163">
                  <c:v>1.8216978652840549E-13</c:v>
                </c:pt>
                <c:pt idx="164">
                  <c:v>1.8216965805161621E-13</c:v>
                </c:pt>
                <c:pt idx="165">
                  <c:v>1.8216951847144862E-13</c:v>
                </c:pt>
                <c:pt idx="166">
                  <c:v>1.8216936682834148E-13</c:v>
                </c:pt>
                <c:pt idx="167">
                  <c:v>1.8216920207981361E-13</c:v>
                </c:pt>
                <c:pt idx="168">
                  <c:v>1.8216902309329781E-13</c:v>
                </c:pt>
                <c:pt idx="169">
                  <c:v>1.82168828638359E-13</c:v>
                </c:pt>
                <c:pt idx="170">
                  <c:v>1.8216861737823635E-13</c:v>
                </c:pt>
                <c:pt idx="171">
                  <c:v>1.82168387860659E-13</c:v>
                </c:pt>
                <c:pt idx="172">
                  <c:v>1.8216813850786508E-13</c:v>
                </c:pt>
                <c:pt idx="173">
                  <c:v>1.8216786760576089E-13</c:v>
                </c:pt>
                <c:pt idx="174">
                  <c:v>1.8216757329214331E-13</c:v>
                </c:pt>
                <c:pt idx="175">
                  <c:v>1.8216725354390435E-13</c:v>
                </c:pt>
                <c:pt idx="176">
                  <c:v>1.8216690616313294E-13</c:v>
                </c:pt>
                <c:pt idx="177">
                  <c:v>1.821665287620139E-13</c:v>
                </c:pt>
                <c:pt idx="178">
                  <c:v>1.8216611874642625E-13</c:v>
                </c:pt>
                <c:pt idx="179">
                  <c:v>1.8216567329812362E-13</c:v>
                </c:pt>
                <c:pt idx="180">
                  <c:v>1.8216518935537716E-13</c:v>
                </c:pt>
                <c:pt idx="181">
                  <c:v>1.8216466359194838E-13</c:v>
                </c:pt>
                <c:pt idx="182">
                  <c:v>1.8216409239424678E-13</c:v>
                </c:pt>
                <c:pt idx="183">
                  <c:v>1.8216347183651756E-13</c:v>
                </c:pt>
                <c:pt idx="184">
                  <c:v>1.8216279765388716E-13</c:v>
                </c:pt>
                <c:pt idx="185">
                  <c:v>1.8216206521308633E-13</c:v>
                </c:pt>
                <c:pt idx="186">
                  <c:v>1.8216126948064578E-13</c:v>
                </c:pt>
                <c:pt idx="187">
                  <c:v>1.8216040498835124E-13</c:v>
                </c:pt>
                <c:pt idx="188">
                  <c:v>1.8215946579572066E-13</c:v>
                </c:pt>
                <c:pt idx="189">
                  <c:v>1.8215844544924556E-13</c:v>
                </c:pt>
                <c:pt idx="190">
                  <c:v>1.8215733693812258E-13</c:v>
                </c:pt>
                <c:pt idx="191">
                  <c:v>1.8215613264617083E-13</c:v>
                </c:pt>
                <c:pt idx="192">
                  <c:v>1.82154824299607E-13</c:v>
                </c:pt>
                <c:pt idx="193">
                  <c:v>1.8215340291032697E-13</c:v>
                </c:pt>
                <c:pt idx="194">
                  <c:v>1.8215185871430329E-13</c:v>
                </c:pt>
                <c:pt idx="195">
                  <c:v>1.8215018110468502E-13</c:v>
                </c:pt>
                <c:pt idx="196">
                  <c:v>1.821483585591423E-13</c:v>
                </c:pt>
                <c:pt idx="197">
                  <c:v>1.8214637856096754E-13</c:v>
                </c:pt>
                <c:pt idx="198">
                  <c:v>1.8214422751339504E-13</c:v>
                </c:pt>
                <c:pt idx="199">
                  <c:v>1.8214189064656455E-13</c:v>
                </c:pt>
                <c:pt idx="200">
                  <c:v>1.8213935191649872E-13</c:v>
                </c:pt>
                <c:pt idx="201">
                  <c:v>1.821365938954143E-13</c:v>
                </c:pt>
                <c:pt idx="202">
                  <c:v>1.8213359765263246E-13</c:v>
                </c:pt>
                <c:pt idx="203">
                  <c:v>1.8213034262528468E-13</c:v>
                </c:pt>
                <c:pt idx="204">
                  <c:v>1.82126806477955E-13</c:v>
                </c:pt>
                <c:pt idx="205">
                  <c:v>1.821229649503161E-13</c:v>
                </c:pt>
                <c:pt idx="206">
                  <c:v>1.8211879169174701E-13</c:v>
                </c:pt>
                <c:pt idx="207">
                  <c:v>1.8211425808183499E-13</c:v>
                </c:pt>
                <c:pt idx="208">
                  <c:v>1.8210933303557016E-13</c:v>
                </c:pt>
                <c:pt idx="209">
                  <c:v>1.8210398279195155E-13</c:v>
                </c:pt>
                <c:pt idx="210">
                  <c:v>1.8209817068461031E-13</c:v>
                </c:pt>
                <c:pt idx="211">
                  <c:v>1.8209185689295246E-13</c:v>
                </c:pt>
                <c:pt idx="212">
                  <c:v>1.8208499817219381E-13</c:v>
                </c:pt>
                <c:pt idx="213">
                  <c:v>1.8207754756054051E-13</c:v>
                </c:pt>
                <c:pt idx="214">
                  <c:v>1.820694540616204E-13</c:v>
                </c:pt>
                <c:pt idx="215">
                  <c:v>1.8206066230012866E-13</c:v>
                </c:pt>
                <c:pt idx="216">
                  <c:v>1.8205111214849143E-13</c:v>
                </c:pt>
                <c:pt idx="217">
                  <c:v>1.820407383221812E-13</c:v>
                </c:pt>
                <c:pt idx="218">
                  <c:v>1.8202946994113708E-13</c:v>
                </c:pt>
                <c:pt idx="219">
                  <c:v>1.8201723005455863E-13</c:v>
                </c:pt>
                <c:pt idx="220">
                  <c:v>1.8200393512612993E-13</c:v>
                </c:pt>
                <c:pt idx="221">
                  <c:v>1.81989494476526E-13</c:v>
                </c:pt>
                <c:pt idx="222">
                  <c:v>1.8197380967982389E-13</c:v>
                </c:pt>
                <c:pt idx="223">
                  <c:v>1.8195677391020759E-13</c:v>
                </c:pt>
                <c:pt idx="224">
                  <c:v>1.8193827123510543E-13</c:v>
                </c:pt>
                <c:pt idx="225">
                  <c:v>1.8191817585064919E-13</c:v>
                </c:pt>
                <c:pt idx="226">
                  <c:v>1.8189635125507091E-13</c:v>
                </c:pt>
                <c:pt idx="227">
                  <c:v>1.8187264935538962E-13</c:v>
                </c:pt>
                <c:pt idx="228">
                  <c:v>1.818469095024555E-13</c:v>
                </c:pt>
                <c:pt idx="229">
                  <c:v>1.8181895744914545E-13</c:v>
                </c:pt>
                <c:pt idx="230">
                  <c:v>1.8178860422622196E-13</c:v>
                </c:pt>
                <c:pt idx="231">
                  <c:v>1.8175564493009455E-13</c:v>
                </c:pt>
                <c:pt idx="232">
                  <c:v>1.8171985741646328E-13</c:v>
                </c:pt>
                <c:pt idx="233">
                  <c:v>1.816810008935731E-13</c:v>
                </c:pt>
                <c:pt idx="234">
                  <c:v>1.8163881440859339E-13</c:v>
                </c:pt>
                <c:pt idx="235">
                  <c:v>1.8159301522044715E-13</c:v>
                </c:pt>
                <c:pt idx="236">
                  <c:v>1.815432970522795E-13</c:v>
                </c:pt>
                <c:pt idx="237">
                  <c:v>1.814893282166714E-13</c:v>
                </c:pt>
                <c:pt idx="238">
                  <c:v>1.814307496067083E-13</c:v>
                </c:pt>
                <c:pt idx="239">
                  <c:v>1.8136717254610225E-13</c:v>
                </c:pt>
                <c:pt idx="240">
                  <c:v>1.8129817649178363E-13</c:v>
                </c:pt>
                <c:pt idx="241">
                  <c:v>1.8122330658273446E-13</c:v>
                </c:pt>
                <c:pt idx="242">
                  <c:v>1.8114207102936926E-13</c:v>
                </c:pt>
                <c:pt idx="243">
                  <c:v>1.8105393833852132E-13</c:v>
                </c:pt>
                <c:pt idx="244">
                  <c:v>1.8095833437008601E-13</c:v>
                </c:pt>
                <c:pt idx="245">
                  <c:v>1.8085463922267434E-13</c:v>
                </c:pt>
                <c:pt idx="246">
                  <c:v>1.8074218394728744E-13</c:v>
                </c:pt>
                <c:pt idx="247">
                  <c:v>1.8062024709007484E-13</c:v>
                </c:pt>
                <c:pt idx="248">
                  <c:v>1.8048805106779511E-13</c:v>
                </c:pt>
                <c:pt idx="249">
                  <c:v>1.8034475838267969E-13</c:v>
                </c:pt>
                <c:pt idx="250">
                  <c:v>1.8018946768713293E-13</c:v>
                </c:pt>
                <c:pt idx="251">
                  <c:v>1.8002120971313963E-13</c:v>
                </c:pt>
                <c:pt idx="252">
                  <c:v>1.7983894308650607E-13</c:v>
                </c:pt>
                <c:pt idx="253">
                  <c:v>1.7964155005220913E-13</c:v>
                </c:pt>
                <c:pt idx="254">
                  <c:v>1.7942783214429249E-13</c:v>
                </c:pt>
                <c:pt idx="255">
                  <c:v>1.7919650584198898E-13</c:v>
                </c:pt>
                <c:pt idx="256">
                  <c:v>1.7894619826318742E-13</c:v>
                </c:pt>
                <c:pt idx="257">
                  <c:v>1.7867544295704835E-13</c:v>
                </c:pt>
                <c:pt idx="258">
                  <c:v>1.7838267586958099E-13</c:v>
                </c:pt>
                <c:pt idx="259">
                  <c:v>1.7806623156933742E-13</c:v>
                </c:pt>
                <c:pt idx="260">
                  <c:v>1.7772433983505345E-13</c:v>
                </c:pt>
                <c:pt idx="261">
                  <c:v>1.7735512272299801E-13</c:v>
                </c:pt>
                <c:pt idx="262">
                  <c:v>1.7695659224884297E-13</c:v>
                </c:pt>
                <c:pt idx="263">
                  <c:v>1.7652664883681234E-13</c:v>
                </c:pt>
                <c:pt idx="264">
                  <c:v>1.7606308070736133E-13</c:v>
                </c:pt>
                <c:pt idx="265">
                  <c:v>1.755635643932252E-13</c:v>
                </c:pt>
                <c:pt idx="266">
                  <c:v>1.7502566659171893E-13</c:v>
                </c:pt>
                <c:pt idx="267">
                  <c:v>1.7444684757787926E-13</c:v>
                </c:pt>
                <c:pt idx="268">
                  <c:v>1.7382446641742718E-13</c:v>
                </c:pt>
                <c:pt idx="269">
                  <c:v>1.7315578822938131E-13</c:v>
                </c:pt>
                <c:pt idx="270">
                  <c:v>1.7243799375409337E-13</c:v>
                </c:pt>
                <c:pt idx="271">
                  <c:v>1.7166819148186014E-13</c:v>
                </c:pt>
                <c:pt idx="272">
                  <c:v>1.7084343258836169E-13</c:v>
                </c:pt>
                <c:pt idx="273">
                  <c:v>1.6996072890404559E-13</c:v>
                </c:pt>
                <c:pt idx="274">
                  <c:v>1.6901707411331499E-13</c:v>
                </c:pt>
                <c:pt idx="275">
                  <c:v>1.6800946833411044E-13</c:v>
                </c:pt>
                <c:pt idx="276">
                  <c:v>1.6693494616753768E-13</c:v>
                </c:pt>
                <c:pt idx="277">
                  <c:v>1.6579060822936635E-13</c:v>
                </c:pt>
                <c:pt idx="278">
                  <c:v>1.6457365607983083E-13</c:v>
                </c:pt>
                <c:pt idx="279">
                  <c:v>1.6328143035543058E-13</c:v>
                </c:pt>
                <c:pt idx="280">
                  <c:v>1.6191145177759876E-13</c:v>
                </c:pt>
                <c:pt idx="281">
                  <c:v>1.6046146457079804E-13</c:v>
                </c:pt>
                <c:pt idx="282">
                  <c:v>1.5892948167082065E-13</c:v>
                </c:pt>
                <c:pt idx="283">
                  <c:v>1.5731383094848333E-13</c:v>
                </c:pt>
                <c:pt idx="284">
                  <c:v>1.556132015216877E-13</c:v>
                </c:pt>
                <c:pt idx="285">
                  <c:v>1.5382668908854498E-13</c:v>
                </c:pt>
                <c:pt idx="286">
                  <c:v>1.5195383909560724E-13</c:v>
                </c:pt>
                <c:pt idx="287">
                  <c:v>1.4999468646835854E-13</c:v>
                </c:pt>
                <c:pt idx="288">
                  <c:v>1.4794979058601424E-13</c:v>
                </c:pt>
                <c:pt idx="289">
                  <c:v>1.4582026418832968E-13</c:v>
                </c:pt>
                <c:pt idx="290">
                  <c:v>1.4360779496556591E-13</c:v>
                </c:pt>
                <c:pt idx="291">
                  <c:v>1.413146587081274E-13</c:v>
                </c:pt>
                <c:pt idx="292">
                  <c:v>1.389437230801716E-13</c:v>
                </c:pt>
                <c:pt idx="293">
                  <c:v>1.3649844132786298E-13</c:v>
                </c:pt>
                <c:pt idx="294">
                  <c:v>1.3398283552966525E-13</c:v>
                </c:pt>
                <c:pt idx="295">
                  <c:v>1.3140146933050385E-13</c:v>
                </c:pt>
                <c:pt idx="296">
                  <c:v>1.2875941045756335E-13</c:v>
                </c:pt>
                <c:pt idx="297">
                  <c:v>1.2606218367403786E-13</c:v>
                </c:pt>
                <c:pt idx="298">
                  <c:v>1.2331571516828717E-13</c:v>
                </c:pt>
                <c:pt idx="299">
                  <c:v>1.2052626967996011E-13</c:v>
                </c:pt>
                <c:pt idx="300">
                  <c:v>1.1770038191417071E-13</c:v>
                </c:pt>
                <c:pt idx="301">
                  <c:v>1.1484478397584727E-13</c:v>
                </c:pt>
                <c:pt idx="302">
                  <c:v>1.1196633065958289E-13</c:v>
                </c:pt>
                <c:pt idx="303">
                  <c:v>1.0907192445198211E-13</c:v>
                </c:pt>
                <c:pt idx="304">
                  <c:v>1.0616844204524263E-13</c:v>
                </c:pt>
                <c:pt idx="305">
                  <c:v>1.032626640295602E-13</c:v>
                </c:pt>
                <c:pt idx="306">
                  <c:v>1.0036120923905054E-13</c:v>
                </c:pt>
                <c:pt idx="307">
                  <c:v>9.7470474985723129E-14</c:v>
                </c:pt>
                <c:pt idx="308">
                  <c:v>9.459658414476108E-14</c:v>
                </c:pt>
                <c:pt idx="309">
                  <c:v>9.1745339768493085E-14</c:v>
                </c:pt>
                <c:pt idx="310">
                  <c:v>8.892218762170468E-14</c:v>
                </c:pt>
                <c:pt idx="311">
                  <c:v>8.6132186760999101E-14</c:v>
                </c:pt>
                <c:pt idx="312">
                  <c:v>8.3379988036942504E-14</c:v>
                </c:pt>
                <c:pt idx="313">
                  <c:v>8.0669820187712109E-14</c:v>
                </c:pt>
                <c:pt idx="314">
                  <c:v>7.8005483021874519E-14</c:v>
                </c:pt>
                <c:pt idx="315">
                  <c:v>7.5390347057741616E-14</c:v>
                </c:pt>
                <c:pt idx="316">
                  <c:v>7.2827358896923616E-14</c:v>
                </c:pt>
                <c:pt idx="317">
                  <c:v>7.0319051557608891E-14</c:v>
                </c:pt>
                <c:pt idx="318">
                  <c:v>6.7867558974656799E-14</c:v>
                </c:pt>
                <c:pt idx="319">
                  <c:v>6.5474633883721331E-14</c:v>
                </c:pt>
                <c:pt idx="320">
                  <c:v>6.314166833984389E-14</c:v>
                </c:pt>
                <c:pt idx="321">
                  <c:v>6.0869716171736796E-14</c:v>
                </c:pt>
                <c:pt idx="322">
                  <c:v>5.8659516736072919E-14</c:v>
                </c:pt>
                <c:pt idx="323">
                  <c:v>5.6511519406798474E-14</c:v>
                </c:pt>
                <c:pt idx="324">
                  <c:v>5.4425908308738985E-14</c:v>
                </c:pt>
                <c:pt idx="325">
                  <c:v>5.2402626879222659E-14</c:v>
                </c:pt>
                <c:pt idx="326">
                  <c:v>5.0441401913509723E-14</c:v>
                </c:pt>
                <c:pt idx="327">
                  <c:v>4.8541766817544839E-14</c:v>
                </c:pt>
                <c:pt idx="328">
                  <c:v>4.6703083853626562E-14</c:v>
                </c:pt>
                <c:pt idx="329">
                  <c:v>4.492456522022879E-14</c:v>
                </c:pt>
                <c:pt idx="330">
                  <c:v>4.3205292856039134E-14</c:v>
                </c:pt>
                <c:pt idx="331">
                  <c:v>4.1544236900275094E-14</c:v>
                </c:pt>
                <c:pt idx="332">
                  <c:v>3.9940272776741294E-14</c:v>
                </c:pt>
                <c:pt idx="333">
                  <c:v>3.8392196898297808E-14</c:v>
                </c:pt>
                <c:pt idx="334">
                  <c:v>3.6898741011953192E-14</c:v>
                </c:pt>
                <c:pt idx="335">
                  <c:v>3.5458585223281315E-14</c:v>
                </c:pt>
                <c:pt idx="336">
                  <c:v>3.40703697528738E-14</c:v>
                </c:pt>
                <c:pt idx="337">
                  <c:v>3.2732705487737585E-14</c:v>
                </c:pt>
                <c:pt idx="338">
                  <c:v>3.1444183397470269E-14</c:v>
                </c:pt>
                <c:pt idx="339">
                  <c:v>3.020338288927004E-14</c:v>
                </c:pt>
                <c:pt idx="340">
                  <c:v>2.9008879177839087E-14</c:v>
                </c:pt>
                <c:pt idx="341">
                  <c:v>2.785924974646575E-14</c:v>
                </c:pt>
                <c:pt idx="342">
                  <c:v>2.6753079974398974E-14</c:v>
                </c:pt>
                <c:pt idx="343">
                  <c:v>2.5688968003394284E-14</c:v>
                </c:pt>
                <c:pt idx="344">
                  <c:v>2.4665528913291345E-14</c:v>
                </c:pt>
                <c:pt idx="345">
                  <c:v>2.3681398272914035E-14</c:v>
                </c:pt>
                <c:pt idx="346">
                  <c:v>2.2735235128647732E-14</c:v>
                </c:pt>
                <c:pt idx="347">
                  <c:v>2.1825724488921026E-14</c:v>
                </c:pt>
                <c:pt idx="348">
                  <c:v>2.0951579358598868E-14</c:v>
                </c:pt>
                <c:pt idx="349">
                  <c:v>2.0111542373097081E-14</c:v>
                </c:pt>
                <c:pt idx="350">
                  <c:v>1.9304387077921799E-14</c:v>
                </c:pt>
                <c:pt idx="351">
                  <c:v>1.8528918895369298E-14</c:v>
                </c:pt>
                <c:pt idx="352">
                  <c:v>1.7783975816342479E-14</c:v>
                </c:pt>
                <c:pt idx="353">
                  <c:v>1.7068428851669303E-14</c:v>
                </c:pt>
                <c:pt idx="354">
                  <c:v>1.6381182273958487E-14</c:v>
                </c:pt>
                <c:pt idx="355">
                  <c:v>1.5721173677913515E-14</c:v>
                </c:pt>
                <c:pt idx="356">
                  <c:v>1.508737388414656E-14</c:v>
                </c:pt>
                <c:pt idx="357">
                  <c:v>1.4478786708878777E-14</c:v>
                </c:pt>
                <c:pt idx="358">
                  <c:v>1.3894448619487249E-14</c:v>
                </c:pt>
                <c:pt idx="359">
                  <c:v>1.3333428293642898E-14</c:v>
                </c:pt>
                <c:pt idx="360">
                  <c:v>1.2794826097772431E-14</c:v>
                </c:pt>
                <c:pt idx="361">
                  <c:v>1.227777349875098E-14</c:v>
                </c:pt>
                <c:pt idx="362">
                  <c:v>1.1781432421090383E-14</c:v>
                </c:pt>
                <c:pt idx="363">
                  <c:v>1.1304994560403569E-14</c:v>
                </c:pt>
                <c:pt idx="364">
                  <c:v>1.0847680662595858E-14</c:v>
                </c:pt>
                <c:pt idx="365">
                  <c:v>1.0408739777042241E-14</c:v>
                </c:pt>
                <c:pt idx="366">
                  <c:v>9.9874484909440761E-15</c:v>
                </c:pt>
                <c:pt idx="367">
                  <c:v>9.5831101511098109E-15</c:v>
                </c:pt>
                <c:pt idx="368">
                  <c:v>9.1950540785569433E-15</c:v>
                </c:pt>
                <c:pt idx="369">
                  <c:v>8.8226347805844208E-15</c:v>
                </c:pt>
                <c:pt idx="370">
                  <c:v>8.4652311642969532E-15</c:v>
                </c:pt>
                <c:pt idx="371">
                  <c:v>8.1222457549753384E-15</c:v>
                </c:pt>
                <c:pt idx="372">
                  <c:v>7.7931039221667647E-15</c:v>
                </c:pt>
                <c:pt idx="373">
                  <c:v>7.4772531159112542E-15</c:v>
                </c:pt>
                <c:pt idx="374">
                  <c:v>7.1741621151172391E-15</c:v>
                </c:pt>
                <c:pt idx="375">
                  <c:v>6.8833202897467259E-15</c:v>
                </c:pt>
                <c:pt idx="376">
                  <c:v>6.6042368781596695E-15</c:v>
                </c:pt>
                <c:pt idx="377">
                  <c:v>6.3364402806982358E-15</c:v>
                </c:pt>
                <c:pt idx="378">
                  <c:v>6.0794773703547188E-15</c:v>
                </c:pt>
                <c:pt idx="379">
                  <c:v>5.832912821162821E-15</c:v>
                </c:pt>
                <c:pt idx="380">
                  <c:v>5.596328454773945E-15</c:v>
                </c:pt>
                <c:pt idx="381">
                  <c:v>5.3693226055270133E-15</c:v>
                </c:pt>
                <c:pt idx="382">
                  <c:v>5.1515095041881502E-15</c:v>
                </c:pt>
                <c:pt idx="383">
                  <c:v>4.9425186804233366E-15</c:v>
                </c:pt>
                <c:pt idx="384">
                  <c:v>4.7419943839700549E-15</c:v>
                </c:pt>
                <c:pt idx="385">
                  <c:v>4.5495950243928427E-15</c:v>
                </c:pt>
                <c:pt idx="386">
                  <c:v>4.3649926292370795E-15</c:v>
                </c:pt>
                <c:pt idx="387">
                  <c:v>4.1878723203382513E-15</c:v>
                </c:pt>
                <c:pt idx="388">
                  <c:v>4.017931807995345E-15</c:v>
                </c:pt>
                <c:pt idx="389">
                  <c:v>3.8548809026772392E-15</c:v>
                </c:pt>
                <c:pt idx="390">
                  <c:v>3.6984410438993024E-15</c:v>
                </c:pt>
                <c:pt idx="391">
                  <c:v>3.5483448458814009E-15</c:v>
                </c:pt>
                <c:pt idx="392">
                  <c:v>3.4043356595785388E-15</c:v>
                </c:pt>
                <c:pt idx="393">
                  <c:v>3.2661671506608829E-15</c:v>
                </c:pt>
                <c:pt idx="394">
                  <c:v>3.1336028930084794E-15</c:v>
                </c:pt>
                <c:pt idx="395">
                  <c:v>3.0064159772796084E-15</c:v>
                </c:pt>
                <c:pt idx="396">
                  <c:v>2.8843886341067753E-15</c:v>
                </c:pt>
                <c:pt idx="397">
                  <c:v>2.767311871474432E-15</c:v>
                </c:pt>
                <c:pt idx="398">
                  <c:v>2.6549851258320324E-15</c:v>
                </c:pt>
                <c:pt idx="399">
                  <c:v>2.5472159265003164E-15</c:v>
                </c:pt>
                <c:pt idx="400">
                  <c:v>2.4438195729324232E-15</c:v>
                </c:pt>
                <c:pt idx="401">
                  <c:v>2.3446188243978041E-15</c:v>
                </c:pt>
                <c:pt idx="402">
                  <c:v>2.2494436016639994E-15</c:v>
                </c:pt>
                <c:pt idx="403">
                  <c:v>2.1581307002590245E-15</c:v>
                </c:pt>
                <c:pt idx="404">
                  <c:v>2.0705235149064424E-15</c:v>
                </c:pt>
                <c:pt idx="405">
                  <c:v>1.9864717747339596E-15</c:v>
                </c:pt>
                <c:pt idx="406">
                  <c:v>1.9058312888666086E-15</c:v>
                </c:pt>
                <c:pt idx="407">
                  <c:v>1.8284637020256823E-15</c:v>
                </c:pt>
                <c:pt idx="408">
                  <c:v>1.7542362597646496E-15</c:v>
                </c:pt>
                <c:pt idx="409">
                  <c:v>1.6830215829844397E-15</c:v>
                </c:pt>
                <c:pt idx="410">
                  <c:v>1.6146974513805713E-15</c:v>
                </c:pt>
                <c:pt idx="411">
                  <c:v>1.5491465954855719E-15</c:v>
                </c:pt>
                <c:pt idx="412">
                  <c:v>1.486256496980686E-15</c:v>
                </c:pt>
                <c:pt idx="413">
                  <c:v>1.4259191969614021E-15</c:v>
                </c:pt>
                <c:pt idx="414">
                  <c:v>1.3680311118518702E-15</c:v>
                </c:pt>
                <c:pt idx="415">
                  <c:v>1.3124928566733965E-15</c:v>
                </c:pt>
                <c:pt idx="416">
                  <c:v>1.2592090753824814E-15</c:v>
                </c:pt>
                <c:pt idx="417">
                  <c:v>1.2080882780037104E-15</c:v>
                </c:pt>
                <c:pt idx="418">
                  <c:v>1.1590426842925315E-15</c:v>
                </c:pt>
                <c:pt idx="419">
                  <c:v>1.1119880736724568E-15</c:v>
                </c:pt>
                <c:pt idx="420">
                  <c:v>1.0668436412004435E-15</c:v>
                </c:pt>
                <c:pt idx="421">
                  <c:v>1.0235318593231926E-15</c:v>
                </c:pt>
                <c:pt idx="422">
                  <c:v>9.8197834519595358E-16</c:v>
                </c:pt>
                <c:pt idx="423">
                  <c:v>9.4211173334382905E-16</c:v>
                </c:pt>
                <c:pt idx="424">
                  <c:v>9.0386355345383796E-16</c:v>
                </c:pt>
                <c:pt idx="425">
                  <c:v>8.6716811309402724E-16</c:v>
                </c:pt>
                <c:pt idx="426">
                  <c:v>8.3196238516360283E-16</c:v>
                </c:pt>
                <c:pt idx="427">
                  <c:v>7.9818589988561567E-16</c:v>
                </c:pt>
                <c:pt idx="428">
                  <c:v>7.6578064116085524E-16</c:v>
                </c:pt>
                <c:pt idx="429">
                  <c:v>7.3469094710875619E-16</c:v>
                </c:pt>
                <c:pt idx="430">
                  <c:v>7.0486341462768167E-16</c:v>
                </c:pt>
                <c:pt idx="431">
                  <c:v>6.7624680781367168E-16</c:v>
                </c:pt>
                <c:pt idx="432">
                  <c:v>6.487919700828287E-16</c:v>
                </c:pt>
                <c:pt idx="433">
                  <c:v>6.2245173984871952E-16</c:v>
                </c:pt>
                <c:pt idx="434">
                  <c:v>5.9718086961196979E-16</c:v>
                </c:pt>
                <c:pt idx="435">
                  <c:v>5.72935948324748E-16</c:v>
                </c:pt>
                <c:pt idx="436">
                  <c:v>5.4967532689845929E-16</c:v>
                </c:pt>
                <c:pt idx="437">
                  <c:v>5.2735904672799245E-16</c:v>
                </c:pt>
                <c:pt idx="438">
                  <c:v>5.0594877111096908E-16</c:v>
                </c:pt>
                <c:pt idx="439">
                  <c:v>4.8540771944527572E-16</c:v>
                </c:pt>
                <c:pt idx="440">
                  <c:v>4.6570060409280172E-16</c:v>
                </c:pt>
                <c:pt idx="441">
                  <c:v>4.4679356980170843E-16</c:v>
                </c:pt>
                <c:pt idx="442">
                  <c:v>4.2865413558398403E-16</c:v>
                </c:pt>
                <c:pt idx="443">
                  <c:v>4.1125113894901513E-16</c:v>
                </c:pt>
                <c:pt idx="444">
                  <c:v>3.9455468239801036E-16</c:v>
                </c:pt>
                <c:pt idx="445">
                  <c:v>3.78536082087822E-16</c:v>
                </c:pt>
                <c:pt idx="446">
                  <c:v>3.6316781857647209E-16</c:v>
                </c:pt>
                <c:pt idx="447">
                  <c:v>3.4842348956612149E-16</c:v>
                </c:pt>
                <c:pt idx="448">
                  <c:v>3.3427776456265466E-16</c:v>
                </c:pt>
                <c:pt idx="449">
                  <c:v>3.2070634137434445E-16</c:v>
                </c:pt>
                <c:pt idx="450">
                  <c:v>3.0768590437506491E-16</c:v>
                </c:pt>
                <c:pt idx="451">
                  <c:v>2.9519408446065321E-16</c:v>
                </c:pt>
                <c:pt idx="452">
                  <c:v>2.8320942062979083E-16</c:v>
                </c:pt>
                <c:pt idx="453">
                  <c:v>2.7171132312364591E-16</c:v>
                </c:pt>
                <c:pt idx="454">
                  <c:v>2.6068003806105377E-16</c:v>
                </c:pt>
                <c:pt idx="455">
                  <c:v>2.5009661350867367E-16</c:v>
                </c:pt>
                <c:pt idx="456">
                  <c:v>2.3994286692794182E-16</c:v>
                </c:pt>
                <c:pt idx="457">
                  <c:v>2.3020135394301131E-16</c:v>
                </c:pt>
                <c:pt idx="458">
                  <c:v>2.2085533837612303E-16</c:v>
                </c:pt>
                <c:pt idx="459">
                  <c:v>2.1188876349901294E-16</c:v>
                </c:pt>
                <c:pt idx="460">
                  <c:v>2.0328622445105589E-16</c:v>
                </c:pt>
                <c:pt idx="461">
                  <c:v>1.9503294177682192E-16</c:v>
                </c:pt>
                <c:pt idx="462">
                  <c:v>1.8711473603763609E-16</c:v>
                </c:pt>
                <c:pt idx="463">
                  <c:v>1.7951800345359641E-16</c:v>
                </c:pt>
                <c:pt idx="464">
                  <c:v>1.7222969253423715E-16</c:v>
                </c:pt>
                <c:pt idx="465">
                  <c:v>1.6523728165772261E-16</c:v>
                </c:pt>
                <c:pt idx="466">
                  <c:v>1.585287575601195E-16</c:v>
                </c:pt>
                <c:pt idx="467">
                  <c:v>1.5209259469779015E-16</c:v>
                </c:pt>
                <c:pt idx="468">
                  <c:v>1.4591773544750078E-16</c:v>
                </c:pt>
                <c:pt idx="469">
                  <c:v>1.3999357111024602E-16</c:v>
                </c:pt>
                <c:pt idx="470">
                  <c:v>1.3430992368617955E-16</c:v>
                </c:pt>
                <c:pt idx="471">
                  <c:v>1.2885702838935092E-16</c:v>
                </c:pt>
                <c:pt idx="472">
                  <c:v>1.2362551687224739E-16</c:v>
                </c:pt>
                <c:pt idx="473">
                  <c:v>1.1860640113130409E-16</c:v>
                </c:pt>
                <c:pt idx="474">
                  <c:v>1.1379105806577307E-16</c:v>
                </c:pt>
                <c:pt idx="475">
                  <c:v>1.0917121466341784E-16</c:v>
                </c:pt>
                <c:pt idx="476">
                  <c:v>1.0473893378760164E-16</c:v>
                </c:pt>
                <c:pt idx="477">
                  <c:v>1.0048660054135717E-16</c:v>
                </c:pt>
                <c:pt idx="478">
                  <c:v>9.6406909185015669E-17</c:v>
                </c:pt>
                <c:pt idx="479">
                  <c:v>9.2492850584935004E-17</c:v>
                </c:pt>
                <c:pt idx="480">
                  <c:v>8.873770017176138E-17</c:v>
                </c:pt>
                <c:pt idx="481">
                  <c:v>8.51350063875432E-17</c:v>
                </c:pt>
                <c:pt idx="482">
                  <c:v>8.1678579601862554E-17</c:v>
                </c:pt>
                <c:pt idx="483">
                  <c:v>7.8362481477932387E-17</c:v>
                </c:pt>
                <c:pt idx="484">
                  <c:v>7.5181014770405014E-17</c:v>
                </c:pt>
                <c:pt idx="485">
                  <c:v>7.2128713537362221E-17</c:v>
                </c:pt>
                <c:pt idx="486">
                  <c:v>6.9200333749673618E-17</c:v>
                </c:pt>
                <c:pt idx="487">
                  <c:v>6.6390844281596269E-17</c:v>
                </c:pt>
                <c:pt idx="488">
                  <c:v>6.3695418267133412E-17</c:v>
                </c:pt>
                <c:pt idx="489">
                  <c:v>6.1109424807310383E-17</c:v>
                </c:pt>
                <c:pt idx="490">
                  <c:v>5.8628421014117183E-17</c:v>
                </c:pt>
                <c:pt idx="491">
                  <c:v>5.6248144377453311E-17</c:v>
                </c:pt>
                <c:pt idx="492">
                  <c:v>5.3964505441961943E-17</c:v>
                </c:pt>
                <c:pt idx="493">
                  <c:v>5.1773580781171167E-17</c:v>
                </c:pt>
                <c:pt idx="494">
                  <c:v>4.9671606256876539E-17</c:v>
                </c:pt>
                <c:pt idx="495">
                  <c:v>4.765497055217956E-17</c:v>
                </c:pt>
                <c:pt idx="496">
                  <c:v>4.5720208967079273E-17</c:v>
                </c:pt>
                <c:pt idx="497">
                  <c:v>4.3863997465951174E-17</c:v>
                </c:pt>
                <c:pt idx="498">
                  <c:v>4.2083146966692697E-17</c:v>
                </c:pt>
                <c:pt idx="499">
                  <c:v>4.0374597861722167E-17</c:v>
                </c:pt>
                <c:pt idx="500">
                  <c:v>3.8735414761417359E-17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A87-41CF-9D82-B6EF6112D862}"/>
            </c:ext>
          </c:extLst>
        </c:ser>
        <c:ser>
          <c:idx val="5"/>
          <c:order val="5"/>
          <c:tx>
            <c:strRef>
              <c:f>Calculations!$AA$1</c:f>
              <c:strCache>
                <c:ptCount val="1"/>
                <c:pt idx="0">
                  <c:v>Total Noise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Calculations!$AA$3:$AA$503</c:f>
              <c:numCache>
                <c:formatCode>General</c:formatCode>
                <c:ptCount val="501"/>
                <c:pt idx="0">
                  <c:v>1.8344378520819667E-13</c:v>
                </c:pt>
                <c:pt idx="1">
                  <c:v>1.834437852084872E-13</c:v>
                </c:pt>
                <c:pt idx="2">
                  <c:v>1.8344378520880264E-13</c:v>
                </c:pt>
                <c:pt idx="3">
                  <c:v>1.8344378520914545E-13</c:v>
                </c:pt>
                <c:pt idx="4">
                  <c:v>1.8344378520951771E-13</c:v>
                </c:pt>
                <c:pt idx="5">
                  <c:v>1.8344378520992232E-13</c:v>
                </c:pt>
                <c:pt idx="6">
                  <c:v>1.8344378521036191E-13</c:v>
                </c:pt>
                <c:pt idx="7">
                  <c:v>1.8344378521083952E-13</c:v>
                </c:pt>
                <c:pt idx="8">
                  <c:v>1.834437852113583E-13</c:v>
                </c:pt>
                <c:pt idx="9">
                  <c:v>1.8344378521192198E-13</c:v>
                </c:pt>
                <c:pt idx="10">
                  <c:v>1.8344378521253427E-13</c:v>
                </c:pt>
                <c:pt idx="11">
                  <c:v>1.8344378521319961E-13</c:v>
                </c:pt>
                <c:pt idx="12">
                  <c:v>1.8344378521392228E-13</c:v>
                </c:pt>
                <c:pt idx="13">
                  <c:v>1.8344378521470771E-13</c:v>
                </c:pt>
                <c:pt idx="14">
                  <c:v>1.8344378521556072E-13</c:v>
                </c:pt>
                <c:pt idx="15">
                  <c:v>1.8344378521648753E-13</c:v>
                </c:pt>
                <c:pt idx="16">
                  <c:v>1.8344378521749452E-13</c:v>
                </c:pt>
                <c:pt idx="17">
                  <c:v>1.8344378521858843E-13</c:v>
                </c:pt>
                <c:pt idx="18">
                  <c:v>1.8344378521977699E-13</c:v>
                </c:pt>
                <c:pt idx="19">
                  <c:v>1.8344378522106835E-13</c:v>
                </c:pt>
                <c:pt idx="20">
                  <c:v>1.8344378522247114E-13</c:v>
                </c:pt>
                <c:pt idx="21">
                  <c:v>1.8344378522399522E-13</c:v>
                </c:pt>
                <c:pt idx="22">
                  <c:v>1.8344378522565107E-13</c:v>
                </c:pt>
                <c:pt idx="23">
                  <c:v>1.8344378522744992E-13</c:v>
                </c:pt>
                <c:pt idx="24">
                  <c:v>1.8344378522940438E-13</c:v>
                </c:pt>
                <c:pt idx="25">
                  <c:v>1.8344378523152751E-13</c:v>
                </c:pt>
                <c:pt idx="26">
                  <c:v>1.8344378523383445E-13</c:v>
                </c:pt>
                <c:pt idx="27">
                  <c:v>1.834437852363405E-13</c:v>
                </c:pt>
                <c:pt idx="28">
                  <c:v>1.8344378523906324E-13</c:v>
                </c:pt>
                <c:pt idx="29">
                  <c:v>1.8344378524202131E-13</c:v>
                </c:pt>
                <c:pt idx="30">
                  <c:v>1.8344378524523516E-13</c:v>
                </c:pt>
                <c:pt idx="31">
                  <c:v>1.8344378524872657E-13</c:v>
                </c:pt>
                <c:pt idx="32">
                  <c:v>1.8344378525251985E-13</c:v>
                </c:pt>
                <c:pt idx="33">
                  <c:v>1.8344378525664091E-13</c:v>
                </c:pt>
                <c:pt idx="34">
                  <c:v>1.8344378526111803E-13</c:v>
                </c:pt>
                <c:pt idx="35">
                  <c:v>1.8344378526598223E-13</c:v>
                </c:pt>
                <c:pt idx="36">
                  <c:v>1.8344378527126674E-13</c:v>
                </c:pt>
                <c:pt idx="37">
                  <c:v>1.8344378527700821E-13</c:v>
                </c:pt>
                <c:pt idx="38">
                  <c:v>1.8344378528324564E-13</c:v>
                </c:pt>
                <c:pt idx="39">
                  <c:v>1.8344378529002207E-13</c:v>
                </c:pt>
                <c:pt idx="40">
                  <c:v>1.8344378529738427E-13</c:v>
                </c:pt>
                <c:pt idx="41">
                  <c:v>1.8344378530538289E-13</c:v>
                </c:pt>
                <c:pt idx="42">
                  <c:v>1.8344378531407263E-13</c:v>
                </c:pt>
                <c:pt idx="43">
                  <c:v>1.8344378532351342E-13</c:v>
                </c:pt>
                <c:pt idx="44">
                  <c:v>1.834437853337701E-13</c:v>
                </c:pt>
                <c:pt idx="45">
                  <c:v>1.8344378534491341E-13</c:v>
                </c:pt>
                <c:pt idx="46">
                  <c:v>1.8344378535701958E-13</c:v>
                </c:pt>
                <c:pt idx="47">
                  <c:v>1.8344378537017205E-13</c:v>
                </c:pt>
                <c:pt idx="48">
                  <c:v>1.8344378538446126E-13</c:v>
                </c:pt>
                <c:pt idx="49">
                  <c:v>1.8344378539998554E-13</c:v>
                </c:pt>
                <c:pt idx="50">
                  <c:v>1.8344378541685141E-13</c:v>
                </c:pt>
                <c:pt idx="51">
                  <c:v>1.8344378543517492E-13</c:v>
                </c:pt>
                <c:pt idx="52">
                  <c:v>1.8344378545508196E-13</c:v>
                </c:pt>
                <c:pt idx="53">
                  <c:v>1.8344378547670967E-13</c:v>
                </c:pt>
                <c:pt idx="54">
                  <c:v>1.8344378550020642E-13</c:v>
                </c:pt>
                <c:pt idx="55">
                  <c:v>1.8344378552573406E-13</c:v>
                </c:pt>
                <c:pt idx="56">
                  <c:v>1.8344378555346778E-13</c:v>
                </c:pt>
                <c:pt idx="57">
                  <c:v>1.8344378558359846E-13</c:v>
                </c:pt>
                <c:pt idx="58">
                  <c:v>1.8344378561633328E-13</c:v>
                </c:pt>
                <c:pt idx="59">
                  <c:v>1.834437856518971E-13</c:v>
                </c:pt>
                <c:pt idx="60">
                  <c:v>1.8344378569053462E-13</c:v>
                </c:pt>
                <c:pt idx="61">
                  <c:v>1.8344378573251141E-13</c:v>
                </c:pt>
                <c:pt idx="62">
                  <c:v>1.8344378577811606E-13</c:v>
                </c:pt>
                <c:pt idx="63">
                  <c:v>1.8344378582766195E-13</c:v>
                </c:pt>
                <c:pt idx="64">
                  <c:v>1.8344378588149006E-13</c:v>
                </c:pt>
                <c:pt idx="65">
                  <c:v>1.8344378593997035E-13</c:v>
                </c:pt>
                <c:pt idx="66">
                  <c:v>1.8344378600350472E-13</c:v>
                </c:pt>
                <c:pt idx="67">
                  <c:v>1.8344378607253015E-13</c:v>
                </c:pt>
                <c:pt idx="68">
                  <c:v>1.8344378614752114E-13</c:v>
                </c:pt>
                <c:pt idx="69">
                  <c:v>1.8344378622899326E-13</c:v>
                </c:pt>
                <c:pt idx="70">
                  <c:v>1.8344378631750658E-13</c:v>
                </c:pt>
                <c:pt idx="71">
                  <c:v>1.8344378641366983E-13</c:v>
                </c:pt>
                <c:pt idx="72">
                  <c:v>1.834437865181441E-13</c:v>
                </c:pt>
                <c:pt idx="73">
                  <c:v>1.8344378663164758E-13</c:v>
                </c:pt>
                <c:pt idx="74">
                  <c:v>1.8344378675496062E-13</c:v>
                </c:pt>
                <c:pt idx="75">
                  <c:v>1.8344378688893107E-13</c:v>
                </c:pt>
                <c:pt idx="76">
                  <c:v>1.8344378703448009E-13</c:v>
                </c:pt>
                <c:pt idx="77">
                  <c:v>1.8344378719260826E-13</c:v>
                </c:pt>
                <c:pt idx="78">
                  <c:v>1.834437873644026E-13</c:v>
                </c:pt>
                <c:pt idx="79">
                  <c:v>1.8344378755104457E-13</c:v>
                </c:pt>
                <c:pt idx="80">
                  <c:v>1.8344378775381713E-13</c:v>
                </c:pt>
                <c:pt idx="81">
                  <c:v>1.8344378797411461E-13</c:v>
                </c:pt>
                <c:pt idx="82">
                  <c:v>1.8344378821345119E-13</c:v>
                </c:pt>
                <c:pt idx="83">
                  <c:v>1.8344378847347285E-13</c:v>
                </c:pt>
                <c:pt idx="84">
                  <c:v>1.8344378875596692E-13</c:v>
                </c:pt>
                <c:pt idx="85">
                  <c:v>1.8344378906287564E-13</c:v>
                </c:pt>
                <c:pt idx="86">
                  <c:v>1.8344378939630947E-13</c:v>
                </c:pt>
                <c:pt idx="87">
                  <c:v>1.8344378975856038E-13</c:v>
                </c:pt>
                <c:pt idx="88">
                  <c:v>1.8344379015211903E-13</c:v>
                </c:pt>
                <c:pt idx="89">
                  <c:v>1.8344379057969141E-13</c:v>
                </c:pt>
                <c:pt idx="90">
                  <c:v>1.8344379104421706E-13</c:v>
                </c:pt>
                <c:pt idx="91">
                  <c:v>1.8344379154888962E-13</c:v>
                </c:pt>
                <c:pt idx="92">
                  <c:v>1.8344379209717905E-13</c:v>
                </c:pt>
                <c:pt idx="93">
                  <c:v>1.8344379269285484E-13</c:v>
                </c:pt>
                <c:pt idx="94">
                  <c:v>1.8344379334001232E-13</c:v>
                </c:pt>
                <c:pt idx="95">
                  <c:v>1.8344379404310095E-13</c:v>
                </c:pt>
                <c:pt idx="96">
                  <c:v>1.8344379480695453E-13</c:v>
                </c:pt>
                <c:pt idx="97">
                  <c:v>1.83443795636825E-13</c:v>
                </c:pt>
                <c:pt idx="98">
                  <c:v>1.8344379653841771E-13</c:v>
                </c:pt>
                <c:pt idx="99">
                  <c:v>1.8344379751793153E-13</c:v>
                </c:pt>
                <c:pt idx="100">
                  <c:v>1.8344379858210067E-13</c:v>
                </c:pt>
                <c:pt idx="101">
                  <c:v>1.8344379973824176E-13</c:v>
                </c:pt>
                <c:pt idx="102">
                  <c:v>1.8344380099430356E-13</c:v>
                </c:pt>
                <c:pt idx="103">
                  <c:v>1.8344380235892188E-13</c:v>
                </c:pt>
                <c:pt idx="104">
                  <c:v>1.8344380384147869E-13</c:v>
                </c:pt>
                <c:pt idx="105">
                  <c:v>1.8344380545216728E-13</c:v>
                </c:pt>
                <c:pt idx="106">
                  <c:v>1.8344380720206156E-13</c:v>
                </c:pt>
                <c:pt idx="107">
                  <c:v>1.8344380910319254E-13</c:v>
                </c:pt>
                <c:pt idx="108">
                  <c:v>1.8344381116863117E-13</c:v>
                </c:pt>
                <c:pt idx="109">
                  <c:v>1.8344381341257831E-13</c:v>
                </c:pt>
                <c:pt idx="110">
                  <c:v>1.8344381585046148E-13</c:v>
                </c:pt>
                <c:pt idx="111">
                  <c:v>1.834438184990423E-13</c:v>
                </c:pt>
                <c:pt idx="112">
                  <c:v>1.8344382137653087E-13</c:v>
                </c:pt>
                <c:pt idx="113">
                  <c:v>1.8344382450271063E-13</c:v>
                </c:pt>
                <c:pt idx="114">
                  <c:v>1.8344382789907593E-13</c:v>
                </c:pt>
                <c:pt idx="115">
                  <c:v>1.8344383158897799E-13</c:v>
                </c:pt>
                <c:pt idx="116">
                  <c:v>1.834438355977864E-13</c:v>
                </c:pt>
                <c:pt idx="117">
                  <c:v>1.8344383995306385E-13</c:v>
                </c:pt>
                <c:pt idx="118">
                  <c:v>1.8344384468475503E-13</c:v>
                </c:pt>
                <c:pt idx="119">
                  <c:v>1.8344384982539229E-13</c:v>
                </c:pt>
                <c:pt idx="120">
                  <c:v>1.8344385541032078E-13</c:v>
                </c:pt>
                <c:pt idx="121">
                  <c:v>1.8344386147793955E-13</c:v>
                </c:pt>
                <c:pt idx="122">
                  <c:v>1.8344386806996702E-13</c:v>
                </c:pt>
                <c:pt idx="123">
                  <c:v>1.8344387523172759E-13</c:v>
                </c:pt>
                <c:pt idx="124">
                  <c:v>1.8344388301246248E-13</c:v>
                </c:pt>
                <c:pt idx="125">
                  <c:v>1.834438914656693E-13</c:v>
                </c:pt>
                <c:pt idx="126">
                  <c:v>1.8344390064946964E-13</c:v>
                </c:pt>
                <c:pt idx="127">
                  <c:v>1.8344391062700842E-13</c:v>
                </c:pt>
                <c:pt idx="128">
                  <c:v>1.8344392146688872E-13</c:v>
                </c:pt>
                <c:pt idx="129">
                  <c:v>1.8344393324364247E-13</c:v>
                </c:pt>
                <c:pt idx="130">
                  <c:v>1.8344394603824414E-13</c:v>
                </c:pt>
                <c:pt idx="131">
                  <c:v>1.8344395993866698E-13</c:v>
                </c:pt>
                <c:pt idx="132">
                  <c:v>1.834439750404877E-13</c:v>
                </c:pt>
                <c:pt idx="133">
                  <c:v>1.8344399144754441E-13</c:v>
                </c:pt>
                <c:pt idx="134">
                  <c:v>1.8344400927264995E-13</c:v>
                </c:pt>
                <c:pt idx="135">
                  <c:v>1.8344402863836793E-13</c:v>
                </c:pt>
                <c:pt idx="136">
                  <c:v>1.8344404967785542E-13</c:v>
                </c:pt>
                <c:pt idx="137">
                  <c:v>1.8344407253577875E-13</c:v>
                </c:pt>
                <c:pt idx="138">
                  <c:v>1.8344409736930806E-13</c:v>
                </c:pt>
                <c:pt idx="139">
                  <c:v>1.8344412434919796E-13</c:v>
                </c:pt>
                <c:pt idx="140">
                  <c:v>1.8344415366096164E-13</c:v>
                </c:pt>
                <c:pt idx="141">
                  <c:v>1.8344418550614636E-13</c:v>
                </c:pt>
                <c:pt idx="142">
                  <c:v>1.8344422010371981E-13</c:v>
                </c:pt>
                <c:pt idx="143">
                  <c:v>1.8344425769157462E-13</c:v>
                </c:pt>
                <c:pt idx="144">
                  <c:v>1.8344429852816476E-13</c:v>
                </c:pt>
                <c:pt idx="145">
                  <c:v>1.8344434289428219E-13</c:v>
                </c:pt>
                <c:pt idx="146">
                  <c:v>1.8344439109498743E-13</c:v>
                </c:pt>
                <c:pt idx="147">
                  <c:v>1.834444434617069E-13</c:v>
                </c:pt>
                <c:pt idx="148">
                  <c:v>1.8344450035451076E-13</c:v>
                </c:pt>
                <c:pt idx="149">
                  <c:v>1.8344456216458986E-13</c:v>
                </c:pt>
                <c:pt idx="150">
                  <c:v>1.8344462931694343E-13</c:v>
                </c:pt>
                <c:pt idx="151">
                  <c:v>1.8344470227330165E-13</c:v>
                </c:pt>
                <c:pt idx="152">
                  <c:v>1.8344478153529914E-13</c:v>
                </c:pt>
                <c:pt idx="153">
                  <c:v>1.8344486764792396E-13</c:v>
                </c:pt>
                <c:pt idx="154">
                  <c:v>1.8344496120326283E-13</c:v>
                </c:pt>
                <c:pt idx="155">
                  <c:v>1.8344506284457237E-13</c:v>
                </c:pt>
                <c:pt idx="156">
                  <c:v>1.8344517327069919E-13</c:v>
                </c:pt>
                <c:pt idx="157">
                  <c:v>1.8344529324088462E-13</c:v>
                </c:pt>
                <c:pt idx="158">
                  <c:v>1.8344542357998186E-13</c:v>
                </c:pt>
                <c:pt idx="159">
                  <c:v>1.8344556518412655E-13</c:v>
                </c:pt>
                <c:pt idx="160">
                  <c:v>1.8344571902689466E-13</c:v>
                </c:pt>
                <c:pt idx="161">
                  <c:v>1.8344588616599404E-13</c:v>
                </c:pt>
                <c:pt idx="162">
                  <c:v>1.8344606775053327E-13</c:v>
                </c:pt>
                <c:pt idx="163">
                  <c:v>1.834462650289178E-13</c:v>
                </c:pt>
                <c:pt idx="164">
                  <c:v>1.8344647935742934E-13</c:v>
                </c:pt>
                <c:pt idx="165">
                  <c:v>1.8344671220954552E-13</c:v>
                </c:pt>
                <c:pt idx="166">
                  <c:v>1.8344696518606323E-13</c:v>
                </c:pt>
                <c:pt idx="167">
                  <c:v>1.8344724002609863E-13</c:v>
                </c:pt>
                <c:pt idx="168">
                  <c:v>1.8344753861903384E-13</c:v>
                </c:pt>
                <c:pt idx="169">
                  <c:v>1.8344786301749865E-13</c:v>
                </c:pt>
                <c:pt idx="170">
                  <c:v>1.8344821545146877E-13</c:v>
                </c:pt>
                <c:pt idx="171">
                  <c:v>1.8344859834358508E-13</c:v>
                </c:pt>
                <c:pt idx="172">
                  <c:v>1.8344901432579196E-13</c:v>
                </c:pt>
                <c:pt idx="173">
                  <c:v>1.8344946625741331E-13</c:v>
                </c:pt>
                <c:pt idx="174">
                  <c:v>1.8344995724478802E-13</c:v>
                </c:pt>
                <c:pt idx="175">
                  <c:v>1.8345049066259847E-13</c:v>
                </c:pt>
                <c:pt idx="176">
                  <c:v>1.8345107017704112E-13</c:v>
                </c:pt>
                <c:pt idx="177">
                  <c:v>1.8345169977099273E-13</c:v>
                </c:pt>
                <c:pt idx="178">
                  <c:v>1.8345238377134973E-13</c:v>
                </c:pt>
                <c:pt idx="179">
                  <c:v>1.8345312687872286E-13</c:v>
                </c:pt>
                <c:pt idx="180">
                  <c:v>1.8345393419969192E-13</c:v>
                </c:pt>
                <c:pt idx="181">
                  <c:v>1.8345481128184118E-13</c:v>
                </c:pt>
                <c:pt idx="182">
                  <c:v>1.8345576415181232E-13</c:v>
                </c:pt>
                <c:pt idx="183">
                  <c:v>1.8345679935663663E-13</c:v>
                </c:pt>
                <c:pt idx="184">
                  <c:v>1.8345792400862451E-13</c:v>
                </c:pt>
                <c:pt idx="185">
                  <c:v>1.8345914583412237E-13</c:v>
                </c:pt>
                <c:pt idx="186">
                  <c:v>1.8346047322646227E-13</c:v>
                </c:pt>
                <c:pt idx="187">
                  <c:v>1.8346191530346893E-13</c:v>
                </c:pt>
                <c:pt idx="188">
                  <c:v>1.8346348196991204E-13</c:v>
                </c:pt>
                <c:pt idx="189">
                  <c:v>1.8346518398532432E-13</c:v>
                </c:pt>
                <c:pt idx="190">
                  <c:v>1.8346703303764908E-13</c:v>
                </c:pt>
                <c:pt idx="191">
                  <c:v>1.8346904182321088E-13</c:v>
                </c:pt>
                <c:pt idx="192">
                  <c:v>1.8347122413354805E-13</c:v>
                </c:pt>
                <c:pt idx="193">
                  <c:v>1.8347359494969591E-13</c:v>
                </c:pt>
                <c:pt idx="194">
                  <c:v>1.8347617054454837E-13</c:v>
                </c:pt>
                <c:pt idx="195">
                  <c:v>1.8347896859398944E-13</c:v>
                </c:pt>
                <c:pt idx="196">
                  <c:v>1.8348200829753401E-13</c:v>
                </c:pt>
                <c:pt idx="197">
                  <c:v>1.8348531050928699E-13</c:v>
                </c:pt>
                <c:pt idx="198">
                  <c:v>1.8348889788008854E-13</c:v>
                </c:pt>
                <c:pt idx="199">
                  <c:v>1.8349279501179252E-13</c:v>
                </c:pt>
                <c:pt idx="200">
                  <c:v>1.8349702862469711E-13</c:v>
                </c:pt>
                <c:pt idx="201">
                  <c:v>1.8350162773923193E-13</c:v>
                </c:pt>
                <c:pt idx="202">
                  <c:v>1.8350662387309716E-13</c:v>
                </c:pt>
                <c:pt idx="203">
                  <c:v>1.835120512551412E-13</c:v>
                </c:pt>
                <c:pt idx="204">
                  <c:v>1.8351794705737556E-13</c:v>
                </c:pt>
                <c:pt idx="205">
                  <c:v>1.8352435164662647E-13</c:v>
                </c:pt>
                <c:pt idx="206">
                  <c:v>1.8353130885744909E-13</c:v>
                </c:pt>
                <c:pt idx="207">
                  <c:v>1.8353886628805478E-13</c:v>
                </c:pt>
                <c:pt idx="208">
                  <c:v>1.8354707562113511E-13</c:v>
                </c:pt>
                <c:pt idx="209">
                  <c:v>1.8355599297161657E-13</c:v>
                </c:pt>
                <c:pt idx="210">
                  <c:v>1.8356567926352667E-13</c:v>
                </c:pt>
                <c:pt idx="211">
                  <c:v>1.8357620063832291E-13</c:v>
                </c:pt>
                <c:pt idx="212">
                  <c:v>1.8358762889720112E-13</c:v>
                </c:pt>
                <c:pt idx="213">
                  <c:v>1.8360004198009157E-13</c:v>
                </c:pt>
                <c:pt idx="214">
                  <c:v>1.8361352448423383E-13</c:v>
                </c:pt>
                <c:pt idx="215">
                  <c:v>1.8362816822542966E-13</c:v>
                </c:pt>
                <c:pt idx="216">
                  <c:v>1.8364407284528161E-13</c:v>
                </c:pt>
                <c:pt idx="217">
                  <c:v>1.8366134646794267E-13</c:v>
                </c:pt>
                <c:pt idx="218">
                  <c:v>1.8368010641012707E-13</c:v>
                </c:pt>
                <c:pt idx="219">
                  <c:v>1.8370047994836953E-13</c:v>
                </c:pt>
                <c:pt idx="220">
                  <c:v>1.8372260514774646E-13</c:v>
                </c:pt>
                <c:pt idx="221">
                  <c:v>1.8374663175651746E-13</c:v>
                </c:pt>
                <c:pt idx="222">
                  <c:v>1.837727221713765E-13</c:v>
                </c:pt>
                <c:pt idx="223">
                  <c:v>1.8380105247823413E-13</c:v>
                </c:pt>
                <c:pt idx="224">
                  <c:v>1.8383181357366902E-13</c:v>
                </c:pt>
                <c:pt idx="225">
                  <c:v>1.8386521237239574E-13</c:v>
                </c:pt>
                <c:pt idx="226">
                  <c:v>1.8390147310627164E-13</c:v>
                </c:pt>
                <c:pt idx="227">
                  <c:v>1.8394083872051996E-13</c:v>
                </c:pt>
                <c:pt idx="228">
                  <c:v>1.8398357237294931E-13</c:v>
                </c:pt>
                <c:pt idx="229">
                  <c:v>1.8402995904200717E-13</c:v>
                </c:pt>
                <c:pt idx="230">
                  <c:v>1.8408030724948794E-13</c:v>
                </c:pt>
                <c:pt idx="231">
                  <c:v>1.8413495090361447E-13</c:v>
                </c:pt>
                <c:pt idx="232">
                  <c:v>1.8419425126800863E-13</c:v>
                </c:pt>
                <c:pt idx="233">
                  <c:v>1.8425859906172335E-13</c:v>
                </c:pt>
                <c:pt idx="234">
                  <c:v>1.8432841669502121E-13</c:v>
                </c:pt>
                <c:pt idx="235">
                  <c:v>1.8440416064489595E-13</c:v>
                </c:pt>
                <c:pt idx="236">
                  <c:v>1.8448632397342885E-13</c:v>
                </c:pt>
                <c:pt idx="237">
                  <c:v>1.8457543899089112E-13</c:v>
                </c:pt>
                <c:pt idx="238">
                  <c:v>1.8467208006401642E-13</c:v>
                </c:pt>
                <c:pt idx="239">
                  <c:v>1.8477686656800438E-13</c:v>
                </c:pt>
                <c:pt idx="240">
                  <c:v>1.8489046597853025E-13</c:v>
                </c:pt>
                <c:pt idx="241">
                  <c:v>1.8501359709725129E-13</c:v>
                </c:pt>
                <c:pt idx="242">
                  <c:v>1.851470334009476E-13</c:v>
                </c:pt>
                <c:pt idx="243">
                  <c:v>1.852916065004408E-13</c:v>
                </c:pt>
                <c:pt idx="244">
                  <c:v>1.8544820969069861E-13</c:v>
                </c:pt>
                <c:pt idx="245">
                  <c:v>1.8561780156798019E-13</c:v>
                </c:pt>
                <c:pt idx="246">
                  <c:v>1.858014096834191E-13</c:v>
                </c:pt>
                <c:pt idx="247">
                  <c:v>1.8600013419495543E-13</c:v>
                </c:pt>
                <c:pt idx="248">
                  <c:v>1.8621515147097615E-13</c:v>
                </c:pt>
                <c:pt idx="249">
                  <c:v>1.8644771758927021E-13</c:v>
                </c:pt>
                <c:pt idx="250">
                  <c:v>1.8669917166392874E-13</c:v>
                </c:pt>
                <c:pt idx="251">
                  <c:v>1.8697093892054777E-13</c:v>
                </c:pt>
                <c:pt idx="252">
                  <c:v>1.8726453342652635E-13</c:v>
                </c:pt>
                <c:pt idx="253">
                  <c:v>1.8758156036840889E-13</c:v>
                </c:pt>
                <c:pt idx="254">
                  <c:v>1.8792371775221136E-13</c:v>
                </c:pt>
                <c:pt idx="255">
                  <c:v>1.8829279738562047E-13</c:v>
                </c:pt>
                <c:pt idx="256">
                  <c:v>1.8869068498315018E-13</c:v>
                </c:pt>
                <c:pt idx="257">
                  <c:v>1.8911935921711666E-13</c:v>
                </c:pt>
                <c:pt idx="258">
                  <c:v>1.8958088951916256E-13</c:v>
                </c:pt>
                <c:pt idx="259">
                  <c:v>1.9007743241966069E-13</c:v>
                </c:pt>
                <c:pt idx="260">
                  <c:v>1.9061122619648622E-13</c:v>
                </c:pt>
                <c:pt idx="261">
                  <c:v>1.911845835913745E-13</c:v>
                </c:pt>
                <c:pt idx="262">
                  <c:v>1.9179988234259276E-13</c:v>
                </c:pt>
                <c:pt idx="263">
                  <c:v>1.9245955327837419E-13</c:v>
                </c:pt>
                <c:pt idx="264">
                  <c:v>1.9316606571809778E-13</c:v>
                </c:pt>
                <c:pt idx="265">
                  <c:v>1.939219099393476E-13</c:v>
                </c:pt>
                <c:pt idx="266">
                  <c:v>1.9472957649064416E-13</c:v>
                </c:pt>
                <c:pt idx="267">
                  <c:v>1.9559153216377174E-13</c:v>
                </c:pt>
                <c:pt idx="268">
                  <c:v>1.9651019248814539E-13</c:v>
                </c:pt>
                <c:pt idx="269">
                  <c:v>1.9748789067426121E-13</c:v>
                </c:pt>
                <c:pt idx="270">
                  <c:v>1.9852684301538638E-13</c:v>
                </c:pt>
                <c:pt idx="271">
                  <c:v>1.9962911085701932E-13</c:v>
                </c:pt>
                <c:pt idx="272">
                  <c:v>2.0079655936245241E-13</c:v>
                </c:pt>
                <c:pt idx="273">
                  <c:v>2.0203081343901843E-13</c:v>
                </c:pt>
                <c:pt idx="274">
                  <c:v>2.0333321134119192E-13</c:v>
                </c:pt>
                <c:pt idx="275">
                  <c:v>2.0470475663014899E-13</c:v>
                </c:pt>
                <c:pt idx="276">
                  <c:v>2.0614606933951723E-13</c:v>
                </c:pt>
                <c:pt idx="277">
                  <c:v>2.0765733736719283E-13</c:v>
                </c:pt>
                <c:pt idx="278">
                  <c:v>2.0923826927498947E-13</c:v>
                </c:pt>
                <c:pt idx="279">
                  <c:v>2.1088804982175872E-13</c:v>
                </c:pt>
                <c:pt idx="280">
                  <c:v>2.1260529967083872E-13</c:v>
                </c:pt>
                <c:pt idx="281">
                  <c:v>2.143880407879401E-13</c:v>
                </c:pt>
                <c:pt idx="282">
                  <c:v>2.162336690697875E-13</c:v>
                </c:pt>
                <c:pt idx="283">
                  <c:v>2.1813893570695244E-13</c:v>
                </c:pt>
                <c:pt idx="284">
                  <c:v>2.200999386782738E-13</c:v>
                </c:pt>
                <c:pt idx="285">
                  <c:v>2.2211212559385387E-13</c:v>
                </c:pt>
                <c:pt idx="286">
                  <c:v>2.2417030884769187E-13</c:v>
                </c:pt>
                <c:pt idx="287">
                  <c:v>2.2626869371297863E-13</c:v>
                </c:pt>
                <c:pt idx="288">
                  <c:v>2.2840091962155195E-13</c:v>
                </c:pt>
                <c:pt idx="289">
                  <c:v>2.3056011442798756E-13</c:v>
                </c:pt>
                <c:pt idx="290">
                  <c:v>2.3273896098726612E-13</c:v>
                </c:pt>
                <c:pt idx="291">
                  <c:v>2.3492977489600866E-13</c:v>
                </c:pt>
                <c:pt idx="292">
                  <c:v>2.3712459178695917E-13</c:v>
                </c:pt>
                <c:pt idx="293">
                  <c:v>2.3931526215170423E-13</c:v>
                </c:pt>
                <c:pt idx="294">
                  <c:v>2.4149355132366492E-13</c:v>
                </c:pt>
                <c:pt idx="295">
                  <c:v>2.4365124200498615E-13</c:v>
                </c:pt>
                <c:pt idx="296">
                  <c:v>2.4578023658469242E-13</c:v>
                </c:pt>
                <c:pt idx="297">
                  <c:v>2.4787265648201962E-13</c:v>
                </c:pt>
                <c:pt idx="298">
                  <c:v>2.4992093586067948E-13</c:v>
                </c:pt>
                <c:pt idx="299">
                  <c:v>2.5191790729098096E-13</c:v>
                </c:pt>
                <c:pt idx="300">
                  <c:v>2.5385687727319901E-13</c:v>
                </c:pt>
                <c:pt idx="301">
                  <c:v>2.5573168995617573E-13</c:v>
                </c:pt>
                <c:pt idx="302">
                  <c:v>2.5753677786396917E-13</c:v>
                </c:pt>
                <c:pt idx="303">
                  <c:v>2.59267198951301E-13</c:v>
                </c:pt>
                <c:pt idx="304">
                  <c:v>2.6091865981633372E-13</c:v>
                </c:pt>
                <c:pt idx="305">
                  <c:v>2.6248752537956428E-13</c:v>
                </c:pt>
                <c:pt idx="306">
                  <c:v>2.6397081576682094E-13</c:v>
                </c:pt>
                <c:pt idx="307">
                  <c:v>2.6536619149450883E-13</c:v>
                </c:pt>
                <c:pt idx="308">
                  <c:v>2.6667192833453834E-13</c:v>
                </c:pt>
                <c:pt idx="309">
                  <c:v>2.6788688342931925E-13</c:v>
                </c:pt>
                <c:pt idx="310">
                  <c:v>2.6901045433452374E-13</c:v>
                </c:pt>
                <c:pt idx="311">
                  <c:v>2.7004253269460796E-13</c:v>
                </c:pt>
                <c:pt idx="312">
                  <c:v>2.7098345421314297E-13</c:v>
                </c:pt>
                <c:pt idx="313">
                  <c:v>2.7183394647915103E-13</c:v>
                </c:pt>
                <c:pt idx="314">
                  <c:v>2.7259507606546119E-13</c:v>
                </c:pt>
                <c:pt idx="315">
                  <c:v>2.7326819613968099E-13</c:v>
                </c:pt>
                <c:pt idx="316">
                  <c:v>2.7385489563549574E-13</c:v>
                </c:pt>
                <c:pt idx="317">
                  <c:v>2.7435695083357592E-13</c:v>
                </c:pt>
                <c:pt idx="318">
                  <c:v>2.7477628000679978E-13</c:v>
                </c:pt>
                <c:pt idx="319">
                  <c:v>2.7511490160148788E-13</c:v>
                </c:pt>
                <c:pt idx="320">
                  <c:v>2.7537489626029178E-13</c:v>
                </c:pt>
                <c:pt idx="321">
                  <c:v>2.7555837284660699E-13</c:v>
                </c:pt>
                <c:pt idx="322">
                  <c:v>2.7566743850683371E-13</c:v>
                </c:pt>
                <c:pt idx="323">
                  <c:v>2.757041727054694E-13</c:v>
                </c:pt>
                <c:pt idx="324">
                  <c:v>2.7567060508835874E-13</c:v>
                </c:pt>
                <c:pt idx="325">
                  <c:v>2.7556869696969397E-13</c:v>
                </c:pt>
                <c:pt idx="326">
                  <c:v>2.754003261963287E-13</c:v>
                </c:pt>
                <c:pt idx="327">
                  <c:v>2.7516727511667727E-13</c:v>
                </c:pt>
                <c:pt idx="328">
                  <c:v>2.7487122136773847E-13</c:v>
                </c:pt>
                <c:pt idx="329">
                  <c:v>2.7451373119103545E-13</c:v>
                </c:pt>
                <c:pt idx="330">
                  <c:v>2.740962549934478E-13</c:v>
                </c:pt>
                <c:pt idx="331">
                  <c:v>2.7362012488053997E-13</c:v>
                </c:pt>
                <c:pt idx="332">
                  <c:v>2.7308655390609834E-13</c:v>
                </c:pt>
                <c:pt idx="333">
                  <c:v>2.7249663680052986E-13</c:v>
                </c:pt>
                <c:pt idx="334">
                  <c:v>2.718513519615872E-13</c:v>
                </c:pt>
                <c:pt idx="335">
                  <c:v>2.7115156451226568E-13</c:v>
                </c:pt>
                <c:pt idx="336">
                  <c:v>2.7039803025216746E-13</c:v>
                </c:pt>
                <c:pt idx="337">
                  <c:v>2.6959140034924744E-13</c:v>
                </c:pt>
                <c:pt idx="338">
                  <c:v>2.6873222663856465E-13</c:v>
                </c:pt>
                <c:pt idx="339">
                  <c:v>2.6782096741282358E-13</c:v>
                </c:pt>
                <c:pt idx="340">
                  <c:v>2.6685799360620602E-13</c:v>
                </c:pt>
                <c:pt idx="341">
                  <c:v>2.6584359528801387E-13</c:v>
                </c:pt>
                <c:pt idx="342">
                  <c:v>2.6477798839599181E-13</c:v>
                </c:pt>
                <c:pt idx="343">
                  <c:v>2.6366132165084593E-13</c:v>
                </c:pt>
                <c:pt idx="344">
                  <c:v>2.6249368360366648E-13</c:v>
                </c:pt>
                <c:pt idx="345">
                  <c:v>2.6127510977644309E-13</c:v>
                </c:pt>
                <c:pt idx="346">
                  <c:v>2.6000558986315731E-13</c:v>
                </c:pt>
                <c:pt idx="347">
                  <c:v>2.5868507496474169E-13</c:v>
                </c:pt>
                <c:pt idx="348">
                  <c:v>2.5731348483597465E-13</c:v>
                </c:pt>
                <c:pt idx="349">
                  <c:v>2.5589071512597406E-13</c:v>
                </c:pt>
                <c:pt idx="350">
                  <c:v>2.5441664459667764E-13</c:v>
                </c:pt>
                <c:pt idx="351">
                  <c:v>2.5289114230550536E-13</c:v>
                </c:pt>
                <c:pt idx="352">
                  <c:v>2.5131407473951595E-13</c:v>
                </c:pt>
                <c:pt idx="353">
                  <c:v>2.496853128887669E-13</c:v>
                </c:pt>
                <c:pt idx="354">
                  <c:v>2.480047392465066E-13</c:v>
                </c:pt>
                <c:pt idx="355">
                  <c:v>2.4627225472317914E-13</c:v>
                </c:pt>
                <c:pt idx="356">
                  <c:v>2.4448778546023106E-13</c:v>
                </c:pt>
                <c:pt idx="357">
                  <c:v>2.426512895284152E-13</c:v>
                </c:pt>
                <c:pt idx="358">
                  <c:v>2.4076276349366127E-13</c:v>
                </c:pt>
                <c:pt idx="359">
                  <c:v>2.3882224883189741E-13</c:v>
                </c:pt>
                <c:pt idx="360">
                  <c:v>2.3682983817227152E-13</c:v>
                </c:pt>
                <c:pt idx="361">
                  <c:v>2.3478568134639641E-13</c:v>
                </c:pt>
                <c:pt idx="362">
                  <c:v>2.3268999121929336E-13</c:v>
                </c:pt>
                <c:pt idx="363">
                  <c:v>2.3054304927592226E-13</c:v>
                </c:pt>
                <c:pt idx="364">
                  <c:v>2.2834521093552519E-13</c:v>
                </c:pt>
                <c:pt idx="365">
                  <c:v>2.2609691056452379E-13</c:v>
                </c:pt>
                <c:pt idx="366">
                  <c:v>2.2379866615748894E-13</c:v>
                </c:pt>
                <c:pt idx="367">
                  <c:v>2.214510836547992E-13</c:v>
                </c:pt>
                <c:pt idx="368">
                  <c:v>2.1905486086503303E-13</c:v>
                </c:pt>
                <c:pt idx="369">
                  <c:v>2.166107909599775E-13</c:v>
                </c:pt>
                <c:pt idx="370">
                  <c:v>2.1411976551041301E-13</c:v>
                </c:pt>
                <c:pt idx="371">
                  <c:v>2.1158277703159984E-13</c:v>
                </c:pt>
                <c:pt idx="372">
                  <c:v>2.090009210086165E-13</c:v>
                </c:pt>
                <c:pt idx="373">
                  <c:v>2.0637539737351992E-13</c:v>
                </c:pt>
                <c:pt idx="374">
                  <c:v>2.0370751140854778E-13</c:v>
                </c:pt>
                <c:pt idx="375">
                  <c:v>2.0099867405249007E-13</c:v>
                </c:pt>
                <c:pt idx="376">
                  <c:v>1.9825040159067295E-13</c:v>
                </c:pt>
                <c:pt idx="377">
                  <c:v>1.9546431471292112E-13</c:v>
                </c:pt>
                <c:pt idx="378">
                  <c:v>1.926421369281859E-13</c:v>
                </c:pt>
                <c:pt idx="379">
                  <c:v>1.8978569232935158E-13</c:v>
                </c:pt>
                <c:pt idx="380">
                  <c:v>1.8689690270690379E-13</c:v>
                </c:pt>
                <c:pt idx="381">
                  <c:v>1.8397778401564041E-13</c:v>
                </c:pt>
                <c:pt idx="382">
                  <c:v>1.8103044220438744E-13</c:v>
                </c:pt>
                <c:pt idx="383">
                  <c:v>1.7805706842460164E-13</c:v>
                </c:pt>
                <c:pt idx="384">
                  <c:v>1.7505993363976303E-13</c:v>
                </c:pt>
                <c:pt idx="385">
                  <c:v>1.7204138266345967E-13</c:v>
                </c:pt>
                <c:pt idx="386">
                  <c:v>1.6900382766001158E-13</c:v>
                </c:pt>
                <c:pt idx="387">
                  <c:v>1.6594974114711125E-13</c:v>
                </c:pt>
                <c:pt idx="388">
                  <c:v>1.6288164854543902E-13</c:v>
                </c:pt>
                <c:pt idx="389">
                  <c:v>1.5980212032513846E-13</c:v>
                </c:pt>
                <c:pt idx="390">
                  <c:v>1.5671376380359229E-13</c:v>
                </c:pt>
                <c:pt idx="391">
                  <c:v>1.5361921465286675E-13</c:v>
                </c:pt>
                <c:pt idx="392">
                  <c:v>1.5052112817845717E-13</c:v>
                </c:pt>
                <c:pt idx="393">
                  <c:v>1.4742217043358385E-13</c:v>
                </c:pt>
                <c:pt idx="394">
                  <c:v>1.44325009235069E-13</c:v>
                </c:pt>
                <c:pt idx="395">
                  <c:v>1.4123230514786649E-13</c:v>
                </c:pt>
                <c:pt idx="396">
                  <c:v>1.381467025055031E-13</c:v>
                </c:pt>
                <c:pt idx="397">
                  <c:v>1.3507082053306904E-13</c:v>
                </c:pt>
                <c:pt idx="398">
                  <c:v>1.3200724463795596E-13</c:v>
                </c:pt>
                <c:pt idx="399">
                  <c:v>1.2895851793131098E-13</c:v>
                </c:pt>
                <c:pt idx="400">
                  <c:v>1.2592713304020129E-13</c:v>
                </c:pt>
                <c:pt idx="401">
                  <c:v>1.2291552426681646E-13</c:v>
                </c:pt>
                <c:pt idx="402">
                  <c:v>1.1992606014673606E-13</c:v>
                </c:pt>
                <c:pt idx="403">
                  <c:v>1.1696103645345008E-13</c:v>
                </c:pt>
                <c:pt idx="404">
                  <c:v>1.1402266969101193E-13</c:v>
                </c:pt>
                <c:pt idx="405">
                  <c:v>1.1111309111101816E-13</c:v>
                </c:pt>
                <c:pt idx="406">
                  <c:v>1.0823434128416854E-13</c:v>
                </c:pt>
                <c:pt idx="407">
                  <c:v>1.0538836525051329E-13</c:v>
                </c:pt>
                <c:pt idx="408">
                  <c:v>1.0257700826630161E-13</c:v>
                </c:pt>
                <c:pt idx="409">
                  <c:v>9.9802012159139023E-14</c:v>
                </c:pt>
                <c:pt idx="410">
                  <c:v>9.7065012297090607E-14</c:v>
                </c:pt>
                <c:pt idx="411">
                  <c:v>9.4367535171454779E-14</c:v>
                </c:pt>
                <c:pt idx="412">
                  <c:v>9.1710996587338364E-14</c:v>
                </c:pt>
                <c:pt idx="413">
                  <c:v>8.9096700450840465E-14</c:v>
                </c:pt>
                <c:pt idx="414">
                  <c:v>8.6525838136798291E-14</c:v>
                </c:pt>
                <c:pt idx="415">
                  <c:v>8.3999488416565649E-14</c:v>
                </c:pt>
                <c:pt idx="416">
                  <c:v>8.1518617921361156E-14</c:v>
                </c:pt>
                <c:pt idx="417">
                  <c:v>7.9084082113225962E-14</c:v>
                </c:pt>
                <c:pt idx="418">
                  <c:v>7.6696626732720873E-14</c:v>
                </c:pt>
                <c:pt idx="419">
                  <c:v>7.4356889690063268E-14</c:v>
                </c:pt>
                <c:pt idx="420">
                  <c:v>7.2065403364519122E-14</c:v>
                </c:pt>
                <c:pt idx="421">
                  <c:v>6.9822597275497345E-14</c:v>
                </c:pt>
                <c:pt idx="422">
                  <c:v>6.7628801087897639E-14</c:v>
                </c:pt>
                <c:pt idx="423">
                  <c:v>6.5484247913860625E-14</c:v>
                </c:pt>
                <c:pt idx="424">
                  <c:v>6.338907787307306E-14</c:v>
                </c:pt>
                <c:pt idx="425">
                  <c:v>6.1343341874213375E-14</c:v>
                </c:pt>
                <c:pt idx="426">
                  <c:v>5.9347005580884212E-14</c:v>
                </c:pt>
                <c:pt idx="427">
                  <c:v>5.7399953526494416E-14</c:v>
                </c:pt>
                <c:pt idx="428">
                  <c:v>5.5501993343912726E-14</c:v>
                </c:pt>
                <c:pt idx="429">
                  <c:v>5.3652860077339639E-14</c:v>
                </c:pt>
                <c:pt idx="430">
                  <c:v>5.1852220545629736E-14</c:v>
                </c:pt>
                <c:pt idx="431">
                  <c:v>5.0099677728280733E-14</c:v>
                </c:pt>
                <c:pt idx="432">
                  <c:v>4.839477514734416E-14</c:v>
                </c:pt>
                <c:pt idx="433">
                  <c:v>4.6737001220692095E-14</c:v>
                </c:pt>
                <c:pt idx="434">
                  <c:v>4.5125793564248438E-14</c:v>
                </c:pt>
                <c:pt idx="435">
                  <c:v>4.3560543223007863E-14</c:v>
                </c:pt>
                <c:pt idx="436">
                  <c:v>4.2040598812866349E-14</c:v>
                </c:pt>
                <c:pt idx="437">
                  <c:v>4.0565270557428866E-14</c:v>
                </c:pt>
                <c:pt idx="438">
                  <c:v>3.9133834206078025E-14</c:v>
                </c:pt>
                <c:pt idx="439">
                  <c:v>3.7745534821589784E-14</c:v>
                </c:pt>
                <c:pt idx="440">
                  <c:v>3.6399590427532312E-14</c:v>
                </c:pt>
                <c:pt idx="441">
                  <c:v>3.5095195507498855E-14</c:v>
                </c:pt>
                <c:pt idx="442">
                  <c:v>3.3831524349951417E-14</c:v>
                </c:pt>
                <c:pt idx="443">
                  <c:v>3.2607734234049512E-14</c:v>
                </c:pt>
                <c:pt idx="444">
                  <c:v>3.1422968453316896E-14</c:v>
                </c:pt>
                <c:pt idx="445">
                  <c:v>3.0276359175351357E-14</c:v>
                </c:pt>
                <c:pt idx="446">
                  <c:v>2.9167030137018224E-14</c:v>
                </c:pt>
                <c:pt idx="447">
                  <c:v>2.8094099175670505E-14</c:v>
                </c:pt>
                <c:pt idx="448">
                  <c:v>2.7056680597929655E-14</c:v>
                </c:pt>
                <c:pt idx="449">
                  <c:v>2.6053887388433782E-14</c:v>
                </c:pt>
                <c:pt idx="450">
                  <c:v>2.508483326171741E-14</c:v>
                </c:pt>
                <c:pt idx="451">
                  <c:v>2.4148634561048064E-14</c:v>
                </c:pt>
                <c:pt idx="452">
                  <c:v>2.3244412008595625E-14</c:v>
                </c:pt>
                <c:pt idx="453">
                  <c:v>2.2371292311776284E-14</c:v>
                </c:pt>
                <c:pt idx="454">
                  <c:v>2.1528409630987864E-14</c:v>
                </c:pt>
                <c:pt idx="455">
                  <c:v>2.0714906914252932E-14</c:v>
                </c:pt>
                <c:pt idx="456">
                  <c:v>1.9929937104504798E-14</c:v>
                </c:pt>
                <c:pt idx="457">
                  <c:v>1.9172664225416264E-14</c:v>
                </c:pt>
                <c:pt idx="458">
                  <c:v>1.844226435176394E-14</c:v>
                </c:pt>
                <c:pt idx="459">
                  <c:v>1.7737926470368772E-14</c:v>
                </c:pt>
                <c:pt idx="460">
                  <c:v>1.7058853237651798E-14</c:v>
                </c:pt>
                <c:pt idx="461">
                  <c:v>1.640426163979928E-14</c:v>
                </c:pt>
                <c:pt idx="462">
                  <c:v>1.5773383561454065E-14</c:v>
                </c:pt>
                <c:pt idx="463">
                  <c:v>1.5165466268738161E-14</c:v>
                </c:pt>
                <c:pt idx="464">
                  <c:v>1.457977281227707E-14</c:v>
                </c:pt>
                <c:pt idx="465">
                  <c:v>1.4015582355735779E-14</c:v>
                </c:pt>
                <c:pt idx="466">
                  <c:v>1.3472190435203407E-14</c:v>
                </c:pt>
                <c:pt idx="467">
                  <c:v>1.2948909154569329E-14</c:v>
                </c:pt>
                <c:pt idx="468">
                  <c:v>1.2445067321836481E-14</c:v>
                </c:pt>
                <c:pt idx="469">
                  <c:v>1.196001053110288E-14</c:v>
                </c:pt>
                <c:pt idx="470">
                  <c:v>1.149310119473235E-14</c:v>
                </c:pt>
                <c:pt idx="471">
                  <c:v>1.1043718530013272E-14</c:v>
                </c:pt>
                <c:pt idx="472">
                  <c:v>1.0611258504386855E-14</c:v>
                </c:pt>
                <c:pt idx="473">
                  <c:v>1.0195133743105467E-14</c:v>
                </c:pt>
                <c:pt idx="474">
                  <c:v>9.7947734029680566E-15</c:v>
                </c:pt>
                <c:pt idx="475">
                  <c:v>9.4096230155607763E-15</c:v>
                </c:pt>
                <c:pt idx="476">
                  <c:v>9.0391443032280642E-15</c:v>
                </c:pt>
                <c:pt idx="477">
                  <c:v>8.6828149707908223E-15</c:v>
                </c:pt>
                <c:pt idx="478">
                  <c:v>8.3401284758327614E-15</c:v>
                </c:pt>
                <c:pt idx="479">
                  <c:v>8.0105937801859763E-15</c:v>
                </c:pt>
                <c:pt idx="480">
                  <c:v>7.6937350850604271E-15</c:v>
                </c:pt>
                <c:pt idx="481">
                  <c:v>7.3890915520890394E-15</c:v>
                </c:pt>
                <c:pt idx="482">
                  <c:v>7.0962170123886287E-15</c:v>
                </c:pt>
                <c:pt idx="483">
                  <c:v>6.8146796655779461E-15</c:v>
                </c:pt>
                <c:pt idx="484">
                  <c:v>6.5440617705414139E-15</c:v>
                </c:pt>
                <c:pt idx="485">
                  <c:v>6.283959329580979E-15</c:v>
                </c:pt>
                <c:pt idx="486">
                  <c:v>6.0339817674631258E-15</c:v>
                </c:pt>
                <c:pt idx="487">
                  <c:v>5.7937516067378444E-15</c:v>
                </c:pt>
                <c:pt idx="488">
                  <c:v>5.5629041405844242E-15</c:v>
                </c:pt>
                <c:pt idx="489">
                  <c:v>5.3410871043260997E-15</c:v>
                </c:pt>
                <c:pt idx="490">
                  <c:v>5.1279603466465994E-15</c:v>
                </c:pt>
                <c:pt idx="491">
                  <c:v>4.9231955014423076E-15</c:v>
                </c:pt>
                <c:pt idx="492">
                  <c:v>4.7264756611505223E-15</c:v>
                </c:pt>
                <c:pt idx="493">
                  <c:v>4.5374950523060418E-15</c:v>
                </c:pt>
                <c:pt idx="494">
                  <c:v>4.3559587139983053E-15</c:v>
                </c:pt>
                <c:pt idx="495">
                  <c:v>4.1815821798247333E-15</c:v>
                </c:pt>
                <c:pt idx="496">
                  <c:v>4.014091163867876E-15</c:v>
                </c:pt>
                <c:pt idx="497">
                  <c:v>3.853221251157515E-15</c:v>
                </c:pt>
                <c:pt idx="498">
                  <c:v>3.6987175930210997E-15</c:v>
                </c:pt>
                <c:pt idx="499">
                  <c:v>3.550334607669657E-15</c:v>
                </c:pt>
                <c:pt idx="500">
                  <c:v>3.4078356863169486E-15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A87-41CF-9D82-B6EF6112D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4576"/>
        <c:axId val="1754188080"/>
      </c:scatterChart>
      <c:valAx>
        <c:axId val="20540845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8080"/>
        <c:crossesAt val="0"/>
        <c:crossBetween val="midCat"/>
      </c:valAx>
      <c:valAx>
        <c:axId val="1754188080"/>
        <c:scaling>
          <c:logBase val="10"/>
          <c:orientation val="minMax"/>
          <c:max val="1.0000000000000006E-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Noise (</a:t>
                </a:r>
                <a:r>
                  <a:rPr lang="en-US" sz="1000" b="0" i="0" u="none" strike="noStrike" baseline="0">
                    <a:effectLst/>
                  </a:rPr>
                  <a:t>𝐴∕√𝐻𝑧)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45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Noise Equivalent Power (NEP)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Calculations!$AD$1</c:f>
              <c:strCache>
                <c:ptCount val="1"/>
                <c:pt idx="0">
                  <c:v>NEP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Calculations!$AD$3:$AD$503</c:f>
              <c:numCache>
                <c:formatCode>0.00E+00</c:formatCode>
                <c:ptCount val="501"/>
                <c:pt idx="0">
                  <c:v>3.0573964201366112E-13</c:v>
                </c:pt>
                <c:pt idx="1">
                  <c:v>3.6863395707181522E-13</c:v>
                </c:pt>
                <c:pt idx="2">
                  <c:v>4.3284524661554554E-13</c:v>
                </c:pt>
                <c:pt idx="3">
                  <c:v>4.9840108741064844E-13</c:v>
                </c:pt>
                <c:pt idx="4">
                  <c:v>5.653296336661596E-13</c:v>
                </c:pt>
                <c:pt idx="5">
                  <c:v>6.3365962912571732E-13</c:v>
                </c:pt>
                <c:pt idx="6">
                  <c:v>7.0342041941211343E-13</c:v>
                </c:pt>
                <c:pt idx="7">
                  <c:v>7.7464196463033202E-13</c:v>
                </c:pt>
                <c:pt idx="8">
                  <c:v>8.4735485223448877E-13</c:v>
                </c:pt>
                <c:pt idx="9">
                  <c:v>9.2159031016419936E-13</c:v>
                </c:pt>
                <c:pt idx="10">
                  <c:v>9.9738022025601404E-13</c:v>
                </c:pt>
                <c:pt idx="11">
                  <c:v>1.0747571319356836E-12</c:v>
                </c:pt>
                <c:pt idx="12">
                  <c:v>1.1537542761971313E-12</c:v>
                </c:pt>
                <c:pt idx="13">
                  <c:v>1.2344055798741404E-12</c:v>
                </c:pt>
                <c:pt idx="14">
                  <c:v>1.3167456802108802E-12</c:v>
                </c:pt>
                <c:pt idx="15">
                  <c:v>1.4008099397375344E-12</c:v>
                </c:pt>
                <c:pt idx="16">
                  <c:v>1.4866344614574164E-12</c:v>
                </c:pt>
                <c:pt idx="17">
                  <c:v>1.5742561043520936E-12</c:v>
                </c:pt>
                <c:pt idx="18">
                  <c:v>1.6637124992111839E-12</c:v>
                </c:pt>
                <c:pt idx="19">
                  <c:v>1.7550420647936169E-12</c:v>
                </c:pt>
                <c:pt idx="20">
                  <c:v>1.8482840243273056E-12</c:v>
                </c:pt>
                <c:pt idx="21">
                  <c:v>1.9434784223543129E-12</c:v>
                </c:pt>
                <c:pt idx="22">
                  <c:v>2.0406661419287462E-12</c:v>
                </c:pt>
                <c:pt idx="23">
                  <c:v>2.1398889221747685E-12</c:v>
                </c:pt>
                <c:pt idx="24">
                  <c:v>2.241189376212262E-12</c:v>
                </c:pt>
                <c:pt idx="25">
                  <c:v>2.3446110094578513E-12</c:v>
                </c:pt>
                <c:pt idx="26">
                  <c:v>2.4501982383091361E-12</c:v>
                </c:pt>
                <c:pt idx="27">
                  <c:v>2.557996409220164E-12</c:v>
                </c:pt>
                <c:pt idx="28">
                  <c:v>2.6680518181763347E-12</c:v>
                </c:pt>
                <c:pt idx="29">
                  <c:v>2.7804117305770969E-12</c:v>
                </c:pt>
                <c:pt idx="30">
                  <c:v>2.8951244015349806E-12</c:v>
                </c:pt>
                <c:pt idx="31">
                  <c:v>3.0122390965996806E-12</c:v>
                </c:pt>
                <c:pt idx="32">
                  <c:v>3.1318061129160908E-12</c:v>
                </c:pt>
                <c:pt idx="33">
                  <c:v>3.253876800825376E-12</c:v>
                </c:pt>
                <c:pt idx="34">
                  <c:v>3.3785035859183647E-12</c:v>
                </c:pt>
                <c:pt idx="35">
                  <c:v>3.5057399915507224E-12</c:v>
                </c:pt>
                <c:pt idx="36">
                  <c:v>3.6356406618295847E-12</c:v>
                </c:pt>
                <c:pt idx="37">
                  <c:v>3.7682613850815189E-12</c:v>
                </c:pt>
                <c:pt idx="38">
                  <c:v>3.9036591178118908E-12</c:v>
                </c:pt>
                <c:pt idx="39">
                  <c:v>4.0418920091659349E-12</c:v>
                </c:pt>
                <c:pt idx="40">
                  <c:v>4.1830194259020156E-12</c:v>
                </c:pt>
                <c:pt idx="41">
                  <c:v>4.3271019778878308E-12</c:v>
                </c:pt>
                <c:pt idx="42">
                  <c:v>4.474201544130482E-12</c:v>
                </c:pt>
                <c:pt idx="43">
                  <c:v>4.624381299351606E-12</c:v>
                </c:pt>
                <c:pt idx="44">
                  <c:v>4.77770574111898E-12</c:v>
                </c:pt>
                <c:pt idx="45">
                  <c:v>4.9342407175462389E-12</c:v>
                </c:pt>
                <c:pt idx="46">
                  <c:v>5.0940534555726262E-12</c:v>
                </c:pt>
                <c:pt idx="47">
                  <c:v>5.2572125898348944E-12</c:v>
                </c:pt>
                <c:pt idx="48">
                  <c:v>5.4237881921437819E-12</c:v>
                </c:pt>
                <c:pt idx="49">
                  <c:v>5.5938518015777055E-12</c:v>
                </c:pt>
                <c:pt idx="50">
                  <c:v>5.7674764552066023E-12</c:v>
                </c:pt>
                <c:pt idx="51">
                  <c:v>5.9447367194591187E-12</c:v>
                </c:pt>
                <c:pt idx="52">
                  <c:v>6.1257087221466092E-12</c:v>
                </c:pt>
                <c:pt idx="53">
                  <c:v>6.310470185157704E-12</c:v>
                </c:pt>
                <c:pt idx="54">
                  <c:v>6.4991004578374857E-12</c:v>
                </c:pt>
                <c:pt idx="55">
                  <c:v>6.6916805510656226E-12</c:v>
                </c:pt>
                <c:pt idx="56">
                  <c:v>6.8882931720480575E-12</c:v>
                </c:pt>
                <c:pt idx="57">
                  <c:v>7.0890227598372474E-12</c:v>
                </c:pt>
                <c:pt idx="58">
                  <c:v>7.2939555215961691E-12</c:v>
                </c:pt>
                <c:pt idx="59">
                  <c:v>7.5031794696216709E-12</c:v>
                </c:pt>
                <c:pt idx="60">
                  <c:v>7.7167844591431023E-12</c:v>
                </c:pt>
                <c:pt idx="61">
                  <c:v>7.9348622269123964E-12</c:v>
                </c:pt>
                <c:pt idx="62">
                  <c:v>8.1575064306022552E-12</c:v>
                </c:pt>
                <c:pt idx="63">
                  <c:v>8.3848126890292768E-12</c:v>
                </c:pt>
                <c:pt idx="64">
                  <c:v>8.6168786232193826E-12</c:v>
                </c:pt>
                <c:pt idx="65">
                  <c:v>8.8538038983330977E-12</c:v>
                </c:pt>
                <c:pt idx="66">
                  <c:v>9.0956902664687699E-12</c:v>
                </c:pt>
                <c:pt idx="67">
                  <c:v>9.3426416103620527E-12</c:v>
                </c:pt>
                <c:pt idx="68">
                  <c:v>9.5947639880004427E-12</c:v>
                </c:pt>
                <c:pt idx="69">
                  <c:v>9.8521656781720542E-12</c:v>
                </c:pt>
                <c:pt idx="70">
                  <c:v>1.0114957226968141E-11</c:v>
                </c:pt>
                <c:pt idx="71">
                  <c:v>1.0383251495259402E-11</c:v>
                </c:pt>
                <c:pt idx="72">
                  <c:v>1.065716370716641E-11</c:v>
                </c:pt>
                <c:pt idx="73">
                  <c:v>1.0936811499545006E-11</c:v>
                </c:pt>
                <c:pt idx="74">
                  <c:v>1.1222314972507923E-11</c:v>
                </c:pt>
                <c:pt idx="75">
                  <c:v>1.1513796741004306E-11</c:v>
                </c:pt>
                <c:pt idx="76">
                  <c:v>1.1811381987479313E-11</c:v>
                </c:pt>
                <c:pt idx="77">
                  <c:v>1.2115198515636421E-11</c:v>
                </c:pt>
                <c:pt idx="78">
                  <c:v>1.242537680532548E-11</c:v>
                </c:pt>
                <c:pt idx="79">
                  <c:v>1.2742050068580151E-11</c:v>
                </c:pt>
                <c:pt idx="80">
                  <c:v>1.306535430682877E-11</c:v>
                </c:pt>
                <c:pt idx="81">
                  <c:v>1.3395428369303207E-11</c:v>
                </c:pt>
                <c:pt idx="82">
                  <c:v>1.3732414012670817E-11</c:v>
                </c:pt>
                <c:pt idx="83">
                  <c:v>1.4076455961915105E-11</c:v>
                </c:pt>
                <c:pt idx="84">
                  <c:v>1.4427701972491253E-11</c:v>
                </c:pt>
                <c:pt idx="85">
                  <c:v>1.4786302893783201E-11</c:v>
                </c:pt>
                <c:pt idx="86">
                  <c:v>1.5152412733889555E-11</c:v>
                </c:pt>
                <c:pt idx="87">
                  <c:v>1.552618872576614E-11</c:v>
                </c:pt>
                <c:pt idx="88">
                  <c:v>1.5907791394753637E-11</c:v>
                </c:pt>
                <c:pt idx="89">
                  <c:v>1.6297384627519269E-11</c:v>
                </c:pt>
                <c:pt idx="90">
                  <c:v>1.6695135742442228E-11</c:v>
                </c:pt>
                <c:pt idx="91">
                  <c:v>1.7101215561472995E-11</c:v>
                </c:pt>
                <c:pt idx="92">
                  <c:v>1.7515798483497507E-11</c:v>
                </c:pt>
                <c:pt idx="93">
                  <c:v>1.7939062559237648E-11</c:v>
                </c:pt>
                <c:pt idx="94">
                  <c:v>1.8371189567720267E-11</c:v>
                </c:pt>
                <c:pt idx="95">
                  <c:v>1.8812365094347558E-11</c:v>
                </c:pt>
                <c:pt idx="96">
                  <c:v>1.9262778610602392E-11</c:v>
                </c:pt>
                <c:pt idx="97">
                  <c:v>1.972262355542283E-11</c:v>
                </c:pt>
                <c:pt idx="98">
                  <c:v>2.0192097418280772E-11</c:v>
                </c:pt>
                <c:pt idx="99">
                  <c:v>2.0671401824000496E-11</c:v>
                </c:pt>
                <c:pt idx="100">
                  <c:v>2.1160742619353503E-11</c:v>
                </c:pt>
                <c:pt idx="101">
                  <c:v>2.1660329961466921E-11</c:v>
                </c:pt>
                <c:pt idx="102">
                  <c:v>2.2170378408083446E-11</c:v>
                </c:pt>
                <c:pt idx="103">
                  <c:v>2.2691107009711673E-11</c:v>
                </c:pt>
                <c:pt idx="104">
                  <c:v>2.3222739403706367E-11</c:v>
                </c:pt>
                <c:pt idx="105">
                  <c:v>2.3765503910319212E-11</c:v>
                </c:pt>
                <c:pt idx="106">
                  <c:v>2.4319633630761301E-11</c:v>
                </c:pt>
                <c:pt idx="107">
                  <c:v>2.4885366547319537E-11</c:v>
                </c:pt>
                <c:pt idx="108">
                  <c:v>2.5462945625570039E-11</c:v>
                </c:pt>
                <c:pt idx="109">
                  <c:v>2.6052618918732551E-11</c:v>
                </c:pt>
                <c:pt idx="110">
                  <c:v>2.6654639674210673E-11</c:v>
                </c:pt>
                <c:pt idx="111">
                  <c:v>2.7269266442363858E-11</c:v>
                </c:pt>
                <c:pt idx="112">
                  <c:v>2.7896763187557967E-11</c:v>
                </c:pt>
                <c:pt idx="113">
                  <c:v>2.8537399401542169E-11</c:v>
                </c:pt>
                <c:pt idx="114">
                  <c:v>2.9191450219201042E-11</c:v>
                </c:pt>
                <c:pt idx="115">
                  <c:v>2.9859196536731749E-11</c:v>
                </c:pt>
                <c:pt idx="116">
                  <c:v>3.0540925132297099E-11</c:v>
                </c:pt>
                <c:pt idx="117">
                  <c:v>3.1236928789206693E-11</c:v>
                </c:pt>
                <c:pt idx="118">
                  <c:v>3.1947506421679032E-11</c:v>
                </c:pt>
                <c:pt idx="119">
                  <c:v>3.267296320323902E-11</c:v>
                </c:pt>
                <c:pt idx="120">
                  <c:v>3.3413610697806037E-11</c:v>
                </c:pt>
                <c:pt idx="121">
                  <c:v>3.4169766993529423E-11</c:v>
                </c:pt>
                <c:pt idx="122">
                  <c:v>3.4941756839428892E-11</c:v>
                </c:pt>
                <c:pt idx="123">
                  <c:v>3.5729911784899129E-11</c:v>
                </c:pt>
                <c:pt idx="124">
                  <c:v>3.6534570322138598E-11</c:v>
                </c:pt>
                <c:pt idx="125">
                  <c:v>3.7356078031564409E-11</c:v>
                </c:pt>
                <c:pt idx="126">
                  <c:v>3.8194787730276026E-11</c:v>
                </c:pt>
                <c:pt idx="127">
                  <c:v>3.9051059623632028E-11</c:v>
                </c:pt>
                <c:pt idx="128">
                  <c:v>3.9925261460005746E-11</c:v>
                </c:pt>
                <c:pt idx="129">
                  <c:v>4.0817768688786697E-11</c:v>
                </c:pt>
                <c:pt idx="130">
                  <c:v>4.1728964621696577E-11</c:v>
                </c:pt>
                <c:pt idx="131">
                  <c:v>4.2659240597489564E-11</c:v>
                </c:pt>
                <c:pt idx="132">
                  <c:v>4.3608996150108886E-11</c:v>
                </c:pt>
                <c:pt idx="133">
                  <c:v>4.4578639180372515E-11</c:v>
                </c:pt>
                <c:pt idx="134">
                  <c:v>4.5568586131262954E-11</c:v>
                </c:pt>
                <c:pt idx="135">
                  <c:v>4.6579262166897508E-11</c:v>
                </c:pt>
                <c:pt idx="136">
                  <c:v>4.7611101355257252E-11</c:v>
                </c:pt>
                <c:pt idx="137">
                  <c:v>4.8664546854754456E-11</c:v>
                </c:pt>
                <c:pt idx="138">
                  <c:v>4.9740051104720437E-11</c:v>
                </c:pt>
                <c:pt idx="139">
                  <c:v>5.0838076019897206E-11</c:v>
                </c:pt>
                <c:pt idx="140">
                  <c:v>5.1959093189018532E-11</c:v>
                </c:pt>
                <c:pt idx="141">
                  <c:v>5.3103584077567767E-11</c:v>
                </c:pt>
                <c:pt idx="142">
                  <c:v>5.4272040234802182E-11</c:v>
                </c:pt>
                <c:pt idx="143">
                  <c:v>5.5464963505134944E-11</c:v>
                </c:pt>
                <c:pt idx="144">
                  <c:v>5.6682866243969043E-11</c:v>
                </c:pt>
                <c:pt idx="145">
                  <c:v>5.7926271538078752E-11</c:v>
                </c:pt>
                <c:pt idx="146">
                  <c:v>5.9195713430637181E-11</c:v>
                </c:pt>
                <c:pt idx="147">
                  <c:v>6.0491737150990321E-11</c:v>
                </c:pt>
                <c:pt idx="148">
                  <c:v>6.1814899349281235E-11</c:v>
                </c:pt>
                <c:pt idx="149">
                  <c:v>6.3165768336029664E-11</c:v>
                </c:pt>
                <c:pt idx="150">
                  <c:v>6.4544924326775765E-11</c:v>
                </c:pt>
                <c:pt idx="151">
                  <c:v>6.5952959691899163E-11</c:v>
                </c:pt>
                <c:pt idx="152">
                  <c:v>6.7390479211727384E-11</c:v>
                </c:pt>
                <c:pt idx="153">
                  <c:v>6.8858100337050726E-11</c:v>
                </c:pt>
                <c:pt idx="154">
                  <c:v>7.0356453455163904E-11</c:v>
                </c:pt>
                <c:pt idx="155">
                  <c:v>7.1886182161558148E-11</c:v>
                </c:pt>
                <c:pt idx="156">
                  <c:v>7.3447943537390471E-11</c:v>
                </c:pt>
                <c:pt idx="157">
                  <c:v>7.504240843286094E-11</c:v>
                </c:pt>
                <c:pt idx="158">
                  <c:v>7.6670261756632376E-11</c:v>
                </c:pt>
                <c:pt idx="159">
                  <c:v>7.8332202771430443E-11</c:v>
                </c:pt>
                <c:pt idx="160">
                  <c:v>8.0028945395967352E-11</c:v>
                </c:pt>
                <c:pt idx="161">
                  <c:v>8.1761218513335573E-11</c:v>
                </c:pt>
                <c:pt idx="162">
                  <c:v>8.3529766286023522E-11</c:v>
                </c:pt>
                <c:pt idx="163">
                  <c:v>8.5335348477709666E-11</c:v>
                </c:pt>
                <c:pt idx="164">
                  <c:v>8.7178740781997034E-11</c:v>
                </c:pt>
                <c:pt idx="165">
                  <c:v>8.9060735158255217E-11</c:v>
                </c:pt>
                <c:pt idx="166">
                  <c:v>9.0982140174743546E-11</c:v>
                </c:pt>
                <c:pt idx="167">
                  <c:v>9.2943781359194686E-11</c:v>
                </c:pt>
                <c:pt idx="168">
                  <c:v>9.4946501557045159E-11</c:v>
                </c:pt>
                <c:pt idx="169">
                  <c:v>9.6991161297506155E-11</c:v>
                </c:pt>
                <c:pt idx="170">
                  <c:v>9.9078639167676081E-11</c:v>
                </c:pt>
                <c:pt idx="171">
                  <c:v>1.0120983219490376E-10</c:v>
                </c:pt>
                <c:pt idx="172">
                  <c:v>1.0338565623762118E-10</c:v>
                </c:pt>
                <c:pt idx="173">
                  <c:v>1.0560704638487324E-10</c:v>
                </c:pt>
                <c:pt idx="174">
                  <c:v>1.0787495736478265E-10</c:v>
                </c:pt>
                <c:pt idx="175">
                  <c:v>1.1019036396219923E-10</c:v>
                </c:pt>
                <c:pt idx="176">
                  <c:v>1.1255426144579471E-10</c:v>
                </c:pt>
                <c:pt idx="177">
                  <c:v>1.1496766600487742E-10</c:v>
                </c:pt>
                <c:pt idx="178">
                  <c:v>1.1743161519621472E-10</c:v>
                </c:pt>
                <c:pt idx="179">
                  <c:v>1.1994716840116681E-10</c:v>
                </c:pt>
                <c:pt idx="180">
                  <c:v>1.2251540729345209E-10</c:v>
                </c:pt>
                <c:pt idx="181">
                  <c:v>1.2513743631788183E-10</c:v>
                </c:pt>
                <c:pt idx="182">
                  <c:v>1.2781438318042239E-10</c:v>
                </c:pt>
                <c:pt idx="183">
                  <c:v>1.3054739934996356E-10</c:v>
                </c:pt>
                <c:pt idx="184">
                  <c:v>1.3333766057219616E-10</c:v>
                </c:pt>
                <c:pt idx="185">
                  <c:v>1.3618636739602652E-10</c:v>
                </c:pt>
                <c:pt idx="186">
                  <c:v>1.3909474571298445E-10</c:v>
                </c:pt>
                <c:pt idx="187">
                  <c:v>1.4206404731011054E-10</c:v>
                </c:pt>
                <c:pt idx="188">
                  <c:v>1.4509555043684395E-10</c:v>
                </c:pt>
                <c:pt idx="189">
                  <c:v>1.4819056038646684E-10</c:v>
                </c:pt>
                <c:pt idx="190">
                  <c:v>1.5135041009270287E-10</c:v>
                </c:pt>
                <c:pt idx="191">
                  <c:v>1.5457646074211139E-10</c:v>
                </c:pt>
                <c:pt idx="192">
                  <c:v>1.5787010240296702E-10</c:v>
                </c:pt>
                <c:pt idx="193">
                  <c:v>1.6123275467136834E-10</c:v>
                </c:pt>
                <c:pt idx="194">
                  <c:v>1.6466586733537768E-10</c:v>
                </c:pt>
                <c:pt idx="195">
                  <c:v>1.6817092105805863E-10</c:v>
                </c:pt>
                <c:pt idx="196">
                  <c:v>1.7174942808034962E-10</c:v>
                </c:pt>
                <c:pt idx="197">
                  <c:v>1.7540293294478879E-10</c:v>
                </c:pt>
                <c:pt idx="198">
                  <c:v>1.7913301324119308E-10</c:v>
                </c:pt>
                <c:pt idx="199">
                  <c:v>1.8294128037548841E-10</c:v>
                </c:pt>
                <c:pt idx="200">
                  <c:v>1.8682938036299251E-10</c:v>
                </c:pt>
                <c:pt idx="201">
                  <c:v>1.9079899464756812E-10</c:v>
                </c:pt>
                <c:pt idx="202">
                  <c:v>1.9485184094818874E-10</c:v>
                </c:pt>
                <c:pt idx="203">
                  <c:v>1.9898967413460344E-10</c:v>
                </c:pt>
                <c:pt idx="204">
                  <c:v>2.0321428713393676E-10</c:v>
                </c:pt>
                <c:pt idx="205">
                  <c:v>2.0752751187023376E-10</c:v>
                </c:pt>
                <c:pt idx="206">
                  <c:v>2.119312202391446E-10</c:v>
                </c:pt>
                <c:pt idx="207">
                  <c:v>2.1642732512015312E-10</c:v>
                </c:pt>
                <c:pt idx="208">
                  <c:v>2.210177814289789E-10</c:v>
                </c:pt>
                <c:pt idx="209">
                  <c:v>2.2570458721303457E-10</c:v>
                </c:pt>
                <c:pt idx="210">
                  <c:v>2.3048978479309734E-10</c:v>
                </c:pt>
                <c:pt idx="211">
                  <c:v>2.3537546195465742E-10</c:v>
                </c:pt>
                <c:pt idx="212">
                  <c:v>2.4036375319274288E-10</c:v>
                </c:pt>
                <c:pt idx="213">
                  <c:v>2.4545684101438858E-10</c:v>
                </c:pt>
                <c:pt idx="214">
                  <c:v>2.5065695730332559E-10</c:v>
                </c:pt>
                <c:pt idx="215">
                  <c:v>2.5596638475191248E-10</c:v>
                </c:pt>
                <c:pt idx="216">
                  <c:v>2.6138745836582407E-10</c:v>
                </c:pt>
                <c:pt idx="217">
                  <c:v>2.6692256704755222E-10</c:v>
                </c:pt>
                <c:pt idx="218">
                  <c:v>2.7257415526536649E-10</c:v>
                </c:pt>
                <c:pt idx="219">
                  <c:v>2.7834472481503564E-10</c:v>
                </c:pt>
                <c:pt idx="220">
                  <c:v>2.8423683668232325E-10</c:v>
                </c:pt>
                <c:pt idx="221">
                  <c:v>2.9025311301505271E-10</c:v>
                </c:pt>
                <c:pt idx="222">
                  <c:v>2.9639623921439424E-10</c:v>
                </c:pt>
                <c:pt idx="223">
                  <c:v>3.026689661559606E-10</c:v>
                </c:pt>
                <c:pt idx="224">
                  <c:v>3.0907411255231986E-10</c:v>
                </c:pt>
                <c:pt idx="225">
                  <c:v>3.156145674696469E-10</c:v>
                </c:pt>
                <c:pt idx="226">
                  <c:v>3.2229329301244559E-10</c:v>
                </c:pt>
                <c:pt idx="227">
                  <c:v>3.2911332719159222E-10</c:v>
                </c:pt>
                <c:pt idx="228">
                  <c:v>3.3607778699237452E-10</c:v>
                </c:pt>
                <c:pt idx="229">
                  <c:v>3.4318987166074796E-10</c:v>
                </c:pt>
                <c:pt idx="230">
                  <c:v>3.504528662276931E-10</c:v>
                </c:pt>
                <c:pt idx="231">
                  <c:v>3.5787014529335521E-10</c:v>
                </c:pt>
                <c:pt idx="232">
                  <c:v>3.6544517709456754E-10</c:v>
                </c:pt>
                <c:pt idx="233">
                  <c:v>3.7318152788141606E-10</c:v>
                </c:pt>
                <c:pt idx="234">
                  <c:v>3.8108286663069309E-10</c:v>
                </c:pt>
                <c:pt idx="235">
                  <c:v>3.8915297012640327E-10</c:v>
                </c:pt>
                <c:pt idx="236">
                  <c:v>3.9739572843993183E-10</c:v>
                </c:pt>
                <c:pt idx="237">
                  <c:v>4.0581515084503573E-10</c:v>
                </c:pt>
                <c:pt idx="238">
                  <c:v>4.144153722054836E-10</c:v>
                </c:pt>
                <c:pt idx="239">
                  <c:v>4.232006598758986E-10</c:v>
                </c:pt>
                <c:pt idx="240">
                  <c:v>4.3217542115914806E-10</c:v>
                </c:pt>
                <c:pt idx="241">
                  <c:v>4.4134421136642135E-10</c:v>
                </c:pt>
                <c:pt idx="242">
                  <c:v>4.5071174252890189E-10</c:v>
                </c:pt>
                <c:pt idx="243">
                  <c:v>4.6028289281260608E-10</c:v>
                </c:pt>
                <c:pt idx="244">
                  <c:v>4.7006271669045848E-10</c:v>
                </c:pt>
                <c:pt idx="245">
                  <c:v>4.8005645592790849E-10</c:v>
                </c:pt>
                <c:pt idx="246">
                  <c:v>4.9026955144024352E-10</c:v>
                </c:pt>
                <c:pt idx="247">
                  <c:v>5.0070765608111329E-10</c:v>
                </c:pt>
                <c:pt idx="248">
                  <c:v>5.1137664842244623E-10</c:v>
                </c:pt>
                <c:pt idx="249">
                  <c:v>5.2228264758576946E-10</c:v>
                </c:pt>
                <c:pt idx="250">
                  <c:v>5.3343202918369261E-10</c:v>
                </c:pt>
                <c:pt idx="251">
                  <c:v>5.4483144242774157E-10</c:v>
                </c:pt>
                <c:pt idx="252">
                  <c:v>5.5648782845456115E-10</c:v>
                </c:pt>
                <c:pt idx="253">
                  <c:v>5.6840843991639922E-10</c:v>
                </c:pt>
                <c:pt idx="254">
                  <c:v>5.8060086187343096E-10</c:v>
                </c:pt>
                <c:pt idx="255">
                  <c:v>5.9307303401445398E-10</c:v>
                </c:pt>
                <c:pt idx="256">
                  <c:v>6.0583327421841656E-10</c:v>
                </c:pt>
                <c:pt idx="257">
                  <c:v>6.188903034516785E-10</c:v>
                </c:pt>
                <c:pt idx="258">
                  <c:v>6.3225327197443644E-10</c:v>
                </c:pt>
                <c:pt idx="259">
                  <c:v>6.4593178680393001E-10</c:v>
                </c:pt>
                <c:pt idx="260">
                  <c:v>6.5993594035152664E-10</c:v>
                </c:pt>
                <c:pt idx="261">
                  <c:v>6.7427634011517425E-10</c:v>
                </c:pt>
                <c:pt idx="262">
                  <c:v>6.8896413926783132E-10</c:v>
                </c:pt>
                <c:pt idx="263">
                  <c:v>7.0401106793616094E-10</c:v>
                </c:pt>
                <c:pt idx="264">
                  <c:v>7.1942946491211564E-10</c:v>
                </c:pt>
                <c:pt idx="265">
                  <c:v>7.3523230948329967E-10</c:v>
                </c:pt>
                <c:pt idx="266">
                  <c:v>7.514332530067563E-10</c:v>
                </c:pt>
                <c:pt idx="267">
                  <c:v>7.680466497859872E-10</c:v>
                </c:pt>
                <c:pt idx="268">
                  <c:v>7.8508758674386994E-10</c:v>
                </c:pt>
                <c:pt idx="269">
                  <c:v>8.0257191131642401E-10</c:v>
                </c:pt>
                <c:pt idx="270">
                  <c:v>8.2051625692630982E-10</c:v>
                </c:pt>
                <c:pt idx="271">
                  <c:v>8.3893806533321323E-10</c:v>
                </c:pt>
                <c:pt idx="272">
                  <c:v>8.5785560510409875E-10</c:v>
                </c:pt>
                <c:pt idx="273">
                  <c:v>8.7728798540329242E-10</c:v>
                </c:pt>
                <c:pt idx="274">
                  <c:v>8.9725516427452169E-10</c:v>
                </c:pt>
                <c:pt idx="275">
                  <c:v>9.1777795057858872E-10</c:v>
                </c:pt>
                <c:pt idx="276">
                  <c:v>9.3887799876556296E-10</c:v>
                </c:pt>
                <c:pt idx="277">
                  <c:v>9.6057779570331074E-10</c:v>
                </c:pt>
                <c:pt idx="278">
                  <c:v>9.829006388584421E-10</c:v>
                </c:pt>
                <c:pt idx="279">
                  <c:v>1.0058706052341187E-9</c:v>
                </c:pt>
                <c:pt idx="280">
                  <c:v>1.0295125106132788E-9</c:v>
                </c:pt>
                <c:pt idx="281">
                  <c:v>1.053851858835817E-9</c:v>
                </c:pt>
                <c:pt idx="282">
                  <c:v>1.0789147810524307E-9</c:v>
                </c:pt>
                <c:pt idx="283">
                  <c:v>1.1047279651424261E-9</c:v>
                </c:pt>
                <c:pt idx="284">
                  <c:v>1.1313185757517758E-9</c:v>
                </c:pt>
                <c:pt idx="285">
                  <c:v>1.1587141656928923E-9</c:v>
                </c:pt>
                <c:pt idx="286">
                  <c:v>1.1869425797385311E-9</c:v>
                </c:pt>
                <c:pt idx="287">
                  <c:v>1.2160318521268918E-9</c:v>
                </c:pt>
                <c:pt idx="288">
                  <c:v>1.2460100993599638E-9</c:v>
                </c:pt>
                <c:pt idx="289">
                  <c:v>1.2769054101085825E-9</c:v>
                </c:pt>
                <c:pt idx="290">
                  <c:v>1.3087457342220372E-9</c:v>
                </c:pt>
                <c:pt idx="291">
                  <c:v>1.3415587729651077E-9</c:v>
                </c:pt>
                <c:pt idx="292">
                  <c:v>1.3753718726612082E-9</c:v>
                </c:pt>
                <c:pt idx="293">
                  <c:v>1.4102119238999726E-9</c:v>
                </c:pt>
                <c:pt idx="294">
                  <c:v>1.4461052683682399E-9</c:v>
                </c:pt>
                <c:pt idx="295">
                  <c:v>1.4830776151862991E-9</c:v>
                </c:pt>
                <c:pt idx="296">
                  <c:v>1.5211539683823083E-9</c:v>
                </c:pt>
                <c:pt idx="297">
                  <c:v>1.5603585668270415E-9</c:v>
                </c:pt>
                <c:pt idx="298">
                  <c:v>1.6007148375923161E-9</c:v>
                </c:pt>
                <c:pt idx="299">
                  <c:v>1.6422453633060924E-9</c:v>
                </c:pt>
                <c:pt idx="300">
                  <c:v>1.6849718636734864E-9</c:v>
                </c:pt>
                <c:pt idx="301">
                  <c:v>1.7289151909342893E-9</c:v>
                </c:pt>
                <c:pt idx="302">
                  <c:v>1.7740953386516936E-9</c:v>
                </c:pt>
                <c:pt idx="303">
                  <c:v>1.820531462889332E-9</c:v>
                </c:pt>
                <c:pt idx="304">
                  <c:v>1.8682419145471084E-9</c:v>
                </c:pt>
                <c:pt idx="305">
                  <c:v>1.9172442813994886E-9</c:v>
                </c:pt>
                <c:pt idx="306">
                  <c:v>1.9675554382181137E-9</c:v>
                </c:pt>
                <c:pt idx="307">
                  <c:v>2.0191916032648137E-9</c:v>
                </c:pt>
                <c:pt idx="308">
                  <c:v>2.0721683994089896E-9</c:v>
                </c:pt>
                <c:pt idx="309">
                  <c:v>2.1265009181493679E-9</c:v>
                </c:pt>
                <c:pt idx="310">
                  <c:v>2.1822037848966189E-9</c:v>
                </c:pt>
                <c:pt idx="311">
                  <c:v>2.2392912239909199E-9</c:v>
                </c:pt>
                <c:pt idx="312">
                  <c:v>2.2977771220772564E-9</c:v>
                </c:pt>
                <c:pt idx="313">
                  <c:v>2.3576750886310177E-9</c:v>
                </c:pt>
                <c:pt idx="314">
                  <c:v>2.4189985126077392E-9</c:v>
                </c:pt>
                <c:pt idx="315">
                  <c:v>2.4817606143751778E-9</c:v>
                </c:pt>
                <c:pt idx="316">
                  <c:v>2.5459744922661204E-9</c:v>
                </c:pt>
                <c:pt idx="317">
                  <c:v>2.6116531632605894E-9</c:v>
                </c:pt>
                <c:pt idx="318">
                  <c:v>2.6788095974622563E-9</c:v>
                </c:pt>
                <c:pt idx="319">
                  <c:v>2.7474567461729713E-9</c:v>
                </c:pt>
                <c:pt idx="320">
                  <c:v>2.8176075634898796E-9</c:v>
                </c:pt>
                <c:pt idx="321">
                  <c:v>2.8892750214510157E-9</c:v>
                </c:pt>
                <c:pt idx="322">
                  <c:v>2.9624721188380602E-9</c:v>
                </c:pt>
                <c:pt idx="323">
                  <c:v>3.0372118838100545E-9</c:v>
                </c:pt>
                <c:pt idx="324">
                  <c:v>3.1135073705908977E-9</c:v>
                </c:pt>
                <c:pt idx="325">
                  <c:v>3.1913716504681892E-9</c:v>
                </c:pt>
                <c:pt idx="326">
                  <c:v>3.2708177973834178E-9</c:v>
                </c:pt>
                <c:pt idx="327">
                  <c:v>3.3518588684056021E-9</c:v>
                </c:pt>
                <c:pt idx="328">
                  <c:v>3.4345078793843192E-9</c:v>
                </c:pt>
                <c:pt idx="329">
                  <c:v>3.5187777760752445E-9</c:v>
                </c:pt>
                <c:pt idx="330">
                  <c:v>3.6046814010237667E-9</c:v>
                </c:pt>
                <c:pt idx="331">
                  <c:v>3.692231456481189E-9</c:v>
                </c:pt>
                <c:pt idx="332">
                  <c:v>3.7814404636149221E-9</c:v>
                </c:pt>
                <c:pt idx="333">
                  <c:v>3.8723207182598916E-9</c:v>
                </c:pt>
                <c:pt idx="334">
                  <c:v>3.964884243444088E-9</c:v>
                </c:pt>
                <c:pt idx="335">
                  <c:v>4.0591427389074337E-9</c:v>
                </c:pt>
                <c:pt idx="336">
                  <c:v>4.1551075278205922E-9</c:v>
                </c:pt>
                <c:pt idx="337">
                  <c:v>4.2527895008993364E-9</c:v>
                </c:pt>
                <c:pt idx="338">
                  <c:v>4.3521990581010657E-9</c:v>
                </c:pt>
                <c:pt idx="339">
                  <c:v>4.4533460480830583E-9</c:v>
                </c:pt>
                <c:pt idx="340">
                  <c:v>4.5562397055974773E-9</c:v>
                </c:pt>
                <c:pt idx="341">
                  <c:v>4.6608885869957517E-9</c:v>
                </c:pt>
                <c:pt idx="342">
                  <c:v>4.7673005040150623E-9</c:v>
                </c:pt>
                <c:pt idx="343">
                  <c:v>4.8754824560219797E-9</c:v>
                </c:pt>
                <c:pt idx="344">
                  <c:v>4.9854405608929705E-9</c:v>
                </c:pt>
                <c:pt idx="345">
                  <c:v>5.0971799847182083E-9</c:v>
                </c:pt>
                <c:pt idx="346">
                  <c:v>5.2107048705239066E-9</c:v>
                </c:pt>
                <c:pt idx="347">
                  <c:v>5.3260182662190299E-9</c:v>
                </c:pt>
                <c:pt idx="348">
                  <c:v>5.4431220519845158E-9</c:v>
                </c:pt>
                <c:pt idx="349">
                  <c:v>5.5620168673369149E-9</c:v>
                </c:pt>
                <c:pt idx="350">
                  <c:v>5.6827020381133663E-9</c:v>
                </c:pt>
                <c:pt idx="351">
                  <c:v>5.8051755036408779E-9</c:v>
                </c:pt>
                <c:pt idx="352">
                  <c:v>5.9294337443696924E-9</c:v>
                </c:pt>
                <c:pt idx="353">
                  <c:v>6.0554717102678112E-9</c:v>
                </c:pt>
                <c:pt idx="354">
                  <c:v>6.1832827502912898E-9</c:v>
                </c:pt>
                <c:pt idx="355">
                  <c:v>6.3128585432623405E-9</c:v>
                </c:pt>
                <c:pt idx="356">
                  <c:v>6.4441890305042864E-9</c:v>
                </c:pt>
                <c:pt idx="357">
                  <c:v>6.5772623505987357E-9</c:v>
                </c:pt>
                <c:pt idx="358">
                  <c:v>6.7120647766455381E-9</c:v>
                </c:pt>
                <c:pt idx="359">
                  <c:v>6.8485806564198266E-9</c:v>
                </c:pt>
                <c:pt idx="360">
                  <c:v>6.9867923558325092E-9</c:v>
                </c:pt>
                <c:pt idx="361">
                  <c:v>7.1266802061103457E-9</c:v>
                </c:pt>
                <c:pt idx="362">
                  <c:v>7.2682224551190559E-9</c:v>
                </c:pt>
                <c:pt idx="363">
                  <c:v>7.4113952232573786E-9</c:v>
                </c:pt>
                <c:pt idx="364">
                  <c:v>7.5561724643511712E-9</c:v>
                </c:pt>
                <c:pt idx="365">
                  <c:v>7.7025259319743181E-9</c:v>
                </c:pt>
                <c:pt idx="366">
                  <c:v>7.8504251516170139E-9</c:v>
                </c:pt>
                <c:pt idx="367">
                  <c:v>7.9998373991116162E-9</c:v>
                </c:pt>
                <c:pt idx="368">
                  <c:v>8.1507276857116185E-9</c:v>
                </c:pt>
                <c:pt idx="369">
                  <c:v>8.3030587501999176E-9</c:v>
                </c:pt>
                <c:pt idx="370">
                  <c:v>8.4567910583786411E-9</c:v>
                </c:pt>
                <c:pt idx="371">
                  <c:v>8.6118828102639287E-9</c:v>
                </c:pt>
                <c:pt idx="372">
                  <c:v>8.7682899552755562E-9</c:v>
                </c:pt>
                <c:pt idx="373">
                  <c:v>8.9259662156728284E-9</c:v>
                </c:pt>
                <c:pt idx="374">
                  <c:v>9.0848631184452485E-9</c:v>
                </c:pt>
                <c:pt idx="375">
                  <c:v>9.244930035819045E-9</c:v>
                </c:pt>
                <c:pt idx="376">
                  <c:v>9.406114234489069E-9</c:v>
                </c:pt>
                <c:pt idx="377">
                  <c:v>9.568360933630334E-9</c:v>
                </c:pt>
                <c:pt idx="378">
                  <c:v>9.7316133716848631E-9</c:v>
                </c:pt>
                <c:pt idx="379">
                  <c:v>9.8958128818581024E-9</c:v>
                </c:pt>
                <c:pt idx="380">
                  <c:v>1.0060898976195789E-8</c:v>
                </c:pt>
                <c:pt idx="381">
                  <c:v>1.0226809438047011E-8</c:v>
                </c:pt>
                <c:pt idx="382">
                  <c:v>1.0393480422653595E-8</c:v>
                </c:pt>
                <c:pt idx="383">
                  <c:v>1.0560846565540268E-8</c:v>
                </c:pt>
                <c:pt idx="384">
                  <c:v>1.0728841098315068E-8</c:v>
                </c:pt>
                <c:pt idx="385">
                  <c:v>1.0897395971426568E-8</c:v>
                </c:pt>
                <c:pt idx="386">
                  <c:v>1.1066441983363694E-8</c:v>
                </c:pt>
                <c:pt idx="387">
                  <c:v>1.1235908915726781E-8</c:v>
                </c:pt>
                <c:pt idx="388">
                  <c:v>1.1405725673545485E-8</c:v>
                </c:pt>
                <c:pt idx="389">
                  <c:v>1.1575820430171103E-8</c:v>
                </c:pt>
                <c:pt idx="390">
                  <c:v>1.1746120776028376E-8</c:v>
                </c:pt>
                <c:pt idx="391">
                  <c:v>1.1916553870475795E-8</c:v>
                </c:pt>
                <c:pt idx="392">
                  <c:v>1.2087046595994313E-8</c:v>
                </c:pt>
                <c:pt idx="393">
                  <c:v>1.225752571390202E-8</c:v>
                </c:pt>
                <c:pt idx="394">
                  <c:v>1.2427918020778617E-8</c:v>
                </c:pt>
                <c:pt idx="395">
                  <c:v>1.2598150504776458E-8</c:v>
                </c:pt>
                <c:pt idx="396">
                  <c:v>1.2768150500997064E-8</c:v>
                </c:pt>
                <c:pt idx="397">
                  <c:v>1.2937845845120974E-8</c:v>
                </c:pt>
                <c:pt idx="398">
                  <c:v>1.3107165024496564E-8</c:v>
                </c:pt>
                <c:pt idx="399">
                  <c:v>1.3276037325917869E-8</c:v>
                </c:pt>
                <c:pt idx="400">
                  <c:v>1.3444392979353816E-8</c:v>
                </c:pt>
                <c:pt idx="401">
                  <c:v>1.3612163296929607E-8</c:v>
                </c:pt>
                <c:pt idx="402">
                  <c:v>1.3779280806505983E-8</c:v>
                </c:pt>
                <c:pt idx="403">
                  <c:v>1.3945679379252204E-8</c:v>
                </c:pt>
                <c:pt idx="404">
                  <c:v>1.4111294350663285E-8</c:v>
                </c:pt>
                <c:pt idx="405">
                  <c:v>1.4276062634531148E-8</c:v>
                </c:pt>
                <c:pt idx="406">
                  <c:v>1.4439922829440795E-8</c:v>
                </c:pt>
                <c:pt idx="407">
                  <c:v>1.4602815317427105E-8</c:v>
                </c:pt>
                <c:pt idx="408">
                  <c:v>1.4764682354493054E-8</c:v>
                </c:pt>
                <c:pt idx="409">
                  <c:v>1.492546815275642E-8</c:v>
                </c:pt>
                <c:pt idx="410">
                  <c:v>1.5085118954057764E-8</c:v>
                </c:pt>
                <c:pt idx="411">
                  <c:v>1.5243583094927429E-8</c:v>
                </c:pt>
                <c:pt idx="412">
                  <c:v>1.5400811062872168E-8</c:v>
                </c:pt>
                <c:pt idx="413">
                  <c:v>1.5556755544003085E-8</c:v>
                </c:pt>
                <c:pt idx="414">
                  <c:v>1.5711371462083932E-8</c:v>
                </c:pt>
                <c:pt idx="415">
                  <c:v>1.5864616009133487E-8</c:v>
                </c:pt>
                <c:pt idx="416">
                  <c:v>1.6016448667765809E-8</c:v>
                </c:pt>
                <c:pt idx="417">
                  <c:v>1.6166831225498588E-8</c:v>
                </c:pt>
                <c:pt idx="418">
                  <c:v>1.6315727781301153E-8</c:v>
                </c:pt>
                <c:pt idx="419">
                  <c:v>1.6463104744690949E-8</c:v>
                </c:pt>
                <c:pt idx="420">
                  <c:v>1.6608930827719078E-8</c:v>
                </c:pt>
                <c:pt idx="421">
                  <c:v>1.675317703021317E-8</c:v>
                </c:pt>
                <c:pt idx="422">
                  <c:v>1.6895816618667933E-8</c:v>
                </c:pt>
                <c:pt idx="423">
                  <c:v>1.7036825099191796E-8</c:v>
                </c:pt>
                <c:pt idx="424">
                  <c:v>1.717618018493123E-8</c:v>
                </c:pt>
                <c:pt idx="425">
                  <c:v>1.7313861758403024E-8</c:v>
                </c:pt>
                <c:pt idx="426">
                  <c:v>1.7449851829169783E-8</c:v>
                </c:pt>
                <c:pt idx="427">
                  <c:v>1.7584134487294587E-8</c:v>
                </c:pt>
                <c:pt idx="428">
                  <c:v>1.7716695853008319E-8</c:v>
                </c:pt>
                <c:pt idx="429">
                  <c:v>1.78475240230171E-8</c:v>
                </c:pt>
                <c:pt idx="430">
                  <c:v>1.7976609013868656E-8</c:v>
                </c:pt>
                <c:pt idx="431">
                  <c:v>1.8103942702784976E-8</c:v>
                </c:pt>
                <c:pt idx="432">
                  <c:v>1.8229518766355144E-8</c:v>
                </c:pt>
                <c:pt idx="433">
                  <c:v>1.8353332617466682E-8</c:v>
                </c:pt>
                <c:pt idx="434">
                  <c:v>1.8475381340836682E-8</c:v>
                </c:pt>
                <c:pt idx="435">
                  <c:v>1.8595663627485741E-8</c:v>
                </c:pt>
                <c:pt idx="436">
                  <c:v>1.8714179708478198E-8</c:v>
                </c:pt>
                <c:pt idx="437">
                  <c:v>1.8830931288232381E-8</c:v>
                </c:pt>
                <c:pt idx="438">
                  <c:v>1.8945921477683785E-8</c:v>
                </c:pt>
                <c:pt idx="439">
                  <c:v>1.9059154727563577E-8</c:v>
                </c:pt>
                <c:pt idx="440">
                  <c:v>1.9170636762033892E-8</c:v>
                </c:pt>
                <c:pt idx="441">
                  <c:v>1.9280374512900911E-8</c:v>
                </c:pt>
                <c:pt idx="442">
                  <c:v>1.9388376054606254E-8</c:v>
                </c:pt>
                <c:pt idx="443">
                  <c:v>1.9494650540177638E-8</c:v>
                </c:pt>
                <c:pt idx="444">
                  <c:v>1.959920813830028E-8</c:v>
                </c:pt>
                <c:pt idx="445">
                  <c:v>1.9702059971652199E-8</c:v>
                </c:pt>
                <c:pt idx="446">
                  <c:v>1.9803218056628684E-8</c:v>
                </c:pt>
                <c:pt idx="447">
                  <c:v>1.990269524456438E-8</c:v>
                </c:pt>
                <c:pt idx="448">
                  <c:v>2.0000505164545351E-8</c:v>
                </c:pt>
                <c:pt idx="449">
                  <c:v>2.0096662167888464E-8</c:v>
                </c:pt>
                <c:pt idx="450">
                  <c:v>2.0191181274351262E-8</c:v>
                </c:pt>
                <c:pt idx="451">
                  <c:v>2.0284078120122272E-8</c:v>
                </c:pt>
                <c:pt idx="452">
                  <c:v>2.0375368907629635E-8</c:v>
                </c:pt>
                <c:pt idx="453">
                  <c:v>2.046507035719443E-8</c:v>
                </c:pt>
                <c:pt idx="454">
                  <c:v>2.0553199660545015E-8</c:v>
                </c:pt>
                <c:pt idx="455">
                  <c:v>2.0639774436199004E-8</c:v>
                </c:pt>
                <c:pt idx="456">
                  <c:v>2.0724812686711172E-8</c:v>
                </c:pt>
                <c:pt idx="457">
                  <c:v>2.0808332757777731E-8</c:v>
                </c:pt>
                <c:pt idx="458">
                  <c:v>2.0890353299180607E-8</c:v>
                </c:pt>
                <c:pt idx="459">
                  <c:v>2.0970893227549186E-8</c:v>
                </c:pt>
                <c:pt idx="460">
                  <c:v>2.1049971690911571E-8</c:v>
                </c:pt>
                <c:pt idx="461">
                  <c:v>2.112760803500276E-8</c:v>
                </c:pt>
                <c:pt idx="462">
                  <c:v>2.1203821771292947E-8</c:v>
                </c:pt>
                <c:pt idx="463">
                  <c:v>2.1278632546695777E-8</c:v>
                </c:pt>
                <c:pt idx="464">
                  <c:v>2.1352060114913367E-8</c:v>
                </c:pt>
                <c:pt idx="465">
                  <c:v>2.142412430937262E-8</c:v>
                </c:pt>
                <c:pt idx="466">
                  <c:v>2.1494845017705121E-8</c:v>
                </c:pt>
                <c:pt idx="467">
                  <c:v>2.1564242157721814E-8</c:v>
                </c:pt>
                <c:pt idx="468">
                  <c:v>2.1632335654832052E-8</c:v>
                </c:pt>
                <c:pt idx="469">
                  <c:v>2.1699145420856219E-8</c:v>
                </c:pt>
                <c:pt idx="470">
                  <c:v>2.1764691334180419E-8</c:v>
                </c:pt>
                <c:pt idx="471">
                  <c:v>2.1828993221201689E-8</c:v>
                </c:pt>
                <c:pt idx="472">
                  <c:v>2.1892070839012175E-8</c:v>
                </c:pt>
                <c:pt idx="473">
                  <c:v>2.1953943859271135E-8</c:v>
                </c:pt>
                <c:pt idx="474">
                  <c:v>2.2014631853213995E-8</c:v>
                </c:pt>
                <c:pt idx="475">
                  <c:v>2.2074154277748528E-8</c:v>
                </c:pt>
                <c:pt idx="476">
                  <c:v>2.2132530462588882E-8</c:v>
                </c:pt>
                <c:pt idx="477">
                  <c:v>2.2189779598379326E-8</c:v>
                </c:pt>
                <c:pt idx="478">
                  <c:v>2.2245920725760504E-8</c:v>
                </c:pt>
                <c:pt idx="479">
                  <c:v>2.2300972725332203E-8</c:v>
                </c:pt>
                <c:pt idx="480">
                  <c:v>2.2354954308467948E-8</c:v>
                </c:pt>
                <c:pt idx="481">
                  <c:v>2.2407884008937892E-8</c:v>
                </c:pt>
                <c:pt idx="482">
                  <c:v>2.2459780175297952E-8</c:v>
                </c:pt>
                <c:pt idx="483">
                  <c:v>2.2510660964004415E-8</c:v>
                </c:pt>
                <c:pt idx="484">
                  <c:v>2.2560544333214721E-8</c:v>
                </c:pt>
                <c:pt idx="485">
                  <c:v>2.2609448037236493E-8</c:v>
                </c:pt>
                <c:pt idx="486">
                  <c:v>2.2657389621588339E-8</c:v>
                </c:pt>
                <c:pt idx="487">
                  <c:v>2.2704386418637316E-8</c:v>
                </c:pt>
                <c:pt idx="488">
                  <c:v>2.275045554377948E-8</c:v>
                </c:pt>
                <c:pt idx="489">
                  <c:v>2.2795613892131179E-8</c:v>
                </c:pt>
                <c:pt idx="490">
                  <c:v>2.2839878135700239E-8</c:v>
                </c:pt>
                <c:pt idx="491">
                  <c:v>2.2883264721007562E-8</c:v>
                </c:pt>
                <c:pt idx="492">
                  <c:v>2.2925789867130841E-8</c:v>
                </c:pt>
                <c:pt idx="493">
                  <c:v>2.2967469564143571E-8</c:v>
                </c:pt>
                <c:pt idx="494">
                  <c:v>2.3008319571923693E-8</c:v>
                </c:pt>
                <c:pt idx="495">
                  <c:v>2.3048355419307431E-8</c:v>
                </c:pt>
                <c:pt idx="496">
                  <c:v>2.3087592403565142E-8</c:v>
                </c:pt>
                <c:pt idx="497">
                  <c:v>2.3126045590177117E-8</c:v>
                </c:pt>
                <c:pt idx="498">
                  <c:v>2.3163729812888336E-8</c:v>
                </c:pt>
                <c:pt idx="499">
                  <c:v>2.3200659674022389E-8</c:v>
                </c:pt>
                <c:pt idx="500">
                  <c:v>2.3236849545035658E-8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B20-4D71-8172-A63D104CE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4576"/>
        <c:axId val="1754188080"/>
      </c:scatterChart>
      <c:valAx>
        <c:axId val="2054084576"/>
        <c:scaling>
          <c:logBase val="10"/>
          <c:orientation val="minMax"/>
          <c:max val="1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8080"/>
        <c:crossesAt val="0"/>
        <c:crossBetween val="midCat"/>
      </c:valAx>
      <c:valAx>
        <c:axId val="1754188080"/>
        <c:scaling>
          <c:logBase val="10"/>
          <c:orientation val="minMax"/>
          <c:max val="1.0000100000000006E-9"/>
          <c:min val="1.0000000000000008E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Noise Equivalent Power</a:t>
                </a:r>
                <a:r>
                  <a:rPr lang="en-US" baseline="0"/>
                  <a:t>, NEP (W)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457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Signal-to-Noise Ratio (SNR)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Calculations!$AE$1</c:f>
              <c:strCache>
                <c:ptCount val="1"/>
                <c:pt idx="0">
                  <c:v>SNR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Calculations!$AE$3:$AE$503</c:f>
              <c:numCache>
                <c:formatCode>0.00</c:formatCode>
                <c:ptCount val="501"/>
                <c:pt idx="0">
                  <c:v>35.146482472679956</c:v>
                </c:pt>
                <c:pt idx="1">
                  <c:v>34.334046618199942</c:v>
                </c:pt>
                <c:pt idx="2">
                  <c:v>33.636673474200521</c:v>
                </c:pt>
                <c:pt idx="3">
                  <c:v>33.024210188048883</c:v>
                </c:pt>
                <c:pt idx="4">
                  <c:v>32.476982489280289</c:v>
                </c:pt>
                <c:pt idx="5">
                  <c:v>31.981439611822143</c:v>
                </c:pt>
                <c:pt idx="6">
                  <c:v>31.527850288122391</c:v>
                </c:pt>
                <c:pt idx="7">
                  <c:v>31.108989797050505</c:v>
                </c:pt>
                <c:pt idx="8">
                  <c:v>30.719346792868492</c:v>
                </c:pt>
                <c:pt idx="9">
                  <c:v>30.354621001799149</c:v>
                </c:pt>
                <c:pt idx="10">
                  <c:v>30.011392488295524</c:v>
                </c:pt>
                <c:pt idx="11">
                  <c:v>29.686896642848929</c:v>
                </c:pt>
                <c:pt idx="12">
                  <c:v>29.378866763232352</c:v>
                </c:pt>
                <c:pt idx="13">
                  <c:v>29.085421238024324</c:v>
                </c:pt>
                <c:pt idx="14">
                  <c:v>28.804980977387785</c:v>
                </c:pt>
                <c:pt idx="15">
                  <c:v>28.536207852870838</c:v>
                </c:pt>
                <c:pt idx="16">
                  <c:v>28.277958040991088</c:v>
                </c:pt>
                <c:pt idx="17">
                  <c:v>28.029246139977655</c:v>
                </c:pt>
                <c:pt idx="18">
                  <c:v>27.789217205896648</c:v>
                </c:pt>
                <c:pt idx="19">
                  <c:v>27.557124699167787</c:v>
                </c:pt>
                <c:pt idx="20">
                  <c:v>27.332312903020451</c:v>
                </c:pt>
                <c:pt idx="21">
                  <c:v>27.114202767998748</c:v>
                </c:pt>
                <c:pt idx="22">
                  <c:v>26.902280411330342</c:v>
                </c:pt>
                <c:pt idx="23">
                  <c:v>26.696087695193032</c:v>
                </c:pt>
                <c:pt idx="24">
                  <c:v>26.49521444862031</c:v>
                </c:pt>
                <c:pt idx="25">
                  <c:v>26.29929200053024</c:v>
                </c:pt>
                <c:pt idx="26">
                  <c:v>26.107987767289909</c:v>
                </c:pt>
                <c:pt idx="27">
                  <c:v>25.921000694965215</c:v>
                </c:pt>
                <c:pt idx="28">
                  <c:v>25.738057399243392</c:v>
                </c:pt>
                <c:pt idx="29">
                  <c:v>25.558908878669904</c:v>
                </c:pt>
                <c:pt idx="30">
                  <c:v>25.383327701958144</c:v>
                </c:pt>
                <c:pt idx="31">
                  <c:v>25.211105589611485</c:v>
                </c:pt>
                <c:pt idx="32">
                  <c:v>25.042051325327076</c:v>
                </c:pt>
                <c:pt idx="33">
                  <c:v>24.87598894464497</c:v>
                </c:pt>
                <c:pt idx="34">
                  <c:v>24.712756157818561</c:v>
                </c:pt>
                <c:pt idx="35">
                  <c:v>24.552202971475619</c:v>
                </c:pt>
                <c:pt idx="36">
                  <c:v>24.394190479738672</c:v>
                </c:pt>
                <c:pt idx="37">
                  <c:v>24.238589800401531</c:v>
                </c:pt>
                <c:pt idx="38">
                  <c:v>24.085281135762816</c:v>
                </c:pt>
                <c:pt idx="39">
                  <c:v>23.934152940987595</c:v>
                </c:pt>
                <c:pt idx="40">
                  <c:v>23.785101185552865</c:v>
                </c:pt>
                <c:pt idx="41">
                  <c:v>23.638028695546662</c:v>
                </c:pt>
                <c:pt idx="42">
                  <c:v>23.492844566425454</c:v>
                </c:pt>
                <c:pt idx="43">
                  <c:v>23.349463637360735</c:v>
                </c:pt>
                <c:pt idx="44">
                  <c:v>23.207806019581888</c:v>
                </c:pt>
                <c:pt idx="45">
                  <c:v>23.067796672192191</c:v>
                </c:pt>
                <c:pt idx="46">
                  <c:v>22.929365019836307</c:v>
                </c:pt>
                <c:pt idx="47">
                  <c:v>22.79244460735914</c:v>
                </c:pt>
                <c:pt idx="48">
                  <c:v>22.656972787241934</c:v>
                </c:pt>
                <c:pt idx="49">
                  <c:v>22.522890436151158</c:v>
                </c:pt>
                <c:pt idx="50">
                  <c:v>22.390141697405006</c:v>
                </c:pt>
                <c:pt idx="51">
                  <c:v>22.258673746563971</c:v>
                </c:pt>
                <c:pt idx="52">
                  <c:v>22.128436577697222</c:v>
                </c:pt>
                <c:pt idx="53">
                  <c:v>21.999382808173593</c:v>
                </c:pt>
                <c:pt idx="54">
                  <c:v>21.871467500082638</c:v>
                </c:pt>
                <c:pt idx="55">
                  <c:v>21.74464799661358</c:v>
                </c:pt>
                <c:pt idx="56">
                  <c:v>21.618883771912788</c:v>
                </c:pt>
                <c:pt idx="57">
                  <c:v>21.494136293108465</c:v>
                </c:pt>
                <c:pt idx="58">
                  <c:v>21.370368893337599</c:v>
                </c:pt>
                <c:pt idx="59">
                  <c:v>21.2475466547384</c:v>
                </c:pt>
                <c:pt idx="60">
                  <c:v>21.125636300483578</c:v>
                </c:pt>
                <c:pt idx="61">
                  <c:v>21.004606095028503</c:v>
                </c:pt>
                <c:pt idx="62">
                  <c:v>20.884425751834861</c:v>
                </c:pt>
                <c:pt idx="63">
                  <c:v>20.765066347907052</c:v>
                </c:pt>
                <c:pt idx="64">
                  <c:v>20.646500244546022</c:v>
                </c:pt>
                <c:pt idx="65">
                  <c:v>20.528701013785152</c:v>
                </c:pt>
                <c:pt idx="66">
                  <c:v>20.411643370025736</c:v>
                </c:pt>
                <c:pt idx="67">
                  <c:v>20.295303106436741</c:v>
                </c:pt>
                <c:pt idx="68">
                  <c:v>20.179657035725633</c:v>
                </c:pt>
                <c:pt idx="69">
                  <c:v>20.064682934924051</c:v>
                </c:pt>
                <c:pt idx="70">
                  <c:v>19.950359493866006</c:v>
                </c:pt>
                <c:pt idx="71">
                  <c:v>19.836666267065588</c:v>
                </c:pt>
                <c:pt idx="72">
                  <c:v>19.723583628728317</c:v>
                </c:pt>
                <c:pt idx="73">
                  <c:v>19.611092730654001</c:v>
                </c:pt>
                <c:pt idx="74">
                  <c:v>19.499175462810648</c:v>
                </c:pt>
                <c:pt idx="75">
                  <c:v>19.387814416378241</c:v>
                </c:pt>
                <c:pt idx="76">
                  <c:v>19.276992849078695</c:v>
                </c:pt>
                <c:pt idx="77">
                  <c:v>19.166694652624116</c:v>
                </c:pt>
                <c:pt idx="78">
                  <c:v>19.056904322129576</c:v>
                </c:pt>
                <c:pt idx="79">
                  <c:v>18.947606927349572</c:v>
                </c:pt>
                <c:pt idx="80">
                  <c:v>18.838788085609004</c:v>
                </c:pt>
                <c:pt idx="81">
                  <c:v>18.730433936309922</c:v>
                </c:pt>
                <c:pt idx="82">
                  <c:v>18.622531116905098</c:v>
                </c:pt>
                <c:pt idx="83">
                  <c:v>18.515066740237948</c:v>
                </c:pt>
                <c:pt idx="84">
                  <c:v>18.408028373156448</c:v>
                </c:pt>
                <c:pt idx="85">
                  <c:v>18.301404016315825</c:v>
                </c:pt>
                <c:pt idx="86">
                  <c:v>18.195182085091325</c:v>
                </c:pt>
                <c:pt idx="87">
                  <c:v>18.089351391528488</c:v>
                </c:pt>
                <c:pt idx="88">
                  <c:v>17.983901127263767</c:v>
                </c:pt>
                <c:pt idx="89">
                  <c:v>17.878820847353346</c:v>
                </c:pt>
                <c:pt idx="90">
                  <c:v>17.774100454952674</c:v>
                </c:pt>
                <c:pt idx="91">
                  <c:v>17.669730186793313</c:v>
                </c:pt>
                <c:pt idx="92">
                  <c:v>17.565700599407755</c:v>
                </c:pt>
                <c:pt idx="93">
                  <c:v>17.462002556056156</c:v>
                </c:pt>
                <c:pt idx="94">
                  <c:v>17.358627214312481</c:v>
                </c:pt>
                <c:pt idx="95">
                  <c:v>17.255566014270254</c:v>
                </c:pt>
                <c:pt idx="96">
                  <c:v>17.152810667331131</c:v>
                </c:pt>
                <c:pt idx="97">
                  <c:v>17.050353145541873</c:v>
                </c:pt>
                <c:pt idx="98">
                  <c:v>16.948185671447693</c:v>
                </c:pt>
                <c:pt idx="99">
                  <c:v>16.846300708432189</c:v>
                </c:pt>
                <c:pt idx="100">
                  <c:v>16.744690951515917</c:v>
                </c:pt>
                <c:pt idx="101">
                  <c:v>16.643349318587667</c:v>
                </c:pt>
                <c:pt idx="102">
                  <c:v>16.542268942044092</c:v>
                </c:pt>
                <c:pt idx="103">
                  <c:v>16.44144316081498</c:v>
                </c:pt>
                <c:pt idx="104">
                  <c:v>16.340865512752924</c:v>
                </c:pt>
                <c:pt idx="105">
                  <c:v>16.240529727367441</c:v>
                </c:pt>
                <c:pt idx="106">
                  <c:v>16.140429718884967</c:v>
                </c:pt>
                <c:pt idx="107">
                  <c:v>16.040559579617167</c:v>
                </c:pt>
                <c:pt idx="108">
                  <c:v>15.940913573621261</c:v>
                </c:pt>
                <c:pt idx="109">
                  <c:v>15.841486130636898</c:v>
                </c:pt>
                <c:pt idx="110">
                  <c:v>15.742271840285207</c:v>
                </c:pt>
                <c:pt idx="111">
                  <c:v>15.643265446516406</c:v>
                </c:pt>
                <c:pt idx="112">
                  <c:v>15.544461842293256</c:v>
                </c:pt>
                <c:pt idx="113">
                  <c:v>15.445856064498338</c:v>
                </c:pt>
                <c:pt idx="114">
                  <c:v>15.34744328905386</c:v>
                </c:pt>
                <c:pt idx="115">
                  <c:v>15.249218826243382</c:v>
                </c:pt>
                <c:pt idx="116">
                  <c:v>15.15117811622547</c:v>
                </c:pt>
                <c:pt idx="117">
                  <c:v>15.053316724729752</c:v>
                </c:pt>
                <c:pt idx="118">
                  <c:v>14.955630338926603</c:v>
                </c:pt>
                <c:pt idx="119">
                  <c:v>14.858114763461948</c:v>
                </c:pt>
                <c:pt idx="120">
                  <c:v>14.760765916649332</c:v>
                </c:pt>
                <c:pt idx="121">
                  <c:v>14.663579826811741</c:v>
                </c:pt>
                <c:pt idx="122">
                  <c:v>14.566552628766104</c:v>
                </c:pt>
                <c:pt idx="123">
                  <c:v>14.469680560443784</c:v>
                </c:pt>
                <c:pt idx="124">
                  <c:v>14.372959959640774</c:v>
                </c:pt>
                <c:pt idx="125">
                  <c:v>14.276387260891541</c:v>
                </c:pt>
                <c:pt idx="126">
                  <c:v>14.179958992460923</c:v>
                </c:pt>
                <c:pt idx="127">
                  <c:v>14.083671773448685</c:v>
                </c:pt>
                <c:pt idx="128">
                  <c:v>13.987522311001639</c:v>
                </c:pt>
                <c:pt idx="129">
                  <c:v>13.891507397628541</c:v>
                </c:pt>
                <c:pt idx="130">
                  <c:v>13.795623908613148</c:v>
                </c:pt>
                <c:pt idx="131">
                  <c:v>13.699868799521157</c:v>
                </c:pt>
                <c:pt idx="132">
                  <c:v>13.604239103796843</c:v>
                </c:pt>
                <c:pt idx="133">
                  <c:v>13.50873193044553</c:v>
                </c:pt>
                <c:pt idx="134">
                  <c:v>13.413344461798172</c:v>
                </c:pt>
                <c:pt idx="135">
                  <c:v>13.31807395135449</c:v>
                </c:pt>
                <c:pt idx="136">
                  <c:v>13.222917721701322</c:v>
                </c:pt>
                <c:pt idx="137">
                  <c:v>13.127873162502979</c:v>
                </c:pt>
                <c:pt idx="138">
                  <c:v>13.032937728560569</c:v>
                </c:pt>
                <c:pt idx="139">
                  <c:v>12.938108937937374</c:v>
                </c:pt>
                <c:pt idx="140">
                  <c:v>12.843384370147515</c:v>
                </c:pt>
                <c:pt idx="141">
                  <c:v>12.748761664405293</c:v>
                </c:pt>
                <c:pt idx="142">
                  <c:v>12.654238517932638</c:v>
                </c:pt>
                <c:pt idx="143">
                  <c:v>12.559812684322315</c:v>
                </c:pt>
                <c:pt idx="144">
                  <c:v>12.465481971954542</c:v>
                </c:pt>
                <c:pt idx="145">
                  <c:v>12.371244242464861</c:v>
                </c:pt>
                <c:pt idx="146">
                  <c:v>12.277097409261115</c:v>
                </c:pt>
                <c:pt idx="147">
                  <c:v>12.183039436087576</c:v>
                </c:pt>
                <c:pt idx="148">
                  <c:v>12.089068335634231</c:v>
                </c:pt>
                <c:pt idx="149">
                  <c:v>11.995182168189402</c:v>
                </c:pt>
                <c:pt idx="150">
                  <c:v>11.90137904033395</c:v>
                </c:pt>
                <c:pt idx="151">
                  <c:v>11.807657103675275</c:v>
                </c:pt>
                <c:pt idx="152">
                  <c:v>11.71401455361954</c:v>
                </c:pt>
                <c:pt idx="153">
                  <c:v>11.620449628180502</c:v>
                </c:pt>
                <c:pt idx="154">
                  <c:v>11.526960606823422</c:v>
                </c:pt>
                <c:pt idx="155">
                  <c:v>11.433545809342549</c:v>
                </c:pt>
                <c:pt idx="156">
                  <c:v>11.340203594770808</c:v>
                </c:pt>
                <c:pt idx="157">
                  <c:v>11.246932360320232</c:v>
                </c:pt>
                <c:pt idx="158">
                  <c:v>11.153730540351834</c:v>
                </c:pt>
                <c:pt idx="159">
                  <c:v>11.060596605373616</c:v>
                </c:pt>
                <c:pt idx="160">
                  <c:v>10.967529061065379</c:v>
                </c:pt>
                <c:pt idx="161">
                  <c:v>10.874526447329147</c:v>
                </c:pt>
                <c:pt idx="162">
                  <c:v>10.781587337363943</c:v>
                </c:pt>
                <c:pt idx="163">
                  <c:v>10.688710336763732</c:v>
                </c:pt>
                <c:pt idx="164">
                  <c:v>10.595894082637319</c:v>
                </c:pt>
                <c:pt idx="165">
                  <c:v>10.503137242749078</c:v>
                </c:pt>
                <c:pt idx="166">
                  <c:v>10.410438514679299</c:v>
                </c:pt>
                <c:pt idx="167">
                  <c:v>10.317796625003021</c:v>
                </c:pt>
                <c:pt idx="168">
                  <c:v>10.225210328486236</c:v>
                </c:pt>
                <c:pt idx="169">
                  <c:v>10.132678407298245</c:v>
                </c:pt>
                <c:pt idx="170">
                  <c:v>10.040199670239048</c:v>
                </c:pt>
                <c:pt idx="171">
                  <c:v>9.9477729519806157</c:v>
                </c:pt>
                <c:pt idx="172">
                  <c:v>9.8553971123208228</c:v>
                </c:pt>
                <c:pt idx="173">
                  <c:v>9.763071035448867</c:v>
                </c:pt>
                <c:pt idx="174">
                  <c:v>9.6707936292209471</c:v>
                </c:pt>
                <c:pt idx="175">
                  <c:v>9.578563824444938</c:v>
                </c:pt>
                <c:pt idx="176">
                  <c:v>9.4863805741727916</c:v>
                </c:pt>
                <c:pt idx="177">
                  <c:v>9.3942428529992998</c:v>
                </c:pt>
                <c:pt idx="178">
                  <c:v>9.302149656365895</c:v>
                </c:pt>
                <c:pt idx="179">
                  <c:v>9.2100999998680049</c:v>
                </c:pt>
                <c:pt idx="180">
                  <c:v>9.1180929185645088</c:v>
                </c:pt>
                <c:pt idx="181">
                  <c:v>9.0261274662877238</c:v>
                </c:pt>
                <c:pt idx="182">
                  <c:v>8.9342027149522778</c:v>
                </c:pt>
                <c:pt idx="183">
                  <c:v>8.8423177538611561</c:v>
                </c:pt>
                <c:pt idx="184">
                  <c:v>8.7504716890071226</c:v>
                </c:pt>
                <c:pt idx="185">
                  <c:v>8.65866364236755</c:v>
                </c:pt>
                <c:pt idx="186">
                  <c:v>8.5668927511906823</c:v>
                </c:pt>
                <c:pt idx="187">
                  <c:v>8.4751581672711236</c:v>
                </c:pt>
                <c:pt idx="188">
                  <c:v>8.3834590562122671</c:v>
                </c:pt>
                <c:pt idx="189">
                  <c:v>8.291794596673224</c:v>
                </c:pt>
                <c:pt idx="190">
                  <c:v>8.2001639795975958</c:v>
                </c:pt>
                <c:pt idx="191">
                  <c:v>8.1085664074213284</c:v>
                </c:pt>
                <c:pt idx="192">
                  <c:v>8.0170010932566154</c:v>
                </c:pt>
                <c:pt idx="193">
                  <c:v>7.9254672600486398</c:v>
                </c:pt>
                <c:pt idx="194">
                  <c:v>7.8339641397016893</c:v>
                </c:pt>
                <c:pt idx="195">
                  <c:v>7.7424909721709509</c:v>
                </c:pt>
                <c:pt idx="196">
                  <c:v>7.6510470045159575</c:v>
                </c:pt>
                <c:pt idx="197">
                  <c:v>7.5596314899114114</c:v>
                </c:pt>
                <c:pt idx="198">
                  <c:v>7.468243686610748</c:v>
                </c:pt>
                <c:pt idx="199">
                  <c:v>7.3768828568574394</c:v>
                </c:pt>
                <c:pt idx="200">
                  <c:v>7.2855482657386785</c:v>
                </c:pt>
                <c:pt idx="201">
                  <c:v>7.1942391799756233</c:v>
                </c:pt>
                <c:pt idx="202">
                  <c:v>7.1029548666439872</c:v>
                </c:pt>
                <c:pt idx="203">
                  <c:v>7.011694591818177</c:v>
                </c:pt>
                <c:pt idx="204">
                  <c:v>6.9204576191317528</c:v>
                </c:pt>
                <c:pt idx="205">
                  <c:v>6.8292432082463126</c:v>
                </c:pt>
                <c:pt idx="206">
                  <c:v>6.7380506132203895</c:v>
                </c:pt>
                <c:pt idx="207">
                  <c:v>6.6468790807691702</c:v>
                </c:pt>
                <c:pt idx="208">
                  <c:v>6.5557278484052102</c:v>
                </c:pt>
                <c:pt idx="209">
                  <c:v>6.4645961424495226</c:v>
                </c:pt>
                <c:pt idx="210">
                  <c:v>6.3734831759015815</c:v>
                </c:pt>
                <c:pt idx="211">
                  <c:v>6.2823881461559008</c:v>
                </c:pt>
                <c:pt idx="212">
                  <c:v>6.1913102325518841</c:v>
                </c:pt>
                <c:pt idx="213">
                  <c:v>6.1002485937426743</c:v>
                </c:pt>
                <c:pt idx="214">
                  <c:v>6.0092023648675505</c:v>
                </c:pt>
                <c:pt idx="215">
                  <c:v>5.9181706545113801</c:v>
                </c:pt>
                <c:pt idx="216">
                  <c:v>5.8271525414332892</c:v>
                </c:pt>
                <c:pt idx="217">
                  <c:v>5.7361470710455054</c:v>
                </c:pt>
                <c:pt idx="218">
                  <c:v>5.6451532516218883</c:v>
                </c:pt>
                <c:pt idx="219">
                  <c:v>5.5541700502142302</c:v>
                </c:pt>
                <c:pt idx="220">
                  <c:v>5.4631963882528698</c:v>
                </c:pt>
                <c:pt idx="221">
                  <c:v>5.3722311368065681</c:v>
                </c:pt>
                <c:pt idx="222">
                  <c:v>5.2812731114749365</c:v>
                </c:pt>
                <c:pt idx="223">
                  <c:v>5.1903210668849598</c:v>
                </c:pt>
                <c:pt idx="224">
                  <c:v>5.0993736907613672</c:v>
                </c:pt>
                <c:pt idx="225">
                  <c:v>5.008429597538834</c:v>
                </c:pt>
                <c:pt idx="226">
                  <c:v>4.9174873214820822</c:v>
                </c:pt>
                <c:pt idx="227">
                  <c:v>4.8265453092781607</c:v>
                </c:pt>
                <c:pt idx="228">
                  <c:v>4.7356019120633102</c:v>
                </c:pt>
                <c:pt idx="229">
                  <c:v>4.6446553768450674</c:v>
                </c:pt>
                <c:pt idx="230">
                  <c:v>4.5537038372785972</c:v>
                </c:pt>
                <c:pt idx="231">
                  <c:v>4.4627453037546587</c:v>
                </c:pt>
                <c:pt idx="232">
                  <c:v>4.3717776527552692</c:v>
                </c:pt>
                <c:pt idx="233">
                  <c:v>4.2807986154321114</c:v>
                </c:pt>
                <c:pt idx="234">
                  <c:v>4.1898057653618972</c:v>
                </c:pt>
                <c:pt idx="235">
                  <c:v>4.0987965054327127</c:v>
                </c:pt>
                <c:pt idx="236">
                  <c:v>4.0077680538155569</c:v>
                </c:pt>
                <c:pt idx="237">
                  <c:v>3.9167174289763351</c:v>
                </c:pt>
                <c:pt idx="238">
                  <c:v>3.8256414336853122</c:v>
                </c:pt>
                <c:pt idx="239">
                  <c:v>3.7345366379839504</c:v>
                </c:pt>
                <c:pt idx="240">
                  <c:v>3.6433993610730919</c:v>
                </c:pt>
                <c:pt idx="241">
                  <c:v>3.5522256520920741</c:v>
                </c:pt>
                <c:pt idx="242">
                  <c:v>3.4610112697656432</c:v>
                </c:pt>
                <c:pt idx="243">
                  <c:v>3.3697516609049316</c:v>
                </c:pt>
                <c:pt idx="244">
                  <c:v>3.278441937760542</c:v>
                </c:pt>
                <c:pt idx="245">
                  <c:v>3.1870768542402894</c:v>
                </c:pt>
                <c:pt idx="246">
                  <c:v>3.0956507810219569</c:v>
                </c:pt>
                <c:pt idx="247">
                  <c:v>3.0041576796126677</c:v>
                </c:pt>
                <c:pt idx="248">
                  <c:v>2.9125910754320388</c:v>
                </c:pt>
                <c:pt idx="249">
                  <c:v>2.8209440300263173</c:v>
                </c:pt>
                <c:pt idx="250">
                  <c:v>2.7292091125558593</c:v>
                </c:pt>
                <c:pt idx="251">
                  <c:v>2.6373783707391896</c:v>
                </c:pt>
                <c:pt idx="252">
                  <c:v>2.5454433014837119</c:v>
                </c:pt>
                <c:pt idx="253">
                  <c:v>2.4533948214867207</c:v>
                </c:pt>
                <c:pt idx="254">
                  <c:v>2.3612232381506271</c:v>
                </c:pt>
                <c:pt idx="255">
                  <c:v>2.2689182212239118</c:v>
                </c:pt>
                <c:pt idx="256">
                  <c:v>2.1764687756539596</c:v>
                </c:pt>
                <c:pt idx="257">
                  <c:v>2.0838632162196835</c:v>
                </c:pt>
                <c:pt idx="258">
                  <c:v>1.9910891446000565</c:v>
                </c:pt>
                <c:pt idx="259">
                  <c:v>1.8981334296286481</c:v>
                </c:pt>
                <c:pt idx="260">
                  <c:v>1.8049821915824362</c:v>
                </c:pt>
                <c:pt idx="261">
                  <c:v>1.7116207914539423</c:v>
                </c:pt>
                <c:pt idx="262">
                  <c:v>1.6180338262562375</c:v>
                </c:pt>
                <c:pt idx="263">
                  <c:v>1.5242051315076202</c:v>
                </c:pt>
                <c:pt idx="264">
                  <c:v>1.4301177921323656</c:v>
                </c:pt>
                <c:pt idx="265">
                  <c:v>1.3357541630911309</c:v>
                </c:pt>
                <c:pt idx="266">
                  <c:v>1.2410959011134082</c:v>
                </c:pt>
                <c:pt idx="267">
                  <c:v>1.1461240089380922</c:v>
                </c:pt>
                <c:pt idx="268">
                  <c:v>1.050818893469385</c:v>
                </c:pt>
                <c:pt idx="269">
                  <c:v>0.95516043921575378</c:v>
                </c:pt>
                <c:pt idx="270">
                  <c:v>0.85912809829113956</c:v>
                </c:pt>
                <c:pt idx="271">
                  <c:v>0.76270099811190972</c:v>
                </c:pt>
                <c:pt idx="272">
                  <c:v>0.66585806771222233</c:v>
                </c:pt>
                <c:pt idx="273">
                  <c:v>0.56857818331830434</c:v>
                </c:pt>
                <c:pt idx="274">
                  <c:v>0.47084033346382231</c:v>
                </c:pt>
                <c:pt idx="275">
                  <c:v>0.37262380349223057</c:v>
                </c:pt>
                <c:pt idx="276">
                  <c:v>0.27390837877924878</c:v>
                </c:pt>
                <c:pt idx="277">
                  <c:v>0.17467456542548931</c:v>
                </c:pt>
                <c:pt idx="278">
                  <c:v>7.4903826526376394E-2</c:v>
                </c:pt>
                <c:pt idx="279">
                  <c:v>-2.5421168559595655E-2</c:v>
                </c:pt>
                <c:pt idx="280">
                  <c:v>-0.12631628523063723</c:v>
                </c:pt>
                <c:pt idx="281">
                  <c:v>-0.22779565893709236</c:v>
                </c:pt>
                <c:pt idx="282">
                  <c:v>-0.32987142940295811</c:v>
                </c:pt>
                <c:pt idx="283">
                  <c:v>-0.43255347901232194</c:v>
                </c:pt>
                <c:pt idx="284">
                  <c:v>-0.53584918107570179</c:v>
                </c:pt>
                <c:pt idx="285">
                  <c:v>-0.63976316401760114</c:v>
                </c:pt>
                <c:pt idx="286">
                  <c:v>-0.74429709766817964</c:v>
                </c:pt>
                <c:pt idx="287">
                  <c:v>-0.84944950776991135</c:v>
                </c:pt>
                <c:pt idx="288">
                  <c:v>-0.95521562450379927</c:v>
                </c:pt>
                <c:pt idx="289">
                  <c:v>-1.0615872702896363</c:v>
                </c:pt>
                <c:pt idx="290">
                  <c:v>-1.1685527913247695</c:v>
                </c:pt>
                <c:pt idx="291">
                  <c:v>-1.2760970363137178</c:v>
                </c:pt>
                <c:pt idx="292">
                  <c:v>-1.3842013846395382</c:v>
                </c:pt>
                <c:pt idx="293">
                  <c:v>-1.4928438248828484</c:v>
                </c:pt>
                <c:pt idx="294">
                  <c:v>-1.6019990831633855</c:v>
                </c:pt>
                <c:pt idx="295">
                  <c:v>-1.7116387993268087</c:v>
                </c:pt>
                <c:pt idx="296">
                  <c:v>-1.8217317475950838</c:v>
                </c:pt>
                <c:pt idx="297">
                  <c:v>-1.9322440970096428</c:v>
                </c:pt>
                <c:pt idx="298">
                  <c:v>-2.0431397058844238</c:v>
                </c:pt>
                <c:pt idx="299">
                  <c:v>-2.1543804436021232</c:v>
                </c:pt>
                <c:pt idx="300">
                  <c:v>-2.2659265324690163</c:v>
                </c:pt>
                <c:pt idx="301">
                  <c:v>-2.3777369020127495</c:v>
                </c:pt>
                <c:pt idx="302">
                  <c:v>-2.4897695480674664</c:v>
                </c:pt>
                <c:pt idx="303">
                  <c:v>-2.6019818892288606</c:v>
                </c:pt>
                <c:pt idx="304">
                  <c:v>-2.7143311137505624</c:v>
                </c:pt>
                <c:pt idx="305">
                  <c:v>-2.8267745106529683</c:v>
                </c:pt>
                <c:pt idx="306">
                  <c:v>-2.9392697796783303</c:v>
                </c:pt>
                <c:pt idx="307">
                  <c:v>-3.0517753156991398</c:v>
                </c:pt>
                <c:pt idx="308">
                  <c:v>-3.1642504642177762</c:v>
                </c:pt>
                <c:pt idx="309">
                  <c:v>-3.276655745633823</c:v>
                </c:pt>
                <c:pt idx="310">
                  <c:v>-3.3889530469575204</c:v>
                </c:pt>
                <c:pt idx="311">
                  <c:v>-3.5011057805764345</c:v>
                </c:pt>
                <c:pt idx="312">
                  <c:v>-3.6130790105103117</c:v>
                </c:pt>
                <c:pt idx="313">
                  <c:v>-3.7248395472972016</c:v>
                </c:pt>
                <c:pt idx="314">
                  <c:v>-3.8363560132324803</c:v>
                </c:pt>
                <c:pt idx="315">
                  <c:v>-3.9475988801290516</c:v>
                </c:pt>
                <c:pt idx="316">
                  <c:v>-4.0585404820861717</c:v>
                </c:pt>
                <c:pt idx="317">
                  <c:v>-4.1691550059551172</c:v>
                </c:pt>
                <c:pt idx="318">
                  <c:v>-4.279418462285407</c:v>
                </c:pt>
                <c:pt idx="319">
                  <c:v>-4.3893086395402987</c:v>
                </c:pt>
                <c:pt idx="320">
                  <c:v>-4.4988050443009762</c:v>
                </c:pt>
                <c:pt idx="321">
                  <c:v>-4.6078888300508938</c:v>
                </c:pt>
                <c:pt idx="322">
                  <c:v>-4.7165427169604737</c:v>
                </c:pt>
                <c:pt idx="323">
                  <c:v>-4.8247509048911148</c:v>
                </c:pt>
                <c:pt idx="324">
                  <c:v>-4.9324989816185631</c:v>
                </c:pt>
                <c:pt idx="325">
                  <c:v>-5.0397738280489603</c:v>
                </c:pt>
                <c:pt idx="326">
                  <c:v>-5.1465635219746506</c:v>
                </c:pt>
                <c:pt idx="327">
                  <c:v>-5.2528572416974564</c:v>
                </c:pt>
                <c:pt idx="328">
                  <c:v>-5.3586451706394636</c:v>
                </c:pt>
                <c:pt idx="329">
                  <c:v>-5.4639184038685222</c:v>
                </c:pt>
                <c:pt idx="330">
                  <c:v>-5.5686688572899783</c:v>
                </c:pt>
                <c:pt idx="331">
                  <c:v>-5.6728891800984318</c:v>
                </c:pt>
                <c:pt idx="332">
                  <c:v>-5.7765726709440237</c:v>
                </c:pt>
                <c:pt idx="333">
                  <c:v>-5.879713198146332</c:v>
                </c:pt>
                <c:pt idx="334">
                  <c:v>-5.9823051241848191</c:v>
                </c:pt>
                <c:pt idx="335">
                  <c:v>-6.0843432346064414</c:v>
                </c:pt>
                <c:pt idx="336">
                  <c:v>-6.1858226714176219</c:v>
                </c:pt>
                <c:pt idx="337">
                  <c:v>-6.2867388709674454</c:v>
                </c:pt>
                <c:pt idx="338">
                  <c:v>-6.3870875062804791</c:v>
                </c:pt>
                <c:pt idx="339">
                  <c:v>-6.4868644337594858</c:v>
                </c:pt>
                <c:pt idx="340">
                  <c:v>-6.5860656441491443</c:v>
                </c:pt>
                <c:pt idx="341">
                  <c:v>-6.684687217630386</c:v>
                </c:pt>
                <c:pt idx="342">
                  <c:v>-6.7827252829000004</c:v>
                </c:pt>
                <c:pt idx="343">
                  <c:v>-6.8801759800805034</c:v>
                </c:pt>
                <c:pt idx="344">
                  <c:v>-6.97703542730022</c:v>
                </c:pt>
                <c:pt idx="345">
                  <c:v>-7.073299690781873</c:v>
                </c:pt>
                <c:pt idx="346">
                  <c:v>-7.1689647582793006</c:v>
                </c:pt>
                <c:pt idx="347">
                  <c:v>-7.2640265157053907</c:v>
                </c:pt>
                <c:pt idx="348">
                  <c:v>-7.3584807267994155</c:v>
                </c:pt>
                <c:pt idx="349">
                  <c:v>-7.4523230156881652</c:v>
                </c:pt>
                <c:pt idx="350">
                  <c:v>-7.5455488522023071</c:v>
                </c:pt>
                <c:pt idx="351">
                  <c:v>-7.638153539816761</c:v>
                </c:pt>
                <c:pt idx="352">
                  <c:v>-7.730132206091417</c:v>
                </c:pt>
                <c:pt idx="353">
                  <c:v>-7.8214797954959181</c:v>
                </c:pt>
                <c:pt idx="354">
                  <c:v>-7.9121910645093436</c:v>
                </c:pt>
                <c:pt idx="355">
                  <c:v>-8.0022605788922849</c:v>
                </c:pt>
                <c:pt idx="356">
                  <c:v>-8.0916827130348796</c:v>
                </c:pt>
                <c:pt idx="357">
                  <c:v>-8.1804516512898182</c:v>
                </c:pt>
                <c:pt idx="358">
                  <c:v>-8.2685613912040026</c:v>
                </c:pt>
                <c:pt idx="359">
                  <c:v>-8.3560057485664849</c:v>
                </c:pt>
                <c:pt idx="360">
                  <c:v>-8.4427783641934067</c:v>
                </c:pt>
                <c:pt idx="361">
                  <c:v>-8.5288727123730048</c:v>
                </c:pt>
                <c:pt idx="362">
                  <c:v>-8.6142821108951857</c:v>
                </c:pt>
                <c:pt idx="363">
                  <c:v>-8.6989997325909645</c:v>
                </c:pt>
                <c:pt idx="364">
                  <c:v>-8.7830186183069294</c:v>
                </c:pt>
                <c:pt idx="365">
                  <c:v>-8.8663316912392052</c:v>
                </c:pt>
                <c:pt idx="366">
                  <c:v>-8.9489317725498445</c:v>
                </c:pt>
                <c:pt idx="367">
                  <c:v>-9.0308115981866433</c:v>
                </c:pt>
                <c:pt idx="368">
                  <c:v>-9.1119638368247227</c:v>
                </c:pt>
                <c:pt idx="369">
                  <c:v>-9.1923811088451384</c:v>
                </c:pt>
                <c:pt idx="370">
                  <c:v>-9.2720560062624529</c:v>
                </c:pt>
                <c:pt idx="371">
                  <c:v>-9.3509811135093894</c:v>
                </c:pt>
                <c:pt idx="372">
                  <c:v>-9.4291490289828328</c:v>
                </c:pt>
                <c:pt idx="373">
                  <c:v>-9.5065523872514337</c:v>
                </c:pt>
                <c:pt idx="374">
                  <c:v>-9.5831838818211104</c:v>
                </c:pt>
                <c:pt idx="375">
                  <c:v>-9.6590362883508423</c:v>
                </c:pt>
                <c:pt idx="376">
                  <c:v>-9.7341024882075455</c:v>
                </c:pt>
                <c:pt idx="377">
                  <c:v>-9.8083754922455029</c:v>
                </c:pt>
                <c:pt idx="378">
                  <c:v>-9.8818484646929914</c:v>
                </c:pt>
                <c:pt idx="379">
                  <c:v>-9.9545147470263338</c:v>
                </c:pt>
                <c:pt idx="380">
                  <c:v>-10.026367881709985</c:v>
                </c:pt>
                <c:pt idx="381">
                  <c:v>-10.097401635680221</c:v>
                </c:pt>
                <c:pt idx="382">
                  <c:v>-10.16761002344974</c:v>
                </c:pt>
                <c:pt idx="383">
                  <c:v>-10.236987329711278</c:v>
                </c:pt>
                <c:pt idx="384">
                  <c:v>-10.305528131319635</c:v>
                </c:pt>
                <c:pt idx="385">
                  <c:v>-10.373227318534248</c:v>
                </c:pt>
                <c:pt idx="386">
                  <c:v>-10.440080115407691</c:v>
                </c:pt>
                <c:pt idx="387">
                  <c:v>-10.50608209920998</c:v>
                </c:pt>
                <c:pt idx="388">
                  <c:v>-10.571229218783904</c:v>
                </c:pt>
                <c:pt idx="389">
                  <c:v>-10.635517811732925</c:v>
                </c:pt>
                <c:pt idx="390">
                  <c:v>-10.698944620350336</c:v>
                </c:pt>
                <c:pt idx="391">
                  <c:v>-10.761506806206441</c:v>
                </c:pt>
                <c:pt idx="392">
                  <c:v>-10.823201963319338</c:v>
                </c:pt>
                <c:pt idx="393">
                  <c:v>-10.884028129844236</c:v>
                </c:pt>
                <c:pt idx="394">
                  <c:v>-10.943983798226453</c:v>
                </c:pt>
                <c:pt idx="395">
                  <c:v>-11.003067923773624</c:v>
                </c:pt>
                <c:pt idx="396">
                  <c:v>-11.061279931613635</c:v>
                </c:pt>
                <c:pt idx="397">
                  <c:v>-11.118619722015815</c:v>
                </c:pt>
                <c:pt idx="398">
                  <c:v>-11.175087674064235</c:v>
                </c:pt>
                <c:pt idx="399">
                  <c:v>-11.230684647683058</c:v>
                </c:pt>
                <c:pt idx="400">
                  <c:v>-11.285411984025064</c:v>
                </c:pt>
                <c:pt idx="401">
                  <c:v>-11.339271504245103</c:v>
                </c:pt>
                <c:pt idx="402">
                  <c:v>-11.392265506690753</c:v>
                </c:pt>
                <c:pt idx="403">
                  <c:v>-11.44439676255233</c:v>
                </c:pt>
                <c:pt idx="404">
                  <c:v>-11.495668510023581</c:v>
                </c:pt>
                <c:pt idx="405">
                  <c:v>-11.54608444703319</c:v>
                </c:pt>
                <c:pt idx="406">
                  <c:v>-11.595648722614884</c:v>
                </c:pt>
                <c:pt idx="407">
                  <c:v>-11.644365926991076</c:v>
                </c:pt>
                <c:pt idx="408">
                  <c:v>-11.692241080451002</c:v>
                </c:pt>
                <c:pt idx="409">
                  <c:v>-11.739279621109649</c:v>
                </c:pt>
                <c:pt idx="410">
                  <c:v>-11.785487391637881</c:v>
                </c:pt>
                <c:pt idx="411">
                  <c:v>-11.830870625057697</c:v>
                </c:pt>
                <c:pt idx="412">
                  <c:v>-11.875435929698767</c:v>
                </c:pt>
                <c:pt idx="413">
                  <c:v>-11.919190273413996</c:v>
                </c:pt>
                <c:pt idx="414">
                  <c:v>-11.962140967152346</c:v>
                </c:pt>
                <c:pt idx="415">
                  <c:v>-12.004295647986986</c:v>
                </c:pt>
                <c:pt idx="416">
                  <c:v>-12.045662261695627</c:v>
                </c:pt>
                <c:pt idx="417">
                  <c:v>-12.086249044988236</c:v>
                </c:pt>
                <c:pt idx="418">
                  <c:v>-12.126064507474707</c:v>
                </c:pt>
                <c:pt idx="419">
                  <c:v>-12.165117413462053</c:v>
                </c:pt>
                <c:pt idx="420">
                  <c:v>-12.203416763666922</c:v>
                </c:pt>
                <c:pt idx="421">
                  <c:v>-12.240971776925305</c:v>
                </c:pt>
                <c:pt idx="422">
                  <c:v>-12.277791871976575</c:v>
                </c:pt>
                <c:pt idx="423">
                  <c:v>-12.313886649394378</c:v>
                </c:pt>
                <c:pt idx="424">
                  <c:v>-12.349265873731678</c:v>
                </c:pt>
                <c:pt idx="425">
                  <c:v>-12.383939455942073</c:v>
                </c:pt>
                <c:pt idx="426">
                  <c:v>-12.417917436134138</c:v>
                </c:pt>
                <c:pt idx="427">
                  <c:v>-12.451209966710081</c:v>
                </c:pt>
                <c:pt idx="428">
                  <c:v>-12.483827295934642</c:v>
                </c:pt>
                <c:pt idx="429">
                  <c:v>-12.515779751974756</c:v>
                </c:pt>
                <c:pt idx="430">
                  <c:v>-12.547077727445322</c:v>
                </c:pt>
                <c:pt idx="431">
                  <c:v>-12.577731664491196</c:v>
                </c:pt>
                <c:pt idx="432">
                  <c:v>-12.607752040430695</c:v>
                </c:pt>
                <c:pt idx="433">
                  <c:v>-12.637149353981133</c:v>
                </c:pt>
                <c:pt idx="434">
                  <c:v>-12.665934112082384</c:v>
                </c:pt>
                <c:pt idx="435">
                  <c:v>-12.694116817330304</c:v>
                </c:pt>
                <c:pt idx="436">
                  <c:v>-12.721707956027783</c:v>
                </c:pt>
                <c:pt idx="437">
                  <c:v>-12.748717986857594</c:v>
                </c:pt>
                <c:pt idx="438">
                  <c:v>-12.775157330177668</c:v>
                </c:pt>
                <c:pt idx="439">
                  <c:v>-12.801036357936459</c:v>
                </c:pt>
                <c:pt idx="440">
                  <c:v>-12.826365384203061</c:v>
                </c:pt>
                <c:pt idx="441">
                  <c:v>-12.851154656304304</c:v>
                </c:pt>
                <c:pt idx="442">
                  <c:v>-12.875414346558653</c:v>
                </c:pt>
                <c:pt idx="443">
                  <c:v>-12.899154544594861</c:v>
                </c:pt>
                <c:pt idx="444">
                  <c:v>-12.922385250241392</c:v>
                </c:pt>
                <c:pt idx="445">
                  <c:v>-12.945116366971277</c:v>
                </c:pt>
                <c:pt idx="446">
                  <c:v>-12.967357695885628</c:v>
                </c:pt>
                <c:pt idx="447">
                  <c:v>-12.989118930218122</c:v>
                </c:pt>
                <c:pt idx="448">
                  <c:v>-13.010409650341732</c:v>
                </c:pt>
                <c:pt idx="449">
                  <c:v>-13.031239319258477</c:v>
                </c:pt>
                <c:pt idx="450">
                  <c:v>-13.051617278552323</c:v>
                </c:pt>
                <c:pt idx="451">
                  <c:v>-13.071552744785125</c:v>
                </c:pt>
                <c:pt idx="452">
                  <c:v>-13.091054806315228</c:v>
                </c:pt>
                <c:pt idx="453">
                  <c:v>-13.11013242051837</c:v>
                </c:pt>
                <c:pt idx="454">
                  <c:v>-13.128794411390496</c:v>
                </c:pt>
                <c:pt idx="455">
                  <c:v>-13.147049467512311</c:v>
                </c:pt>
                <c:pt idx="456">
                  <c:v>-13.164906140355635</c:v>
                </c:pt>
                <c:pt idx="457">
                  <c:v>-13.182372842911978</c:v>
                </c:pt>
                <c:pt idx="458">
                  <c:v>-13.199457848624117</c:v>
                </c:pt>
                <c:pt idx="459">
                  <c:v>-13.216169290601949</c:v>
                </c:pt>
                <c:pt idx="460">
                  <c:v>-13.232515161104443</c:v>
                </c:pt>
                <c:pt idx="461">
                  <c:v>-13.248503311269985</c:v>
                </c:pt>
                <c:pt idx="462">
                  <c:v>-13.264141451078082</c:v>
                </c:pt>
                <c:pt idx="463">
                  <c:v>-13.279437149525975</c:v>
                </c:pt>
                <c:pt idx="464">
                  <c:v>-13.294397835004331</c:v>
                </c:pt>
                <c:pt idx="465">
                  <c:v>-13.309030795856874</c:v>
                </c:pt>
                <c:pt idx="466">
                  <c:v>-13.323343181109411</c:v>
                </c:pt>
                <c:pt idx="467">
                  <c:v>-13.337342001354447</c:v>
                </c:pt>
                <c:pt idx="468">
                  <c:v>-13.35103412977816</c:v>
                </c:pt>
                <c:pt idx="469">
                  <c:v>-13.364426303317231</c:v>
                </c:pt>
                <c:pt idx="470">
                  <c:v>-13.377525123933596</c:v>
                </c:pt>
                <c:pt idx="471">
                  <c:v>-13.390337059995916</c:v>
                </c:pt>
                <c:pt idx="472">
                  <c:v>-13.402868447757076</c:v>
                </c:pt>
                <c:pt idx="473">
                  <c:v>-13.415125492917721</c:v>
                </c:pt>
                <c:pt idx="474">
                  <c:v>-13.427114272266351</c:v>
                </c:pt>
                <c:pt idx="475">
                  <c:v>-13.438840735387139</c:v>
                </c:pt>
                <c:pt idx="476">
                  <c:v>-13.450310706427111</c:v>
                </c:pt>
                <c:pt idx="477">
                  <c:v>-13.461529885914931</c:v>
                </c:pt>
                <c:pt idx="478">
                  <c:v>-13.472503852623994</c:v>
                </c:pt>
                <c:pt idx="479">
                  <c:v>-13.483238065473014</c:v>
                </c:pt>
                <c:pt idx="480">
                  <c:v>-13.493737865457852</c:v>
                </c:pt>
                <c:pt idx="481">
                  <c:v>-13.504008477608615</c:v>
                </c:pt>
                <c:pt idx="482">
                  <c:v>-13.514055012966642</c:v>
                </c:pt>
                <c:pt idx="483">
                  <c:v>-13.5238824705763</c:v>
                </c:pt>
                <c:pt idx="484">
                  <c:v>-13.533495739486959</c:v>
                </c:pt>
                <c:pt idx="485">
                  <c:v>-13.542899600760785</c:v>
                </c:pt>
                <c:pt idx="486">
                  <c:v>-13.552098729482477</c:v>
                </c:pt>
                <c:pt idx="487">
                  <c:v>-13.561097696767257</c:v>
                </c:pt>
                <c:pt idx="488">
                  <c:v>-13.56990097176382</c:v>
                </c:pt>
                <c:pt idx="489">
                  <c:v>-13.578512923649203</c:v>
                </c:pt>
                <c:pt idx="490">
                  <c:v>-13.586937823612832</c:v>
                </c:pt>
                <c:pt idx="491">
                  <c:v>-13.595179846827193</c:v>
                </c:pt>
                <c:pt idx="492">
                  <c:v>-13.603243074402904</c:v>
                </c:pt>
                <c:pt idx="493">
                  <c:v>-13.611131495326161</c:v>
                </c:pt>
                <c:pt idx="494">
                  <c:v>-13.618849008376625</c:v>
                </c:pt>
                <c:pt idx="495">
                  <c:v>-13.626399424024259</c:v>
                </c:pt>
                <c:pt idx="496">
                  <c:v>-13.633786466303505</c:v>
                </c:pt>
                <c:pt idx="497">
                  <c:v>-13.641013774663653</c:v>
                </c:pt>
                <c:pt idx="498">
                  <c:v>-13.648084905794153</c:v>
                </c:pt>
                <c:pt idx="499">
                  <c:v>-13.655003335423977</c:v>
                </c:pt>
                <c:pt idx="500">
                  <c:v>-13.661772460094127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73-45F6-8969-C26F8D8E4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4576"/>
        <c:axId val="1754188080"/>
      </c:scatterChart>
      <c:valAx>
        <c:axId val="2054084576"/>
        <c:scaling>
          <c:logBase val="10"/>
          <c:orientation val="minMax"/>
          <c:max val="1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8080"/>
        <c:crossesAt val="0"/>
        <c:crossBetween val="midCat"/>
      </c:valAx>
      <c:valAx>
        <c:axId val="17541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Signal-to-Noise</a:t>
                </a:r>
                <a:r>
                  <a:rPr lang="en-US" baseline="0"/>
                  <a:t> Ratio, SNR (dB)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457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Closure</a:t>
            </a:r>
            <a:r>
              <a:rPr lang="en-US" baseline="0"/>
              <a:t> Stability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aol phase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Calculations!$AP$3:$AP$503</c:f>
              <c:numCache>
                <c:formatCode>General</c:formatCode>
                <c:ptCount val="501"/>
                <c:pt idx="0">
                  <c:v>-0.14323915036830684</c:v>
                </c:pt>
                <c:pt idx="1">
                  <c:v>-0.14930063611843938</c:v>
                </c:pt>
                <c:pt idx="2">
                  <c:v>-0.15561862480466374</c:v>
                </c:pt>
                <c:pt idx="3">
                  <c:v>-0.16220397050063981</c:v>
                </c:pt>
                <c:pt idx="4">
                  <c:v>-0.16906798653412994</c:v>
                </c:pt>
                <c:pt idx="5">
                  <c:v>-0.17622246491319837</c:v>
                </c:pt>
                <c:pt idx="6">
                  <c:v>-0.18367969657337196</c:v>
                </c:pt>
                <c:pt idx="7">
                  <c:v>-0.19145249248038057</c:v>
                </c:pt>
                <c:pt idx="8">
                  <c:v>-0.19955420562449813</c:v>
                </c:pt>
                <c:pt idx="9">
                  <c:v>-0.20799875394405165</c:v>
                </c:pt>
                <c:pt idx="10">
                  <c:v>-0.21680064421718614</c:v>
                </c:pt>
                <c:pt idx="11">
                  <c:v>-0.22597499696263587</c:v>
                </c:pt>
                <c:pt idx="12">
                  <c:v>-0.23553757239192721</c:v>
                </c:pt>
                <c:pt idx="13">
                  <c:v>-0.24550479745719764</c:v>
                </c:pt>
                <c:pt idx="14">
                  <c:v>-0.25589379404065565</c:v>
                </c:pt>
                <c:pt idx="15">
                  <c:v>-0.26672240833359462</c:v>
                </c:pt>
                <c:pt idx="16">
                  <c:v>-0.27800924145486344</c:v>
                </c:pt>
                <c:pt idx="17">
                  <c:v>-0.28977368136073672</c:v>
                </c:pt>
                <c:pt idx="18">
                  <c:v>-0.30203593610026763</c:v>
                </c:pt>
                <c:pt idx="19">
                  <c:v>-0.31481706847241742</c:v>
                </c:pt>
                <c:pt idx="20">
                  <c:v>-0.32813903214354884</c:v>
                </c:pt>
                <c:pt idx="21">
                  <c:v>-0.34202470928626799</c:v>
                </c:pt>
                <c:pt idx="22">
                  <c:v>-0.356497949803042</c:v>
                </c:pt>
                <c:pt idx="23">
                  <c:v>-0.3715836122006182</c:v>
                </c:pt>
                <c:pt idx="24">
                  <c:v>-0.38730760618388738</c:v>
                </c:pt>
                <c:pt idx="25">
                  <c:v>-0.40369693704061099</c:v>
                </c:pt>
                <c:pt idx="26">
                  <c:v>-0.42077975189124889</c:v>
                </c:pt>
                <c:pt idx="27">
                  <c:v>-0.43858538788108636</c:v>
                </c:pt>
                <c:pt idx="28">
                  <c:v>-0.45714442239487602</c:v>
                </c:pt>
                <c:pt idx="29">
                  <c:v>-0.47648872537735626</c:v>
                </c:pt>
                <c:pt idx="30">
                  <c:v>-0.49665151384623546</c:v>
                </c:pt>
                <c:pt idx="31">
                  <c:v>-0.51766740868756911</c:v>
                </c:pt>
                <c:pt idx="32">
                  <c:v>-0.53957249382686423</c:v>
                </c:pt>
                <c:pt idx="33">
                  <c:v>-0.56240437787280395</c:v>
                </c:pt>
                <c:pt idx="34">
                  <c:v>-0.58620225833405049</c:v>
                </c:pt>
                <c:pt idx="35">
                  <c:v>-0.61100698851333923</c:v>
                </c:pt>
                <c:pt idx="36">
                  <c:v>-0.63686114718684206</c:v>
                </c:pt>
                <c:pt idx="37">
                  <c:v>-0.6638091111806077</c:v>
                </c:pt>
                <c:pt idx="38">
                  <c:v>-0.69189713095991801</c:v>
                </c:pt>
                <c:pt idx="39">
                  <c:v>-0.72117340935128238</c:v>
                </c:pt>
                <c:pt idx="40">
                  <c:v>-0.75168818352095723</c:v>
                </c:pt>
                <c:pt idx="41">
                  <c:v>-0.78349381033785648</c:v>
                </c:pt>
                <c:pt idx="42">
                  <c:v>-0.81664485525287667</c:v>
                </c:pt>
                <c:pt idx="43">
                  <c:v>-0.85119818483085241</c:v>
                </c:pt>
                <c:pt idx="44">
                  <c:v>-0.88721306307522696</c:v>
                </c:pt>
                <c:pt idx="45">
                  <c:v>-0.92475125168982031</c:v>
                </c:pt>
                <c:pt idx="46">
                  <c:v>-0.96387711442581259</c:v>
                </c:pt>
                <c:pt idx="47">
                  <c:v>-1.0046577256661531</c:v>
                </c:pt>
                <c:pt idx="48">
                  <c:v>-1.0471629834029412</c:v>
                </c:pt>
                <c:pt idx="49">
                  <c:v>-1.0914657267673415</c:v>
                </c:pt>
                <c:pt idx="50">
                  <c:v>-1.1376418582741308</c:v>
                </c:pt>
                <c:pt idx="51">
                  <c:v>-1.1857704709466721</c:v>
                </c:pt>
                <c:pt idx="52">
                  <c:v>-1.2359339804898339</c:v>
                </c:pt>
                <c:pt idx="53">
                  <c:v>-1.2882182626810557</c:v>
                </c:pt>
                <c:pt idx="54">
                  <c:v>-1.3427127961507657</c:v>
                </c:pt>
                <c:pt idx="55">
                  <c:v>-1.3995108107243301</c:v>
                </c:pt>
                <c:pt idx="56">
                  <c:v>-1.4587094414975563</c:v>
                </c:pt>
                <c:pt idx="57">
                  <c:v>-1.5204098888168853</c:v>
                </c:pt>
                <c:pt idx="58">
                  <c:v>-1.5847175843330163</c:v>
                </c:pt>
                <c:pt idx="59">
                  <c:v>-1.6517423632935213</c:v>
                </c:pt>
                <c:pt idx="60">
                  <c:v>-1.7215986432349377</c:v>
                </c:pt>
                <c:pt idx="61">
                  <c:v>-1.7944056092278993</c:v>
                </c:pt>
                <c:pt idx="62">
                  <c:v>-1.8702874058204453</c:v>
                </c:pt>
                <c:pt idx="63">
                  <c:v>-1.9493733358131744</c:v>
                </c:pt>
                <c:pt idx="64">
                  <c:v>-2.0317980659863411</c:v>
                </c:pt>
                <c:pt idx="65">
                  <c:v>-2.1177018398819998</c:v>
                </c:pt>
                <c:pt idx="66">
                  <c:v>-2.2072306977237441</c:v>
                </c:pt>
                <c:pt idx="67">
                  <c:v>-2.3005367035324067</c:v>
                </c:pt>
                <c:pt idx="68">
                  <c:v>-2.3977781794667554</c:v>
                </c:pt>
                <c:pt idx="69">
                  <c:v>-2.4991199473839583</c:v>
                </c:pt>
                <c:pt idx="70">
                  <c:v>-2.6047335775745304</c:v>
                </c:pt>
                <c:pt idx="71">
                  <c:v>-2.714797644579261</c:v>
                </c:pt>
                <c:pt idx="72">
                  <c:v>-2.8294979899411286</c:v>
                </c:pt>
                <c:pt idx="73">
                  <c:v>-2.9490279916818678</c:v>
                </c:pt>
                <c:pt idx="74">
                  <c:v>-3.0735888402198777</c:v>
                </c:pt>
                <c:pt idx="75">
                  <c:v>-3.2033898203622377</c:v>
                </c:pt>
                <c:pt idx="76">
                  <c:v>-3.3386485989069907</c:v>
                </c:pt>
                <c:pt idx="77">
                  <c:v>-3.4795915172818601</c:v>
                </c:pt>
                <c:pt idx="78">
                  <c:v>-3.6264538885193325</c:v>
                </c:pt>
                <c:pt idx="79">
                  <c:v>-3.7794802977251756</c:v>
                </c:pt>
                <c:pt idx="80">
                  <c:v>-3.9389249050340878</c:v>
                </c:pt>
                <c:pt idx="81">
                  <c:v>-4.1050517498618984</c:v>
                </c:pt>
                <c:pt idx="82">
                  <c:v>-4.2781350550548431</c:v>
                </c:pt>
                <c:pt idx="83">
                  <c:v>-4.4584595293006437</c:v>
                </c:pt>
                <c:pt idx="84">
                  <c:v>-4.6463206659005571</c:v>
                </c:pt>
                <c:pt idx="85">
                  <c:v>-4.8420250357035748</c:v>
                </c:pt>
                <c:pt idx="86">
                  <c:v>-5.0458905716689406</c:v>
                </c:pt>
                <c:pt idx="87">
                  <c:v>-5.2582468421492754</c:v>
                </c:pt>
                <c:pt idx="88">
                  <c:v>-5.4794353095690935</c:v>
                </c:pt>
                <c:pt idx="89">
                  <c:v>-5.7098095707087424</c:v>
                </c:pt>
                <c:pt idx="90">
                  <c:v>-5.9497355742882094</c:v>
                </c:pt>
                <c:pt idx="91">
                  <c:v>-6.1995918109750363</c:v>
                </c:pt>
                <c:pt idx="92">
                  <c:v>-6.4597694703109543</c:v>
                </c:pt>
                <c:pt idx="93">
                  <c:v>-6.730672558362234</c:v>
                </c:pt>
                <c:pt idx="94">
                  <c:v>-7.0127179691395423</c:v>
                </c:pt>
                <c:pt idx="95">
                  <c:v>-7.306335502013467</c:v>
                </c:pt>
                <c:pt idx="96">
                  <c:v>-7.6119678164542171</c:v>
                </c:pt>
                <c:pt idx="97">
                  <c:v>-7.9300703144633111</c:v>
                </c:pt>
                <c:pt idx="98">
                  <c:v>-8.2611109400349108</c:v>
                </c:pt>
                <c:pt idx="99">
                  <c:v>-8.6055698838844847</c:v>
                </c:pt>
                <c:pt idx="100">
                  <c:v>-8.963939180530506</c:v>
                </c:pt>
                <c:pt idx="101">
                  <c:v>-9.336722183606577</c:v>
                </c:pt>
                <c:pt idx="102">
                  <c:v>-9.7244329040405564</c:v>
                </c:pt>
                <c:pt idx="103">
                  <c:v>-10.127595194476767</c:v>
                </c:pt>
                <c:pt idx="104">
                  <c:v>-10.546741762061293</c:v>
                </c:pt>
                <c:pt idx="105">
                  <c:v>-10.98241299049463</c:v>
                </c:pt>
                <c:pt idx="106">
                  <c:v>-11.435155551113102</c:v>
                </c:pt>
                <c:pt idx="107">
                  <c:v>-11.905520781745299</c:v>
                </c:pt>
                <c:pt idx="108">
                  <c:v>-12.394062811257506</c:v>
                </c:pt>
                <c:pt idx="109">
                  <c:v>-12.901336407126175</c:v>
                </c:pt>
                <c:pt idx="110">
                  <c:v>-13.427894523137677</c:v>
                </c:pt>
                <c:pt idx="111">
                  <c:v>-13.974285524516404</c:v>
                </c:pt>
                <c:pt idx="112">
                  <c:v>-14.541050068525967</c:v>
                </c:pt>
                <c:pt idx="113">
                  <c:v>-15.128717620010768</c:v>
                </c:pt>
                <c:pt idx="114">
                  <c:v>-15.737802583566252</c:v>
                </c:pt>
                <c:pt idx="115">
                  <c:v>-16.368800037212342</c:v>
                </c:pt>
                <c:pt idx="116">
                  <c:v>-17.022181056726126</c:v>
                </c:pt>
                <c:pt idx="117">
                  <c:v>-17.69838762534231</c:v>
                </c:pt>
                <c:pt idx="118">
                  <c:v>-18.397827130477342</c:v>
                </c:pt>
                <c:pt idx="119">
                  <c:v>-19.120866457621414</c:v>
                </c:pt>
                <c:pt idx="120">
                  <c:v>-19.867825701660593</c:v>
                </c:pt>
                <c:pt idx="121">
                  <c:v>-20.638971527699507</c:v>
                </c:pt>
                <c:pt idx="122">
                  <c:v>-21.434510226943232</c:v>
                </c:pt>
                <c:pt idx="123">
                  <c:v>-22.254580528281103</c:v>
                </c:pt>
                <c:pt idx="124">
                  <c:v>-23.099246242709459</c:v>
                </c:pt>
                <c:pt idx="125">
                  <c:v>-23.968488835318801</c:v>
                </c:pt>
                <c:pt idx="126">
                  <c:v>-24.862200037823815</c:v>
                </c:pt>
                <c:pt idx="127">
                  <c:v>-25.780174632923075</c:v>
                </c:pt>
                <c:pt idx="128">
                  <c:v>-26.722103559403834</c:v>
                </c:pt>
                <c:pt idx="129">
                  <c:v>-27.687567502945683</c:v>
                </c:pt>
                <c:pt idx="130">
                  <c:v>-28.676031151010061</c:v>
                </c:pt>
                <c:pt idx="131">
                  <c:v>-29.686838299891473</c:v>
                </c:pt>
                <c:pt idx="132">
                  <c:v>-30.71920800679511</c:v>
                </c:pt>
                <c:pt idx="133">
                  <c:v>-31.772231978547641</c:v>
                </c:pt>
                <c:pt idx="134">
                  <c:v>-32.844873380216335</c:v>
                </c:pt>
                <c:pt idx="135">
                  <c:v>-33.935967230697607</c:v>
                </c:pt>
                <c:pt idx="136">
                  <c:v>-35.0442225277367</c:v>
                </c:pt>
                <c:pt idx="137">
                  <c:v>-36.168226211777153</c:v>
                </c:pt>
                <c:pt idx="138">
                  <c:v>-37.306449036931561</c:v>
                </c:pt>
                <c:pt idx="139">
                  <c:v>-38.457253369177565</c:v>
                </c:pt>
                <c:pt idx="140">
                  <c:v>-39.618902878162928</c:v>
                </c:pt>
                <c:pt idx="141">
                  <c:v>-40.78957403182249</c:v>
                </c:pt>
                <c:pt idx="142">
                  <c:v>-41.96736924487891</c:v>
                </c:pt>
                <c:pt idx="143">
                  <c:v>-43.150331476063016</c:v>
                </c:pt>
                <c:pt idx="144">
                  <c:v>-44.336460017468028</c:v>
                </c:pt>
                <c:pt idx="145">
                  <c:v>-45.523727175719166</c:v>
                </c:pt>
                <c:pt idx="146">
                  <c:v>-46.710095511110346</c:v>
                </c:pt>
                <c:pt idx="147">
                  <c:v>-47.893535279538597</c:v>
                </c:pt>
                <c:pt idx="148">
                  <c:v>-49.072041714254411</c:v>
                </c:pt>
                <c:pt idx="149">
                  <c:v>-50.24365179062255</c:v>
                </c:pt>
                <c:pt idx="150">
                  <c:v>-51.406460136864752</c:v>
                </c:pt>
                <c:pt idx="151">
                  <c:v>-52.558633785942135</c:v>
                </c:pt>
                <c:pt idx="152">
                  <c:v>-53.698425506392034</c:v>
                </c:pt>
                <c:pt idx="153">
                  <c:v>-54.82418550058825</c:v>
                </c:pt>
                <c:pt idx="154">
                  <c:v>-55.934371314718867</c:v>
                </c:pt>
                <c:pt idx="155">
                  <c:v>-57.027555862838462</c:v>
                </c:pt>
                <c:pt idx="156">
                  <c:v>-58.102433524770255</c:v>
                </c:pt>
                <c:pt idx="157">
                  <c:v>-59.157824331898468</c:v>
                </c:pt>
                <c:pt idx="158">
                  <c:v>-60.192676303799374</c:v>
                </c:pt>
                <c:pt idx="159">
                  <c:v>-61.206066040679374</c:v>
                </c:pt>
                <c:pt idx="160">
                  <c:v>-62.197197710622248</c:v>
                </c:pt>
                <c:pt idx="161">
                  <c:v>-63.165400596248908</c:v>
                </c:pt>
                <c:pt idx="162">
                  <c:v>-64.110125382581884</c:v>
                </c:pt>
                <c:pt idx="163">
                  <c:v>-65.030939377120077</c:v>
                </c:pt>
                <c:pt idx="164">
                  <c:v>-65.927520855181669</c:v>
                </c:pt>
                <c:pt idx="165">
                  <c:v>-66.799652719427101</c:v>
                </c:pt>
                <c:pt idx="166">
                  <c:v>-67.647215653310013</c:v>
                </c:pt>
                <c:pt idx="167">
                  <c:v>-68.470180935148818</c:v>
                </c:pt>
                <c:pt idx="168">
                  <c:v>-69.268603063722011</c:v>
                </c:pt>
                <c:pt idx="169">
                  <c:v>-70.042612328805191</c:v>
                </c:pt>
                <c:pt idx="170">
                  <c:v>-70.792407441791099</c:v>
                </c:pt>
                <c:pt idx="171">
                  <c:v>-71.518248323247562</c:v>
                </c:pt>
                <c:pt idx="172">
                  <c:v>-72.220449126567175</c:v>
                </c:pt>
                <c:pt idx="173">
                  <c:v>-72.899371560231856</c:v>
                </c:pt>
                <c:pt idx="174">
                  <c:v>-73.555418555940889</c:v>
                </c:pt>
                <c:pt idx="175">
                  <c:v>-74.189028316179801</c:v>
                </c:pt>
                <c:pt idx="176">
                  <c:v>-74.800668762792853</c:v>
                </c:pt>
                <c:pt idx="177">
                  <c:v>-75.390832397807571</c:v>
                </c:pt>
                <c:pt idx="178">
                  <c:v>-75.960031579088238</c:v>
                </c:pt>
                <c:pt idx="179">
                  <c:v>-76.508794206265563</c:v>
                </c:pt>
                <c:pt idx="180">
                  <c:v>-77.037659806687586</c:v>
                </c:pt>
                <c:pt idx="181">
                  <c:v>-77.547176006707133</c:v>
                </c:pt>
                <c:pt idx="182">
                  <c:v>-78.037895370319873</c:v>
                </c:pt>
                <c:pt idx="183">
                  <c:v>-78.510372584834229</c:v>
                </c:pt>
                <c:pt idx="184">
                  <c:v>-78.965161971750405</c:v>
                </c:pt>
                <c:pt idx="185">
                  <c:v>-79.402815300204992</c:v>
                </c:pt>
                <c:pt idx="186">
                  <c:v>-79.82387988008044</c:v>
                </c:pt>
                <c:pt idx="187">
                  <c:v>-80.228896912071065</c:v>
                </c:pt>
                <c:pt idx="188">
                  <c:v>-80.618400072535977</c:v>
                </c:pt>
                <c:pt idx="189">
                  <c:v>-80.992914311776445</c:v>
                </c:pt>
                <c:pt idx="190">
                  <c:v>-81.352954845372622</c:v>
                </c:pt>
                <c:pt idx="191">
                  <c:v>-81.699026319343645</c:v>
                </c:pt>
                <c:pt idx="192">
                  <c:v>-82.031622131106033</c:v>
                </c:pt>
                <c:pt idx="193">
                  <c:v>-82.351223889457074</c:v>
                </c:pt>
                <c:pt idx="194">
                  <c:v>-82.658300998072392</c:v>
                </c:pt>
                <c:pt idx="195">
                  <c:v>-82.953310348250326</c:v>
                </c:pt>
                <c:pt idx="196">
                  <c:v>-83.23669610784853</c:v>
                </c:pt>
                <c:pt idx="197">
                  <c:v>-83.508889594518635</c:v>
                </c:pt>
                <c:pt idx="198">
                  <c:v>-83.770309222449555</c:v>
                </c:pt>
                <c:pt idx="199">
                  <c:v>-84.021360512869208</c:v>
                </c:pt>
                <c:pt idx="200">
                  <c:v>-84.262436159525066</c:v>
                </c:pt>
                <c:pt idx="201">
                  <c:v>-84.493916141265913</c:v>
                </c:pt>
                <c:pt idx="202">
                  <c:v>-84.716167874678533</c:v>
                </c:pt>
                <c:pt idx="203">
                  <c:v>-84.929546400498438</c:v>
                </c:pt>
                <c:pt idx="204">
                  <c:v>-85.134394598210605</c:v>
                </c:pt>
                <c:pt idx="205">
                  <c:v>-85.331043423894087</c:v>
                </c:pt>
                <c:pt idx="206">
                  <c:v>-85.519812166940682</c:v>
                </c:pt>
                <c:pt idx="207">
                  <c:v>-85.701008721798999</c:v>
                </c:pt>
                <c:pt idx="208">
                  <c:v>-85.874929871367542</c:v>
                </c:pt>
                <c:pt idx="209">
                  <c:v>-86.041861579081072</c:v>
                </c:pt>
                <c:pt idx="210">
                  <c:v>-86.202079287115865</c:v>
                </c:pt>
                <c:pt idx="211">
                  <c:v>-86.355848218476154</c:v>
                </c:pt>
                <c:pt idx="212">
                  <c:v>-86.503423681028522</c:v>
                </c:pt>
                <c:pt idx="213">
                  <c:v>-86.645051371819051</c:v>
                </c:pt>
                <c:pt idx="214">
                  <c:v>-86.780967680247414</c:v>
                </c:pt>
                <c:pt idx="215">
                  <c:v>-86.91139998888373</c:v>
                </c:pt>
                <c:pt idx="216">
                  <c:v>-87.036566970902143</c:v>
                </c:pt>
                <c:pt idx="217">
                  <c:v>-87.156678883268967</c:v>
                </c:pt>
                <c:pt idx="218">
                  <c:v>-87.271937854970503</c:v>
                </c:pt>
                <c:pt idx="219">
                  <c:v>-87.382538169691699</c:v>
                </c:pt>
                <c:pt idx="220">
                  <c:v>-87.488666542470369</c:v>
                </c:pt>
                <c:pt idx="221">
                  <c:v>-87.590502389948639</c:v>
                </c:pt>
                <c:pt idx="222">
                  <c:v>-87.688218093929109</c:v>
                </c:pt>
                <c:pt idx="223">
                  <c:v>-87.781979258017401</c:v>
                </c:pt>
                <c:pt idx="224">
                  <c:v>-87.871944957196817</c:v>
                </c:pt>
                <c:pt idx="225">
                  <c:v>-87.958267980237167</c:v>
                </c:pt>
                <c:pt idx="226">
                  <c:v>-88.041095064886719</c:v>
                </c:pt>
                <c:pt idx="227">
                  <c:v>-88.120567125837894</c:v>
                </c:pt>
                <c:pt idx="228">
                  <c:v>-88.196819475492106</c:v>
                </c:pt>
                <c:pt idx="229">
                  <c:v>-88.2699820375786</c:v>
                </c:pt>
                <c:pt idx="230">
                  <c:v>-88.3401795537075</c:v>
                </c:pt>
                <c:pt idx="231">
                  <c:v>-88.407531782957847</c:v>
                </c:pt>
                <c:pt idx="232">
                  <c:v>-88.472153694618811</c:v>
                </c:pt>
                <c:pt idx="233">
                  <c:v>-88.53415565421632</c:v>
                </c:pt>
                <c:pt idx="234">
                  <c:v>-88.593643602969209</c:v>
                </c:pt>
                <c:pt idx="235">
                  <c:v>-88.650719230827207</c:v>
                </c:pt>
                <c:pt idx="236">
                  <c:v>-88.705480143250952</c:v>
                </c:pt>
                <c:pt idx="237">
                  <c:v>-88.758020021898744</c:v>
                </c:pt>
                <c:pt idx="238">
                  <c:v>-88.808428779388606</c:v>
                </c:pt>
                <c:pt idx="239">
                  <c:v>-88.856792708306614</c:v>
                </c:pt>
                <c:pt idx="240">
                  <c:v>-88.903194624633372</c:v>
                </c:pt>
                <c:pt idx="241">
                  <c:v>-88.947714005760858</c:v>
                </c:pt>
                <c:pt idx="242">
                  <c:v>-88.990427123271147</c:v>
                </c:pt>
                <c:pt idx="243">
                  <c:v>-89.031407170647057</c:v>
                </c:pt>
                <c:pt idx="244">
                  <c:v>-89.070724386082944</c:v>
                </c:pt>
                <c:pt idx="245">
                  <c:v>-89.108446170561265</c:v>
                </c:pt>
                <c:pt idx="246">
                  <c:v>-89.144637201357938</c:v>
                </c:pt>
                <c:pt idx="247">
                  <c:v>-89.179359541135909</c:v>
                </c:pt>
                <c:pt idx="248">
                  <c:v>-89.212672742783198</c:v>
                </c:pt>
                <c:pt idx="249">
                  <c:v>-89.244633950148128</c:v>
                </c:pt>
                <c:pt idx="250">
                  <c:v>-89.275297994820036</c:v>
                </c:pt>
                <c:pt idx="251">
                  <c:v>-89.304717489100653</c:v>
                </c:pt>
                <c:pt idx="252">
                  <c:v>-89.332942915306347</c:v>
                </c:pt>
                <c:pt idx="253">
                  <c:v>-89.360022711538349</c:v>
                </c:pt>
                <c:pt idx="254">
                  <c:v>-89.386003354053116</c:v>
                </c:pt>
                <c:pt idx="255">
                  <c:v>-89.410929436361343</c:v>
                </c:pt>
                <c:pt idx="256">
                  <c:v>-89.434843745180004</c:v>
                </c:pt>
                <c:pt idx="257">
                  <c:v>-89.457787333357516</c:v>
                </c:pt>
                <c:pt idx="258">
                  <c:v>-89.479799589888444</c:v>
                </c:pt>
                <c:pt idx="259">
                  <c:v>-89.50091830712995</c:v>
                </c:pt>
                <c:pt idx="260">
                  <c:v>-89.521179745328439</c:v>
                </c:pt>
                <c:pt idx="261">
                  <c:v>-89.540618694561005</c:v>
                </c:pt>
                <c:pt idx="262">
                  <c:v>-89.559268534192739</c:v>
                </c:pt>
                <c:pt idx="263">
                  <c:v>-89.577161289946858</c:v>
                </c:pt>
                <c:pt idx="264">
                  <c:v>-89.594327688681886</c:v>
                </c:pt>
                <c:pt idx="265">
                  <c:v>-89.610797210965799</c:v>
                </c:pt>
                <c:pt idx="266">
                  <c:v>-89.626598141534274</c:v>
                </c:pt>
                <c:pt idx="267">
                  <c:v>-89.641757617716763</c:v>
                </c:pt>
                <c:pt idx="268">
                  <c:v>-89.656301675911138</c:v>
                </c:pt>
                <c:pt idx="269">
                  <c:v>-89.670255296184024</c:v>
                </c:pt>
                <c:pt idx="270">
                  <c:v>-89.683642445071911</c:v>
                </c:pt>
                <c:pt idx="271">
                  <c:v>-89.696486116654398</c:v>
                </c:pt>
                <c:pt idx="272">
                  <c:v>-89.708808371968871</c:v>
                </c:pt>
                <c:pt idx="273">
                  <c:v>-89.720630376832503</c:v>
                </c:pt>
                <c:pt idx="274">
                  <c:v>-89.731972438135813</c:v>
                </c:pt>
                <c:pt idx="275">
                  <c:v>-89.742854038668682</c:v>
                </c:pt>
                <c:pt idx="276">
                  <c:v>-89.753293870537789</c:v>
                </c:pt>
                <c:pt idx="277">
                  <c:v>-89.763309867232181</c:v>
                </c:pt>
                <c:pt idx="278">
                  <c:v>-89.77291923439104</c:v>
                </c:pt>
                <c:pt idx="279">
                  <c:v>-89.782138479326051</c:v>
                </c:pt>
                <c:pt idx="280">
                  <c:v>-89.790983439348423</c:v>
                </c:pt>
                <c:pt idx="281">
                  <c:v>-89.799469308948801</c:v>
                </c:pt>
                <c:pt idx="282">
                  <c:v>-89.807610665876112</c:v>
                </c:pt>
                <c:pt idx="283">
                  <c:v>-89.815421496159956</c:v>
                </c:pt>
                <c:pt idx="284">
                  <c:v>-89.822915218119107</c:v>
                </c:pt>
                <c:pt idx="285">
                  <c:v>-89.830104705396877</c:v>
                </c:pt>
                <c:pt idx="286">
                  <c:v>-89.837002309063053</c:v>
                </c:pt>
                <c:pt idx="287">
                  <c:v>-89.843619878819609</c:v>
                </c:pt>
                <c:pt idx="288">
                  <c:v>-89.849968783346952</c:v>
                </c:pt>
                <c:pt idx="289">
                  <c:v>-89.856059929824951</c:v>
                </c:pt>
                <c:pt idx="290">
                  <c:v>-89.861903782662509</c:v>
                </c:pt>
                <c:pt idx="291">
                  <c:v>-89.867510381467497</c:v>
                </c:pt>
                <c:pt idx="292">
                  <c:v>-89.87288935828785</c:v>
                </c:pt>
                <c:pt idx="293">
                  <c:v>-89.878049954153411</c:v>
                </c:pt>
                <c:pt idx="294">
                  <c:v>-89.883001034946687</c:v>
                </c:pt>
                <c:pt idx="295">
                  <c:v>-89.887751106629722</c:v>
                </c:pt>
                <c:pt idx="296">
                  <c:v>-89.892308329853307</c:v>
                </c:pt>
                <c:pt idx="297">
                  <c:v>-89.896680533973438</c:v>
                </c:pt>
                <c:pt idx="298">
                  <c:v>-89.900875230499068</c:v>
                </c:pt>
                <c:pt idx="299">
                  <c:v>-89.904899625994091</c:v>
                </c:pt>
                <c:pt idx="300">
                  <c:v>-89.908760634455987</c:v>
                </c:pt>
                <c:pt idx="301">
                  <c:v>-89.912464889191938</c:v>
                </c:pt>
                <c:pt idx="302">
                  <c:v>-89.916018754213084</c:v>
                </c:pt>
                <c:pt idx="303">
                  <c:v>-89.91942833516643</c:v>
                </c:pt>
                <c:pt idx="304">
                  <c:v>-89.922699489822961</c:v>
                </c:pt>
                <c:pt idx="305">
                  <c:v>-89.925837838140126</c:v>
                </c:pt>
                <c:pt idx="306">
                  <c:v>-89.928848771916066</c:v>
                </c:pt>
                <c:pt idx="307">
                  <c:v>-89.931737464051736</c:v>
                </c:pt>
                <c:pt idx="308">
                  <c:v>-89.934508877437324</c:v>
                </c:pt>
                <c:pt idx="309">
                  <c:v>-89.937167773477853</c:v>
                </c:pt>
                <c:pt idx="310">
                  <c:v>-89.939718720272779</c:v>
                </c:pt>
                <c:pt idx="311">
                  <c:v>-89.942166100463581</c:v>
                </c:pt>
                <c:pt idx="312">
                  <c:v>-89.944514118762655</c:v>
                </c:pt>
                <c:pt idx="313">
                  <c:v>-89.946766809176864</c:v>
                </c:pt>
                <c:pt idx="314">
                  <c:v>-89.948928041937648</c:v>
                </c:pt>
                <c:pt idx="315">
                  <c:v>-89.951001530149881</c:v>
                </c:pt>
                <c:pt idx="316">
                  <c:v>-89.952990836170841</c:v>
                </c:pt>
                <c:pt idx="317">
                  <c:v>-89.954899377730229</c:v>
                </c:pt>
                <c:pt idx="318">
                  <c:v>-89.956730433801695</c:v>
                </c:pt>
                <c:pt idx="319">
                  <c:v>-89.958487150236124</c:v>
                </c:pt>
                <c:pt idx="320">
                  <c:v>-89.960172545166103</c:v>
                </c:pt>
                <c:pt idx="321">
                  <c:v>-89.961789514191111</c:v>
                </c:pt>
                <c:pt idx="322">
                  <c:v>-89.963340835352085</c:v>
                </c:pt>
                <c:pt idx="323">
                  <c:v>-89.96482917390415</c:v>
                </c:pt>
                <c:pt idx="324">
                  <c:v>-89.966257086895553</c:v>
                </c:pt>
                <c:pt idx="325">
                  <c:v>-89.967627027560667</c:v>
                </c:pt>
                <c:pt idx="326">
                  <c:v>-89.968941349534745</c:v>
                </c:pt>
                <c:pt idx="327">
                  <c:v>-89.97020231089742</c:v>
                </c:pt>
                <c:pt idx="328">
                  <c:v>-89.971412078052239</c:v>
                </c:pt>
                <c:pt idx="329">
                  <c:v>-89.97257272944853</c:v>
                </c:pt>
                <c:pt idx="330">
                  <c:v>-89.973686259152259</c:v>
                </c:pt>
                <c:pt idx="331">
                  <c:v>-89.974754580271949</c:v>
                </c:pt>
                <c:pt idx="332">
                  <c:v>-89.975779528245326</c:v>
                </c:pt>
                <c:pt idx="333">
                  <c:v>-89.97676286399286</c:v>
                </c:pt>
                <c:pt idx="334">
                  <c:v>-89.977706276942882</c:v>
                </c:pt>
                <c:pt idx="335">
                  <c:v>-89.978611387934293</c:v>
                </c:pt>
                <c:pt idx="336">
                  <c:v>-89.979479752001083</c:v>
                </c:pt>
                <c:pt idx="337">
                  <c:v>-89.980312861044013</c:v>
                </c:pt>
                <c:pt idx="338">
                  <c:v>-89.981112146393755</c:v>
                </c:pt>
                <c:pt idx="339">
                  <c:v>-89.981878981269972</c:v>
                </c:pt>
                <c:pt idx="340">
                  <c:v>-89.982614683140582</c:v>
                </c:pt>
                <c:pt idx="341">
                  <c:v>-89.983320515985255</c:v>
                </c:pt>
                <c:pt idx="342">
                  <c:v>-89.983997692466929</c:v>
                </c:pt>
                <c:pt idx="343">
                  <c:v>-89.984647376015303</c:v>
                </c:pt>
                <c:pt idx="344">
                  <c:v>-89.985270682825615</c:v>
                </c:pt>
                <c:pt idx="345">
                  <c:v>-89.985868683776332</c:v>
                </c:pt>
                <c:pt idx="346">
                  <c:v>-89.986442406268992</c:v>
                </c:pt>
                <c:pt idx="347">
                  <c:v>-89.98699283599332</c:v>
                </c:pt>
                <c:pt idx="348">
                  <c:v>-89.987520918620703</c:v>
                </c:pt>
                <c:pt idx="349">
                  <c:v>-89.988027561428922</c:v>
                </c:pt>
                <c:pt idx="350">
                  <c:v>-89.988513634860809</c:v>
                </c:pt>
                <c:pt idx="351">
                  <c:v>-89.988979974019898</c:v>
                </c:pt>
                <c:pt idx="352">
                  <c:v>-89.989427380104999</c:v>
                </c:pt>
                <c:pt idx="353">
                  <c:v>-89.989856621786785</c:v>
                </c:pt>
                <c:pt idx="354">
                  <c:v>-89.990268436528467</c:v>
                </c:pt>
                <c:pt idx="355">
                  <c:v>-89.990663531852618</c:v>
                </c:pt>
                <c:pt idx="356">
                  <c:v>-89.991042586556972</c:v>
                </c:pt>
                <c:pt idx="357">
                  <c:v>-89.991406251880434</c:v>
                </c:pt>
                <c:pt idx="358">
                  <c:v>-89.99175515262209</c:v>
                </c:pt>
                <c:pt idx="359">
                  <c:v>-89.992089888214537</c:v>
                </c:pt>
                <c:pt idx="360">
                  <c:v>-89.992411033753825</c:v>
                </c:pt>
                <c:pt idx="361">
                  <c:v>-89.992719140987489</c:v>
                </c:pt>
                <c:pt idx="362">
                  <c:v>-89.993014739262421</c:v>
                </c:pt>
                <c:pt idx="363">
                  <c:v>-89.993298336434421</c:v>
                </c:pt>
                <c:pt idx="364">
                  <c:v>-89.993570419740649</c:v>
                </c:pt>
                <c:pt idx="365">
                  <c:v>-89.993831456636741</c:v>
                </c:pt>
                <c:pt idx="366">
                  <c:v>-89.994081895599933</c:v>
                </c:pt>
                <c:pt idx="367">
                  <c:v>-89.994322166899579</c:v>
                </c:pt>
                <c:pt idx="368">
                  <c:v>-89.994552683336408</c:v>
                </c:pt>
                <c:pt idx="369">
                  <c:v>-89.994773840951623</c:v>
                </c:pt>
                <c:pt idx="370">
                  <c:v>-89.994986019707483</c:v>
                </c:pt>
                <c:pt idx="371">
                  <c:v>-89.995189584139965</c:v>
                </c:pt>
                <c:pt idx="372">
                  <c:v>-89.995384883985182</c:v>
                </c:pt>
                <c:pt idx="373">
                  <c:v>-89.9955722547801</c:v>
                </c:pt>
                <c:pt idx="374">
                  <c:v>-89.995752018439163</c:v>
                </c:pt>
                <c:pt idx="375">
                  <c:v>-89.995924483807272</c:v>
                </c:pt>
                <c:pt idx="376">
                  <c:v>-89.996089947190413</c:v>
                </c:pt>
                <c:pt idx="377">
                  <c:v>-89.996248692864768</c:v>
                </c:pt>
                <c:pt idx="378">
                  <c:v>-89.996400993565032</c:v>
                </c:pt>
                <c:pt idx="379">
                  <c:v>-89.996547110953102</c:v>
                </c:pt>
                <c:pt idx="380">
                  <c:v>-89.996687296067535</c:v>
                </c:pt>
                <c:pt idx="381">
                  <c:v>-89.996821789754875</c:v>
                </c:pt>
                <c:pt idx="382">
                  <c:v>-89.996950823083495</c:v>
                </c:pt>
                <c:pt idx="383">
                  <c:v>-89.997074617740481</c:v>
                </c:pt>
                <c:pt idx="384">
                  <c:v>-89.99719338641259</c:v>
                </c:pt>
                <c:pt idx="385">
                  <c:v>-89.997307333151653</c:v>
                </c:pt>
                <c:pt idx="386">
                  <c:v>-89.997416653725082</c:v>
                </c:pt>
                <c:pt idx="387">
                  <c:v>-89.997521535952288</c:v>
                </c:pt>
                <c:pt idx="388">
                  <c:v>-89.997622160027319</c:v>
                </c:pt>
                <c:pt idx="389">
                  <c:v>-89.99771869882845</c:v>
                </c:pt>
                <c:pt idx="390">
                  <c:v>-89.997811318215255</c:v>
                </c:pt>
                <c:pt idx="391">
                  <c:v>-89.99790017731344</c:v>
                </c:pt>
                <c:pt idx="392">
                  <c:v>-89.997985428788382</c:v>
                </c:pt>
                <c:pt idx="393">
                  <c:v>-89.99806721910727</c:v>
                </c:pt>
                <c:pt idx="394">
                  <c:v>-89.998145688790871</c:v>
                </c:pt>
                <c:pt idx="395">
                  <c:v>-89.998220972654892</c:v>
                </c:pt>
                <c:pt idx="396">
                  <c:v>-89.998293200041573</c:v>
                </c:pt>
                <c:pt idx="397">
                  <c:v>-89.998362495041974</c:v>
                </c:pt>
                <c:pt idx="398">
                  <c:v>-89.998428976709121</c:v>
                </c:pt>
                <c:pt idx="399">
                  <c:v>-89.998492759262589</c:v>
                </c:pt>
                <c:pt idx="400">
                  <c:v>-89.998553952284652</c:v>
                </c:pt>
                <c:pt idx="401">
                  <c:v>-89.998612660908677</c:v>
                </c:pt>
                <c:pt idx="402">
                  <c:v>-89.998668985999629</c:v>
                </c:pt>
                <c:pt idx="403">
                  <c:v>-89.998723024327461</c:v>
                </c:pt>
                <c:pt idx="404">
                  <c:v>-89.998774868733335</c:v>
                </c:pt>
                <c:pt idx="405">
                  <c:v>-89.998824608289056</c:v>
                </c:pt>
                <c:pt idx="406">
                  <c:v>-89.998872328450219</c:v>
                </c:pt>
                <c:pt idx="407">
                  <c:v>-89.998918111202983</c:v>
                </c:pt>
                <c:pt idx="408">
                  <c:v>-89.998962035204912</c:v>
                </c:pt>
                <c:pt idx="409">
                  <c:v>-89.999004175920092</c:v>
                </c:pt>
                <c:pt idx="410">
                  <c:v>-89.99904460574885</c:v>
                </c:pt>
                <c:pt idx="411">
                  <c:v>-89.999083394152095</c:v>
                </c:pt>
                <c:pt idx="412">
                  <c:v>-89.999120607770664</c:v>
                </c:pt>
                <c:pt idx="413">
                  <c:v>-89.999156310539817</c:v>
                </c:pt>
                <c:pt idx="414">
                  <c:v>-89.99919056379909</c:v>
                </c:pt>
                <c:pt idx="415">
                  <c:v>-89.999223426397677</c:v>
                </c:pt>
                <c:pt idx="416">
                  <c:v>-89.999254954795504</c:v>
                </c:pt>
                <c:pt idx="417">
                  <c:v>-89.999285203160298</c:v>
                </c:pt>
                <c:pt idx="418">
                  <c:v>-89.999314223460573</c:v>
                </c:pt>
                <c:pt idx="419">
                  <c:v>-89.999342065554998</c:v>
                </c:pt>
                <c:pt idx="420">
                  <c:v>-89.999368777277965</c:v>
                </c:pt>
                <c:pt idx="421">
                  <c:v>-89.999394404521851</c:v>
                </c:pt>
                <c:pt idx="422">
                  <c:v>-89.999418991315821</c:v>
                </c:pt>
                <c:pt idx="423">
                  <c:v>-89.999442579901483</c:v>
                </c:pt>
                <c:pt idx="424">
                  <c:v>-89.999465210805454</c:v>
                </c:pt>
                <c:pt idx="425">
                  <c:v>-89.999486922909028</c:v>
                </c:pt>
                <c:pt idx="426">
                  <c:v>-89.999507753514905</c:v>
                </c:pt>
                <c:pt idx="427">
                  <c:v>-89.999527738411345</c:v>
                </c:pt>
                <c:pt idx="428">
                  <c:v>-89.999546911933592</c:v>
                </c:pt>
                <c:pt idx="429">
                  <c:v>-89.999565307022962</c:v>
                </c:pt>
                <c:pt idx="430">
                  <c:v>-89.999582955283316</c:v>
                </c:pt>
                <c:pt idx="431">
                  <c:v>-89.99959988703543</c:v>
                </c:pt>
                <c:pt idx="432">
                  <c:v>-89.999616131369123</c:v>
                </c:pt>
                <c:pt idx="433">
                  <c:v>-89.999631716193122</c:v>
                </c:pt>
                <c:pt idx="434">
                  <c:v>-89.999646668283106</c:v>
                </c:pt>
                <c:pt idx="435">
                  <c:v>-89.999661013327668</c:v>
                </c:pt>
                <c:pt idx="436">
                  <c:v>-89.999674775972494</c:v>
                </c:pt>
                <c:pt idx="437">
                  <c:v>-89.999687979862628</c:v>
                </c:pt>
                <c:pt idx="438">
                  <c:v>-89.999700647683156</c:v>
                </c:pt>
                <c:pt idx="439">
                  <c:v>-89.999712801198172</c:v>
                </c:pt>
                <c:pt idx="440">
                  <c:v>-89.999724461288153</c:v>
                </c:pt>
                <c:pt idx="441">
                  <c:v>-89.999735647985844</c:v>
                </c:pt>
                <c:pt idx="442">
                  <c:v>-89.999746380510686</c:v>
                </c:pt>
                <c:pt idx="443">
                  <c:v>-89.999756677301775</c:v>
                </c:pt>
                <c:pt idx="444">
                  <c:v>-89.999766556049678</c:v>
                </c:pt>
                <c:pt idx="445">
                  <c:v>-89.999776033726633</c:v>
                </c:pt>
                <c:pt idx="446">
                  <c:v>-89.99978512661589</c:v>
                </c:pt>
                <c:pt idx="447">
                  <c:v>-89.999793850339586</c:v>
                </c:pt>
                <c:pt idx="448">
                  <c:v>-89.999802219885623</c:v>
                </c:pt>
                <c:pt idx="449">
                  <c:v>-89.999810249633356</c:v>
                </c:pt>
                <c:pt idx="450">
                  <c:v>-89.999817953378411</c:v>
                </c:pt>
                <c:pt idx="451">
                  <c:v>-89.999825344356282</c:v>
                </c:pt>
                <c:pt idx="452">
                  <c:v>-89.99983243526512</c:v>
                </c:pt>
                <c:pt idx="453">
                  <c:v>-89.999839238287535</c:v>
                </c:pt>
                <c:pt idx="454">
                  <c:v>-89.99984576511153</c:v>
                </c:pt>
                <c:pt idx="455">
                  <c:v>-89.999852026950606</c:v>
                </c:pt>
                <c:pt idx="456">
                  <c:v>-89.999858034562976</c:v>
                </c:pt>
                <c:pt idx="457">
                  <c:v>-89.999863798270056</c:v>
                </c:pt>
                <c:pt idx="458">
                  <c:v>-89.999869327974281</c:v>
                </c:pt>
                <c:pt idx="459">
                  <c:v>-89.999874633176006</c:v>
                </c:pt>
                <c:pt idx="460">
                  <c:v>-89.999879722989888</c:v>
                </c:pt>
                <c:pt idx="461">
                  <c:v>-89.999884606160549</c:v>
                </c:pt>
                <c:pt idx="462">
                  <c:v>-89.999889291077551</c:v>
                </c:pt>
                <c:pt idx="463">
                  <c:v>-89.99989378578988</c:v>
                </c:pt>
                <c:pt idx="464">
                  <c:v>-89.999898098019742</c:v>
                </c:pt>
                <c:pt idx="465">
                  <c:v>-89.999902235175796</c:v>
                </c:pt>
                <c:pt idx="466">
                  <c:v>-89.999906204365914</c:v>
                </c:pt>
                <c:pt idx="467">
                  <c:v>-89.999910012409416</c:v>
                </c:pt>
                <c:pt idx="468">
                  <c:v>-89.999913665848766</c:v>
                </c:pt>
                <c:pt idx="469">
                  <c:v>-89.999917170960785</c:v>
                </c:pt>
                <c:pt idx="470">
                  <c:v>-89.999920533767465</c:v>
                </c:pt>
                <c:pt idx="471">
                  <c:v>-89.999923760046329</c:v>
                </c:pt>
                <c:pt idx="472">
                  <c:v>-89.999926855340291</c:v>
                </c:pt>
                <c:pt idx="473">
                  <c:v>-89.999929824967296</c:v>
                </c:pt>
                <c:pt idx="474">
                  <c:v>-89.99993267402931</c:v>
                </c:pt>
                <c:pt idx="475">
                  <c:v>-89.999935407421205</c:v>
                </c:pt>
                <c:pt idx="476">
                  <c:v>-89.999938029839115</c:v>
                </c:pt>
                <c:pt idx="477">
                  <c:v>-89.999940545788505</c:v>
                </c:pt>
                <c:pt idx="478">
                  <c:v>-89.999942959591948</c:v>
                </c:pt>
                <c:pt idx="479">
                  <c:v>-89.999945275396499</c:v>
                </c:pt>
                <c:pt idx="480">
                  <c:v>-89.999947497180827</c:v>
                </c:pt>
                <c:pt idx="481">
                  <c:v>-89.999949628762138</c:v>
                </c:pt>
                <c:pt idx="482">
                  <c:v>-89.999951673802585</c:v>
                </c:pt>
                <c:pt idx="483">
                  <c:v>-89.999953635815686</c:v>
                </c:pt>
                <c:pt idx="484">
                  <c:v>-89.999955518172285</c:v>
                </c:pt>
                <c:pt idx="485">
                  <c:v>-89.99995732410639</c:v>
                </c:pt>
                <c:pt idx="486">
                  <c:v>-89.999959056720726</c:v>
                </c:pt>
                <c:pt idx="487">
                  <c:v>-89.999960718992014</c:v>
                </c:pt>
                <c:pt idx="488">
                  <c:v>-89.999962313776123</c:v>
                </c:pt>
                <c:pt idx="489">
                  <c:v>-89.999963843813021</c:v>
                </c:pt>
                <c:pt idx="490">
                  <c:v>-89.999965311731373</c:v>
                </c:pt>
                <c:pt idx="491">
                  <c:v>-89.999966720053166</c:v>
                </c:pt>
                <c:pt idx="492">
                  <c:v>-89.999968071197998</c:v>
                </c:pt>
                <c:pt idx="493">
                  <c:v>-89.999969367487196</c:v>
                </c:pt>
                <c:pt idx="494">
                  <c:v>-89.999970611147873</c:v>
                </c:pt>
                <c:pt idx="495">
                  <c:v>-89.999971804316701</c:v>
                </c:pt>
                <c:pt idx="496">
                  <c:v>-89.999972949043638</c:v>
                </c:pt>
                <c:pt idx="497">
                  <c:v>-89.999974047295396</c:v>
                </c:pt>
                <c:pt idx="498">
                  <c:v>-89.999975100958807</c:v>
                </c:pt>
                <c:pt idx="499">
                  <c:v>-89.999976111844163</c:v>
                </c:pt>
                <c:pt idx="500">
                  <c:v>-89.999977081688201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4-4501-A201-05F72FE5D12B}"/>
            </c:ext>
          </c:extLst>
        </c:ser>
        <c:ser>
          <c:idx val="2"/>
          <c:order val="2"/>
          <c:tx>
            <c:v>beta phase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Calculations!$AR$3:$AR$503</c:f>
              <c:numCache>
                <c:formatCode>General</c:formatCode>
                <c:ptCount val="501"/>
                <c:pt idx="0">
                  <c:v>9.0343711577304028E-3</c:v>
                </c:pt>
                <c:pt idx="1">
                  <c:v>9.4166825139441798E-3</c:v>
                </c:pt>
                <c:pt idx="2">
                  <c:v>9.8151723030056141E-3</c:v>
                </c:pt>
                <c:pt idx="3">
                  <c:v>1.0230525154475076E-2</c:v>
                </c:pt>
                <c:pt idx="4">
                  <c:v>1.0663454669659225E-2</c:v>
                </c:pt>
                <c:pt idx="5">
                  <c:v>1.1114704647618242E-2</c:v>
                </c:pt>
                <c:pt idx="6">
                  <c:v>1.1585050363054532E-2</c:v>
                </c:pt>
                <c:pt idx="7">
                  <c:v>1.2075299898278167E-2</c:v>
                </c:pt>
                <c:pt idx="8">
                  <c:v>1.2586295531537124E-2</c:v>
                </c:pt>
                <c:pt idx="9">
                  <c:v>1.3118915184097971E-2</c:v>
                </c:pt>
                <c:pt idx="10">
                  <c:v>1.3674073928562307E-2</c:v>
                </c:pt>
                <c:pt idx="11">
                  <c:v>1.4252725561011337E-2</c:v>
                </c:pt>
                <c:pt idx="12">
                  <c:v>1.4855864239678006E-2</c:v>
                </c:pt>
                <c:pt idx="13">
                  <c:v>1.548452619296414E-2</c:v>
                </c:pt>
                <c:pt idx="14">
                  <c:v>1.6139791499734255E-2</c:v>
                </c:pt>
                <c:pt idx="15">
                  <c:v>1.6822785944946701E-2</c:v>
                </c:pt>
                <c:pt idx="16">
                  <c:v>1.7534682953809725E-2</c:v>
                </c:pt>
                <c:pt idx="17">
                  <c:v>1.8276705607783428E-2</c:v>
                </c:pt>
                <c:pt idx="18">
                  <c:v>1.9050128745894016E-2</c:v>
                </c:pt>
                <c:pt idx="19">
                  <c:v>1.9856281154968031E-2</c:v>
                </c:pt>
                <c:pt idx="20">
                  <c:v>2.0696547852548947E-2</c:v>
                </c:pt>
                <c:pt idx="21">
                  <c:v>2.1572372466421633E-2</c:v>
                </c:pt>
                <c:pt idx="22">
                  <c:v>2.2485259714827059E-2</c:v>
                </c:pt>
                <c:pt idx="23">
                  <c:v>2.3436777991632712E-2</c:v>
                </c:pt>
                <c:pt idx="24">
                  <c:v>2.4428562060897281E-2</c:v>
                </c:pt>
                <c:pt idx="25">
                  <c:v>2.5462315865459124E-2</c:v>
                </c:pt>
                <c:pt idx="26">
                  <c:v>2.6539815454374376E-2</c:v>
                </c:pt>
                <c:pt idx="27">
                  <c:v>2.7662912034230498E-2</c:v>
                </c:pt>
                <c:pt idx="28">
                  <c:v>2.8833535149581233E-2</c:v>
                </c:pt>
                <c:pt idx="29">
                  <c:v>3.0053695997962978E-2</c:v>
                </c:pt>
                <c:pt idx="30">
                  <c:v>3.1325490885188989E-2</c:v>
                </c:pt>
                <c:pt idx="31">
                  <c:v>3.2651104826854301E-2</c:v>
                </c:pt>
                <c:pt idx="32">
                  <c:v>3.4032815302240817E-2</c:v>
                </c:pt>
                <c:pt idx="33">
                  <c:v>3.5472996167071537E-2</c:v>
                </c:pt>
                <c:pt idx="34">
                  <c:v>3.6974121731827084E-2</c:v>
                </c:pt>
                <c:pt idx="35">
                  <c:v>3.8538771012640256E-2</c:v>
                </c:pt>
                <c:pt idx="36">
                  <c:v>4.0169632162064005E-2</c:v>
                </c:pt>
                <c:pt idx="37">
                  <c:v>4.1869507087320998E-2</c:v>
                </c:pt>
                <c:pt idx="38">
                  <c:v>4.3641316263973703E-2</c:v>
                </c:pt>
                <c:pt idx="39">
                  <c:v>4.5488103753275194E-2</c:v>
                </c:pt>
                <c:pt idx="40">
                  <c:v>4.7413042431824128E-2</c:v>
                </c:pt>
                <c:pt idx="41">
                  <c:v>4.9419439442497548E-2</c:v>
                </c:pt>
                <c:pt idx="42">
                  <c:v>5.1510741876030858E-2</c:v>
                </c:pt>
                <c:pt idx="43">
                  <c:v>5.3690542692996147E-2</c:v>
                </c:pt>
                <c:pt idx="44">
                  <c:v>5.5962586896349628E-2</c:v>
                </c:pt>
                <c:pt idx="45">
                  <c:v>5.8330777965146886E-2</c:v>
                </c:pt>
                <c:pt idx="46">
                  <c:v>6.0799184560473722E-2</c:v>
                </c:pt>
                <c:pt idx="47">
                  <c:v>6.3372047515106902E-2</c:v>
                </c:pt>
                <c:pt idx="48">
                  <c:v>6.6053787118899129E-2</c:v>
                </c:pt>
                <c:pt idx="49">
                  <c:v>6.8849010712408024E-2</c:v>
                </c:pt>
                <c:pt idx="50">
                  <c:v>7.1762520601784369E-2</c:v>
                </c:pt>
                <c:pt idx="51">
                  <c:v>7.4799322308535407E-2</c:v>
                </c:pt>
                <c:pt idx="52">
                  <c:v>7.7964633168285127E-2</c:v>
                </c:pt>
                <c:pt idx="53">
                  <c:v>8.1263891293322565E-2</c:v>
                </c:pt>
                <c:pt idx="54">
                  <c:v>8.4702764914304729E-2</c:v>
                </c:pt>
                <c:pt idx="55">
                  <c:v>8.8287162117130988E-2</c:v>
                </c:pt>
                <c:pt idx="56">
                  <c:v>9.2023240991724972E-2</c:v>
                </c:pt>
                <c:pt idx="57">
                  <c:v>9.591742021009933E-2</c:v>
                </c:pt>
                <c:pt idx="58">
                  <c:v>9.9976390051880137E-2</c:v>
                </c:pt>
                <c:pt idx="59">
                  <c:v>0.1042071238961714</c:v>
                </c:pt>
                <c:pt idx="60">
                  <c:v>0.10861689019948859</c:v>
                </c:pt>
                <c:pt idx="61">
                  <c:v>0.11321326498027894</c:v>
                </c:pt>
                <c:pt idx="62">
                  <c:v>0.11800414483145152</c:v>
                </c:pt>
                <c:pt idx="63">
                  <c:v>0.12299776048318672</c:v>
                </c:pt>
                <c:pt idx="64">
                  <c:v>0.12820269093930026</c:v>
                </c:pt>
                <c:pt idx="65">
                  <c:v>0.1336278782113525</c:v>
                </c:pt>
                <c:pt idx="66">
                  <c:v>0.13928264267574825</c:v>
                </c:pt>
                <c:pt idx="67">
                  <c:v>0.14517669908011696</c:v>
                </c:pt>
                <c:pt idx="68">
                  <c:v>0.15132017322638761</c:v>
                </c:pt>
                <c:pt idx="69">
                  <c:v>0.15772361935906734</c:v>
                </c:pt>
                <c:pt idx="70">
                  <c:v>0.1643980382885164</c:v>
                </c:pt>
                <c:pt idx="71">
                  <c:v>0.17135489628017081</c:v>
                </c:pt>
                <c:pt idx="72">
                  <c:v>0.1786061447420102</c:v>
                </c:pt>
                <c:pt idx="73">
                  <c:v>0.18616424074390464</c:v>
                </c:pt>
                <c:pt idx="74">
                  <c:v>0.19404216840389021</c:v>
                </c:pt>
                <c:pt idx="75">
                  <c:v>0.20225346117784937</c:v>
                </c:pt>
                <c:pt idx="76">
                  <c:v>0.2108122250906245</c:v>
                </c:pt>
                <c:pt idx="77">
                  <c:v>0.21973316294819803</c:v>
                </c:pt>
                <c:pt idx="78">
                  <c:v>0.22903159957210475</c:v>
                </c:pt>
                <c:pt idx="79">
                  <c:v>0.23872350809912354</c:v>
                </c:pt>
                <c:pt idx="80">
                  <c:v>0.2488255373909149</c:v>
                </c:pt>
                <c:pt idx="81">
                  <c:v>0.25935504060019954</c:v>
                </c:pt>
                <c:pt idx="82">
                  <c:v>0.27033010494198356</c:v>
                </c:pt>
                <c:pt idx="83">
                  <c:v>0.28176958272031394</c:v>
                </c:pt>
                <c:pt idx="84">
                  <c:v>0.29369312366313061</c:v>
                </c:pt>
                <c:pt idx="85">
                  <c:v>0.30612120861989245</c:v>
                </c:pt>
                <c:pt idx="86">
                  <c:v>0.31907518467899115</c:v>
                </c:pt>
                <c:pt idx="87">
                  <c:v>0.3325773017640935</c:v>
                </c:pt>
                <c:pt idx="88">
                  <c:v>0.34665075077118368</c:v>
                </c:pt>
                <c:pt idx="89">
                  <c:v>0.3613197033103201</c:v>
                </c:pt>
                <c:pt idx="90">
                  <c:v>0.37660935311892069</c:v>
                </c:pt>
                <c:pt idx="91">
                  <c:v>0.39254595921586971</c:v>
                </c:pt>
                <c:pt idx="92">
                  <c:v>0.40915689086859558</c:v>
                </c:pt>
                <c:pt idx="93">
                  <c:v>0.42647067444813347</c:v>
                </c:pt>
                <c:pt idx="94">
                  <c:v>0.44451704225001648</c:v>
                </c:pt>
                <c:pt idx="95">
                  <c:v>0.46332698336199973</c:v>
                </c:pt>
                <c:pt idx="96">
                  <c:v>0.48293279666269207</c:v>
                </c:pt>
                <c:pt idx="97">
                  <c:v>0.50336814603838131</c:v>
                </c:pt>
                <c:pt idx="98">
                  <c:v>0.52466811790868317</c:v>
                </c:pt>
                <c:pt idx="99">
                  <c:v>0.54686928115502942</c:v>
                </c:pt>
                <c:pt idx="100">
                  <c:v>0.57000974954954797</c:v>
                </c:pt>
                <c:pt idx="101">
                  <c:v>0.59412924678535217</c:v>
                </c:pt>
                <c:pt idx="102">
                  <c:v>0.61926917421307304</c:v>
                </c:pt>
                <c:pt idx="103">
                  <c:v>0.64547268139205038</c:v>
                </c:pt>
                <c:pt idx="104">
                  <c:v>0.67278473956846729</c:v>
                </c:pt>
                <c:pt idx="105">
                  <c:v>0.70125221819652706</c:v>
                </c:pt>
                <c:pt idx="106">
                  <c:v>0.73092396462271114</c:v>
                </c:pt>
                <c:pt idx="107">
                  <c:v>0.76185088705696824</c:v>
                </c:pt>
                <c:pt idx="108">
                  <c:v>0.79408604095879043</c:v>
                </c:pt>
                <c:pt idx="109">
                  <c:v>0.82768471896985107</c:v>
                </c:pt>
                <c:pt idx="110">
                  <c:v>0.86270454452895362</c:v>
                </c:pt>
                <c:pt idx="111">
                  <c:v>0.89920556930872542</c:v>
                </c:pt>
                <c:pt idx="112">
                  <c:v>0.93725037461754634</c:v>
                </c:pt>
                <c:pt idx="113">
                  <c:v>0.97690417691319931</c:v>
                </c:pt>
                <c:pt idx="114">
                  <c:v>1.0182349375791222</c:v>
                </c:pt>
                <c:pt idx="115">
                  <c:v>1.0613134771163646</c:v>
                </c:pt>
                <c:pt idx="116">
                  <c:v>1.1062135939082844</c:v>
                </c:pt>
                <c:pt idx="117">
                  <c:v>1.1530121877168515</c:v>
                </c:pt>
                <c:pt idx="118">
                  <c:v>1.2017893880721815</c:v>
                </c:pt>
                <c:pt idx="119">
                  <c:v>1.2526286877185542</c:v>
                </c:pt>
                <c:pt idx="120">
                  <c:v>1.3056170812810026</c:v>
                </c:pt>
                <c:pt idx="121">
                  <c:v>1.3608452093174583</c:v>
                </c:pt>
                <c:pt idx="122">
                  <c:v>1.4184075079206739</c:v>
                </c:pt>
                <c:pt idx="123">
                  <c:v>1.4784023640329831</c:v>
                </c:pt>
                <c:pt idx="124">
                  <c:v>1.5409322766341924</c:v>
                </c:pt>
                <c:pt idx="125">
                  <c:v>1.6061040239594453</c:v>
                </c:pt>
                <c:pt idx="126">
                  <c:v>1.6740288368979659</c:v>
                </c:pt>
                <c:pt idx="127">
                  <c:v>1.7448225787168947</c:v>
                </c:pt>
                <c:pt idx="128">
                  <c:v>1.8186059312448468</c:v>
                </c:pt>
                <c:pt idx="129">
                  <c:v>1.8955045876384917</c:v>
                </c:pt>
                <c:pt idx="130">
                  <c:v>1.9756494518407215</c:v>
                </c:pt>
                <c:pt idx="131">
                  <c:v>2.0591768448217502</c:v>
                </c:pt>
                <c:pt idx="132">
                  <c:v>2.1462287176736932</c:v>
                </c:pt>
                <c:pt idx="133">
                  <c:v>2.2369528716034193</c:v>
                </c:pt>
                <c:pt idx="134">
                  <c:v>2.3315031848394754</c:v>
                </c:pt>
                <c:pt idx="135">
                  <c:v>2.4300398464330617</c:v>
                </c:pt>
                <c:pt idx="136">
                  <c:v>2.532729596893077</c:v>
                </c:pt>
                <c:pt idx="137">
                  <c:v>2.6397459755461163</c:v>
                </c:pt>
                <c:pt idx="138">
                  <c:v>2.7512695744580422</c:v>
                </c:pt>
                <c:pt idx="139">
                  <c:v>2.8674882986887757</c:v>
                </c:pt>
                <c:pt idx="140">
                  <c:v>2.9885976325781893</c:v>
                </c:pt>
                <c:pt idx="141">
                  <c:v>3.1148009116761481</c:v>
                </c:pt>
                <c:pt idx="142">
                  <c:v>3.2463095998314131</c:v>
                </c:pt>
                <c:pt idx="143">
                  <c:v>3.3833435708438451</c:v>
                </c:pt>
                <c:pt idx="144">
                  <c:v>3.5261313939558465</c:v>
                </c:pt>
                <c:pt idx="145">
                  <c:v>3.6749106223151293</c:v>
                </c:pt>
                <c:pt idx="146">
                  <c:v>3.8299280833764198</c:v>
                </c:pt>
                <c:pt idx="147">
                  <c:v>3.9914401700224977</c:v>
                </c:pt>
                <c:pt idx="148">
                  <c:v>4.1597131309760682</c:v>
                </c:pt>
                <c:pt idx="149">
                  <c:v>4.3350233588346851</c:v>
                </c:pt>
                <c:pt idx="150">
                  <c:v>4.5176576737942726</c:v>
                </c:pt>
                <c:pt idx="151">
                  <c:v>4.7079136008266307</c:v>
                </c:pt>
                <c:pt idx="152">
                  <c:v>4.9060996377380803</c:v>
                </c:pt>
                <c:pt idx="153">
                  <c:v>5.1125355111614397</c:v>
                </c:pt>
                <c:pt idx="154">
                  <c:v>5.3275524171118729</c:v>
                </c:pt>
                <c:pt idx="155">
                  <c:v>5.5514932422707881</c:v>
                </c:pt>
                <c:pt idx="156">
                  <c:v>5.7847127616422727</c:v>
                </c:pt>
                <c:pt idx="157">
                  <c:v>6.0275778076543958</c:v>
                </c:pt>
                <c:pt idx="158">
                  <c:v>6.2804674051434679</c:v>
                </c:pt>
                <c:pt idx="159">
                  <c:v>6.5437728659662415</c:v>
                </c:pt>
                <c:pt idx="160">
                  <c:v>6.8178978362248461</c:v>
                </c:pt>
                <c:pt idx="161">
                  <c:v>7.1032582882595579</c:v>
                </c:pt>
                <c:pt idx="162">
                  <c:v>7.4002824486714216</c:v>
                </c:pt>
                <c:pt idx="163">
                  <c:v>7.7094106526645074</c:v>
                </c:pt>
                <c:pt idx="164">
                  <c:v>8.0310951139673392</c:v>
                </c:pt>
                <c:pt idx="165">
                  <c:v>8.3657995984894082</c:v>
                </c:pt>
                <c:pt idx="166">
                  <c:v>8.713998988709676</c:v>
                </c:pt>
                <c:pt idx="167">
                  <c:v>9.0761787245878356</c:v>
                </c:pt>
                <c:pt idx="168">
                  <c:v>9.4528341055387894</c:v>
                </c:pt>
                <c:pt idx="169">
                  <c:v>9.8444694367528935</c:v>
                </c:pt>
                <c:pt idx="170">
                  <c:v>10.251597001885656</c:v>
                </c:pt>
                <c:pt idx="171">
                  <c:v>10.674735842922738</c:v>
                </c:pt>
                <c:pt idx="172">
                  <c:v>11.114410326886727</c:v>
                </c:pt>
                <c:pt idx="173">
                  <c:v>11.571148478038655</c:v>
                </c:pt>
                <c:pt idx="174">
                  <c:v>12.04548005339714</c:v>
                </c:pt>
                <c:pt idx="175">
                  <c:v>12.537934338836321</c:v>
                </c:pt>
                <c:pt idx="176">
                  <c:v>13.049037642786889</c:v>
                </c:pt>
                <c:pt idx="177">
                  <c:v>13.57931046478669</c:v>
                </c:pt>
                <c:pt idx="178">
                  <c:v>14.129264316884786</c:v>
                </c:pt>
                <c:pt idx="179">
                  <c:v>14.699398177346451</c:v>
                </c:pt>
                <c:pt idx="180">
                  <c:v>15.290194558356832</c:v>
                </c:pt>
                <c:pt idx="181">
                  <c:v>15.902115172634126</c:v>
                </c:pt>
                <c:pt idx="182">
                  <c:v>16.535596188187583</c:v>
                </c:pt>
                <c:pt idx="183">
                  <c:v>17.191043066039928</c:v>
                </c:pt>
                <c:pt idx="184">
                  <c:v>17.868824982735202</c:v>
                </c:pt>
                <c:pt idx="185">
                  <c:v>18.569268847987136</c:v>
                </c:pt>
                <c:pt idx="186">
                  <c:v>19.292652937991456</c:v>
                </c:pt>
                <c:pt idx="187">
                  <c:v>20.039200176790885</c:v>
                </c:pt>
                <c:pt idx="188">
                  <c:v>20.809071111616706</c:v>
                </c:pt>
                <c:pt idx="189">
                  <c:v>21.602356643264105</c:v>
                </c:pt>
                <c:pt idx="190">
                  <c:v>22.419070589089245</c:v>
                </c:pt>
                <c:pt idx="191">
                  <c:v>23.259142173832632</c:v>
                </c:pt>
                <c:pt idx="192">
                  <c:v>24.122408561731486</c:v>
                </c:pt>
                <c:pt idx="193">
                  <c:v>25.008607561682762</c:v>
                </c:pt>
                <c:pt idx="194">
                  <c:v>25.917370654798248</c:v>
                </c:pt>
                <c:pt idx="195">
                  <c:v>26.848216509667424</c:v>
                </c:pt>
                <c:pt idx="196">
                  <c:v>27.800545163957167</c:v>
                </c:pt>
                <c:pt idx="197">
                  <c:v>28.773633060525064</c:v>
                </c:pt>
                <c:pt idx="198">
                  <c:v>29.766629130821237</c:v>
                </c:pt>
                <c:pt idx="199">
                  <c:v>30.778552116871811</c:v>
                </c:pt>
                <c:pt idx="200">
                  <c:v>31.80828931455541</c:v>
                </c:pt>
                <c:pt idx="201">
                  <c:v>32.854596904385211</c:v>
                </c:pt>
                <c:pt idx="202">
                  <c:v>33.916102011134349</c:v>
                </c:pt>
                <c:pt idx="203">
                  <c:v>34.991306600289889</c:v>
                </c:pt>
                <c:pt idx="204">
                  <c:v>36.078593277962035</c:v>
                </c:pt>
                <c:pt idx="205">
                  <c:v>37.1762330124714</c:v>
                </c:pt>
                <c:pt idx="206">
                  <c:v>38.282394741967337</c:v>
                </c:pt>
                <c:pt idx="207">
                  <c:v>39.395156775171856</c:v>
                </c:pt>
                <c:pt idx="208">
                  <c:v>40.512519834230901</c:v>
                </c:pt>
                <c:pt idx="209">
                  <c:v>41.632421532533137</c:v>
                </c:pt>
                <c:pt idx="210">
                  <c:v>42.752752029150891</c:v>
                </c:pt>
                <c:pt idx="211">
                  <c:v>43.871370558123907</c:v>
                </c:pt>
                <c:pt idx="212">
                  <c:v>44.986122497673392</c:v>
                </c:pt>
                <c:pt idx="213">
                  <c:v>46.094856623536813</c:v>
                </c:pt>
                <c:pt idx="214">
                  <c:v>47.1954421832896</c:v>
                </c:pt>
                <c:pt idx="215">
                  <c:v>48.285785435164662</c:v>
                </c:pt>
                <c:pt idx="216">
                  <c:v>49.363845315105671</c:v>
                </c:pt>
                <c:pt idx="217">
                  <c:v>50.427647928396453</c:v>
                </c:pt>
                <c:pt idx="218">
                  <c:v>51.475299605170946</c:v>
                </c:pt>
                <c:pt idx="219">
                  <c:v>52.504998310030018</c:v>
                </c:pt>
                <c:pt idx="220">
                  <c:v>53.515043251961821</c:v>
                </c:pt>
                <c:pt idx="221">
                  <c:v>54.503842598882443</c:v>
                </c:pt>
                <c:pt idx="222">
                  <c:v>55.469919258525536</c:v>
                </c:pt>
                <c:pt idx="223">
                  <c:v>56.411914741549879</c:v>
                </c:pt>
                <c:pt idx="224">
                  <c:v>57.328591171535642</c:v>
                </c:pt>
                <c:pt idx="225">
                  <c:v>58.218831548335032</c:v>
                </c:pt>
                <c:pt idx="226">
                  <c:v>59.081638405111732</c:v>
                </c:pt>
                <c:pt idx="227">
                  <c:v>59.916131024793884</c:v>
                </c:pt>
                <c:pt idx="228">
                  <c:v>60.721541398691585</c:v>
                </c:pt>
                <c:pt idx="229">
                  <c:v>61.497209119110714</c:v>
                </c:pt>
                <c:pt idx="230">
                  <c:v>62.242575399749398</c:v>
                </c:pt>
                <c:pt idx="231">
                  <c:v>62.957176413505181</c:v>
                </c:pt>
                <c:pt idx="232">
                  <c:v>63.640636128162356</c:v>
                </c:pt>
                <c:pt idx="233">
                  <c:v>64.29265880747478</c:v>
                </c:pt>
                <c:pt idx="234">
                  <c:v>64.913021329528405</c:v>
                </c:pt>
                <c:pt idx="235">
                  <c:v>65.501565456972401</c:v>
                </c:pt>
                <c:pt idx="236">
                  <c:v>66.058190175729663</c:v>
                </c:pt>
                <c:pt idx="237">
                  <c:v>66.582844200820546</c:v>
                </c:pt>
                <c:pt idx="238">
                  <c:v>67.075518730630591</c:v>
                </c:pt>
                <c:pt idx="239">
                  <c:v>67.536240514754084</c:v>
                </c:pt>
                <c:pt idx="240">
                  <c:v>67.965065285773377</c:v>
                </c:pt>
                <c:pt idx="241">
                  <c:v>68.362071592201872</c:v>
                </c:pt>
                <c:pt idx="242">
                  <c:v>68.727355058415569</c:v>
                </c:pt>
                <c:pt idx="243">
                  <c:v>69.061023087739244</c:v>
                </c:pt>
                <c:pt idx="244">
                  <c:v>69.363190016898955</c:v>
                </c:pt>
                <c:pt idx="245">
                  <c:v>69.633972723704431</c:v>
                </c:pt>
                <c:pt idx="246">
                  <c:v>69.87348668495811</c:v>
                </c:pt>
                <c:pt idx="247">
                  <c:v>70.081842478068026</c:v>
                </c:pt>
                <c:pt idx="248">
                  <c:v>70.259142717501334</c:v>
                </c:pt>
                <c:pt idx="249">
                  <c:v>70.405479415922414</c:v>
                </c:pt>
                <c:pt idx="250">
                  <c:v>70.520931759444423</c:v>
                </c:pt>
                <c:pt idx="251">
                  <c:v>70.605564286758664</c:v>
                </c:pt>
                <c:pt idx="252">
                  <c:v>70.659425462849853</c:v>
                </c:pt>
                <c:pt idx="253">
                  <c:v>70.682546639439352</c:v>
                </c:pt>
                <c:pt idx="254">
                  <c:v>70.674941396103321</c:v>
                </c:pt>
                <c:pt idx="255">
                  <c:v>70.636605258088579</c:v>
                </c:pt>
                <c:pt idx="256">
                  <c:v>70.567515789087707</c:v>
                </c:pt>
                <c:pt idx="257">
                  <c:v>70.467633059546813</c:v>
                </c:pt>
                <c:pt idx="258">
                  <c:v>70.33690049336829</c:v>
                </c:pt>
                <c:pt idx="259">
                  <c:v>70.175246098040418</c:v>
                </c:pt>
                <c:pt idx="260">
                  <c:v>69.982584085179369</c:v>
                </c:pt>
                <c:pt idx="261">
                  <c:v>69.758816890105706</c:v>
                </c:pt>
                <c:pt idx="262">
                  <c:v>69.503837600282949</c:v>
                </c:pt>
                <c:pt idx="263">
                  <c:v>69.217532803104078</c:v>
                </c:pt>
                <c:pt idx="264">
                  <c:v>68.899785863493591</c:v>
                </c:pt>
                <c:pt idx="265">
                  <c:v>68.550480640961794</c:v>
                </c:pt>
                <c:pt idx="266">
                  <c:v>68.16950565395328</c:v>
                </c:pt>
                <c:pt idx="267">
                  <c:v>67.756758696429955</c:v>
                </c:pt>
                <c:pt idx="268">
                  <c:v>67.312151907458528</c:v>
                </c:pt>
                <c:pt idx="269">
                  <c:v>66.835617288990179</c:v>
                </c:pt>
                <c:pt idx="270">
                  <c:v>66.327112659890304</c:v>
                </c:pt>
                <c:pt idx="271">
                  <c:v>65.786628025487474</c:v>
                </c:pt>
                <c:pt idx="272">
                  <c:v>65.214192331391104</c:v>
                </c:pt>
                <c:pt idx="273">
                  <c:v>64.609880558061576</c:v>
                </c:pt>
                <c:pt idx="274">
                  <c:v>63.973821098652735</c:v>
                </c:pt>
                <c:pt idx="275">
                  <c:v>63.306203347139011</c:v>
                </c:pt>
                <c:pt idx="276">
                  <c:v>62.607285406945003</c:v>
                </c:pt>
                <c:pt idx="277">
                  <c:v>61.877401812588083</c:v>
                </c:pt>
                <c:pt idx="278">
                  <c:v>61.116971138787918</c:v>
                </c:pt>
                <c:pt idx="279">
                  <c:v>60.326503353744691</c:v>
                </c:pt>
                <c:pt idx="280">
                  <c:v>59.506606756698098</c:v>
                </c:pt>
                <c:pt idx="281">
                  <c:v>58.65799432543681</c:v>
                </c:pt>
                <c:pt idx="282">
                  <c:v>57.781489288201968</c:v>
                </c:pt>
                <c:pt idx="283">
                  <c:v>56.878029727606197</c:v>
                </c:pt>
                <c:pt idx="284">
                  <c:v>55.948672022914991</c:v>
                </c:pt>
                <c:pt idx="285">
                  <c:v>54.994592942410435</c:v>
                </c:pt>
                <c:pt idx="286">
                  <c:v>54.017090210479438</c:v>
                </c:pt>
                <c:pt idx="287">
                  <c:v>53.017581395217228</c:v>
                </c:pt>
                <c:pt idx="288">
                  <c:v>51.997600991932259</c:v>
                </c:pt>
                <c:pt idx="289">
                  <c:v>50.958795615834397</c:v>
                </c:pt>
                <c:pt idx="290">
                  <c:v>49.902917262612206</c:v>
                </c:pt>
                <c:pt idx="291">
                  <c:v>48.8318146472742</c:v>
                </c:pt>
                <c:pt idx="292">
                  <c:v>47.747422687700237</c:v>
                </c:pt>
                <c:pt idx="293">
                  <c:v>46.651750257430272</c:v>
                </c:pt>
                <c:pt idx="294">
                  <c:v>45.546866389666334</c:v>
                </c:pt>
                <c:pt idx="295">
                  <c:v>44.434885168272743</c:v>
                </c:pt>
                <c:pt idx="296">
                  <c:v>43.317949588902984</c:v>
                </c:pt>
                <c:pt idx="297">
                  <c:v>42.198214711484837</c:v>
                </c:pt>
                <c:pt idx="298">
                  <c:v>41.077830451980951</c:v>
                </c:pt>
                <c:pt idx="299">
                  <c:v>39.958924374943422</c:v>
                </c:pt>
                <c:pt idx="300">
                  <c:v>38.843584848116308</c:v>
                </c:pt>
                <c:pt idx="301">
                  <c:v>37.73384490617731</c:v>
                </c:pt>
                <c:pt idx="302">
                  <c:v>36.631667143553393</c:v>
                </c:pt>
                <c:pt idx="303">
                  <c:v>35.538929917730258</c:v>
                </c:pt>
                <c:pt idx="304">
                  <c:v>34.457415096847214</c:v>
                </c:pt>
                <c:pt idx="305">
                  <c:v>33.388797531369057</c:v>
                </c:pt>
                <c:pt idx="306">
                  <c:v>32.334636372150023</c:v>
                </c:pt>
                <c:pt idx="307">
                  <c:v>31.296368299174762</c:v>
                </c:pt>
                <c:pt idx="308">
                  <c:v>30.275302669392619</c:v>
                </c:pt>
                <c:pt idx="309">
                  <c:v>29.272618540666702</c:v>
                </c:pt>
                <c:pt idx="310">
                  <c:v>28.289363483776459</c:v>
                </c:pt>
                <c:pt idx="311">
                  <c:v>27.326454056943788</c:v>
                </c:pt>
                <c:pt idx="312">
                  <c:v>26.384677788158793</c:v>
                </c:pt>
                <c:pt idx="313">
                  <c:v>25.464696489902572</c:v>
                </c:pt>
                <c:pt idx="314">
                  <c:v>24.567050718360242</c:v>
                </c:pt>
                <c:pt idx="315">
                  <c:v>23.692165184271072</c:v>
                </c:pt>
                <c:pt idx="316">
                  <c:v>22.840354924223959</c:v>
                </c:pt>
                <c:pt idx="317">
                  <c:v>22.011832048406269</c:v>
                </c:pt>
                <c:pt idx="318">
                  <c:v>21.206712892364454</c:v>
                </c:pt>
                <c:pt idx="319">
                  <c:v>20.425025415107569</c:v>
                </c:pt>
                <c:pt idx="320">
                  <c:v>19.666716702770167</c:v>
                </c:pt>
                <c:pt idx="321">
                  <c:v>18.931660455095923</c:v>
                </c:pt>
                <c:pt idx="322">
                  <c:v>18.219664350360514</c:v>
                </c:pt>
                <c:pt idx="323">
                  <c:v>17.530477202364665</c:v>
                </c:pt>
                <c:pt idx="324">
                  <c:v>16.863795840249733</c:v>
                </c:pt>
                <c:pt idx="325">
                  <c:v>16.219271657759805</c:v>
                </c:pt>
                <c:pt idx="326">
                  <c:v>15.596516792933594</c:v>
                </c:pt>
                <c:pt idx="327">
                  <c:v>14.995109911924374</c:v>
                </c:pt>
                <c:pt idx="328">
                  <c:v>14.414601581665725</c:v>
                </c:pt>
                <c:pt idx="329">
                  <c:v>13.854519225453426</c:v>
                </c:pt>
                <c:pt idx="330">
                  <c:v>13.314371663273114</c:v>
                </c:pt>
                <c:pt idx="331">
                  <c:v>12.793653244984835</c:v>
                </c:pt>
                <c:pt idx="332">
                  <c:v>12.291847589419957</c:v>
                </c:pt>
                <c:pt idx="333">
                  <c:v>11.808430946198987</c:v>
                </c:pt>
                <c:pt idx="334">
                  <c:v>11.342875199797543</c:v>
                </c:pt>
                <c:pt idx="335">
                  <c:v>10.894650537219338</c:v>
                </c:pt>
                <c:pt idx="336">
                  <c:v>10.463227801725386</c:v>
                </c:pt>
                <c:pt idx="337">
                  <c:v>10.048080555542855</c:v>
                </c:pt>
                <c:pt idx="338">
                  <c:v>9.6486868744616405</c:v>
                </c:pt>
                <c:pt idx="339">
                  <c:v>9.2645308968163871</c:v>
                </c:pt>
                <c:pt idx="340">
                  <c:v>8.8951041486475653</c:v>
                </c:pt>
                <c:pt idx="341">
                  <c:v>8.5399066659060097</c:v>
                </c:pt>
                <c:pt idx="342">
                  <c:v>8.198447933483445</c:v>
                </c:pt>
                <c:pt idx="343">
                  <c:v>7.8702476596667639</c:v>
                </c:pt>
                <c:pt idx="344">
                  <c:v>7.5548364033722937</c:v>
                </c:pt>
                <c:pt idx="345">
                  <c:v>7.2517560702539132</c:v>
                </c:pt>
                <c:pt idx="346">
                  <c:v>6.9605602925213317</c:v>
                </c:pt>
                <c:pt idx="347">
                  <c:v>6.680814706076613</c:v>
                </c:pt>
                <c:pt idx="348">
                  <c:v>6.4120971373897753</c:v>
                </c:pt>
                <c:pt idx="349">
                  <c:v>6.1539977114047506</c:v>
                </c:pt>
                <c:pt idx="350">
                  <c:v>5.9061188906970292</c:v>
                </c:pt>
                <c:pt idx="351">
                  <c:v>5.6680754551031987</c:v>
                </c:pt>
                <c:pt idx="352">
                  <c:v>5.4394944301101171</c:v>
                </c:pt>
                <c:pt idx="353">
                  <c:v>5.2200149714284567</c:v>
                </c:pt>
                <c:pt idx="354">
                  <c:v>5.0092882123818878</c:v>
                </c:pt>
                <c:pt idx="355">
                  <c:v>4.8069770800154101</c:v>
                </c:pt>
                <c:pt idx="356">
                  <c:v>4.6127560851630234</c:v>
                </c:pt>
                <c:pt idx="357">
                  <c:v>4.4263110911127521</c:v>
                </c:pt>
                <c:pt idx="358">
                  <c:v>4.2473390649598217</c:v>
                </c:pt>
                <c:pt idx="359">
                  <c:v>4.0755478152474032</c:v>
                </c:pt>
                <c:pt idx="360">
                  <c:v>3.9106557190493696</c:v>
                </c:pt>
                <c:pt idx="361">
                  <c:v>3.7523914412528585</c:v>
                </c:pt>
                <c:pt idx="362">
                  <c:v>3.6004936484403589</c:v>
                </c:pt>
                <c:pt idx="363">
                  <c:v>3.4547107194538262</c:v>
                </c:pt>
                <c:pt idx="364">
                  <c:v>3.3148004544388021</c:v>
                </c:pt>
                <c:pt idx="365">
                  <c:v>3.1805297839144182</c:v>
                </c:pt>
                <c:pt idx="366">
                  <c:v>3.0516744791916088</c:v>
                </c:pt>
                <c:pt idx="367">
                  <c:v>2.9280188652626751</c:v>
                </c:pt>
                <c:pt idx="368">
                  <c:v>2.8093555371115873</c:v>
                </c:pt>
                <c:pt idx="369">
                  <c:v>2.6954850802386408</c:v>
                </c:pt>
                <c:pt idx="370">
                  <c:v>2.5862157960581484</c:v>
                </c:pt>
                <c:pt idx="371">
                  <c:v>2.4813634327084912</c:v>
                </c:pt>
                <c:pt idx="372">
                  <c:v>2.3807509217089269</c:v>
                </c:pt>
                <c:pt idx="373">
                  <c:v>2.2842081208072424</c:v>
                </c:pt>
                <c:pt idx="374">
                  <c:v>2.1915715632820598</c:v>
                </c:pt>
                <c:pt idx="375">
                  <c:v>2.1026842138953294</c:v>
                </c:pt>
                <c:pt idx="376">
                  <c:v>2.0173952316299442</c:v>
                </c:pt>
                <c:pt idx="377">
                  <c:v>1.9355597392968691</c:v>
                </c:pt>
                <c:pt idx="378">
                  <c:v>1.8570386000508337</c:v>
                </c:pt>
                <c:pt idx="379">
                  <c:v>1.7816982008163678</c:v>
                </c:pt>
                <c:pt idx="380">
                  <c:v>1.7094102425933446</c:v>
                </c:pt>
                <c:pt idx="381">
                  <c:v>1.6400515375839064</c:v>
                </c:pt>
                <c:pt idx="382">
                  <c:v>1.5735038130595431</c:v>
                </c:pt>
                <c:pt idx="383">
                  <c:v>1.5096535218680243</c:v>
                </c:pt>
                <c:pt idx="384">
                  <c:v>1.4483916594638726</c:v>
                </c:pt>
                <c:pt idx="385">
                  <c:v>1.3896135873331994</c:v>
                </c:pt>
                <c:pt idx="386">
                  <c:v>1.3332188626732733</c:v>
                </c:pt>
                <c:pt idx="387">
                  <c:v>1.2791110741791054</c:v>
                </c:pt>
                <c:pt idx="388">
                  <c:v>1.2271976837828382</c:v>
                </c:pt>
                <c:pt idx="389">
                  <c:v>1.1773898741873747</c:v>
                </c:pt>
                <c:pt idx="390">
                  <c:v>1.1296024020323527</c:v>
                </c:pt>
                <c:pt idx="391">
                  <c:v>1.0837534565286877</c:v>
                </c:pt>
                <c:pt idx="392">
                  <c:v>1.0397645233969766</c:v>
                </c:pt>
                <c:pt idx="393">
                  <c:v>0.99756025394522096</c:v>
                </c:pt>
                <c:pt idx="394">
                  <c:v>0.95706833912190203</c:v>
                </c:pt>
                <c:pt idx="395">
                  <c:v>0.91821938838217332</c:v>
                </c:pt>
                <c:pt idx="396">
                  <c:v>0.8809468132065823</c:v>
                </c:pt>
                <c:pt idx="397">
                  <c:v>0.84518671511453836</c:v>
                </c:pt>
                <c:pt idx="398">
                  <c:v>0.81087777801721439</c:v>
                </c:pt>
                <c:pt idx="399">
                  <c:v>0.77796116475799937</c:v>
                </c:pt>
                <c:pt idx="400">
                  <c:v>0.74638041769169217</c:v>
                </c:pt>
                <c:pt idx="401">
                  <c:v>0.71608136315741666</c:v>
                </c:pt>
                <c:pt idx="402">
                  <c:v>0.68701201970381509</c:v>
                </c:pt>
                <c:pt idx="403">
                  <c:v>0.65912250992881616</c:v>
                </c:pt>
                <c:pt idx="404">
                  <c:v>0.63236497580034901</c:v>
                </c:pt>
                <c:pt idx="405">
                  <c:v>0.60669349732805</c:v>
                </c:pt>
                <c:pt idx="406">
                  <c:v>0.58206401446015921</c:v>
                </c:pt>
                <c:pt idx="407">
                  <c:v>0.55843425208351583</c:v>
                </c:pt>
                <c:pt idx="408">
                  <c:v>0.53576364800868959</c:v>
                </c:pt>
                <c:pt idx="409">
                  <c:v>0.51401328382597844</c:v>
                </c:pt>
                <c:pt idx="410">
                  <c:v>0.4931458185219238</c:v>
                </c:pt>
                <c:pt idx="411">
                  <c:v>0.47312542474968777</c:v>
                </c:pt>
                <c:pt idx="412">
                  <c:v>0.45391772765041732</c:v>
                </c:pt>
                <c:pt idx="413">
                  <c:v>0.4354897461262332</c:v>
                </c:pt>
                <c:pt idx="414">
                  <c:v>0.41780983646911041</c:v>
                </c:pt>
                <c:pt idx="415">
                  <c:v>0.40084763825326442</c:v>
                </c:pt>
                <c:pt idx="416">
                  <c:v>0.38457402240214922</c:v>
                </c:pt>
                <c:pt idx="417">
                  <c:v>0.36896104134431024</c:v>
                </c:pt>
                <c:pt idx="418">
                  <c:v>0.35398188117561319</c:v>
                </c:pt>
                <c:pt idx="419">
                  <c:v>0.33961081574836999</c:v>
                </c:pt>
                <c:pt idx="420">
                  <c:v>0.32582316261095523</c:v>
                </c:pt>
                <c:pt idx="421">
                  <c:v>0.31259524072434269</c:v>
                </c:pt>
                <c:pt idx="422">
                  <c:v>0.29990432988479881</c:v>
                </c:pt>
                <c:pt idx="423">
                  <c:v>0.28772863178472396</c:v>
                </c:pt>
                <c:pt idx="424">
                  <c:v>0.27604723264617198</c:v>
                </c:pt>
                <c:pt idx="425">
                  <c:v>0.264840067364218</c:v>
                </c:pt>
                <c:pt idx="426">
                  <c:v>0.25408788509966257</c:v>
                </c:pt>
                <c:pt idx="427">
                  <c:v>0.24377221626301854</c:v>
                </c:pt>
                <c:pt idx="428">
                  <c:v>0.23387534083393122</c:v>
                </c:pt>
                <c:pt idx="429">
                  <c:v>0.22438025796241362</c:v>
                </c:pt>
                <c:pt idx="430">
                  <c:v>0.2152706568003615</c:v>
                </c:pt>
                <c:pt idx="431">
                  <c:v>0.20653088851384624</c:v>
                </c:pt>
                <c:pt idx="432">
                  <c:v>0.19814593942868267</c:v>
                </c:pt>
                <c:pt idx="433">
                  <c:v>0.19010140526355404</c:v>
                </c:pt>
                <c:pt idx="434">
                  <c:v>0.18238346640693648</c:v>
                </c:pt>
                <c:pt idx="435">
                  <c:v>0.17497886419562708</c:v>
                </c:pt>
                <c:pt idx="436">
                  <c:v>0.16787487815455279</c:v>
                </c:pt>
                <c:pt idx="437">
                  <c:v>0.16105930415895495</c:v>
                </c:pt>
                <c:pt idx="438">
                  <c:v>0.15452043348177125</c:v>
                </c:pt>
                <c:pt idx="439">
                  <c:v>0.14824703269039094</c:v>
                </c:pt>
                <c:pt idx="440">
                  <c:v>0.14222832435847735</c:v>
                </c:pt>
                <c:pt idx="441">
                  <c:v>0.13645396855987824</c:v>
                </c:pt>
                <c:pt idx="442">
                  <c:v>0.13091404511300808</c:v>
                </c:pt>
                <c:pt idx="443">
                  <c:v>0.12559903654531393</c:v>
                </c:pt>
                <c:pt idx="444">
                  <c:v>0.12049981174869961</c:v>
                </c:pt>
                <c:pt idx="445">
                  <c:v>0.11560761029792141</c:v>
                </c:pt>
                <c:pt idx="446">
                  <c:v>0.11091402740511545</c:v>
                </c:pt>
                <c:pt idx="447">
                  <c:v>0.1064109994846979</c:v>
                </c:pt>
                <c:pt idx="448">
                  <c:v>0.10209079030389577</c:v>
                </c:pt>
                <c:pt idx="449">
                  <c:v>9.7945977695201164E-2</c:v>
                </c:pt>
                <c:pt idx="450">
                  <c:v>9.3969440807961019E-2</c:v>
                </c:pt>
                <c:pt idx="451">
                  <c:v>9.0154347877263979E-2</c:v>
                </c:pt>
                <c:pt idx="452">
                  <c:v>8.6494144489143471E-2</c:v>
                </c:pt>
                <c:pt idx="453">
                  <c:v>8.2982542321991398E-2</c:v>
                </c:pt>
                <c:pt idx="454">
                  <c:v>7.9613508344860362E-2</c:v>
                </c:pt>
                <c:pt idx="455">
                  <c:v>7.6381254454137765E-2</c:v>
                </c:pt>
                <c:pt idx="456">
                  <c:v>7.3280227530807457E-2</c:v>
                </c:pt>
                <c:pt idx="457">
                  <c:v>7.0305099901249446E-2</c:v>
                </c:pt>
                <c:pt idx="458">
                  <c:v>6.7450760185201825E-2</c:v>
                </c:pt>
                <c:pt idx="459">
                  <c:v>6.4712304515185323E-2</c:v>
                </c:pt>
                <c:pt idx="460">
                  <c:v>6.2085028112320133E-2</c:v>
                </c:pt>
                <c:pt idx="461">
                  <c:v>5.9564417204076466E-2</c:v>
                </c:pt>
                <c:pt idx="462">
                  <c:v>5.7146141270088061E-2</c:v>
                </c:pt>
                <c:pt idx="463">
                  <c:v>5.4826045602714694E-2</c:v>
                </c:pt>
                <c:pt idx="464">
                  <c:v>5.2600144169584924E-2</c:v>
                </c:pt>
                <c:pt idx="465">
                  <c:v>5.0464612765865349E-2</c:v>
                </c:pt>
                <c:pt idx="466">
                  <c:v>4.8415782444500281E-2</c:v>
                </c:pt>
                <c:pt idx="467">
                  <c:v>4.6450133213137089E-2</c:v>
                </c:pt>
                <c:pt idx="468">
                  <c:v>4.4564287986921504E-2</c:v>
                </c:pt>
                <c:pt idx="469">
                  <c:v>4.2755006786772777E-2</c:v>
                </c:pt>
                <c:pt idx="470">
                  <c:v>4.1019181173179889E-2</c:v>
                </c:pt>
                <c:pt idx="471">
                  <c:v>3.935382890595672E-2</c:v>
                </c:pt>
                <c:pt idx="472">
                  <c:v>3.7756088820788541E-2</c:v>
                </c:pt>
                <c:pt idx="473">
                  <c:v>3.6223215913767461E-2</c:v>
                </c:pt>
                <c:pt idx="474">
                  <c:v>3.4752576625476879E-2</c:v>
                </c:pt>
                <c:pt idx="475">
                  <c:v>3.3341644316525178E-2</c:v>
                </c:pt>
                <c:pt idx="476">
                  <c:v>3.1987994926756594E-2</c:v>
                </c:pt>
                <c:pt idx="477">
                  <c:v>3.0689302810683276E-2</c:v>
                </c:pt>
                <c:pt idx="478">
                  <c:v>2.9443336741988013E-2</c:v>
                </c:pt>
                <c:pt idx="479">
                  <c:v>2.824795608023169E-2</c:v>
                </c:pt>
                <c:pt idx="480">
                  <c:v>2.7101107093182246E-2</c:v>
                </c:pt>
                <c:pt idx="481">
                  <c:v>2.600081942844824E-2</c:v>
                </c:pt>
                <c:pt idx="482">
                  <c:v>2.4945202728355806E-2</c:v>
                </c:pt>
                <c:pt idx="483">
                  <c:v>2.3932443382254313E-2</c:v>
                </c:pt>
                <c:pt idx="484">
                  <c:v>2.2960801410670098E-2</c:v>
                </c:pt>
                <c:pt idx="485">
                  <c:v>2.2028607475960287E-2</c:v>
                </c:pt>
                <c:pt idx="486">
                  <c:v>2.1134260014325827E-2</c:v>
                </c:pt>
                <c:pt idx="487">
                  <c:v>2.0276222484260892E-2</c:v>
                </c:pt>
                <c:pt idx="488">
                  <c:v>1.9453020726711037E-2</c:v>
                </c:pt>
                <c:pt idx="489">
                  <c:v>1.8663240432403316E-2</c:v>
                </c:pt>
                <c:pt idx="490">
                  <c:v>1.7905524712001169E-2</c:v>
                </c:pt>
                <c:pt idx="491">
                  <c:v>1.7178571764904765E-2</c:v>
                </c:pt>
                <c:pt idx="492">
                  <c:v>1.6481132642697547E-2</c:v>
                </c:pt>
                <c:pt idx="493">
                  <c:v>1.5812009103391318E-2</c:v>
                </c:pt>
                <c:pt idx="494">
                  <c:v>1.5170051552788685E-2</c:v>
                </c:pt>
                <c:pt idx="495">
                  <c:v>1.4554157069422069E-2</c:v>
                </c:pt>
                <c:pt idx="496">
                  <c:v>1.3963267509678311E-2</c:v>
                </c:pt>
                <c:pt idx="497">
                  <c:v>1.3396367689853137E-2</c:v>
                </c:pt>
                <c:pt idx="498">
                  <c:v>1.2852483642012632E-2</c:v>
                </c:pt>
                <c:pt idx="499">
                  <c:v>1.2330680940663833E-2</c:v>
                </c:pt>
                <c:pt idx="500">
                  <c:v>1.1830063097362214E-2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A4-4501-A201-05F72FE5D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84576"/>
        <c:axId val="1754188080"/>
      </c:scatterChart>
      <c:scatterChart>
        <c:scatterStyle val="smoothMarker"/>
        <c:varyColors val="0"/>
        <c:ser>
          <c:idx val="0"/>
          <c:order val="0"/>
          <c:tx>
            <c:v>Open Loop Gain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Calculations!$N$3:$N$524</c:f>
              <c:numCache>
                <c:formatCode>0.00E+00</c:formatCode>
                <c:ptCount val="522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Calculations!$P$3:$P$524</c:f>
              <c:numCache>
                <c:formatCode>0.00</c:formatCode>
                <c:ptCount val="522"/>
                <c:pt idx="0">
                  <c:v>119.9999728566797</c:v>
                </c:pt>
                <c:pt idx="1">
                  <c:v>119.99997051080928</c:v>
                </c:pt>
                <c:pt idx="2">
                  <c:v>119.99996796219699</c:v>
                </c:pt>
                <c:pt idx="3">
                  <c:v>119.99996519332099</c:v>
                </c:pt>
                <c:pt idx="4">
                  <c:v>119.99996218514514</c:v>
                </c:pt>
                <c:pt idx="5">
                  <c:v>119.99995891698818</c:v>
                </c:pt>
                <c:pt idx="6">
                  <c:v>119.99995536638151</c:v>
                </c:pt>
                <c:pt idx="7">
                  <c:v>119.99995150891473</c:v>
                </c:pt>
                <c:pt idx="8">
                  <c:v>119.99994731806787</c:v>
                </c:pt>
                <c:pt idx="9">
                  <c:v>119.99994276502903</c:v>
                </c:pt>
                <c:pt idx="10">
                  <c:v>119.99993781849638</c:v>
                </c:pt>
                <c:pt idx="11">
                  <c:v>119.99993244446294</c:v>
                </c:pt>
                <c:pt idx="12">
                  <c:v>119.99992660598286</c:v>
                </c:pt>
                <c:pt idx="13">
                  <c:v>119.99992026291739</c:v>
                </c:pt>
                <c:pt idx="14">
                  <c:v>119.99991337165903</c:v>
                </c:pt>
                <c:pt idx="15">
                  <c:v>119.99990588483178</c:v>
                </c:pt>
                <c:pt idx="16">
                  <c:v>119.9998977509654</c:v>
                </c:pt>
                <c:pt idx="17">
                  <c:v>119.99988891414185</c:v>
                </c:pt>
                <c:pt idx="18">
                  <c:v>119.99987931361068</c:v>
                </c:pt>
                <c:pt idx="19">
                  <c:v>119.99986888337168</c:v>
                </c:pt>
                <c:pt idx="20">
                  <c:v>119.99985755172113</c:v>
                </c:pt>
                <c:pt idx="21">
                  <c:v>119.99984524075916</c:v>
                </c:pt>
                <c:pt idx="22">
                  <c:v>119.99983186585416</c:v>
                </c:pt>
                <c:pt idx="23">
                  <c:v>119.99981733506134</c:v>
                </c:pt>
                <c:pt idx="24">
                  <c:v>119.99980154849078</c:v>
                </c:pt>
                <c:pt idx="25">
                  <c:v>119.99978439762108</c:v>
                </c:pt>
                <c:pt idx="26">
                  <c:v>119.99976576455352</c:v>
                </c:pt>
                <c:pt idx="27">
                  <c:v>119.99974552120207</c:v>
                </c:pt>
                <c:pt idx="28">
                  <c:v>119.99972352841331</c:v>
                </c:pt>
                <c:pt idx="29">
                  <c:v>119.99969963501027</c:v>
                </c:pt>
                <c:pt idx="30">
                  <c:v>119.99967367675397</c:v>
                </c:pt>
                <c:pt idx="31">
                  <c:v>119.99964547521502</c:v>
                </c:pt>
                <c:pt idx="32">
                  <c:v>119.99961483654803</c:v>
                </c:pt>
                <c:pt idx="33">
                  <c:v>119.99958155016014</c:v>
                </c:pt>
                <c:pt idx="34">
                  <c:v>119.99954538726456</c:v>
                </c:pt>
                <c:pt idx="35">
                  <c:v>119.99950609930946</c:v>
                </c:pt>
                <c:pt idx="36">
                  <c:v>119.99946341627111</c:v>
                </c:pt>
                <c:pt idx="37">
                  <c:v>119.99941704480005</c:v>
                </c:pt>
                <c:pt idx="38">
                  <c:v>119.99936666620681</c:v>
                </c:pt>
                <c:pt idx="39">
                  <c:v>119.99931193427457</c:v>
                </c:pt>
                <c:pt idx="40">
                  <c:v>119.99925247288269</c:v>
                </c:pt>
                <c:pt idx="41">
                  <c:v>119.99918787342564</c:v>
                </c:pt>
                <c:pt idx="42">
                  <c:v>119.99911769200924</c:v>
                </c:pt>
                <c:pt idx="43">
                  <c:v>119.99904144640553</c:v>
                </c:pt>
                <c:pt idx="44">
                  <c:v>119.99895861274507</c:v>
                </c:pt>
                <c:pt idx="45">
                  <c:v>119.9988686219244</c:v>
                </c:pt>
                <c:pt idx="46">
                  <c:v>119.99877085570432</c:v>
                </c:pt>
                <c:pt idx="47">
                  <c:v>119.99866464247204</c:v>
                </c:pt>
                <c:pt idx="48">
                  <c:v>119.99854925263891</c:v>
                </c:pt>
                <c:pt idx="49">
                  <c:v>119.99842389364213</c:v>
                </c:pt>
                <c:pt idx="50">
                  <c:v>119.99828770451686</c:v>
                </c:pt>
                <c:pt idx="51">
                  <c:v>119.99813975000164</c:v>
                </c:pt>
                <c:pt idx="52">
                  <c:v>119.99797901413774</c:v>
                </c:pt>
                <c:pt idx="53">
                  <c:v>119.99780439331869</c:v>
                </c:pt>
                <c:pt idx="54">
                  <c:v>119.99761468874368</c:v>
                </c:pt>
                <c:pt idx="55">
                  <c:v>119.99740859822376</c:v>
                </c:pt>
                <c:pt idx="56">
                  <c:v>119.99718470728578</c:v>
                </c:pt>
                <c:pt idx="57">
                  <c:v>119.99694147951475</c:v>
                </c:pt>
                <c:pt idx="58">
                  <c:v>119.99667724606988</c:v>
                </c:pt>
                <c:pt idx="59">
                  <c:v>119.99639019430424</c:v>
                </c:pt>
                <c:pt idx="60">
                  <c:v>119.99607835541275</c:v>
                </c:pt>
                <c:pt idx="61">
                  <c:v>119.99573959102618</c:v>
                </c:pt>
                <c:pt idx="62">
                  <c:v>119.99537157866287</c:v>
                </c:pt>
                <c:pt idx="63">
                  <c:v>119.99497179594223</c:v>
                </c:pt>
                <c:pt idx="64">
                  <c:v>119.99453750345624</c:v>
                </c:pt>
                <c:pt idx="65">
                  <c:v>119.99406572618746</c:v>
                </c:pt>
                <c:pt idx="66">
                  <c:v>119.99355323335212</c:v>
                </c:pt>
                <c:pt idx="67">
                  <c:v>119.99299651653854</c:v>
                </c:pt>
                <c:pt idx="68">
                  <c:v>119.99239176599917</c:v>
                </c:pt>
                <c:pt idx="69">
                  <c:v>119.99173484494563</c:v>
                </c:pt>
                <c:pt idx="70">
                  <c:v>119.99102126168219</c:v>
                </c:pt>
                <c:pt idx="71">
                  <c:v>119.99024613940273</c:v>
                </c:pt>
                <c:pt idx="72">
                  <c:v>119.98940418346115</c:v>
                </c:pt>
                <c:pt idx="73">
                  <c:v>119.98848964591245</c:v>
                </c:pt>
                <c:pt idx="74">
                  <c:v>119.98749628710601</c:v>
                </c:pt>
                <c:pt idx="75">
                  <c:v>119.986417334097</c:v>
                </c:pt>
                <c:pt idx="76">
                  <c:v>119.98524543562566</c:v>
                </c:pt>
                <c:pt idx="77">
                  <c:v>119.98397261339632</c:v>
                </c:pt>
                <c:pt idx="78">
                  <c:v>119.98259020937047</c:v>
                </c:pt>
                <c:pt idx="79">
                  <c:v>119.98108882876883</c:v>
                </c:pt>
                <c:pt idx="80">
                  <c:v>119.97945827845859</c:v>
                </c:pt>
                <c:pt idx="81">
                  <c:v>119.97768750038188</c:v>
                </c:pt>
                <c:pt idx="82">
                  <c:v>119.97576449966101</c:v>
                </c:pt>
                <c:pt idx="83">
                  <c:v>119.97367626699673</c:v>
                </c:pt>
                <c:pt idx="84">
                  <c:v>119.9714086949546</c:v>
                </c:pt>
                <c:pt idx="85">
                  <c:v>119.96894648771513</c:v>
                </c:pt>
                <c:pt idx="86">
                  <c:v>119.96627306384561</c:v>
                </c:pt>
                <c:pt idx="87">
                  <c:v>119.9633704516325</c:v>
                </c:pt>
                <c:pt idx="88">
                  <c:v>119.96021917649912</c:v>
                </c:pt>
                <c:pt idx="89">
                  <c:v>119.95679814001988</c:v>
                </c:pt>
                <c:pt idx="90">
                  <c:v>119.95308449003326</c:v>
                </c:pt>
                <c:pt idx="91">
                  <c:v>119.949053481351</c:v>
                </c:pt>
                <c:pt idx="92">
                  <c:v>119.94467832656156</c:v>
                </c:pt>
                <c:pt idx="93">
                  <c:v>119.93993003643426</c:v>
                </c:pt>
                <c:pt idx="94">
                  <c:v>119.9347772494468</c:v>
                </c:pt>
                <c:pt idx="95">
                  <c:v>119.92918604998621</c:v>
                </c:pt>
                <c:pt idx="96">
                  <c:v>119.92311977481295</c:v>
                </c:pt>
                <c:pt idx="97">
                  <c:v>119.91653880743269</c:v>
                </c:pt>
                <c:pt idx="98">
                  <c:v>119.90940036009303</c:v>
                </c:pt>
                <c:pt idx="99">
                  <c:v>119.90165824321619</c:v>
                </c:pt>
                <c:pt idx="100">
                  <c:v>119.89326262219581</c:v>
                </c:pt>
                <c:pt idx="101">
                  <c:v>119.88415976163299</c:v>
                </c:pt>
                <c:pt idx="102">
                  <c:v>119.87429175726382</c:v>
                </c:pt>
                <c:pt idx="103">
                  <c:v>119.86359625604607</c:v>
                </c:pt>
                <c:pt idx="104">
                  <c:v>119.85200616512844</c:v>
                </c:pt>
                <c:pt idx="105">
                  <c:v>119.83944935072743</c:v>
                </c:pt>
                <c:pt idx="106">
                  <c:v>119.82584832829018</c:v>
                </c:pt>
                <c:pt idx="107">
                  <c:v>119.81111994572971</c:v>
                </c:pt>
                <c:pt idx="108">
                  <c:v>119.79517506198739</c:v>
                </c:pt>
                <c:pt idx="109">
                  <c:v>119.77791822370867</c:v>
                </c:pt>
                <c:pt idx="110">
                  <c:v>119.75924734341643</c:v>
                </c:pt>
                <c:pt idx="111">
                  <c:v>119.73905338323053</c:v>
                </c:pt>
                <c:pt idx="112">
                  <c:v>119.71722004891302</c:v>
                </c:pt>
                <c:pt idx="113">
                  <c:v>119.69362349981155</c:v>
                </c:pt>
                <c:pt idx="114">
                  <c:v>119.66813208112211</c:v>
                </c:pt>
                <c:pt idx="115">
                  <c:v>119.64060608578272</c:v>
                </c:pt>
                <c:pt idx="116">
                  <c:v>119.61089755423045</c:v>
                </c:pt>
                <c:pt idx="117">
                  <c:v>119.5788501211747</c:v>
                </c:pt>
                <c:pt idx="118">
                  <c:v>119.54429891943987</c:v>
                </c:pt>
                <c:pt idx="119">
                  <c:v>119.5070705517641</c:v>
                </c:pt>
                <c:pt idx="120">
                  <c:v>119.46698314216965</c:v>
                </c:pt>
                <c:pt idx="121">
                  <c:v>119.42384647908652</c:v>
                </c:pt>
                <c:pt idx="122">
                  <c:v>119.37746226275596</c:v>
                </c:pt>
                <c:pt idx="123">
                  <c:v>119.32762446949356</c:v>
                </c:pt>
                <c:pt idx="124">
                  <c:v>119.27411984508186</c:v>
                </c:pt>
                <c:pt idx="125">
                  <c:v>119.2167285388141</c:v>
                </c:pt>
                <c:pt idx="126">
                  <c:v>119.15522488844813</c:v>
                </c:pt>
                <c:pt idx="127">
                  <c:v>119.08937836449113</c:v>
                </c:pt>
                <c:pt idx="128">
                  <c:v>119.01895467976132</c:v>
                </c:pt>
                <c:pt idx="129">
                  <c:v>118.94371706703782</c:v>
                </c:pt>
                <c:pt idx="130">
                  <c:v>118.86342772380047</c:v>
                </c:pt>
                <c:pt idx="131">
                  <c:v>118.77784941861628</c:v>
                </c:pt>
                <c:pt idx="132">
                  <c:v>118.6867472487169</c:v>
                </c:pt>
                <c:pt idx="133">
                  <c:v>118.58989053285489</c:v>
                </c:pt>
                <c:pt idx="134">
                  <c:v>118.48705481779932</c:v>
                </c:pt>
                <c:pt idx="135">
                  <c:v>118.37802397105273</c:v>
                </c:pt>
                <c:pt idx="136">
                  <c:v>118.26259232680937</c:v>
                </c:pt>
                <c:pt idx="137">
                  <c:v>118.14056684712605</c:v>
                </c:pt>
                <c:pt idx="138">
                  <c:v>118.01176925606106</c:v>
                </c:pt>
                <c:pt idx="139">
                  <c:v>117.87603810146229</c:v>
                </c:pt>
                <c:pt idx="140">
                  <c:v>117.73323069744328</c:v>
                </c:pt>
                <c:pt idx="141">
                  <c:v>117.58322490060381</c:v>
                </c:pt>
                <c:pt idx="142">
                  <c:v>117.42592067488884</c:v>
                </c:pt>
                <c:pt idx="143">
                  <c:v>117.26124140369032</c:v>
                </c:pt>
                <c:pt idx="144">
                  <c:v>117.08913491332736</c:v>
                </c:pt>
                <c:pt idx="145">
                  <c:v>116.90957417921717</c:v>
                </c:pt>
                <c:pt idx="146">
                  <c:v>116.72255769458637</c:v>
                </c:pt>
                <c:pt idx="147">
                  <c:v>116.52810949108755</c:v>
                </c:pt>
                <c:pt idx="148">
                  <c:v>116.3262788107245</c:v>
                </c:pt>
                <c:pt idx="149">
                  <c:v>116.11713943855612</c:v>
                </c:pt>
                <c:pt idx="150">
                  <c:v>115.90078871525181</c:v>
                </c:pt>
                <c:pt idx="151">
                  <c:v>115.67734625724411</c:v>
                </c:pt>
                <c:pt idx="152">
                  <c:v>115.44695241957903</c:v>
                </c:pt>
                <c:pt idx="153">
                  <c:v>115.20976654230031</c:v>
                </c:pt>
                <c:pt idx="154">
                  <c:v>114.96596502513427</c:v>
                </c:pt>
                <c:pt idx="155">
                  <c:v>114.71573927729824</c:v>
                </c:pt>
                <c:pt idx="156">
                  <c:v>114.45929358948322</c:v>
                </c:pt>
                <c:pt idx="157">
                  <c:v>114.19684297360021</c:v>
                </c:pt>
                <c:pt idx="158">
                  <c:v>113.92861101296475</c:v>
                </c:pt>
                <c:pt idx="159">
                  <c:v>113.65482776149206</c:v>
                </c:pt>
                <c:pt idx="160">
                  <c:v>113.37572772551144</c:v>
                </c:pt>
                <c:pt idx="161">
                  <c:v>113.0915479562895</c:v>
                </c:pt>
                <c:pt idx="162">
                  <c:v>112.80252627558382</c:v>
                </c:pt>
                <c:pt idx="163">
                  <c:v>112.50889965080481</c:v>
                </c:pt>
                <c:pt idx="164">
                  <c:v>112.2109027308621</c:v>
                </c:pt>
                <c:pt idx="165">
                  <c:v>111.90876654870353</c:v>
                </c:pt>
                <c:pt idx="166">
                  <c:v>111.60271739203463</c:v>
                </c:pt>
                <c:pt idx="167">
                  <c:v>111.29297583982265</c:v>
                </c:pt>
                <c:pt idx="168">
                  <c:v>110.9797559589725</c:v>
                </c:pt>
                <c:pt idx="169">
                  <c:v>110.66326465301242</c:v>
                </c:pt>
                <c:pt idx="170">
                  <c:v>110.34370115271474</c:v>
                </c:pt>
                <c:pt idx="171">
                  <c:v>110.02125663725184</c:v>
                </c:pt>
                <c:pt idx="172">
                  <c:v>109.69611397368027</c:v>
                </c:pt>
                <c:pt idx="173">
                  <c:v>109.36844756219025</c:v>
                </c:pt>
                <c:pt idx="174">
                  <c:v>109.03842327457049</c:v>
                </c:pt>
                <c:pt idx="175">
                  <c:v>108.70619847365413</c:v>
                </c:pt>
                <c:pt idx="176">
                  <c:v>108.37192210205323</c:v>
                </c:pt>
                <c:pt idx="177">
                  <c:v>108.03573482920292</c:v>
                </c:pt>
                <c:pt idx="178">
                  <c:v>107.69776924656072</c:v>
                </c:pt>
                <c:pt idx="179">
                  <c:v>107.35815010169861</c:v>
                </c:pt>
                <c:pt idx="180">
                  <c:v>107.01699456294811</c:v>
                </c:pt>
                <c:pt idx="181">
                  <c:v>106.67441250717879</c:v>
                </c:pt>
                <c:pt idx="182">
                  <c:v>106.33050682418578</c:v>
                </c:pt>
                <c:pt idx="183">
                  <c:v>105.98537373201744</c:v>
                </c:pt>
                <c:pt idx="184">
                  <c:v>105.63910309837267</c:v>
                </c:pt>
                <c:pt idx="185">
                  <c:v>105.29177876393688</c:v>
                </c:pt>
                <c:pt idx="186">
                  <c:v>104.94347886419726</c:v>
                </c:pt>
                <c:pt idx="187">
                  <c:v>104.59427614688499</c:v>
                </c:pt>
                <c:pt idx="188">
                  <c:v>104.24423828272937</c:v>
                </c:pt>
                <c:pt idx="189">
                  <c:v>103.89342816768654</c:v>
                </c:pt>
                <c:pt idx="190">
                  <c:v>103.5419042152181</c:v>
                </c:pt>
                <c:pt idx="191">
                  <c:v>103.1897206375572</c:v>
                </c:pt>
                <c:pt idx="192">
                  <c:v>102.83692771520421</c:v>
                </c:pt>
                <c:pt idx="193">
                  <c:v>102.48357205415714</c:v>
                </c:pt>
                <c:pt idx="194">
                  <c:v>102.12969683060163</c:v>
                </c:pt>
                <c:pt idx="195">
                  <c:v>101.77534202296478</c:v>
                </c:pt>
                <c:pt idx="196">
                  <c:v>101.42054463139091</c:v>
                </c:pt>
                <c:pt idx="197">
                  <c:v>101.06533888481395</c:v>
                </c:pt>
                <c:pt idx="198">
                  <c:v>100.70975643590019</c:v>
                </c:pt>
                <c:pt idx="199">
                  <c:v>100.35382654420954</c:v>
                </c:pt>
                <c:pt idx="200">
                  <c:v>99.997576247979026</c:v>
                </c:pt>
                <c:pt idx="201">
                  <c:v>99.64103052497542</c:v>
                </c:pt>
                <c:pt idx="202">
                  <c:v>99.284212442891246</c:v>
                </c:pt>
                <c:pt idx="203">
                  <c:v>98.927143299775992</c:v>
                </c:pt>
                <c:pt idx="204">
                  <c:v>98.569842755004885</c:v>
                </c:pt>
                <c:pt idx="205">
                  <c:v>98.212328951286807</c:v>
                </c:pt>
                <c:pt idx="206">
                  <c:v>97.854618628210645</c:v>
                </c:pt>
                <c:pt idx="207">
                  <c:v>97.496727227820259</c:v>
                </c:pt>
                <c:pt idx="208">
                  <c:v>97.138668992694647</c:v>
                </c:pt>
                <c:pt idx="209">
                  <c:v>96.780457056996326</c:v>
                </c:pt>
                <c:pt idx="210">
                  <c:v>96.422103530931935</c:v>
                </c:pt>
                <c:pt idx="211">
                  <c:v>96.063619579053125</c:v>
                </c:pt>
                <c:pt idx="212">
                  <c:v>95.705015492802488</c:v>
                </c:pt>
                <c:pt idx="213">
                  <c:v>95.346300757693228</c:v>
                </c:pt>
                <c:pt idx="214">
                  <c:v>94.987484115487291</c:v>
                </c:pt>
                <c:pt idx="215">
                  <c:v>94.628573621719795</c:v>
                </c:pt>
                <c:pt idx="216">
                  <c:v>94.26957669889515</c:v>
                </c:pt>
                <c:pt idx="217">
                  <c:v>93.910500185662158</c:v>
                </c:pt>
                <c:pt idx="218">
                  <c:v>93.551350382256459</c:v>
                </c:pt>
                <c:pt idx="219">
                  <c:v>93.192133092479793</c:v>
                </c:pt>
                <c:pt idx="220">
                  <c:v>92.832853662469219</c:v>
                </c:pt>
                <c:pt idx="221">
                  <c:v>92.473517016491385</c:v>
                </c:pt>
                <c:pt idx="222">
                  <c:v>92.114127689982752</c:v>
                </c:pt>
                <c:pt idx="223">
                  <c:v>91.754689860040415</c:v>
                </c:pt>
                <c:pt idx="224">
                  <c:v>91.395207373553816</c:v>
                </c:pt>
                <c:pt idx="225">
                  <c:v>91.035683773156236</c:v>
                </c:pt>
                <c:pt idx="226">
                  <c:v>90.676122321159269</c:v>
                </c:pt>
                <c:pt idx="227">
                  <c:v>90.316526021624824</c:v>
                </c:pt>
                <c:pt idx="228">
                  <c:v>89.956897640715454</c:v>
                </c:pt>
                <c:pt idx="229">
                  <c:v>89.597239725455609</c:v>
                </c:pt>
                <c:pt idx="230">
                  <c:v>89.237554621025211</c:v>
                </c:pt>
                <c:pt idx="231">
                  <c:v>88.877844486698876</c:v>
                </c:pt>
                <c:pt idx="232">
                  <c:v>88.518111310534593</c:v>
                </c:pt>
                <c:pt idx="233">
                  <c:v>88.15835692290969</c:v>
                </c:pt>
                <c:pt idx="234">
                  <c:v>87.798583008992765</c:v>
                </c:pt>
                <c:pt idx="235">
                  <c:v>87.438791120234086</c:v>
                </c:pt>
                <c:pt idx="236">
                  <c:v>87.078982684951569</c:v>
                </c:pt>
                <c:pt idx="237">
                  <c:v>86.719159018082337</c:v>
                </c:pt>
                <c:pt idx="238">
                  <c:v>86.35932133016513</c:v>
                </c:pt>
                <c:pt idx="239">
                  <c:v>85.999470735613954</c:v>
                </c:pt>
                <c:pt idx="240">
                  <c:v>85.639608260338264</c:v>
                </c:pt>
                <c:pt idx="241">
                  <c:v>85.279734848760995</c:v>
                </c:pt>
                <c:pt idx="242">
                  <c:v>84.919851370281776</c:v>
                </c:pt>
                <c:pt idx="243">
                  <c:v>84.559958625228845</c:v>
                </c:pt>
                <c:pt idx="244">
                  <c:v>84.200057350340188</c:v>
                </c:pt>
                <c:pt idx="245">
                  <c:v>83.840148223810203</c:v>
                </c:pt>
                <c:pt idx="246">
                  <c:v>83.480231869937356</c:v>
                </c:pt>
                <c:pt idx="247">
                  <c:v>83.120308863403238</c:v>
                </c:pt>
                <c:pt idx="248">
                  <c:v>82.760379733212361</c:v>
                </c:pt>
                <c:pt idx="249">
                  <c:v>82.400444966320009</c:v>
                </c:pt>
                <c:pt idx="250">
                  <c:v>82.040505010971941</c:v>
                </c:pt>
                <c:pt idx="251">
                  <c:v>81.680560279779954</c:v>
                </c:pt>
                <c:pt idx="252">
                  <c:v>81.320611152552189</c:v>
                </c:pt>
                <c:pt idx="253">
                  <c:v>80.960657978900358</c:v>
                </c:pt>
                <c:pt idx="254">
                  <c:v>80.600701080638686</c:v>
                </c:pt>
                <c:pt idx="255">
                  <c:v>80.240740753993379</c:v>
                </c:pt>
                <c:pt idx="256">
                  <c:v>79.880777271636049</c:v>
                </c:pt>
                <c:pt idx="257">
                  <c:v>79.520810884555985</c:v>
                </c:pt>
                <c:pt idx="258">
                  <c:v>79.160841823783713</c:v>
                </c:pt>
                <c:pt idx="259">
                  <c:v>78.800870301977398</c:v>
                </c:pt>
                <c:pt idx="260">
                  <c:v>78.44089651488359</c:v>
                </c:pt>
                <c:pt idx="261">
                  <c:v>78.080920642681789</c:v>
                </c:pt>
                <c:pt idx="262">
                  <c:v>77.72094285122175</c:v>
                </c:pt>
                <c:pt idx="263">
                  <c:v>77.360963293163209</c:v>
                </c:pt>
                <c:pt idx="264">
                  <c:v>77.000982109024505</c:v>
                </c:pt>
                <c:pt idx="265">
                  <c:v>76.640999428148078</c:v>
                </c:pt>
                <c:pt idx="266">
                  <c:v>76.281015369588928</c:v>
                </c:pt>
                <c:pt idx="267">
                  <c:v>75.921030042933111</c:v>
                </c:pt>
                <c:pt idx="268">
                  <c:v>75.561043549050254</c:v>
                </c:pt>
                <c:pt idx="269">
                  <c:v>75.201055980787174</c:v>
                </c:pt>
                <c:pt idx="270">
                  <c:v>74.841067423605537</c:v>
                </c:pt>
                <c:pt idx="271">
                  <c:v>74.481077956169401</c:v>
                </c:pt>
                <c:pt idx="272">
                  <c:v>74.121087650885883</c:v>
                </c:pt>
                <c:pt idx="273">
                  <c:v>73.761096574402643</c:v>
                </c:pt>
                <c:pt idx="274">
                  <c:v>73.401104788066064</c:v>
                </c:pt>
                <c:pt idx="275">
                  <c:v>73.04111234834275</c:v>
                </c:pt>
                <c:pt idx="276">
                  <c:v>72.681119307207837</c:v>
                </c:pt>
                <c:pt idx="277">
                  <c:v>72.321125712502038</c:v>
                </c:pt>
                <c:pt idx="278">
                  <c:v>71.961131608260757</c:v>
                </c:pt>
                <c:pt idx="279">
                  <c:v>71.601137035016365</c:v>
                </c:pt>
                <c:pt idx="280">
                  <c:v>71.241142030077242</c:v>
                </c:pt>
                <c:pt idx="281">
                  <c:v>70.881146627783977</c:v>
                </c:pt>
                <c:pt idx="282">
                  <c:v>70.521150859745518</c:v>
                </c:pt>
                <c:pt idx="283">
                  <c:v>70.161154755056302</c:v>
                </c:pt>
                <c:pt idx="284">
                  <c:v>69.801158340496528</c:v>
                </c:pt>
                <c:pt idx="285">
                  <c:v>69.441161640716089</c:v>
                </c:pt>
                <c:pt idx="286">
                  <c:v>69.081164678403979</c:v>
                </c:pt>
                <c:pt idx="287">
                  <c:v>68.721167474444329</c:v>
                </c:pt>
                <c:pt idx="288">
                  <c:v>68.361170048060117</c:v>
                </c:pt>
                <c:pt idx="289">
                  <c:v>68.001172416944996</c:v>
                </c:pt>
                <c:pt idx="290">
                  <c:v>67.641174597385231</c:v>
                </c:pt>
                <c:pt idx="291">
                  <c:v>67.281176604371467</c:v>
                </c:pt>
                <c:pt idx="292">
                  <c:v>66.921178451701877</c:v>
                </c:pt>
                <c:pt idx="293">
                  <c:v>66.561180152077114</c:v>
                </c:pt>
                <c:pt idx="294">
                  <c:v>66.201181717187325</c:v>
                </c:pt>
                <c:pt idx="295">
                  <c:v>65.841183157792827</c:v>
                </c:pt>
                <c:pt idx="296">
                  <c:v>65.481184483798003</c:v>
                </c:pt>
                <c:pt idx="297">
                  <c:v>65.121185704319245</c:v>
                </c:pt>
                <c:pt idx="298">
                  <c:v>64.761186827747807</c:v>
                </c:pt>
                <c:pt idx="299">
                  <c:v>64.401187861807387</c:v>
                </c:pt>
                <c:pt idx="300">
                  <c:v>64.041188813607292</c:v>
                </c:pt>
                <c:pt idx="301">
                  <c:v>63.681189689691365</c:v>
                </c:pt>
                <c:pt idx="302">
                  <c:v>63.321190496082664</c:v>
                </c:pt>
                <c:pt idx="303">
                  <c:v>62.961191238325355</c:v>
                </c:pt>
                <c:pt idx="304">
                  <c:v>62.601191921522442</c:v>
                </c:pt>
                <c:pt idx="305">
                  <c:v>62.241192550370961</c:v>
                </c:pt>
                <c:pt idx="306">
                  <c:v>61.881193129194401</c:v>
                </c:pt>
                <c:pt idx="307">
                  <c:v>61.521193661972248</c:v>
                </c:pt>
                <c:pt idx="308">
                  <c:v>61.161194152367464</c:v>
                </c:pt>
                <c:pt idx="309">
                  <c:v>60.801194603751625</c:v>
                </c:pt>
                <c:pt idx="310">
                  <c:v>60.441195019227926</c:v>
                </c:pt>
                <c:pt idx="311">
                  <c:v>60.081195401653041</c:v>
                </c:pt>
                <c:pt idx="312">
                  <c:v>59.721195753656062</c:v>
                </c:pt>
                <c:pt idx="313">
                  <c:v>59.361196077657056</c:v>
                </c:pt>
                <c:pt idx="314">
                  <c:v>59.001196375883744</c:v>
                </c:pt>
                <c:pt idx="315">
                  <c:v>58.641196650386398</c:v>
                </c:pt>
                <c:pt idx="316">
                  <c:v>58.281196903052219</c:v>
                </c:pt>
                <c:pt idx="317">
                  <c:v>57.921197135618357</c:v>
                </c:pt>
                <c:pt idx="318">
                  <c:v>57.561197349683823</c:v>
                </c:pt>
                <c:pt idx="319">
                  <c:v>57.201197546720266</c:v>
                </c:pt>
                <c:pt idx="320">
                  <c:v>56.841197728082378</c:v>
                </c:pt>
                <c:pt idx="321">
                  <c:v>56.48119789501709</c:v>
                </c:pt>
                <c:pt idx="322">
                  <c:v>56.121198048671999</c:v>
                </c:pt>
                <c:pt idx="323">
                  <c:v>55.761198190103691</c:v>
                </c:pt>
                <c:pt idx="324">
                  <c:v>55.401198320284422</c:v>
                </c:pt>
                <c:pt idx="325">
                  <c:v>55.041198440109227</c:v>
                </c:pt>
                <c:pt idx="326">
                  <c:v>54.681198550401902</c:v>
                </c:pt>
                <c:pt idx="327">
                  <c:v>54.321198651920753</c:v>
                </c:pt>
                <c:pt idx="328">
                  <c:v>53.961198745363703</c:v>
                </c:pt>
                <c:pt idx="329">
                  <c:v>53.601198831373281</c:v>
                </c:pt>
                <c:pt idx="330">
                  <c:v>53.241198910540746</c:v>
                </c:pt>
                <c:pt idx="331">
                  <c:v>52.881198983410407</c:v>
                </c:pt>
                <c:pt idx="332">
                  <c:v>52.521199050483261</c:v>
                </c:pt>
                <c:pt idx="333">
                  <c:v>52.161199112220409</c:v>
                </c:pt>
                <c:pt idx="334">
                  <c:v>51.801199169046342</c:v>
                </c:pt>
                <c:pt idx="335">
                  <c:v>51.441199221351788</c:v>
                </c:pt>
                <c:pt idx="336">
                  <c:v>51.081199269496295</c:v>
                </c:pt>
                <c:pt idx="337">
                  <c:v>50.721199313810885</c:v>
                </c:pt>
                <c:pt idx="338">
                  <c:v>50.361199354600274</c:v>
                </c:pt>
                <c:pt idx="339">
                  <c:v>50.001199392144784</c:v>
                </c:pt>
                <c:pt idx="340">
                  <c:v>49.641199426702649</c:v>
                </c:pt>
                <c:pt idx="341">
                  <c:v>49.281199458511409</c:v>
                </c:pt>
                <c:pt idx="342">
                  <c:v>48.921199487789764</c:v>
                </c:pt>
                <c:pt idx="343">
                  <c:v>48.561199514739037</c:v>
                </c:pt>
                <c:pt idx="344">
                  <c:v>48.201199539544476</c:v>
                </c:pt>
                <c:pt idx="345">
                  <c:v>47.84119956237663</c:v>
                </c:pt>
                <c:pt idx="346">
                  <c:v>47.48119958339246</c:v>
                </c:pt>
                <c:pt idx="347">
                  <c:v>47.121199602736503</c:v>
                </c:pt>
                <c:pt idx="348">
                  <c:v>46.761199620541696</c:v>
                </c:pt>
                <c:pt idx="349">
                  <c:v>46.401199636930464</c:v>
                </c:pt>
                <c:pt idx="350">
                  <c:v>46.041199652015521</c:v>
                </c:pt>
                <c:pt idx="351">
                  <c:v>45.68119966590055</c:v>
                </c:pt>
                <c:pt idx="352">
                  <c:v>45.321199678680991</c:v>
                </c:pt>
                <c:pt idx="353">
                  <c:v>44.961199690444786</c:v>
                </c:pt>
                <c:pt idx="354">
                  <c:v>44.601199701272741</c:v>
                </c:pt>
                <c:pt idx="355">
                  <c:v>44.241199711239332</c:v>
                </c:pt>
                <c:pt idx="356">
                  <c:v>43.881199720413086</c:v>
                </c:pt>
                <c:pt idx="357">
                  <c:v>43.521199728857098</c:v>
                </c:pt>
                <c:pt idx="358">
                  <c:v>43.161199736629314</c:v>
                </c:pt>
                <c:pt idx="359">
                  <c:v>42.801199743783258</c:v>
                </c:pt>
                <c:pt idx="360">
                  <c:v>42.441199750368142</c:v>
                </c:pt>
                <c:pt idx="361">
                  <c:v>42.081199756429214</c:v>
                </c:pt>
                <c:pt idx="362">
                  <c:v>41.721199762008084</c:v>
                </c:pt>
                <c:pt idx="363">
                  <c:v>41.361199767143177</c:v>
                </c:pt>
                <c:pt idx="364">
                  <c:v>41.001199771869743</c:v>
                </c:pt>
                <c:pt idx="365">
                  <c:v>40.641199776220276</c:v>
                </c:pt>
                <c:pt idx="366">
                  <c:v>40.281199780224767</c:v>
                </c:pt>
                <c:pt idx="367">
                  <c:v>39.921199783910723</c:v>
                </c:pt>
                <c:pt idx="368">
                  <c:v>39.561199787303408</c:v>
                </c:pt>
                <c:pt idx="369">
                  <c:v>39.201199790426259</c:v>
                </c:pt>
                <c:pt idx="370">
                  <c:v>38.841199793300596</c:v>
                </c:pt>
                <c:pt idx="371">
                  <c:v>38.48119979594636</c:v>
                </c:pt>
                <c:pt idx="372">
                  <c:v>38.121199798381625</c:v>
                </c:pt>
                <c:pt idx="373">
                  <c:v>37.76119980062316</c:v>
                </c:pt>
                <c:pt idx="374">
                  <c:v>37.401199802686392</c:v>
                </c:pt>
                <c:pt idx="375">
                  <c:v>37.04119980458551</c:v>
                </c:pt>
                <c:pt idx="376">
                  <c:v>36.681199806333517</c:v>
                </c:pt>
                <c:pt idx="377">
                  <c:v>36.321199807942477</c:v>
                </c:pt>
                <c:pt idx="378">
                  <c:v>35.961199809423448</c:v>
                </c:pt>
                <c:pt idx="379">
                  <c:v>35.601199810786625</c:v>
                </c:pt>
                <c:pt idx="380">
                  <c:v>35.24119981204133</c:v>
                </c:pt>
                <c:pt idx="381">
                  <c:v>34.881199813196218</c:v>
                </c:pt>
                <c:pt idx="382">
                  <c:v>34.52119981425929</c:v>
                </c:pt>
                <c:pt idx="383">
                  <c:v>34.161199815237723</c:v>
                </c:pt>
                <c:pt idx="384">
                  <c:v>33.801199816138372</c:v>
                </c:pt>
                <c:pt idx="385">
                  <c:v>33.441199816967369</c:v>
                </c:pt>
                <c:pt idx="386">
                  <c:v>33.081199817730393</c:v>
                </c:pt>
                <c:pt idx="387">
                  <c:v>32.721199818432709</c:v>
                </c:pt>
                <c:pt idx="388">
                  <c:v>32.361199819079189</c:v>
                </c:pt>
                <c:pt idx="389">
                  <c:v>32.001199819674262</c:v>
                </c:pt>
                <c:pt idx="390">
                  <c:v>31.641199820221932</c:v>
                </c:pt>
                <c:pt idx="391">
                  <c:v>31.281199820726094</c:v>
                </c:pt>
                <c:pt idx="392">
                  <c:v>30.921199821190104</c:v>
                </c:pt>
                <c:pt idx="393">
                  <c:v>30.561199821617233</c:v>
                </c:pt>
                <c:pt idx="394">
                  <c:v>30.201199822010363</c:v>
                </c:pt>
                <c:pt idx="395">
                  <c:v>29.841199822372253</c:v>
                </c:pt>
                <c:pt idx="396">
                  <c:v>29.481199822705303</c:v>
                </c:pt>
                <c:pt idx="397">
                  <c:v>29.121199823011903</c:v>
                </c:pt>
                <c:pt idx="398">
                  <c:v>28.761199823294081</c:v>
                </c:pt>
                <c:pt idx="399">
                  <c:v>28.401199823553842</c:v>
                </c:pt>
                <c:pt idx="400">
                  <c:v>28.04119982379293</c:v>
                </c:pt>
                <c:pt idx="401">
                  <c:v>27.681199824012985</c:v>
                </c:pt>
                <c:pt idx="402">
                  <c:v>27.321199824215544</c:v>
                </c:pt>
                <c:pt idx="403">
                  <c:v>26.961199824401952</c:v>
                </c:pt>
                <c:pt idx="404">
                  <c:v>26.601199824573577</c:v>
                </c:pt>
                <c:pt idx="405">
                  <c:v>26.241199824731538</c:v>
                </c:pt>
                <c:pt idx="406">
                  <c:v>25.881199824876951</c:v>
                </c:pt>
                <c:pt idx="407">
                  <c:v>25.52119982501079</c:v>
                </c:pt>
                <c:pt idx="408">
                  <c:v>25.161199825133981</c:v>
                </c:pt>
                <c:pt idx="409">
                  <c:v>24.80119982524733</c:v>
                </c:pt>
                <c:pt idx="410">
                  <c:v>24.441199825351738</c:v>
                </c:pt>
                <c:pt idx="411">
                  <c:v>24.081199825447761</c:v>
                </c:pt>
                <c:pt idx="412">
                  <c:v>23.721199825536203</c:v>
                </c:pt>
                <c:pt idx="413">
                  <c:v>23.361199825617568</c:v>
                </c:pt>
                <c:pt idx="414">
                  <c:v>23.001199825692524</c:v>
                </c:pt>
                <c:pt idx="415">
                  <c:v>22.641199825761422</c:v>
                </c:pt>
                <c:pt idx="416">
                  <c:v>22.281199825824892</c:v>
                </c:pt>
                <c:pt idx="417">
                  <c:v>21.921199825883342</c:v>
                </c:pt>
                <c:pt idx="418">
                  <c:v>21.561199825937095</c:v>
                </c:pt>
                <c:pt idx="419">
                  <c:v>21.201199825986595</c:v>
                </c:pt>
                <c:pt idx="420">
                  <c:v>20.841199826032121</c:v>
                </c:pt>
                <c:pt idx="421">
                  <c:v>20.481199826074082</c:v>
                </c:pt>
                <c:pt idx="422">
                  <c:v>20.121199826112676</c:v>
                </c:pt>
                <c:pt idx="423">
                  <c:v>19.761199826148232</c:v>
                </c:pt>
                <c:pt idx="424">
                  <c:v>19.401199826180878</c:v>
                </c:pt>
                <c:pt idx="425">
                  <c:v>19.041199826210971</c:v>
                </c:pt>
                <c:pt idx="426">
                  <c:v>18.681199826238668</c:v>
                </c:pt>
                <c:pt idx="427">
                  <c:v>18.321199826264213</c:v>
                </c:pt>
                <c:pt idx="428">
                  <c:v>17.961199826287636</c:v>
                </c:pt>
                <c:pt idx="429">
                  <c:v>17.601199826309319</c:v>
                </c:pt>
                <c:pt idx="430">
                  <c:v>17.241199826329158</c:v>
                </c:pt>
                <c:pt idx="431">
                  <c:v>16.881199826347476</c:v>
                </c:pt>
                <c:pt idx="432">
                  <c:v>16.521199826364324</c:v>
                </c:pt>
                <c:pt idx="433">
                  <c:v>16.1611998263798</c:v>
                </c:pt>
                <c:pt idx="434">
                  <c:v>15.801199826394118</c:v>
                </c:pt>
                <c:pt idx="435">
                  <c:v>15.441199826407242</c:v>
                </c:pt>
                <c:pt idx="436">
                  <c:v>15.081199826419361</c:v>
                </c:pt>
                <c:pt idx="437">
                  <c:v>14.721199826430439</c:v>
                </c:pt>
                <c:pt idx="438">
                  <c:v>14.361199826440705</c:v>
                </c:pt>
                <c:pt idx="439">
                  <c:v>14.001199826450128</c:v>
                </c:pt>
                <c:pt idx="440">
                  <c:v>13.641199826458806</c:v>
                </c:pt>
                <c:pt idx="441">
                  <c:v>13.281199826466811</c:v>
                </c:pt>
                <c:pt idx="442">
                  <c:v>12.921199826474165</c:v>
                </c:pt>
                <c:pt idx="443">
                  <c:v>12.561199826480909</c:v>
                </c:pt>
                <c:pt idx="444">
                  <c:v>12.20119982648715</c:v>
                </c:pt>
                <c:pt idx="445">
                  <c:v>11.8411998264929</c:v>
                </c:pt>
                <c:pt idx="446">
                  <c:v>11.481199826498177</c:v>
                </c:pt>
                <c:pt idx="447">
                  <c:v>11.121199826503045</c:v>
                </c:pt>
                <c:pt idx="448">
                  <c:v>10.761199826507477</c:v>
                </c:pt>
                <c:pt idx="449">
                  <c:v>10.401199826511608</c:v>
                </c:pt>
                <c:pt idx="450">
                  <c:v>10.041199826515401</c:v>
                </c:pt>
                <c:pt idx="451">
                  <c:v>9.681199826518883</c:v>
                </c:pt>
                <c:pt idx="452">
                  <c:v>9.3211998265220846</c:v>
                </c:pt>
                <c:pt idx="453">
                  <c:v>8.9611998265250712</c:v>
                </c:pt>
                <c:pt idx="454">
                  <c:v>8.6011998265277647</c:v>
                </c:pt>
                <c:pt idx="455">
                  <c:v>8.241199826530293</c:v>
                </c:pt>
                <c:pt idx="456">
                  <c:v>7.8811998265326046</c:v>
                </c:pt>
                <c:pt idx="457">
                  <c:v>7.5211998265347155</c:v>
                </c:pt>
                <c:pt idx="458">
                  <c:v>7.1611998265366683</c:v>
                </c:pt>
                <c:pt idx="459">
                  <c:v>6.8011998265384523</c:v>
                </c:pt>
                <c:pt idx="460">
                  <c:v>6.4411998265401094</c:v>
                </c:pt>
                <c:pt idx="461">
                  <c:v>6.0811998265416314</c:v>
                </c:pt>
                <c:pt idx="462">
                  <c:v>5.7211998265430486</c:v>
                </c:pt>
                <c:pt idx="463">
                  <c:v>5.3611998265443166</c:v>
                </c:pt>
                <c:pt idx="464">
                  <c:v>5.0011998265455144</c:v>
                </c:pt>
                <c:pt idx="465">
                  <c:v>4.6411998265465897</c:v>
                </c:pt>
                <c:pt idx="466">
                  <c:v>4.2811998265476277</c:v>
                </c:pt>
                <c:pt idx="467">
                  <c:v>3.9211998265485049</c:v>
                </c:pt>
                <c:pt idx="468">
                  <c:v>3.5611998265493616</c:v>
                </c:pt>
                <c:pt idx="469">
                  <c:v>3.2011998265501598</c:v>
                </c:pt>
                <c:pt idx="470">
                  <c:v>2.841199826550902</c:v>
                </c:pt>
                <c:pt idx="471">
                  <c:v>2.4811998265515447</c:v>
                </c:pt>
                <c:pt idx="472">
                  <c:v>2.1211998265522096</c:v>
                </c:pt>
                <c:pt idx="473">
                  <c:v>1.7611998265527073</c:v>
                </c:pt>
                <c:pt idx="474">
                  <c:v>1.4011998265532521</c:v>
                </c:pt>
                <c:pt idx="475">
                  <c:v>1.0411998265537372</c:v>
                </c:pt>
                <c:pt idx="476">
                  <c:v>0.6811998265541499</c:v>
                </c:pt>
                <c:pt idx="477">
                  <c:v>0.32119982655458268</c:v>
                </c:pt>
                <c:pt idx="478">
                  <c:v>-3.8800173445061689E-2</c:v>
                </c:pt>
                <c:pt idx="479">
                  <c:v>-0.39880017344466562</c:v>
                </c:pt>
                <c:pt idx="480">
                  <c:v>-0.75880017344435813</c:v>
                </c:pt>
                <c:pt idx="481">
                  <c:v>-1.1188001734441049</c:v>
                </c:pt>
                <c:pt idx="482">
                  <c:v>-1.4788001734438294</c:v>
                </c:pt>
                <c:pt idx="483">
                  <c:v>-1.8388001734436048</c:v>
                </c:pt>
                <c:pt idx="484">
                  <c:v>-2.1988001734433631</c:v>
                </c:pt>
                <c:pt idx="485">
                  <c:v>-2.5588001734431458</c:v>
                </c:pt>
                <c:pt idx="486">
                  <c:v>-2.9188001734429978</c:v>
                </c:pt>
                <c:pt idx="487">
                  <c:v>-3.2788001734427796</c:v>
                </c:pt>
                <c:pt idx="488">
                  <c:v>-3.6388001734426072</c:v>
                </c:pt>
                <c:pt idx="489">
                  <c:v>-3.9988001734424996</c:v>
                </c:pt>
                <c:pt idx="490">
                  <c:v>-4.358800173442348</c:v>
                </c:pt>
                <c:pt idx="491">
                  <c:v>-4.7188001734422151</c:v>
                </c:pt>
                <c:pt idx="492">
                  <c:v>-5.0788001734420725</c:v>
                </c:pt>
                <c:pt idx="493">
                  <c:v>-5.4388001734420097</c:v>
                </c:pt>
                <c:pt idx="494">
                  <c:v>-5.7988001734418742</c:v>
                </c:pt>
                <c:pt idx="495">
                  <c:v>-6.1588001734418096</c:v>
                </c:pt>
                <c:pt idx="496">
                  <c:v>-6.5188001734417123</c:v>
                </c:pt>
                <c:pt idx="497">
                  <c:v>-6.8788001734416602</c:v>
                </c:pt>
                <c:pt idx="498">
                  <c:v>-7.2388001734415734</c:v>
                </c:pt>
                <c:pt idx="499">
                  <c:v>-7.5988001734414876</c:v>
                </c:pt>
                <c:pt idx="500">
                  <c:v>-7.9588001734414471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A4-4501-A201-05F72FE5D12B}"/>
            </c:ext>
          </c:extLst>
        </c:ser>
        <c:ser>
          <c:idx val="3"/>
          <c:order val="3"/>
          <c:tx>
            <c:v>tia phase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Calculations!$N$3:$N$503</c:f>
              <c:numCache>
                <c:formatCode>0.00E+00</c:formatCode>
                <c:ptCount val="501"/>
                <c:pt idx="0">
                  <c:v>1</c:v>
                </c:pt>
                <c:pt idx="1">
                  <c:v>1.0423174293933042</c:v>
                </c:pt>
                <c:pt idx="2">
                  <c:v>1.0864256236170655</c:v>
                </c:pt>
                <c:pt idx="3">
                  <c:v>1.132400363235557</c:v>
                </c:pt>
                <c:pt idx="4">
                  <c:v>1.1803206356517297</c:v>
                </c:pt>
                <c:pt idx="5">
                  <c:v>1.2302687708123816</c:v>
                </c:pt>
                <c:pt idx="6">
                  <c:v>1.2823305826560214</c:v>
                </c:pt>
                <c:pt idx="7">
                  <c:v>1.3365955165464423</c:v>
                </c:pt>
                <c:pt idx="8">
                  <c:v>1.3931568029453032</c:v>
                </c:pt>
                <c:pt idx="9">
                  <c:v>1.4521116175877422</c:v>
                </c:pt>
                <c:pt idx="10">
                  <c:v>1.5135612484362082</c:v>
                </c:pt>
                <c:pt idx="11">
                  <c:v>1.5776112696993485</c:v>
                </c:pt>
                <c:pt idx="12">
                  <c:v>1.6443717232149315</c:v>
                </c:pt>
                <c:pt idx="13">
                  <c:v>1.7139573075084251</c:v>
                </c:pt>
                <c:pt idx="14">
                  <c:v>1.7864875748520508</c:v>
                </c:pt>
                <c:pt idx="15">
                  <c:v>1.8620871366628673</c:v>
                </c:pt>
                <c:pt idx="16">
                  <c:v>1.9408858775927782</c:v>
                </c:pt>
                <c:pt idx="17">
                  <c:v>2.0230191786782714</c:v>
                </c:pt>
                <c:pt idx="18">
                  <c:v>2.1086281499332893</c:v>
                </c:pt>
                <c:pt idx="19">
                  <c:v>2.1978598727848246</c:v>
                </c:pt>
                <c:pt idx="20">
                  <c:v>2.2908676527677732</c:v>
                </c:pt>
                <c:pt idx="21">
                  <c:v>2.3878112829131779</c:v>
                </c:pt>
                <c:pt idx="22">
                  <c:v>2.4888573182823905</c:v>
                </c:pt>
                <c:pt idx="23">
                  <c:v>2.5941793621188141</c:v>
                </c:pt>
                <c:pt idx="24">
                  <c:v>2.7039583641088436</c:v>
                </c:pt>
                <c:pt idx="25">
                  <c:v>2.8183829312644537</c:v>
                </c:pt>
                <c:pt idx="26">
                  <c:v>2.9376496519615305</c:v>
                </c:pt>
                <c:pt idx="27">
                  <c:v>3.0619634336906767</c:v>
                </c:pt>
                <c:pt idx="28">
                  <c:v>3.1915378551007616</c:v>
                </c:pt>
                <c:pt idx="29">
                  <c:v>3.3265955329400452</c:v>
                </c:pt>
                <c:pt idx="30">
                  <c:v>3.4673685045253162</c:v>
                </c:pt>
                <c:pt idx="31">
                  <c:v>3.6140986263961326</c:v>
                </c:pt>
                <c:pt idx="32">
                  <c:v>3.7670379898390891</c:v>
                </c:pt>
                <c:pt idx="33">
                  <c:v>3.9264493539959986</c:v>
                </c:pt>
                <c:pt idx="34">
                  <c:v>4.0926065973001089</c:v>
                </c:pt>
                <c:pt idx="35">
                  <c:v>4.2657951880159271</c:v>
                </c:pt>
                <c:pt idx="36">
                  <c:v>4.4463126746910868</c:v>
                </c:pt>
                <c:pt idx="37">
                  <c:v>4.63446919736288</c:v>
                </c:pt>
                <c:pt idx="38">
                  <c:v>4.8305880203977258</c:v>
                </c:pt>
                <c:pt idx="39">
                  <c:v>5.0350060878790481</c:v>
                </c:pt>
                <c:pt idx="40">
                  <c:v>5.2480746024977263</c:v>
                </c:pt>
                <c:pt idx="41">
                  <c:v>5.4701596289397161</c:v>
                </c:pt>
                <c:pt idx="42">
                  <c:v>5.7016427228074757</c:v>
                </c:pt>
                <c:pt idx="43">
                  <c:v>5.9429215861557259</c:v>
                </c:pt>
                <c:pt idx="44">
                  <c:v>6.1944107507678137</c:v>
                </c:pt>
                <c:pt idx="45">
                  <c:v>6.4565422903465537</c:v>
                </c:pt>
                <c:pt idx="46">
                  <c:v>6.7297665628431771</c:v>
                </c:pt>
                <c:pt idx="47">
                  <c:v>7.0145529841997121</c:v>
                </c:pt>
                <c:pt idx="48">
                  <c:v>7.3113908348341736</c:v>
                </c:pt>
                <c:pt idx="49">
                  <c:v>7.620790100254121</c:v>
                </c:pt>
                <c:pt idx="50">
                  <c:v>7.943282347242814</c:v>
                </c:pt>
                <c:pt idx="51">
                  <c:v>8.2794216371233382</c:v>
                </c:pt>
                <c:pt idx="52">
                  <c:v>8.6297854776697012</c:v>
                </c:pt>
                <c:pt idx="53">
                  <c:v>8.9949758153003518</c:v>
                </c:pt>
                <c:pt idx="54">
                  <c:v>9.3756200692587992</c:v>
                </c:pt>
                <c:pt idx="55">
                  <c:v>9.7723722095581049</c:v>
                </c:pt>
                <c:pt idx="56">
                  <c:v>10.18591388054117</c:v>
                </c:pt>
                <c:pt idx="57">
                  <c:v>10.616955571987244</c:v>
                </c:pt>
                <c:pt idx="58">
                  <c:v>11.066237839776663</c:v>
                </c:pt>
                <c:pt idx="59">
                  <c:v>11.53453257821092</c:v>
                </c:pt>
                <c:pt idx="60">
                  <c:v>12.022644346174127</c:v>
                </c:pt>
                <c:pt idx="61">
                  <c:v>12.531411749414154</c:v>
                </c:pt>
                <c:pt idx="62">
                  <c:v>13.061708881318413</c:v>
                </c:pt>
                <c:pt idx="63">
                  <c:v>13.614446824659501</c:v>
                </c:pt>
                <c:pt idx="64">
                  <c:v>14.190575216890924</c:v>
                </c:pt>
                <c:pt idx="65">
                  <c:v>14.791083881682074</c:v>
                </c:pt>
                <c:pt idx="66">
                  <c:v>15.417004529495596</c:v>
                </c:pt>
                <c:pt idx="67">
                  <c:v>16.069412530128776</c:v>
                </c:pt>
                <c:pt idx="68">
                  <c:v>16.749428760264376</c:v>
                </c:pt>
                <c:pt idx="69">
                  <c:v>17.458221529205041</c:v>
                </c:pt>
                <c:pt idx="70">
                  <c:v>18.197008586099841</c:v>
                </c:pt>
                <c:pt idx="71">
                  <c:v>18.967059212111458</c:v>
                </c:pt>
                <c:pt idx="72">
                  <c:v>19.769696401118605</c:v>
                </c:pt>
                <c:pt idx="73">
                  <c:v>20.606299132699995</c:v>
                </c:pt>
                <c:pt idx="74">
                  <c:v>21.478304741305333</c:v>
                </c:pt>
                <c:pt idx="75">
                  <c:v>22.387211385683397</c:v>
                </c:pt>
                <c:pt idx="76">
                  <c:v>23.334580622810019</c:v>
                </c:pt>
                <c:pt idx="77">
                  <c:v>24.322040090738149</c:v>
                </c:pt>
                <c:pt idx="78">
                  <c:v>25.351286304979077</c:v>
                </c:pt>
                <c:pt idx="79">
                  <c:v>26.42408757321946</c:v>
                </c:pt>
                <c:pt idx="80">
                  <c:v>27.542287033381665</c:v>
                </c:pt>
                <c:pt idx="81">
                  <c:v>28.707805820246914</c:v>
                </c:pt>
                <c:pt idx="82">
                  <c:v>29.922646366081889</c:v>
                </c:pt>
                <c:pt idx="83">
                  <c:v>31.188895840939374</c:v>
                </c:pt>
                <c:pt idx="84">
                  <c:v>32.508729738543444</c:v>
                </c:pt>
                <c:pt idx="85">
                  <c:v>33.884415613920254</c:v>
                </c:pt>
                <c:pt idx="86">
                  <c:v>35.318316979195686</c:v>
                </c:pt>
                <c:pt idx="87">
                  <c:v>36.812897364253125</c:v>
                </c:pt>
                <c:pt idx="88">
                  <c:v>38.370724549227866</c:v>
                </c:pt>
                <c:pt idx="89">
                  <c:v>39.994474976109743</c:v>
                </c:pt>
                <c:pt idx="90">
                  <c:v>41.686938347033525</c:v>
                </c:pt>
                <c:pt idx="91">
                  <c:v>43.451022417157148</c:v>
                </c:pt>
                <c:pt idx="92">
                  <c:v>45.289757990362077</c:v>
                </c:pt>
                <c:pt idx="93">
                  <c:v>47.206304126359036</c:v>
                </c:pt>
                <c:pt idx="94">
                  <c:v>49.203953568145089</c:v>
                </c:pt>
                <c:pt idx="95">
                  <c:v>51.28613839913649</c:v>
                </c:pt>
                <c:pt idx="96">
                  <c:v>53.456435939697158</c:v>
                </c:pt>
                <c:pt idx="97">
                  <c:v>55.718574893192987</c:v>
                </c:pt>
                <c:pt idx="98">
                  <c:v>58.076441752131217</c:v>
                </c:pt>
                <c:pt idx="99">
                  <c:v>60.534087475391381</c:v>
                </c:pt>
                <c:pt idx="100">
                  <c:v>63.095734448019307</c:v>
                </c:pt>
                <c:pt idx="101">
                  <c:v>65.765783735542044</c:v>
                </c:pt>
                <c:pt idx="102">
                  <c:v>68.5488226452661</c:v>
                </c:pt>
                <c:pt idx="103">
                  <c:v>71.44963260755128</c:v>
                </c:pt>
                <c:pt idx="104">
                  <c:v>74.47319739059887</c:v>
                </c:pt>
                <c:pt idx="105">
                  <c:v>77.624711662869146</c:v>
                </c:pt>
                <c:pt idx="106">
                  <c:v>80.909589917838218</c:v>
                </c:pt>
                <c:pt idx="107">
                  <c:v>84.333475776427548</c:v>
                </c:pt>
                <c:pt idx="108">
                  <c:v>87.90225168308838</c:v>
                </c:pt>
                <c:pt idx="109">
                  <c:v>91.622049012199938</c:v>
                </c:pt>
                <c:pt idx="110">
                  <c:v>95.49925860214357</c:v>
                </c:pt>
                <c:pt idx="111">
                  <c:v>99.540541735152686</c:v>
                </c:pt>
                <c:pt idx="112">
                  <c:v>103.75284158180128</c:v>
                </c:pt>
                <c:pt idx="113">
                  <c:v>108.14339512979383</c:v>
                </c:pt>
                <c:pt idx="114">
                  <c:v>112.71974561755098</c:v>
                </c:pt>
                <c:pt idx="115">
                  <c:v>117.48975549395293</c:v>
                </c:pt>
                <c:pt idx="116">
                  <c:v>122.46161992650487</c:v>
                </c:pt>
                <c:pt idx="117">
                  <c:v>127.64388088113441</c:v>
                </c:pt>
                <c:pt idx="118">
                  <c:v>133.04544179780902</c:v>
                </c:pt>
                <c:pt idx="119">
                  <c:v>138.6755828871888</c:v>
                </c:pt>
                <c:pt idx="120">
                  <c:v>144.54397707459273</c:v>
                </c:pt>
                <c:pt idx="121">
                  <c:v>150.6607066186742</c:v>
                </c:pt>
                <c:pt idx="122">
                  <c:v>157.03628043335513</c:v>
                </c:pt>
                <c:pt idx="123">
                  <c:v>163.68165214278076</c:v>
                </c:pt>
                <c:pt idx="124">
                  <c:v>170.6082389003123</c:v>
                </c:pt>
                <c:pt idx="125">
                  <c:v>177.82794100389225</c:v>
                </c:pt>
                <c:pt idx="126">
                  <c:v>185.35316234148115</c:v>
                </c:pt>
                <c:pt idx="127">
                  <c:v>193.19683170169245</c:v>
                </c:pt>
                <c:pt idx="128">
                  <c:v>201.37242498623891</c:v>
                </c:pt>
                <c:pt idx="129">
                  <c:v>209.89398836235233</c:v>
                </c:pt>
                <c:pt idx="130">
                  <c:v>218.77616239495524</c:v>
                </c:pt>
                <c:pt idx="131">
                  <c:v>228.03420720004181</c:v>
                </c:pt>
                <c:pt idx="132">
                  <c:v>237.68402866248772</c:v>
                </c:pt>
                <c:pt idx="133">
                  <c:v>247.74220576332866</c:v>
                </c:pt>
                <c:pt idx="134">
                  <c:v>258.22601906345977</c:v>
                </c:pt>
                <c:pt idx="135">
                  <c:v>269.15348039269156</c:v>
                </c:pt>
                <c:pt idx="136">
                  <c:v>280.54336379517139</c:v>
                </c:pt>
                <c:pt idx="137">
                  <c:v>292.41523778433361</c:v>
                </c:pt>
                <c:pt idx="138">
                  <c:v>304.78949896279846</c:v>
                </c:pt>
                <c:pt idx="139">
                  <c:v>317.68740706497726</c:v>
                </c:pt>
                <c:pt idx="140">
                  <c:v>331.13112148259137</c:v>
                </c:pt>
                <c:pt idx="141">
                  <c:v>345.14373933585597</c:v>
                </c:pt>
                <c:pt idx="142">
                  <c:v>359.74933515574207</c:v>
                </c:pt>
                <c:pt idx="143">
                  <c:v>374.97300224548337</c:v>
                </c:pt>
                <c:pt idx="144">
                  <c:v>390.84089579240191</c:v>
                </c:pt>
                <c:pt idx="145">
                  <c:v>407.38027780411232</c:v>
                </c:pt>
                <c:pt idx="146">
                  <c:v>424.61956394631255</c:v>
                </c:pt>
                <c:pt idx="147">
                  <c:v>442.58837236262627</c:v>
                </c:pt>
                <c:pt idx="148">
                  <c:v>461.31757456037923</c:v>
                </c:pt>
                <c:pt idx="149">
                  <c:v>480.83934844972845</c:v>
                </c:pt>
                <c:pt idx="150">
                  <c:v>501.18723362727229</c:v>
                </c:pt>
                <c:pt idx="151">
                  <c:v>522.39618899911943</c:v>
                </c:pt>
                <c:pt idx="152">
                  <c:v>544.50265284242084</c:v>
                </c:pt>
                <c:pt idx="153">
                  <c:v>567.54460540854689</c:v>
                </c:pt>
                <c:pt idx="154">
                  <c:v>591.56163417547384</c:v>
                </c:pt>
                <c:pt idx="155">
                  <c:v>616.59500186148216</c:v>
                </c:pt>
                <c:pt idx="156">
                  <c:v>642.68771731701975</c:v>
                </c:pt>
                <c:pt idx="157">
                  <c:v>669.88460941652602</c:v>
                </c:pt>
                <c:pt idx="158">
                  <c:v>698.23240407717117</c:v>
                </c:pt>
                <c:pt idx="159">
                  <c:v>727.77980453682392</c:v>
                </c:pt>
                <c:pt idx="160">
                  <c:v>758.57757502918378</c:v>
                </c:pt>
                <c:pt idx="161">
                  <c:v>790.67862799982527</c:v>
                </c:pt>
                <c:pt idx="162">
                  <c:v>824.13811501300256</c:v>
                </c:pt>
                <c:pt idx="163">
                  <c:v>859.01352150539549</c:v>
                </c:pt>
                <c:pt idx="164">
                  <c:v>895.3647655495937</c:v>
                </c:pt>
                <c:pt idx="165">
                  <c:v>933.25430079699106</c:v>
                </c:pt>
                <c:pt idx="166">
                  <c:v>972.74722377696537</c:v>
                </c:pt>
                <c:pt idx="167">
                  <c:v>1013.9113857366798</c:v>
                </c:pt>
                <c:pt idx="168">
                  <c:v>1056.8175092136592</c:v>
                </c:pt>
                <c:pt idx="169">
                  <c:v>1101.5393095414149</c:v>
                </c:pt>
                <c:pt idx="170">
                  <c:v>1148.1536214968828</c:v>
                </c:pt>
                <c:pt idx="171">
                  <c:v>1196.7405313072438</c:v>
                </c:pt>
                <c:pt idx="172">
                  <c:v>1247.3835142429425</c:v>
                </c:pt>
                <c:pt idx="173">
                  <c:v>1300.1695780332889</c:v>
                </c:pt>
                <c:pt idx="174">
                  <c:v>1355.1894123510347</c:v>
                </c:pt>
                <c:pt idx="175">
                  <c:v>1412.5375446227531</c:v>
                </c:pt>
                <c:pt idx="176">
                  <c:v>1472.312502432718</c:v>
                </c:pt>
                <c:pt idx="177">
                  <c:v>1534.6169827992937</c:v>
                </c:pt>
                <c:pt idx="178">
                  <c:v>1599.5580286146685</c:v>
                </c:pt>
                <c:pt idx="179">
                  <c:v>1667.2472125510612</c:v>
                </c:pt>
                <c:pt idx="180">
                  <c:v>1737.8008287493742</c:v>
                </c:pt>
                <c:pt idx="181">
                  <c:v>1811.3400926196016</c:v>
                </c:pt>
                <c:pt idx="182">
                  <c:v>1887.9913490962927</c:v>
                </c:pt>
                <c:pt idx="183">
                  <c:v>1967.8862897068445</c:v>
                </c:pt>
                <c:pt idx="184">
                  <c:v>2051.1621788255652</c:v>
                </c:pt>
                <c:pt idx="185">
                  <c:v>2137.9620895022304</c:v>
                </c:pt>
                <c:pt idx="186">
                  <c:v>2228.4351492703026</c:v>
                </c:pt>
                <c:pt idx="187">
                  <c:v>2322.736796357106</c:v>
                </c:pt>
                <c:pt idx="188">
                  <c:v>2421.0290467361779</c:v>
                </c:pt>
                <c:pt idx="189">
                  <c:v>2523.4807724805746</c:v>
                </c:pt>
                <c:pt idx="190">
                  <c:v>2630.2679918953822</c:v>
                </c:pt>
                <c:pt idx="191">
                  <c:v>2741.5741719278813</c:v>
                </c:pt>
                <c:pt idx="192">
                  <c:v>2857.5905433749458</c:v>
                </c:pt>
                <c:pt idx="193">
                  <c:v>2978.5164294291894</c:v>
                </c:pt>
                <c:pt idx="194">
                  <c:v>3104.5595881283557</c:v>
                </c:pt>
                <c:pt idx="195">
                  <c:v>3235.9365692962833</c:v>
                </c:pt>
                <c:pt idx="196">
                  <c:v>3372.8730865886901</c:v>
                </c:pt>
                <c:pt idx="197">
                  <c:v>3515.6044052829834</c:v>
                </c:pt>
                <c:pt idx="198">
                  <c:v>3664.3757464783357</c:v>
                </c:pt>
                <c:pt idx="199">
                  <c:v>3819.4427084004692</c:v>
                </c:pt>
                <c:pt idx="200">
                  <c:v>3981.0717055349701</c:v>
                </c:pt>
                <c:pt idx="201">
                  <c:v>4149.5404263436276</c:v>
                </c:pt>
                <c:pt idx="202">
                  <c:v>4325.1383103500857</c:v>
                </c:pt>
                <c:pt idx="203">
                  <c:v>4508.1670454146006</c:v>
                </c:pt>
                <c:pt idx="204">
                  <c:v>4698.9410860521466</c:v>
                </c:pt>
                <c:pt idx="205">
                  <c:v>4897.7881936844542</c:v>
                </c:pt>
                <c:pt idx="206">
                  <c:v>5105.0499997540555</c:v>
                </c:pt>
                <c:pt idx="207">
                  <c:v>5321.0825926679363</c:v>
                </c:pt>
                <c:pt idx="208">
                  <c:v>5546.2571295791022</c:v>
                </c:pt>
                <c:pt idx="209">
                  <c:v>5780.9604740571767</c:v>
                </c:pt>
                <c:pt idx="210">
                  <c:v>6025.5958607435741</c:v>
                </c:pt>
                <c:pt idx="211">
                  <c:v>6280.5835881331768</c:v>
                </c:pt>
                <c:pt idx="212">
                  <c:v>6546.3617406727481</c:v>
                </c:pt>
                <c:pt idx="213">
                  <c:v>6823.3869414166957</c:v>
                </c:pt>
                <c:pt idx="214">
                  <c:v>7112.1351365332912</c:v>
                </c:pt>
                <c:pt idx="215">
                  <c:v>7413.1024130091773</c:v>
                </c:pt>
                <c:pt idx="216">
                  <c:v>7726.8058509570137</c:v>
                </c:pt>
                <c:pt idx="217">
                  <c:v>8053.7844119906576</c:v>
                </c:pt>
                <c:pt idx="218">
                  <c:v>8394.5998651939663</c:v>
                </c:pt>
                <c:pt idx="219">
                  <c:v>8749.837752274354</c:v>
                </c:pt>
                <c:pt idx="220">
                  <c:v>9120.1083935590923</c:v>
                </c:pt>
                <c:pt idx="221">
                  <c:v>9506.0479365628107</c:v>
                </c:pt>
                <c:pt idx="222">
                  <c:v>9908.3194489276739</c:v>
                </c:pt>
                <c:pt idx="223">
                  <c:v>10327.614057613975</c:v>
                </c:pt>
                <c:pt idx="224">
                  <c:v>10764.652136298351</c:v>
                </c:pt>
                <c:pt idx="225">
                  <c:v>11220.184543019639</c:v>
                </c:pt>
                <c:pt idx="226">
                  <c:v>11694.993910198717</c:v>
                </c:pt>
                <c:pt idx="227">
                  <c:v>12189.895989248675</c:v>
                </c:pt>
                <c:pt idx="228">
                  <c:v>12705.741052085406</c:v>
                </c:pt>
                <c:pt idx="229">
                  <c:v>13243.415351946638</c:v>
                </c:pt>
                <c:pt idx="230">
                  <c:v>13803.842646028841</c:v>
                </c:pt>
                <c:pt idx="231">
                  <c:v>14387.98578255845</c:v>
                </c:pt>
                <c:pt idx="232">
                  <c:v>14996.848355023734</c:v>
                </c:pt>
                <c:pt idx="233">
                  <c:v>15631.476426409541</c:v>
                </c:pt>
                <c:pt idx="234">
                  <c:v>16292.960326397228</c:v>
                </c:pt>
                <c:pt idx="235">
                  <c:v>16982.43652461742</c:v>
                </c:pt>
                <c:pt idx="236">
                  <c:v>17701.089583174191</c:v>
                </c:pt>
                <c:pt idx="237">
                  <c:v>18450.154191794718</c:v>
                </c:pt>
                <c:pt idx="238">
                  <c:v>19230.91728910157</c:v>
                </c:pt>
                <c:pt idx="239">
                  <c:v>20044.720273651601</c:v>
                </c:pt>
                <c:pt idx="240">
                  <c:v>20892.961308540387</c:v>
                </c:pt>
                <c:pt idx="241">
                  <c:v>21777.097723531584</c:v>
                </c:pt>
                <c:pt idx="242">
                  <c:v>22698.648518838218</c:v>
                </c:pt>
                <c:pt idx="243">
                  <c:v>23659.196974857587</c:v>
                </c:pt>
                <c:pt idx="244">
                  <c:v>24660.393372343355</c:v>
                </c:pt>
                <c:pt idx="245">
                  <c:v>25703.957827688606</c:v>
                </c:pt>
                <c:pt idx="246">
                  <c:v>26791.683248190289</c:v>
                </c:pt>
                <c:pt idx="247">
                  <c:v>27925.438412373354</c:v>
                </c:pt>
                <c:pt idx="248">
                  <c:v>29107.171180666031</c:v>
                </c:pt>
                <c:pt idx="249">
                  <c:v>30338.911841942689</c:v>
                </c:pt>
                <c:pt idx="250">
                  <c:v>31622.776601683792</c:v>
                </c:pt>
                <c:pt idx="251">
                  <c:v>32960.97121774577</c:v>
                </c:pt>
                <c:pt idx="252">
                  <c:v>34355.794789987463</c:v>
                </c:pt>
                <c:pt idx="253">
                  <c:v>35809.643710263612</c:v>
                </c:pt>
                <c:pt idx="254">
                  <c:v>37325.015779572073</c:v>
                </c:pt>
                <c:pt idx="255">
                  <c:v>38904.514499428085</c:v>
                </c:pt>
                <c:pt idx="256">
                  <c:v>40550.853544838414</c:v>
                </c:pt>
                <c:pt idx="257">
                  <c:v>42266.861426560259</c:v>
                </c:pt>
                <c:pt idx="258">
                  <c:v>44055.486350655301</c:v>
                </c:pt>
                <c:pt idx="259">
                  <c:v>45919.801283686837</c:v>
                </c:pt>
                <c:pt idx="260">
                  <c:v>47863.009232263823</c:v>
                </c:pt>
                <c:pt idx="261">
                  <c:v>49888.448746001217</c:v>
                </c:pt>
                <c:pt idx="262">
                  <c:v>51999.599653351601</c:v>
                </c:pt>
                <c:pt idx="263">
                  <c:v>54200.089040162398</c:v>
                </c:pt>
                <c:pt idx="264">
                  <c:v>56493.69748123028</c:v>
                </c:pt>
                <c:pt idx="265">
                  <c:v>58884.365535558936</c:v>
                </c:pt>
                <c:pt idx="266">
                  <c:v>61376.200516479468</c:v>
                </c:pt>
                <c:pt idx="267">
                  <c:v>63973.483548264878</c:v>
                </c:pt>
                <c:pt idx="268">
                  <c:v>66680.67692136229</c:v>
                </c:pt>
                <c:pt idx="269">
                  <c:v>69502.431758879655</c:v>
                </c:pt>
                <c:pt idx="270">
                  <c:v>72443.596007498985</c:v>
                </c:pt>
                <c:pt idx="271">
                  <c:v>75509.222766543389</c:v>
                </c:pt>
                <c:pt idx="272">
                  <c:v>78704.578969509879</c:v>
                </c:pt>
                <c:pt idx="273">
                  <c:v>82035.154432981843</c:v>
                </c:pt>
                <c:pt idx="274">
                  <c:v>85506.67128846838</c:v>
                </c:pt>
                <c:pt idx="275">
                  <c:v>89125.093813374609</c:v>
                </c:pt>
                <c:pt idx="276">
                  <c:v>92896.638677993717</c:v>
                </c:pt>
                <c:pt idx="277">
                  <c:v>96827.785626125013</c:v>
                </c:pt>
                <c:pt idx="278">
                  <c:v>100925.28860766857</c:v>
                </c:pt>
                <c:pt idx="279">
                  <c:v>105196.18738232245</c:v>
                </c:pt>
                <c:pt idx="280">
                  <c:v>109647.81961431868</c:v>
                </c:pt>
                <c:pt idx="281">
                  <c:v>114287.83347897718</c:v>
                </c:pt>
                <c:pt idx="282">
                  <c:v>119124.20080273729</c:v>
                </c:pt>
                <c:pt idx="283">
                  <c:v>124165.23075924093</c:v>
                </c:pt>
                <c:pt idx="284">
                  <c:v>129419.58414499844</c:v>
                </c:pt>
                <c:pt idx="285">
                  <c:v>134896.28825916522</c:v>
                </c:pt>
                <c:pt idx="286">
                  <c:v>140604.75241299128</c:v>
                </c:pt>
                <c:pt idx="287">
                  <c:v>146554.78409559105</c:v>
                </c:pt>
                <c:pt idx="288">
                  <c:v>152756.60582380719</c:v>
                </c:pt>
                <c:pt idx="289">
                  <c:v>159220.87270511669</c:v>
                </c:pt>
                <c:pt idx="290">
                  <c:v>165958.69074375575</c:v>
                </c:pt>
                <c:pt idx="291">
                  <c:v>172981.63592150985</c:v>
                </c:pt>
                <c:pt idx="292">
                  <c:v>180301.77408595663</c:v>
                </c:pt>
                <c:pt idx="293">
                  <c:v>187931.68168032658</c:v>
                </c:pt>
                <c:pt idx="294">
                  <c:v>195884.46735059874</c:v>
                </c:pt>
                <c:pt idx="295">
                  <c:v>204173.79446695274</c:v>
                </c:pt>
                <c:pt idx="296">
                  <c:v>212813.90459827104</c:v>
                </c:pt>
                <c:pt idx="297">
                  <c:v>221819.64198002176</c:v>
                </c:pt>
                <c:pt idx="298">
                  <c:v>231206.47901755935</c:v>
                </c:pt>
                <c:pt idx="299">
                  <c:v>240990.54286865942</c:v>
                </c:pt>
                <c:pt idx="300">
                  <c:v>251188.643150958</c:v>
                </c:pt>
                <c:pt idx="301">
                  <c:v>261818.3008218981</c:v>
                </c:pt>
                <c:pt idx="302">
                  <c:v>272897.7782808037</c:v>
                </c:pt>
                <c:pt idx="303">
                  <c:v>284446.11074479122</c:v>
                </c:pt>
                <c:pt idx="304">
                  <c:v>296483.13895243389</c:v>
                </c:pt>
                <c:pt idx="305">
                  <c:v>309029.54325135879</c:v>
                </c:pt>
                <c:pt idx="306">
                  <c:v>322106.87912834319</c:v>
                </c:pt>
                <c:pt idx="307">
                  <c:v>335737.61424295447</c:v>
                </c:pt>
                <c:pt idx="308">
                  <c:v>349945.16702835716</c:v>
                </c:pt>
                <c:pt idx="309">
                  <c:v>364753.94692560774</c:v>
                </c:pt>
                <c:pt idx="310">
                  <c:v>380189.39632056118</c:v>
                </c:pt>
                <c:pt idx="311">
                  <c:v>396278.03425543953</c:v>
                </c:pt>
                <c:pt idx="312">
                  <c:v>413047.50199016149</c:v>
                </c:pt>
                <c:pt idx="313">
                  <c:v>430526.61049171013</c:v>
                </c:pt>
                <c:pt idx="314">
                  <c:v>448745.38993313169</c:v>
                </c:pt>
                <c:pt idx="315">
                  <c:v>467735.14128719777</c:v>
                </c:pt>
                <c:pt idx="316">
                  <c:v>487528.49010338599</c:v>
                </c:pt>
                <c:pt idx="317">
                  <c:v>508159.4425605603</c:v>
                </c:pt>
                <c:pt idx="318">
                  <c:v>529663.44389165763</c:v>
                </c:pt>
                <c:pt idx="319">
                  <c:v>552077.43928075721</c:v>
                </c:pt>
                <c:pt idx="320">
                  <c:v>575439.93733715697</c:v>
                </c:pt>
                <c:pt idx="321">
                  <c:v>599791.07625550951</c:v>
                </c:pt>
                <c:pt idx="322">
                  <c:v>625172.69277568604</c:v>
                </c:pt>
                <c:pt idx="323">
                  <c:v>651628.39406084304</c:v>
                </c:pt>
                <c:pt idx="324">
                  <c:v>679203.63261718513</c:v>
                </c:pt>
                <c:pt idx="325">
                  <c:v>707945.78438413737</c:v>
                </c:pt>
                <c:pt idx="326">
                  <c:v>737904.2301291005</c:v>
                </c:pt>
                <c:pt idx="327">
                  <c:v>769130.44028660923</c:v>
                </c:pt>
                <c:pt idx="328">
                  <c:v>801678.06338767894</c:v>
                </c:pt>
                <c:pt idx="329">
                  <c:v>835603.0182312479</c:v>
                </c:pt>
                <c:pt idx="330">
                  <c:v>870963.58995608077</c:v>
                </c:pt>
                <c:pt idx="331">
                  <c:v>907820.53017818602</c:v>
                </c:pt>
                <c:pt idx="332">
                  <c:v>946237.16136579344</c:v>
                </c:pt>
                <c:pt idx="333">
                  <c:v>986279.48563121108</c:v>
                </c:pt>
                <c:pt idx="334">
                  <c:v>1028016.2981264744</c:v>
                </c:pt>
                <c:pt idx="335">
                  <c:v>1071519.3052376076</c:v>
                </c:pt>
                <c:pt idx="336">
                  <c:v>1116863.2477805624</c:v>
                </c:pt>
                <c:pt idx="337">
                  <c:v>1164126.0294104908</c:v>
                </c:pt>
                <c:pt idx="338">
                  <c:v>1213388.8504649769</c:v>
                </c:pt>
                <c:pt idx="339">
                  <c:v>1264736.3474711513</c:v>
                </c:pt>
                <c:pt idx="340">
                  <c:v>1318256.7385564074</c:v>
                </c:pt>
                <c:pt idx="341">
                  <c:v>1374041.9750125157</c:v>
                </c:pt>
                <c:pt idx="342">
                  <c:v>1432187.8992735441</c:v>
                </c:pt>
                <c:pt idx="343">
                  <c:v>1492794.4095789972</c:v>
                </c:pt>
                <c:pt idx="344">
                  <c:v>1555965.6316050731</c:v>
                </c:pt>
                <c:pt idx="345">
                  <c:v>1621810.097358926</c:v>
                </c:pt>
                <c:pt idx="346">
                  <c:v>1690440.9316432602</c:v>
                </c:pt>
                <c:pt idx="347">
                  <c:v>1761976.0464116256</c:v>
                </c:pt>
                <c:pt idx="348">
                  <c:v>1836538.3433483429</c:v>
                </c:pt>
                <c:pt idx="349">
                  <c:v>1914255.9250210824</c:v>
                </c:pt>
                <c:pt idx="350">
                  <c:v>1995262.3149688765</c:v>
                </c:pt>
                <c:pt idx="351">
                  <c:v>2079696.6871036927</c:v>
                </c:pt>
                <c:pt idx="352">
                  <c:v>2167704.1048196922</c:v>
                </c:pt>
                <c:pt idx="353">
                  <c:v>2259435.7702209754</c:v>
                </c:pt>
                <c:pt idx="354">
                  <c:v>2355049.2838960076</c:v>
                </c:pt>
                <c:pt idx="355">
                  <c:v>2454708.9156850288</c:v>
                </c:pt>
                <c:pt idx="356">
                  <c:v>2558585.8869056446</c:v>
                </c:pt>
                <c:pt idx="357">
                  <c:v>2666858.6645214744</c:v>
                </c:pt>
                <c:pt idx="358">
                  <c:v>2779713.2677592835</c:v>
                </c:pt>
                <c:pt idx="359">
                  <c:v>2897343.5877013183</c:v>
                </c:pt>
                <c:pt idx="360">
                  <c:v>3019951.7204020116</c:v>
                </c:pt>
                <c:pt idx="361">
                  <c:v>3147748.3141013118</c:v>
                </c:pt>
                <c:pt idx="362">
                  <c:v>3280952.9311311864</c:v>
                </c:pt>
                <c:pt idx="363">
                  <c:v>3419794.4251370854</c:v>
                </c:pt>
                <c:pt idx="364">
                  <c:v>3564511.3342624395</c:v>
                </c:pt>
                <c:pt idx="365">
                  <c:v>3715352.2909717234</c:v>
                </c:pt>
                <c:pt idx="366">
                  <c:v>3872576.4492161702</c:v>
                </c:pt>
                <c:pt idx="367">
                  <c:v>4036453.9296760489</c:v>
                </c:pt>
                <c:pt idx="368">
                  <c:v>4207266.2838444402</c:v>
                </c:pt>
                <c:pt idx="369">
                  <c:v>4385306.9777498497</c:v>
                </c:pt>
                <c:pt idx="370">
                  <c:v>4570881.896148744</c:v>
                </c:pt>
                <c:pt idx="371">
                  <c:v>4764309.8680541506</c:v>
                </c:pt>
                <c:pt idx="372">
                  <c:v>4965923.2145033553</c:v>
                </c:pt>
                <c:pt idx="373">
                  <c:v>5176068.319505672</c:v>
                </c:pt>
                <c:pt idx="374">
                  <c:v>5395106.2251512725</c:v>
                </c:pt>
                <c:pt idx="375">
                  <c:v>5623413.2519034874</c:v>
                </c:pt>
                <c:pt idx="376">
                  <c:v>5861381.6451402856</c:v>
                </c:pt>
                <c:pt idx="377">
                  <c:v>6109420.249055719</c:v>
                </c:pt>
                <c:pt idx="378">
                  <c:v>6367955.2090791585</c:v>
                </c:pt>
                <c:pt idx="379">
                  <c:v>6637430.7040190892</c:v>
                </c:pt>
                <c:pt idx="380">
                  <c:v>6918309.7091893675</c:v>
                </c:pt>
                <c:pt idx="381">
                  <c:v>7211074.7918290002</c:v>
                </c:pt>
                <c:pt idx="382">
                  <c:v>7516228.940182047</c:v>
                </c:pt>
                <c:pt idx="383">
                  <c:v>7834296.4276621109</c:v>
                </c:pt>
                <c:pt idx="384">
                  <c:v>8165823.7135859188</c:v>
                </c:pt>
                <c:pt idx="385">
                  <c:v>8511380.382023761</c:v>
                </c:pt>
                <c:pt idx="386">
                  <c:v>8871560.1203796063</c:v>
                </c:pt>
                <c:pt idx="387">
                  <c:v>9246981.7393822409</c:v>
                </c:pt>
                <c:pt idx="388">
                  <c:v>9638290.2362397052</c:v>
                </c:pt>
                <c:pt idx="389">
                  <c:v>10046157.902783936</c:v>
                </c:pt>
                <c:pt idx="390">
                  <c:v>10471285.480509</c:v>
                </c:pt>
                <c:pt idx="391">
                  <c:v>10914403.364487553</c:v>
                </c:pt>
                <c:pt idx="392">
                  <c:v>11376272.858234318</c:v>
                </c:pt>
                <c:pt idx="393">
                  <c:v>11857687.481671592</c:v>
                </c:pt>
                <c:pt idx="394">
                  <c:v>12359474.334445119</c:v>
                </c:pt>
                <c:pt idx="395">
                  <c:v>12882495.516931335</c:v>
                </c:pt>
                <c:pt idx="396">
                  <c:v>13427649.611378659</c:v>
                </c:pt>
                <c:pt idx="397">
                  <c:v>13995873.22572618</c:v>
                </c:pt>
                <c:pt idx="398">
                  <c:v>14588142.602753513</c:v>
                </c:pt>
                <c:pt idx="399">
                  <c:v>15205475.297324961</c:v>
                </c:pt>
                <c:pt idx="400">
                  <c:v>15848931.924611114</c:v>
                </c:pt>
                <c:pt idx="401">
                  <c:v>16519617.982290162</c:v>
                </c:pt>
                <c:pt idx="402">
                  <c:v>17218685.749860056</c:v>
                </c:pt>
                <c:pt idx="403">
                  <c:v>17947336.268325284</c:v>
                </c:pt>
                <c:pt idx="404">
                  <c:v>18706821.403657995</c:v>
                </c:pt>
                <c:pt idx="405">
                  <c:v>19498445.99758048</c:v>
                </c:pt>
                <c:pt idx="406">
                  <c:v>20323570.109362215</c:v>
                </c:pt>
                <c:pt idx="407">
                  <c:v>21183611.352484982</c:v>
                </c:pt>
                <c:pt idx="408">
                  <c:v>22080047.330188923</c:v>
                </c:pt>
                <c:pt idx="409">
                  <c:v>23014418.174085051</c:v>
                </c:pt>
                <c:pt idx="410">
                  <c:v>23988329.190194834</c:v>
                </c:pt>
                <c:pt idx="411">
                  <c:v>25003453.616964288</c:v>
                </c:pt>
                <c:pt idx="412">
                  <c:v>26061535.499988887</c:v>
                </c:pt>
                <c:pt idx="413">
                  <c:v>27164392.688390806</c:v>
                </c:pt>
                <c:pt idx="414">
                  <c:v>28313919.957993727</c:v>
                </c:pt>
                <c:pt idx="415">
                  <c:v>29512092.266663849</c:v>
                </c:pt>
                <c:pt idx="416">
                  <c:v>30760968.147407021</c:v>
                </c:pt>
                <c:pt idx="417">
                  <c:v>32062693.245054659</c:v>
                </c:pt>
                <c:pt idx="418">
                  <c:v>33419504.002611373</c:v>
                </c:pt>
                <c:pt idx="419">
                  <c:v>34833731.503601193</c:v>
                </c:pt>
                <c:pt idx="420">
                  <c:v>36307805.477010094</c:v>
                </c:pt>
                <c:pt idx="421">
                  <c:v>37844258.471709229</c:v>
                </c:pt>
                <c:pt idx="422">
                  <c:v>39445730.207527809</c:v>
                </c:pt>
                <c:pt idx="423">
                  <c:v>41114972.110452123</c:v>
                </c:pt>
                <c:pt idx="424">
                  <c:v>42854852.039743938</c:v>
                </c:pt>
                <c:pt idx="425">
                  <c:v>44668359.21509622</c:v>
                </c:pt>
                <c:pt idx="426">
                  <c:v>46558609.35229589</c:v>
                </c:pt>
                <c:pt idx="427">
                  <c:v>48528850.016212024</c:v>
                </c:pt>
                <c:pt idx="428">
                  <c:v>50582466.200311422</c:v>
                </c:pt>
                <c:pt idx="429">
                  <c:v>52722986.142282203</c:v>
                </c:pt>
                <c:pt idx="430">
                  <c:v>54954087.38576249</c:v>
                </c:pt>
                <c:pt idx="431">
                  <c:v>57279603.098582871</c:v>
                </c:pt>
                <c:pt idx="432">
                  <c:v>59703528.658383541</c:v>
                </c:pt>
                <c:pt idx="433">
                  <c:v>62230028.51691591</c:v>
                </c:pt>
                <c:pt idx="434">
                  <c:v>64863443.354823701</c:v>
                </c:pt>
                <c:pt idx="435">
                  <c:v>67608297.53919816</c:v>
                </c:pt>
                <c:pt idx="436">
                  <c:v>70469306.896714568</c:v>
                </c:pt>
                <c:pt idx="437">
                  <c:v>73451386.815711513</c:v>
                </c:pt>
                <c:pt idx="438">
                  <c:v>76559660.691125527</c:v>
                </c:pt>
                <c:pt idx="439">
                  <c:v>79799468.7267977</c:v>
                </c:pt>
                <c:pt idx="440">
                  <c:v>83176377.110267013</c:v>
                </c:pt>
                <c:pt idx="441">
                  <c:v>86696187.575821742</c:v>
                </c:pt>
                <c:pt idx="442">
                  <c:v>90364947.372230083</c:v>
                </c:pt>
                <c:pt idx="443">
                  <c:v>94188959.65228425</c:v>
                </c:pt>
                <c:pt idx="444">
                  <c:v>98174794.301998407</c:v>
                </c:pt>
                <c:pt idx="445">
                  <c:v>102329299.22807522</c:v>
                </c:pt>
                <c:pt idx="446">
                  <c:v>106659612.12302579</c:v>
                </c:pt>
                <c:pt idx="447">
                  <c:v>111173172.72815895</c:v>
                </c:pt>
                <c:pt idx="448">
                  <c:v>115877735.61551265</c:v>
                </c:pt>
                <c:pt idx="449">
                  <c:v>120781383.51067787</c:v>
                </c:pt>
                <c:pt idx="450">
                  <c:v>125892541.17941682</c:v>
                </c:pt>
                <c:pt idx="451">
                  <c:v>131219989.90192021</c:v>
                </c:pt>
                <c:pt idx="452">
                  <c:v>136772882.55958506</c:v>
                </c:pt>
                <c:pt idx="453">
                  <c:v>142560759.36021876</c:v>
                </c:pt>
                <c:pt idx="454">
                  <c:v>148593564.22870091</c:v>
                </c:pt>
                <c:pt idx="455">
                  <c:v>154881661.89124814</c:v>
                </c:pt>
                <c:pt idx="456">
                  <c:v>161435855.68264836</c:v>
                </c:pt>
                <c:pt idx="457">
                  <c:v>168267406.10704678</c:v>
                </c:pt>
                <c:pt idx="458">
                  <c:v>175388050.18417588</c:v>
                </c:pt>
                <c:pt idx="459">
                  <c:v>182810021.61427438</c:v>
                </c:pt>
                <c:pt idx="460">
                  <c:v>190546071.79632455</c:v>
                </c:pt>
                <c:pt idx="461">
                  <c:v>198609491.73573735</c:v>
                </c:pt>
                <c:pt idx="462">
                  <c:v>207014134.87910411</c:v>
                </c:pt>
                <c:pt idx="463">
                  <c:v>215774440.91526693</c:v>
                </c:pt>
                <c:pt idx="464">
                  <c:v>224905460.58357805</c:v>
                </c:pt>
                <c:pt idx="465">
                  <c:v>234422881.53199261</c:v>
                </c:pt>
                <c:pt idx="466">
                  <c:v>244343055.26939723</c:v>
                </c:pt>
                <c:pt idx="467">
                  <c:v>254683025.25850463</c:v>
                </c:pt>
                <c:pt idx="468">
                  <c:v>265460556.19755408</c:v>
                </c:pt>
                <c:pt idx="469">
                  <c:v>276694164.54115087</c:v>
                </c:pt>
                <c:pt idx="470">
                  <c:v>288403150.3126598</c:v>
                </c:pt>
                <c:pt idx="471">
                  <c:v>300607630.26282287</c:v>
                </c:pt>
                <c:pt idx="472">
                  <c:v>313328572.43155783</c:v>
                </c:pt>
                <c:pt idx="473">
                  <c:v>326587832.17233568</c:v>
                </c:pt>
                <c:pt idx="474">
                  <c:v>340408189.70100021</c:v>
                </c:pt>
                <c:pt idx="475">
                  <c:v>354813389.23357546</c:v>
                </c:pt>
                <c:pt idx="476">
                  <c:v>369828179.78026563</c:v>
                </c:pt>
                <c:pt idx="477">
                  <c:v>385478357.66577059</c:v>
                </c:pt>
                <c:pt idx="478">
                  <c:v>401790810.84893948</c:v>
                </c:pt>
                <c:pt idx="479">
                  <c:v>418793565.11791718</c:v>
                </c:pt>
                <c:pt idx="480">
                  <c:v>436515832.24016559</c:v>
                </c:pt>
                <c:pt idx="481">
                  <c:v>454988060.15004748</c:v>
                </c:pt>
                <c:pt idx="482">
                  <c:v>474241985.26024443</c:v>
                </c:pt>
                <c:pt idx="483">
                  <c:v>494310686.98683441</c:v>
                </c:pt>
                <c:pt idx="484">
                  <c:v>515228644.58175641</c:v>
                </c:pt>
                <c:pt idx="485">
                  <c:v>537031796.37025177</c:v>
                </c:pt>
                <c:pt idx="486">
                  <c:v>559757601.49511027</c:v>
                </c:pt>
                <c:pt idx="487">
                  <c:v>583445104.27374399</c:v>
                </c:pt>
                <c:pt idx="488">
                  <c:v>608135001.27871609</c:v>
                </c:pt>
                <c:pt idx="489">
                  <c:v>633869711.2569263</c:v>
                </c:pt>
                <c:pt idx="490">
                  <c:v>660693448.00759435</c:v>
                </c:pt>
                <c:pt idx="491">
                  <c:v>688652296.34427571</c:v>
                </c:pt>
                <c:pt idx="492">
                  <c:v>717794291.27136016</c:v>
                </c:pt>
                <c:pt idx="493">
                  <c:v>748169500.51115417</c:v>
                </c:pt>
                <c:pt idx="494">
                  <c:v>779830110.52325726</c:v>
                </c:pt>
                <c:pt idx="495">
                  <c:v>812830516.16409934</c:v>
                </c:pt>
                <c:pt idx="496">
                  <c:v>847227414.1405952</c:v>
                </c:pt>
                <c:pt idx="497">
                  <c:v>883079900.41856325</c:v>
                </c:pt>
                <c:pt idx="498">
                  <c:v>920449571.75317037</c:v>
                </c:pt>
                <c:pt idx="499">
                  <c:v>959400631.51593399</c:v>
                </c:pt>
                <c:pt idx="500">
                  <c:v>1000000000</c:v>
                </c:pt>
              </c:numCache>
            </c:numRef>
          </c:xVal>
          <c:yVal>
            <c:numRef>
              <c:f>Calculations!$AS$3:$AS$503</c:f>
              <c:numCache>
                <c:formatCode>General</c:formatCode>
                <c:ptCount val="501"/>
                <c:pt idx="0">
                  <c:v>179.84772647847396</c:v>
                </c:pt>
                <c:pt idx="1">
                  <c:v>179.84128268136763</c:v>
                </c:pt>
                <c:pt idx="2">
                  <c:v>179.83456620289232</c:v>
                </c:pt>
                <c:pt idx="3">
                  <c:v>179.8275655043449</c:v>
                </c:pt>
                <c:pt idx="4">
                  <c:v>179.82026855879622</c:v>
                </c:pt>
                <c:pt idx="5">
                  <c:v>179.81266283043919</c:v>
                </c:pt>
                <c:pt idx="6">
                  <c:v>179.80473525306357</c:v>
                </c:pt>
                <c:pt idx="7">
                  <c:v>179.79647220762135</c:v>
                </c:pt>
                <c:pt idx="8">
                  <c:v>179.78785949884394</c:v>
                </c:pt>
                <c:pt idx="9">
                  <c:v>179.77888233087185</c:v>
                </c:pt>
                <c:pt idx="10">
                  <c:v>179.76952528185424</c:v>
                </c:pt>
                <c:pt idx="11">
                  <c:v>179.75977227747634</c:v>
                </c:pt>
                <c:pt idx="12">
                  <c:v>179.74960656336839</c:v>
                </c:pt>
                <c:pt idx="13">
                  <c:v>179.73901067634984</c:v>
                </c:pt>
                <c:pt idx="14">
                  <c:v>179.72796641445962</c:v>
                </c:pt>
                <c:pt idx="15">
                  <c:v>179.71645480572144</c:v>
                </c:pt>
                <c:pt idx="16">
                  <c:v>179.70445607559131</c:v>
                </c:pt>
                <c:pt idx="17">
                  <c:v>179.69194961303148</c:v>
                </c:pt>
                <c:pt idx="18">
                  <c:v>179.67891393515382</c:v>
                </c:pt>
                <c:pt idx="19">
                  <c:v>179.66532665037261</c:v>
                </c:pt>
                <c:pt idx="20">
                  <c:v>179.65116442000391</c:v>
                </c:pt>
                <c:pt idx="21">
                  <c:v>179.63640291824731</c:v>
                </c:pt>
                <c:pt idx="22">
                  <c:v>179.62101679048214</c:v>
                </c:pt>
                <c:pt idx="23">
                  <c:v>179.60497960980774</c:v>
                </c:pt>
                <c:pt idx="24">
                  <c:v>179.5882638317552</c:v>
                </c:pt>
                <c:pt idx="25">
                  <c:v>179.57084074709391</c:v>
                </c:pt>
                <c:pt idx="26">
                  <c:v>179.55268043265437</c:v>
                </c:pt>
                <c:pt idx="27">
                  <c:v>179.53375170008468</c:v>
                </c:pt>
                <c:pt idx="28">
                  <c:v>179.51402204245554</c:v>
                </c:pt>
                <c:pt idx="29">
                  <c:v>179.49345757862469</c:v>
                </c:pt>
                <c:pt idx="30">
                  <c:v>179.47202299526856</c:v>
                </c:pt>
                <c:pt idx="31">
                  <c:v>179.44968148648559</c:v>
                </c:pt>
                <c:pt idx="32">
                  <c:v>179.42639469087089</c:v>
                </c:pt>
                <c:pt idx="33">
                  <c:v>179.40212262596012</c:v>
                </c:pt>
                <c:pt idx="34">
                  <c:v>179.37682361993413</c:v>
                </c:pt>
                <c:pt idx="35">
                  <c:v>179.35045424047402</c:v>
                </c:pt>
                <c:pt idx="36">
                  <c:v>179.32296922065109</c:v>
                </c:pt>
                <c:pt idx="37">
                  <c:v>179.29432138173209</c:v>
                </c:pt>
                <c:pt idx="38">
                  <c:v>179.26446155277611</c:v>
                </c:pt>
                <c:pt idx="39">
                  <c:v>179.23333848689543</c:v>
                </c:pt>
                <c:pt idx="40">
                  <c:v>179.2008987740472</c:v>
                </c:pt>
                <c:pt idx="41">
                  <c:v>179.16708675021965</c:v>
                </c:pt>
                <c:pt idx="42">
                  <c:v>179.13184440287108</c:v>
                </c:pt>
                <c:pt idx="43">
                  <c:v>179.09511127247615</c:v>
                </c:pt>
                <c:pt idx="44">
                  <c:v>179.05682435002842</c:v>
                </c:pt>
                <c:pt idx="45">
                  <c:v>179.01691797034502</c:v>
                </c:pt>
                <c:pt idx="46">
                  <c:v>178.97532370101374</c:v>
                </c:pt>
                <c:pt idx="47">
                  <c:v>178.93197022681872</c:v>
                </c:pt>
                <c:pt idx="48">
                  <c:v>178.88678322947817</c:v>
                </c:pt>
                <c:pt idx="49">
                  <c:v>178.83968526252025</c:v>
                </c:pt>
                <c:pt idx="50">
                  <c:v>178.79059562112408</c:v>
                </c:pt>
                <c:pt idx="51">
                  <c:v>178.7394302067448</c:v>
                </c:pt>
                <c:pt idx="52">
                  <c:v>178.68610138634187</c:v>
                </c:pt>
                <c:pt idx="53">
                  <c:v>178.63051784602561</c:v>
                </c:pt>
                <c:pt idx="54">
                  <c:v>178.57258443893491</c:v>
                </c:pt>
                <c:pt idx="55">
                  <c:v>178.51220202715854</c:v>
                </c:pt>
                <c:pt idx="56">
                  <c:v>178.44926731751073</c:v>
                </c:pt>
                <c:pt idx="57">
                  <c:v>178.38367269097301</c:v>
                </c:pt>
                <c:pt idx="58">
                  <c:v>178.31530602561509</c:v>
                </c:pt>
                <c:pt idx="59">
                  <c:v>178.2440505128103</c:v>
                </c:pt>
                <c:pt idx="60">
                  <c:v>178.16978446656557</c:v>
                </c:pt>
                <c:pt idx="61">
                  <c:v>178.0923811257918</c:v>
                </c:pt>
                <c:pt idx="62">
                  <c:v>178.01170844934811</c:v>
                </c:pt>
                <c:pt idx="63">
                  <c:v>177.92762890370366</c:v>
                </c:pt>
                <c:pt idx="64">
                  <c:v>177.83999924307435</c:v>
                </c:pt>
                <c:pt idx="65">
                  <c:v>177.74867028190667</c:v>
                </c:pt>
                <c:pt idx="66">
                  <c:v>177.65348665960053</c:v>
                </c:pt>
                <c:pt idx="67">
                  <c:v>177.55428659738749</c:v>
                </c:pt>
                <c:pt idx="68">
                  <c:v>177.45090164730684</c:v>
                </c:pt>
                <c:pt idx="69">
                  <c:v>177.34315643325698</c:v>
                </c:pt>
                <c:pt idx="70">
                  <c:v>177.23086838413695</c:v>
                </c:pt>
                <c:pt idx="71">
                  <c:v>177.11384745914057</c:v>
                </c:pt>
                <c:pt idx="72">
                  <c:v>176.99189586531685</c:v>
                </c:pt>
                <c:pt idx="73">
                  <c:v>176.86480776757423</c:v>
                </c:pt>
                <c:pt idx="74">
                  <c:v>176.73236899137623</c:v>
                </c:pt>
                <c:pt idx="75">
                  <c:v>176.59435671845989</c:v>
                </c:pt>
                <c:pt idx="76">
                  <c:v>176.45053917600239</c:v>
                </c:pt>
                <c:pt idx="77">
                  <c:v>176.30067531976997</c:v>
                </c:pt>
                <c:pt idx="78">
                  <c:v>176.14451451190857</c:v>
                </c:pt>
                <c:pt idx="79">
                  <c:v>175.9817961941757</c:v>
                </c:pt>
                <c:pt idx="80">
                  <c:v>175.81224955757497</c:v>
                </c:pt>
                <c:pt idx="81">
                  <c:v>175.63559320953789</c:v>
                </c:pt>
                <c:pt idx="82">
                  <c:v>175.45153484000318</c:v>
                </c:pt>
                <c:pt idx="83">
                  <c:v>175.25977088797904</c:v>
                </c:pt>
                <c:pt idx="84">
                  <c:v>175.05998621043631</c:v>
                </c:pt>
                <c:pt idx="85">
                  <c:v>174.85185375567653</c:v>
                </c:pt>
                <c:pt idx="86">
                  <c:v>174.63503424365209</c:v>
                </c:pt>
                <c:pt idx="87">
                  <c:v>174.40917585608662</c:v>
                </c:pt>
                <c:pt idx="88">
                  <c:v>174.17391393965974</c:v>
                </c:pt>
                <c:pt idx="89">
                  <c:v>173.92887072598094</c:v>
                </c:pt>
                <c:pt idx="90">
                  <c:v>173.67365507259288</c:v>
                </c:pt>
                <c:pt idx="91">
                  <c:v>173.40786222980907</c:v>
                </c:pt>
                <c:pt idx="92">
                  <c:v>173.13107363882045</c:v>
                </c:pt>
                <c:pt idx="93">
                  <c:v>172.84285676718963</c:v>
                </c:pt>
                <c:pt idx="94">
                  <c:v>172.54276498861043</c:v>
                </c:pt>
                <c:pt idx="95">
                  <c:v>172.23033751462452</c:v>
                </c:pt>
                <c:pt idx="96">
                  <c:v>171.90509938688311</c:v>
                </c:pt>
                <c:pt idx="97">
                  <c:v>171.56656153949831</c:v>
                </c:pt>
                <c:pt idx="98">
                  <c:v>171.21422094205641</c:v>
                </c:pt>
                <c:pt idx="99">
                  <c:v>170.84756083496049</c:v>
                </c:pt>
                <c:pt idx="100">
                  <c:v>170.46605106991996</c:v>
                </c:pt>
                <c:pt idx="101">
                  <c:v>170.06914856960807</c:v>
                </c:pt>
                <c:pt idx="102">
                  <c:v>169.65629792174639</c:v>
                </c:pt>
                <c:pt idx="103">
                  <c:v>169.2269321241312</c:v>
                </c:pt>
                <c:pt idx="104">
                  <c:v>168.78047349837024</c:v>
                </c:pt>
                <c:pt idx="105">
                  <c:v>168.31633479130886</c:v>
                </c:pt>
                <c:pt idx="106">
                  <c:v>167.83392048426418</c:v>
                </c:pt>
                <c:pt idx="107">
                  <c:v>167.33262833119772</c:v>
                </c:pt>
                <c:pt idx="108">
                  <c:v>166.8118511477837</c:v>
                </c:pt>
                <c:pt idx="109">
                  <c:v>166.27097887390397</c:v>
                </c:pt>
                <c:pt idx="110">
                  <c:v>165.70940093233338</c:v>
                </c:pt>
                <c:pt idx="111">
                  <c:v>165.12650890617488</c:v>
                </c:pt>
                <c:pt idx="112">
                  <c:v>164.52169955685648</c:v>
                </c:pt>
                <c:pt idx="113">
                  <c:v>163.89437820307603</c:v>
                </c:pt>
                <c:pt idx="114">
                  <c:v>163.24396247885463</c:v>
                </c:pt>
                <c:pt idx="115">
                  <c:v>162.5698864856713</c:v>
                </c:pt>
                <c:pt idx="116">
                  <c:v>161.87160534936558</c:v>
                </c:pt>
                <c:pt idx="117">
                  <c:v>161.14860018694083</c:v>
                </c:pt>
                <c:pt idx="118">
                  <c:v>160.40038348145049</c:v>
                </c:pt>
                <c:pt idx="119">
                  <c:v>159.62650485466003</c:v>
                </c:pt>
                <c:pt idx="120">
                  <c:v>158.82655721705839</c:v>
                </c:pt>
                <c:pt idx="121">
                  <c:v>158.00018326298303</c:v>
                </c:pt>
                <c:pt idx="122">
                  <c:v>157.14708226513608</c:v>
                </c:pt>
                <c:pt idx="123">
                  <c:v>156.26701710768592</c:v>
                </c:pt>
                <c:pt idx="124">
                  <c:v>155.35982148065636</c:v>
                </c:pt>
                <c:pt idx="125">
                  <c:v>154.42540714072177</c:v>
                </c:pt>
                <c:pt idx="126">
                  <c:v>153.46377112527821</c:v>
                </c:pt>
                <c:pt idx="127">
                  <c:v>152.47500278836003</c:v>
                </c:pt>
                <c:pt idx="128">
                  <c:v>151.45929050935132</c:v>
                </c:pt>
                <c:pt idx="129">
                  <c:v>150.41692790941582</c:v>
                </c:pt>
                <c:pt idx="130">
                  <c:v>149.34831939714923</c:v>
                </c:pt>
                <c:pt idx="131">
                  <c:v>148.25398485528677</c:v>
                </c:pt>
                <c:pt idx="132">
                  <c:v>147.13456327553121</c:v>
                </c:pt>
                <c:pt idx="133">
                  <c:v>145.99081514984894</c:v>
                </c:pt>
                <c:pt idx="134">
                  <c:v>144.82362343494418</c:v>
                </c:pt>
                <c:pt idx="135">
                  <c:v>143.63399292286934</c:v>
                </c:pt>
                <c:pt idx="136">
                  <c:v>142.42304787537023</c:v>
                </c:pt>
                <c:pt idx="137">
                  <c:v>141.19202781267674</c:v>
                </c:pt>
                <c:pt idx="138">
                  <c:v>139.94228138861041</c:v>
                </c:pt>
                <c:pt idx="139">
                  <c:v>138.67525833213364</c:v>
                </c:pt>
                <c:pt idx="140">
                  <c:v>137.39249948925888</c:v>
                </c:pt>
                <c:pt idx="141">
                  <c:v>136.09562505650135</c:v>
                </c:pt>
                <c:pt idx="142">
                  <c:v>134.78632115528967</c:v>
                </c:pt>
                <c:pt idx="143">
                  <c:v>133.46632495309316</c:v>
                </c:pt>
                <c:pt idx="144">
                  <c:v>132.13740858857614</c:v>
                </c:pt>
                <c:pt idx="145">
                  <c:v>130.8013622019657</c:v>
                </c:pt>
                <c:pt idx="146">
                  <c:v>129.45997640551323</c:v>
                </c:pt>
                <c:pt idx="147">
                  <c:v>128.11502455043893</c:v>
                </c:pt>
                <c:pt idx="148">
                  <c:v>126.76824515476953</c:v>
                </c:pt>
                <c:pt idx="149">
                  <c:v>125.42132485054276</c:v>
                </c:pt>
                <c:pt idx="150">
                  <c:v>124.07588218934097</c:v>
                </c:pt>
                <c:pt idx="151">
                  <c:v>122.73345261323124</c:v>
                </c:pt>
                <c:pt idx="152">
                  <c:v>121.39547485586989</c:v>
                </c:pt>
                <c:pt idx="153">
                  <c:v>120.06327898825032</c:v>
                </c:pt>
                <c:pt idx="154">
                  <c:v>118.73807626816925</c:v>
                </c:pt>
                <c:pt idx="155">
                  <c:v>117.42095089489075</c:v>
                </c:pt>
                <c:pt idx="156">
                  <c:v>116.11285371358748</c:v>
                </c:pt>
                <c:pt idx="157">
                  <c:v>114.81459786044714</c:v>
                </c:pt>
                <c:pt idx="158">
                  <c:v>113.52685629105716</c:v>
                </c:pt>
                <c:pt idx="159">
                  <c:v>112.25016109335438</c:v>
                </c:pt>
                <c:pt idx="160">
                  <c:v>110.98490445315291</c:v>
                </c:pt>
                <c:pt idx="161">
                  <c:v>109.73134111549155</c:v>
                </c:pt>
                <c:pt idx="162">
                  <c:v>108.4895921687467</c:v>
                </c:pt>
                <c:pt idx="163">
                  <c:v>107.25964997021542</c:v>
                </c:pt>
                <c:pt idx="164">
                  <c:v>106.04138403085099</c:v>
                </c:pt>
                <c:pt idx="165">
                  <c:v>104.8345476820835</c:v>
                </c:pt>
                <c:pt idx="166">
                  <c:v>103.63878535798031</c:v>
                </c:pt>
                <c:pt idx="167">
                  <c:v>102.45364034026335</c:v>
                </c:pt>
                <c:pt idx="168">
                  <c:v>101.2785628307392</c:v>
                </c:pt>
                <c:pt idx="169">
                  <c:v>100.11291823444192</c:v>
                </c:pt>
                <c:pt idx="170">
                  <c:v>98.955995556323245</c:v>
                </c:pt>
                <c:pt idx="171">
                  <c:v>97.807015833829695</c:v>
                </c:pt>
                <c:pt idx="172">
                  <c:v>96.665140546546098</c:v>
                </c:pt>
                <c:pt idx="173">
                  <c:v>95.529479961729493</c:v>
                </c:pt>
                <c:pt idx="174">
                  <c:v>94.399101390661968</c:v>
                </c:pt>
                <c:pt idx="175">
                  <c:v>93.273037344983877</c:v>
                </c:pt>
                <c:pt idx="176">
                  <c:v>92.150293594420262</c:v>
                </c:pt>
                <c:pt idx="177">
                  <c:v>91.029857137405742</c:v>
                </c:pt>
                <c:pt idx="178">
                  <c:v>89.910704104026976</c:v>
                </c:pt>
                <c:pt idx="179">
                  <c:v>88.791807616387985</c:v>
                </c:pt>
                <c:pt idx="180">
                  <c:v>87.672145634955584</c:v>
                </c:pt>
                <c:pt idx="181">
                  <c:v>86.550708820658741</c:v>
                </c:pt>
                <c:pt idx="182">
                  <c:v>85.426508441492544</c:v>
                </c:pt>
                <c:pt idx="183">
                  <c:v>84.298584349125846</c:v>
                </c:pt>
                <c:pt idx="184">
                  <c:v>83.16601304551439</c:v>
                </c:pt>
                <c:pt idx="185">
                  <c:v>82.027915851807876</c:v>
                </c:pt>
                <c:pt idx="186">
                  <c:v>80.883467181928097</c:v>
                </c:pt>
                <c:pt idx="187">
                  <c:v>79.73190291113805</c:v>
                </c:pt>
                <c:pt idx="188">
                  <c:v>78.572528815847321</c:v>
                </c:pt>
                <c:pt idx="189">
                  <c:v>77.404729044959453</c:v>
                </c:pt>
                <c:pt idx="190">
                  <c:v>76.227974565538133</c:v>
                </c:pt>
                <c:pt idx="191">
                  <c:v>75.041831506823726</c:v>
                </c:pt>
                <c:pt idx="192">
                  <c:v>73.845969307162477</c:v>
                </c:pt>
                <c:pt idx="193">
                  <c:v>72.64016854886016</c:v>
                </c:pt>
                <c:pt idx="194">
                  <c:v>71.424328347129361</c:v>
                </c:pt>
                <c:pt idx="195">
                  <c:v>70.19847314208225</c:v>
                </c:pt>
                <c:pt idx="196">
                  <c:v>68.962758728194302</c:v>
                </c:pt>
                <c:pt idx="197">
                  <c:v>67.717477344956308</c:v>
                </c:pt>
                <c:pt idx="198">
                  <c:v>66.463061646729216</c:v>
                </c:pt>
                <c:pt idx="199">
                  <c:v>65.200087370258984</c:v>
                </c:pt>
                <c:pt idx="200">
                  <c:v>63.929274525919524</c:v>
                </c:pt>
                <c:pt idx="201">
                  <c:v>62.651486954348876</c:v>
                </c:pt>
                <c:pt idx="202">
                  <c:v>61.367730114187118</c:v>
                </c:pt>
                <c:pt idx="203">
                  <c:v>60.079146999211673</c:v>
                </c:pt>
                <c:pt idx="204">
                  <c:v>58.78701212382736</c:v>
                </c:pt>
                <c:pt idx="205">
                  <c:v>57.492723563634513</c:v>
                </c:pt>
                <c:pt idx="206">
                  <c:v>56.197793091091981</c:v>
                </c:pt>
                <c:pt idx="207">
                  <c:v>54.903834503029145</c:v>
                </c:pt>
                <c:pt idx="208">
                  <c:v>53.612550294401558</c:v>
                </c:pt>
                <c:pt idx="209">
                  <c:v>52.325716888385791</c:v>
                </c:pt>
                <c:pt idx="210">
                  <c:v>51.045168683733245</c:v>
                </c:pt>
                <c:pt idx="211">
                  <c:v>49.772781223399939</c:v>
                </c:pt>
                <c:pt idx="212">
                  <c:v>48.510453821298086</c:v>
                </c:pt>
                <c:pt idx="213">
                  <c:v>47.260092004644136</c:v>
                </c:pt>
                <c:pt idx="214">
                  <c:v>46.023590136462985</c:v>
                </c:pt>
                <c:pt idx="215">
                  <c:v>44.802814575951608</c:v>
                </c:pt>
                <c:pt idx="216">
                  <c:v>43.599587713992186</c:v>
                </c:pt>
                <c:pt idx="217">
                  <c:v>42.41567318833458</c:v>
                </c:pt>
                <c:pt idx="218">
                  <c:v>41.252762539858551</c:v>
                </c:pt>
                <c:pt idx="219">
                  <c:v>40.112463520278283</c:v>
                </c:pt>
                <c:pt idx="220">
                  <c:v>38.99629020556781</c:v>
                </c:pt>
                <c:pt idx="221">
                  <c:v>37.905655011168918</c:v>
                </c:pt>
                <c:pt idx="222">
                  <c:v>36.841862647545355</c:v>
                </c:pt>
                <c:pt idx="223">
                  <c:v>35.80610600043272</c:v>
                </c:pt>
                <c:pt idx="224">
                  <c:v>34.799463871267541</c:v>
                </c:pt>
                <c:pt idx="225">
                  <c:v>33.822900471427801</c:v>
                </c:pt>
                <c:pt idx="226">
                  <c:v>32.877266530001549</c:v>
                </c:pt>
                <c:pt idx="227">
                  <c:v>31.963301849368221</c:v>
                </c:pt>
                <c:pt idx="228">
                  <c:v>31.081639125816309</c:v>
                </c:pt>
                <c:pt idx="229">
                  <c:v>30.232808843310686</c:v>
                </c:pt>
                <c:pt idx="230">
                  <c:v>29.417245046543101</c:v>
                </c:pt>
                <c:pt idx="231">
                  <c:v>28.635291803536973</c:v>
                </c:pt>
                <c:pt idx="232">
                  <c:v>27.887210177218833</c:v>
                </c:pt>
                <c:pt idx="233">
                  <c:v>27.1731855383089</c:v>
                </c:pt>
                <c:pt idx="234">
                  <c:v>26.493335067502386</c:v>
                </c:pt>
                <c:pt idx="235">
                  <c:v>25.847715312200393</c:v>
                </c:pt>
                <c:pt idx="236">
                  <c:v>25.236329681019384</c:v>
                </c:pt>
                <c:pt idx="237">
                  <c:v>24.65913577728071</c:v>
                </c:pt>
                <c:pt idx="238">
                  <c:v>24.116052489980802</c:v>
                </c:pt>
                <c:pt idx="239">
                  <c:v>23.606966776939302</c:v>
                </c:pt>
                <c:pt idx="240">
                  <c:v>23.131740089593251</c:v>
                </c:pt>
                <c:pt idx="241">
                  <c:v>22.69021440203727</c:v>
                </c:pt>
                <c:pt idx="242">
                  <c:v>22.282217818313285</c:v>
                </c:pt>
                <c:pt idx="243">
                  <c:v>21.907569741613699</c:v>
                </c:pt>
                <c:pt idx="244">
                  <c:v>21.566085597018102</c:v>
                </c:pt>
                <c:pt idx="245">
                  <c:v>21.257581105734303</c:v>
                </c:pt>
                <c:pt idx="246">
                  <c:v>20.981876113683953</c:v>
                </c:pt>
                <c:pt idx="247">
                  <c:v>20.738797980796065</c:v>
                </c:pt>
                <c:pt idx="248">
                  <c:v>20.528184539715468</c:v>
                </c:pt>
                <c:pt idx="249">
                  <c:v>20.349886633929458</c:v>
                </c:pt>
                <c:pt idx="250">
                  <c:v>20.203770245735541</c:v>
                </c:pt>
                <c:pt idx="251">
                  <c:v>20.089718224140682</c:v>
                </c:pt>
                <c:pt idx="252">
                  <c:v>20.0076316218438</c:v>
                </c:pt>
                <c:pt idx="253">
                  <c:v>19.957430649022299</c:v>
                </c:pt>
                <c:pt idx="254">
                  <c:v>19.939055249843562</c:v>
                </c:pt>
                <c:pt idx="255">
                  <c:v>19.952465305550078</c:v>
                </c:pt>
                <c:pt idx="256">
                  <c:v>19.997640465732289</c:v>
                </c:pt>
                <c:pt idx="257">
                  <c:v>20.074579607095671</c:v>
                </c:pt>
                <c:pt idx="258">
                  <c:v>20.183299916743266</c:v>
                </c:pt>
                <c:pt idx="259">
                  <c:v>20.323835594829632</c:v>
                </c:pt>
                <c:pt idx="260">
                  <c:v>20.496236169492192</c:v>
                </c:pt>
                <c:pt idx="261">
                  <c:v>20.70056441533329</c:v>
                </c:pt>
                <c:pt idx="262">
                  <c:v>20.936893865524311</c:v>
                </c:pt>
                <c:pt idx="263">
                  <c:v>21.205305906949064</c:v>
                </c:pt>
                <c:pt idx="264">
                  <c:v>21.505886447824523</c:v>
                </c:pt>
                <c:pt idx="265">
                  <c:v>21.838722148072407</c:v>
                </c:pt>
                <c:pt idx="266">
                  <c:v>22.203896204512446</c:v>
                </c:pt>
                <c:pt idx="267">
                  <c:v>22.601483685853282</c:v>
                </c:pt>
                <c:pt idx="268">
                  <c:v>23.031546416630334</c:v>
                </c:pt>
                <c:pt idx="269">
                  <c:v>23.494127414825797</c:v>
                </c:pt>
                <c:pt idx="270">
                  <c:v>23.989244895037785</c:v>
                </c:pt>
                <c:pt idx="271">
                  <c:v>24.516885857858128</c:v>
                </c:pt>
                <c:pt idx="272">
                  <c:v>25.076999296640025</c:v>
                </c:pt>
                <c:pt idx="273">
                  <c:v>25.669489065105921</c:v>
                </c:pt>
                <c:pt idx="274">
                  <c:v>26.294206463211452</c:v>
                </c:pt>
                <c:pt idx="275">
                  <c:v>26.950942614192307</c:v>
                </c:pt>
                <c:pt idx="276">
                  <c:v>27.639420722517208</c:v>
                </c:pt>
                <c:pt idx="277">
                  <c:v>28.359288320179736</c:v>
                </c:pt>
                <c:pt idx="278">
                  <c:v>29.110109626821043</c:v>
                </c:pt>
                <c:pt idx="279">
                  <c:v>29.891358166929258</c:v>
                </c:pt>
                <c:pt idx="280">
                  <c:v>30.702409803953479</c:v>
                </c:pt>
                <c:pt idx="281">
                  <c:v>31.542536365614389</c:v>
                </c:pt>
                <c:pt idx="282">
                  <c:v>32.41090004592192</c:v>
                </c:pt>
                <c:pt idx="283">
                  <c:v>33.306548776233846</c:v>
                </c:pt>
                <c:pt idx="284">
                  <c:v>34.228412758965902</c:v>
                </c:pt>
                <c:pt idx="285">
                  <c:v>35.175302352192688</c:v>
                </c:pt>
                <c:pt idx="286">
                  <c:v>36.14590748045751</c:v>
                </c:pt>
                <c:pt idx="287">
                  <c:v>37.138798725963163</c:v>
                </c:pt>
                <c:pt idx="288">
                  <c:v>38.152430224720788</c:v>
                </c:pt>
                <c:pt idx="289">
                  <c:v>39.185144454340652</c:v>
                </c:pt>
                <c:pt idx="290">
                  <c:v>40.235178954725285</c:v>
                </c:pt>
                <c:pt idx="291">
                  <c:v>41.300674971258303</c:v>
                </c:pt>
                <c:pt idx="292">
                  <c:v>42.379687954011914</c:v>
                </c:pt>
                <c:pt idx="293">
                  <c:v>43.470199788416316</c:v>
                </c:pt>
                <c:pt idx="294">
                  <c:v>44.570132575386978</c:v>
                </c:pt>
                <c:pt idx="295">
                  <c:v>45.677363725097536</c:v>
                </c:pt>
                <c:pt idx="296">
                  <c:v>46.789742081243709</c:v>
                </c:pt>
                <c:pt idx="297">
                  <c:v>47.905104754541725</c:v>
                </c:pt>
                <c:pt idx="298">
                  <c:v>49.021294317519981</c:v>
                </c:pt>
                <c:pt idx="299">
                  <c:v>50.136175999062488</c:v>
                </c:pt>
                <c:pt idx="300">
                  <c:v>51.247654517427705</c:v>
                </c:pt>
                <c:pt idx="301">
                  <c:v>52.353690204630752</c:v>
                </c:pt>
                <c:pt idx="302">
                  <c:v>53.452314102233522</c:v>
                </c:pt>
                <c:pt idx="303">
                  <c:v>54.541641747103313</c:v>
                </c:pt>
                <c:pt idx="304">
                  <c:v>55.619885413329825</c:v>
                </c:pt>
                <c:pt idx="305">
                  <c:v>56.685364630490817</c:v>
                </c:pt>
                <c:pt idx="306">
                  <c:v>57.736514855933912</c:v>
                </c:pt>
                <c:pt idx="307">
                  <c:v>58.771894236773505</c:v>
                </c:pt>
                <c:pt idx="308">
                  <c:v>59.79018845317006</c:v>
                </c:pt>
                <c:pt idx="309">
                  <c:v>60.790213685855448</c:v>
                </c:pt>
                <c:pt idx="310">
                  <c:v>61.770917795950766</c:v>
                </c:pt>
                <c:pt idx="311">
                  <c:v>62.731379842592631</c:v>
                </c:pt>
                <c:pt idx="312">
                  <c:v>63.670808093078548</c:v>
                </c:pt>
                <c:pt idx="313">
                  <c:v>64.588536700920571</c:v>
                </c:pt>
                <c:pt idx="314">
                  <c:v>65.484021239702116</c:v>
                </c:pt>
                <c:pt idx="315">
                  <c:v>66.356833285579043</c:v>
                </c:pt>
                <c:pt idx="316">
                  <c:v>67.2066542396052</c:v>
                </c:pt>
                <c:pt idx="317">
                  <c:v>68.033268573863495</c:v>
                </c:pt>
                <c:pt idx="318">
                  <c:v>68.836556673833854</c:v>
                </c:pt>
                <c:pt idx="319">
                  <c:v>69.616487434656307</c:v>
                </c:pt>
                <c:pt idx="320">
                  <c:v>70.373110752063724</c:v>
                </c:pt>
                <c:pt idx="321">
                  <c:v>71.106550030712967</c:v>
                </c:pt>
                <c:pt idx="322">
                  <c:v>71.816994814287398</c:v>
                </c:pt>
                <c:pt idx="323">
                  <c:v>72.504693623731185</c:v>
                </c:pt>
                <c:pt idx="324">
                  <c:v>73.169947072854711</c:v>
                </c:pt>
                <c:pt idx="325">
                  <c:v>73.813101314679528</c:v>
                </c:pt>
                <c:pt idx="326">
                  <c:v>74.434541857531656</c:v>
                </c:pt>
                <c:pt idx="327">
                  <c:v>75.034687777178206</c:v>
                </c:pt>
                <c:pt idx="328">
                  <c:v>75.61398634028204</c:v>
                </c:pt>
                <c:pt idx="329">
                  <c:v>76.17290804509804</c:v>
                </c:pt>
                <c:pt idx="330">
                  <c:v>76.711942077574633</c:v>
                </c:pt>
                <c:pt idx="331">
                  <c:v>77.231592174743213</c:v>
                </c:pt>
                <c:pt idx="332">
                  <c:v>77.732372882334715</c:v>
                </c:pt>
                <c:pt idx="333">
                  <c:v>78.214806189808158</c:v>
                </c:pt>
                <c:pt idx="334">
                  <c:v>78.679418523259571</c:v>
                </c:pt>
                <c:pt idx="335">
                  <c:v>79.126738074846372</c:v>
                </c:pt>
                <c:pt idx="336">
                  <c:v>79.557292446273536</c:v>
                </c:pt>
                <c:pt idx="337">
                  <c:v>79.971606583413134</c:v>
                </c:pt>
                <c:pt idx="338">
                  <c:v>80.370200979144599</c:v>
                </c:pt>
                <c:pt idx="339">
                  <c:v>80.753590121913646</c:v>
                </c:pt>
                <c:pt idx="340">
                  <c:v>81.122281168211856</c:v>
                </c:pt>
                <c:pt idx="341">
                  <c:v>81.476772818108742</c:v>
                </c:pt>
                <c:pt idx="342">
                  <c:v>81.817554374049621</c:v>
                </c:pt>
                <c:pt idx="343">
                  <c:v>82.145104964317937</c:v>
                </c:pt>
                <c:pt idx="344">
                  <c:v>82.459892913802094</c:v>
                </c:pt>
                <c:pt idx="345">
                  <c:v>82.76237524596975</c:v>
                </c:pt>
                <c:pt idx="346">
                  <c:v>83.052997301209672</c:v>
                </c:pt>
                <c:pt idx="347">
                  <c:v>83.332192457930063</c:v>
                </c:pt>
                <c:pt idx="348">
                  <c:v>83.600381943989518</c:v>
                </c:pt>
                <c:pt idx="349">
                  <c:v>83.857974727166322</c:v>
                </c:pt>
                <c:pt idx="350">
                  <c:v>84.105367474442161</c:v>
                </c:pt>
                <c:pt idx="351">
                  <c:v>84.342944570876909</c:v>
                </c:pt>
                <c:pt idx="352">
                  <c:v>84.571078189784885</c:v>
                </c:pt>
                <c:pt idx="353">
                  <c:v>84.79012840678476</c:v>
                </c:pt>
                <c:pt idx="354">
                  <c:v>85.000443351089643</c:v>
                </c:pt>
                <c:pt idx="355">
                  <c:v>85.202359388131967</c:v>
                </c:pt>
                <c:pt idx="356">
                  <c:v>85.39620132828</c:v>
                </c:pt>
                <c:pt idx="357">
                  <c:v>85.582282657006814</c:v>
                </c:pt>
                <c:pt idx="358">
                  <c:v>85.760905782418092</c:v>
                </c:pt>
                <c:pt idx="359">
                  <c:v>85.932362296538059</c:v>
                </c:pt>
                <c:pt idx="360">
                  <c:v>86.096933247196802</c:v>
                </c:pt>
                <c:pt idx="361">
                  <c:v>86.254889417759657</c:v>
                </c:pt>
                <c:pt idx="362">
                  <c:v>86.406491612297216</c:v>
                </c:pt>
                <c:pt idx="363">
                  <c:v>86.551990944111751</c:v>
                </c:pt>
                <c:pt idx="364">
                  <c:v>86.691629125820555</c:v>
                </c:pt>
                <c:pt idx="365">
                  <c:v>86.825638759448836</c:v>
                </c:pt>
                <c:pt idx="366">
                  <c:v>86.954243625208463</c:v>
                </c:pt>
                <c:pt idx="367">
                  <c:v>87.077658967837749</c:v>
                </c:pt>
                <c:pt idx="368">
                  <c:v>87.196091779552006</c:v>
                </c:pt>
                <c:pt idx="369">
                  <c:v>87.309741078809736</c:v>
                </c:pt>
                <c:pt idx="370">
                  <c:v>87.418798184234362</c:v>
                </c:pt>
                <c:pt idx="371">
                  <c:v>87.523446983151544</c:v>
                </c:pt>
                <c:pt idx="372">
                  <c:v>87.623864194305895</c:v>
                </c:pt>
                <c:pt idx="373">
                  <c:v>87.720219624412664</c:v>
                </c:pt>
                <c:pt idx="374">
                  <c:v>87.812676418278784</c:v>
                </c:pt>
                <c:pt idx="375">
                  <c:v>87.901391302297398</c:v>
                </c:pt>
                <c:pt idx="376">
                  <c:v>87.98651482117964</c:v>
                </c:pt>
                <c:pt idx="377">
                  <c:v>88.068191567838369</c:v>
                </c:pt>
                <c:pt idx="378">
                  <c:v>88.14656040638414</c:v>
                </c:pt>
                <c:pt idx="379">
                  <c:v>88.221754688230533</c:v>
                </c:pt>
                <c:pt idx="380">
                  <c:v>88.293902461339115</c:v>
                </c:pt>
                <c:pt idx="381">
                  <c:v>88.363126672661224</c:v>
                </c:pt>
                <c:pt idx="382">
                  <c:v>88.42954536385696</c:v>
                </c:pt>
                <c:pt idx="383">
                  <c:v>88.493271860391502</c:v>
                </c:pt>
                <c:pt idx="384">
                  <c:v>88.554414954123544</c:v>
                </c:pt>
                <c:pt idx="385">
                  <c:v>88.613079079515146</c:v>
                </c:pt>
                <c:pt idx="386">
                  <c:v>88.66936448360164</c:v>
                </c:pt>
                <c:pt idx="387">
                  <c:v>88.723367389868613</c:v>
                </c:pt>
                <c:pt idx="388">
                  <c:v>88.775180156189847</c:v>
                </c:pt>
                <c:pt idx="389">
                  <c:v>88.82489142698418</c:v>
                </c:pt>
                <c:pt idx="390">
                  <c:v>88.872586279752397</c:v>
                </c:pt>
                <c:pt idx="391">
                  <c:v>88.918346366157877</c:v>
                </c:pt>
                <c:pt idx="392">
                  <c:v>88.962250047814635</c:v>
                </c:pt>
                <c:pt idx="393">
                  <c:v>89.004372526947506</c:v>
                </c:pt>
                <c:pt idx="394">
                  <c:v>89.044785972087226</c:v>
                </c:pt>
                <c:pt idx="395">
                  <c:v>89.083559638962939</c:v>
                </c:pt>
                <c:pt idx="396">
                  <c:v>89.12075998675185</c:v>
                </c:pt>
                <c:pt idx="397">
                  <c:v>89.15645078984349</c:v>
                </c:pt>
                <c:pt idx="398">
                  <c:v>89.190693245273664</c:v>
                </c:pt>
                <c:pt idx="399">
                  <c:v>89.223546075979414</c:v>
                </c:pt>
                <c:pt idx="400">
                  <c:v>89.255065630023651</c:v>
                </c:pt>
                <c:pt idx="401">
                  <c:v>89.285305975933909</c:v>
                </c:pt>
                <c:pt idx="402">
                  <c:v>89.314318994296556</c:v>
                </c:pt>
                <c:pt idx="403">
                  <c:v>89.342154465743718</c:v>
                </c:pt>
                <c:pt idx="404">
                  <c:v>89.368860155466322</c:v>
                </c:pt>
                <c:pt idx="405">
                  <c:v>89.394481894382892</c:v>
                </c:pt>
                <c:pt idx="406">
                  <c:v>89.419063657089623</c:v>
                </c:pt>
                <c:pt idx="407">
                  <c:v>89.442647636713502</c:v>
                </c:pt>
                <c:pt idx="408">
                  <c:v>89.465274316786406</c:v>
                </c:pt>
                <c:pt idx="409">
                  <c:v>89.486982540253933</c:v>
                </c:pt>
                <c:pt idx="410">
                  <c:v>89.507809575729226</c:v>
                </c:pt>
                <c:pt idx="411">
                  <c:v>89.527791181098223</c:v>
                </c:pt>
                <c:pt idx="412">
                  <c:v>89.546961664578916</c:v>
                </c:pt>
                <c:pt idx="413">
                  <c:v>89.565353943333946</c:v>
                </c:pt>
                <c:pt idx="414">
                  <c:v>89.582999599731806</c:v>
                </c:pt>
                <c:pt idx="415">
                  <c:v>89.599928935349055</c:v>
                </c:pt>
                <c:pt idx="416">
                  <c:v>89.616171022802348</c:v>
                </c:pt>
                <c:pt idx="417">
                  <c:v>89.631753755495396</c:v>
                </c:pt>
                <c:pt idx="418">
                  <c:v>89.646703895363814</c:v>
                </c:pt>
                <c:pt idx="419">
                  <c:v>89.661047118696629</c:v>
                </c:pt>
                <c:pt idx="420">
                  <c:v>89.674808060111076</c:v>
                </c:pt>
                <c:pt idx="421">
                  <c:v>89.6880103547538</c:v>
                </c:pt>
                <c:pt idx="422">
                  <c:v>89.700676678799383</c:v>
                </c:pt>
                <c:pt idx="423">
                  <c:v>89.712828788313786</c:v>
                </c:pt>
                <c:pt idx="424">
                  <c:v>89.724487556548368</c:v>
                </c:pt>
                <c:pt idx="425">
                  <c:v>89.735673009726753</c:v>
                </c:pt>
                <c:pt idx="426">
                  <c:v>89.74640436138543</c:v>
                </c:pt>
                <c:pt idx="427">
                  <c:v>89.75670004532563</c:v>
                </c:pt>
                <c:pt idx="428">
                  <c:v>89.766577747232475</c:v>
                </c:pt>
                <c:pt idx="429">
                  <c:v>89.776054435014629</c:v>
                </c:pt>
                <c:pt idx="430">
                  <c:v>89.785146387916328</c:v>
                </c:pt>
                <c:pt idx="431">
                  <c:v>89.793869224450731</c:v>
                </c:pt>
                <c:pt idx="432">
                  <c:v>89.802237929202192</c:v>
                </c:pt>
                <c:pt idx="433">
                  <c:v>89.810266878543331</c:v>
                </c:pt>
                <c:pt idx="434">
                  <c:v>89.817969865309962</c:v>
                </c:pt>
                <c:pt idx="435">
                  <c:v>89.82536012247671</c:v>
                </c:pt>
                <c:pt idx="436">
                  <c:v>89.832450345872957</c:v>
                </c:pt>
                <c:pt idx="437">
                  <c:v>89.839252715978418</c:v>
                </c:pt>
                <c:pt idx="438">
                  <c:v>89.845778918835066</c:v>
                </c:pt>
                <c:pt idx="439">
                  <c:v>89.852040166111436</c:v>
                </c:pt>
                <c:pt idx="440">
                  <c:v>89.858047214353363</c:v>
                </c:pt>
                <c:pt idx="441">
                  <c:v>89.863810383454279</c:v>
                </c:pt>
                <c:pt idx="442">
                  <c:v>89.869339574376312</c:v>
                </c:pt>
                <c:pt idx="443">
                  <c:v>89.874644286152915</c:v>
                </c:pt>
                <c:pt idx="444">
                  <c:v>89.879733632201621</c:v>
                </c:pt>
                <c:pt idx="445">
                  <c:v>89.884616355975439</c:v>
                </c:pt>
                <c:pt idx="446">
                  <c:v>89.889300845978994</c:v>
                </c:pt>
                <c:pt idx="447">
                  <c:v>89.89379515017572</c:v>
                </c:pt>
                <c:pt idx="448">
                  <c:v>89.898106989810486</c:v>
                </c:pt>
                <c:pt idx="449">
                  <c:v>89.90224377267144</c:v>
                </c:pt>
                <c:pt idx="450">
                  <c:v>89.906212605813622</c:v>
                </c:pt>
                <c:pt idx="451">
                  <c:v>89.910020307766459</c:v>
                </c:pt>
                <c:pt idx="452">
                  <c:v>89.913673420245743</c:v>
                </c:pt>
                <c:pt idx="453">
                  <c:v>89.917178219390479</c:v>
                </c:pt>
                <c:pt idx="454">
                  <c:v>89.920540726543607</c:v>
                </c:pt>
                <c:pt idx="455">
                  <c:v>89.92376671859526</c:v>
                </c:pt>
                <c:pt idx="456">
                  <c:v>89.926861737906222</c:v>
                </c:pt>
                <c:pt idx="457">
                  <c:v>89.929831101828697</c:v>
                </c:pt>
                <c:pt idx="458">
                  <c:v>89.932679911840523</c:v>
                </c:pt>
                <c:pt idx="459">
                  <c:v>89.935413062308811</c:v>
                </c:pt>
                <c:pt idx="460">
                  <c:v>89.938035248897791</c:v>
                </c:pt>
                <c:pt idx="461">
                  <c:v>89.940550976635379</c:v>
                </c:pt>
                <c:pt idx="462">
                  <c:v>89.942964567652368</c:v>
                </c:pt>
                <c:pt idx="463">
                  <c:v>89.945280168607411</c:v>
                </c:pt>
                <c:pt idx="464">
                  <c:v>89.94750175781067</c:v>
                </c:pt>
                <c:pt idx="465">
                  <c:v>89.94963315205834</c:v>
                </c:pt>
                <c:pt idx="466">
                  <c:v>89.951678013189593</c:v>
                </c:pt>
                <c:pt idx="467">
                  <c:v>89.953639854377442</c:v>
                </c:pt>
                <c:pt idx="468">
                  <c:v>89.955522046164319</c:v>
                </c:pt>
                <c:pt idx="469">
                  <c:v>89.957327822252438</c:v>
                </c:pt>
                <c:pt idx="470">
                  <c:v>89.959060285059351</c:v>
                </c:pt>
                <c:pt idx="471">
                  <c:v>89.960722411047712</c:v>
                </c:pt>
                <c:pt idx="472">
                  <c:v>89.962317055838923</c:v>
                </c:pt>
                <c:pt idx="473">
                  <c:v>89.963846959118939</c:v>
                </c:pt>
                <c:pt idx="474">
                  <c:v>89.965314749345211</c:v>
                </c:pt>
                <c:pt idx="475">
                  <c:v>89.966722948262273</c:v>
                </c:pt>
                <c:pt idx="476">
                  <c:v>89.968073975234134</c:v>
                </c:pt>
                <c:pt idx="477">
                  <c:v>89.96937015140081</c:v>
                </c:pt>
                <c:pt idx="478">
                  <c:v>89.970613703666061</c:v>
                </c:pt>
                <c:pt idx="479">
                  <c:v>89.971806768523265</c:v>
                </c:pt>
                <c:pt idx="480">
                  <c:v>89.972951395725985</c:v>
                </c:pt>
                <c:pt idx="481">
                  <c:v>89.974049551809415</c:v>
                </c:pt>
                <c:pt idx="482">
                  <c:v>89.975103123469054</c:v>
                </c:pt>
                <c:pt idx="483">
                  <c:v>89.976113920802064</c:v>
                </c:pt>
                <c:pt idx="484">
                  <c:v>89.977083680417039</c:v>
                </c:pt>
                <c:pt idx="485">
                  <c:v>89.97801406841765</c:v>
                </c:pt>
                <c:pt idx="486">
                  <c:v>89.978906683264952</c:v>
                </c:pt>
                <c:pt idx="487">
                  <c:v>89.97976305852373</c:v>
                </c:pt>
                <c:pt idx="488">
                  <c:v>89.980584665497162</c:v>
                </c:pt>
                <c:pt idx="489">
                  <c:v>89.981372915754577</c:v>
                </c:pt>
                <c:pt idx="490">
                  <c:v>89.982129163556621</c:v>
                </c:pt>
                <c:pt idx="491">
                  <c:v>89.982854708181932</c:v>
                </c:pt>
                <c:pt idx="492">
                  <c:v>89.983550796159307</c:v>
                </c:pt>
                <c:pt idx="493">
                  <c:v>89.984218623409419</c:v>
                </c:pt>
                <c:pt idx="494">
                  <c:v>89.984859337299341</c:v>
                </c:pt>
                <c:pt idx="495">
                  <c:v>89.985474038613873</c:v>
                </c:pt>
                <c:pt idx="496">
                  <c:v>89.986063783446681</c:v>
                </c:pt>
                <c:pt idx="497">
                  <c:v>89.986629585014754</c:v>
                </c:pt>
                <c:pt idx="498">
                  <c:v>89.987172415399186</c:v>
                </c:pt>
                <c:pt idx="499">
                  <c:v>89.987693207215173</c:v>
                </c:pt>
                <c:pt idx="500">
                  <c:v>89.988192855214436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DA4-4501-A201-05F72FE5D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005535"/>
        <c:axId val="1272020415"/>
      </c:scatterChart>
      <c:valAx>
        <c:axId val="20540845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8080"/>
        <c:crossesAt val="0"/>
        <c:crossBetween val="midCat"/>
      </c:valAx>
      <c:valAx>
        <c:axId val="175418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84576"/>
        <c:crossesAt val="0"/>
        <c:crossBetween val="midCat"/>
      </c:valAx>
      <c:valAx>
        <c:axId val="127202041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05535"/>
        <c:crosses val="max"/>
        <c:crossBetween val="midCat"/>
      </c:valAx>
      <c:valAx>
        <c:axId val="1272005535"/>
        <c:scaling>
          <c:logBase val="10"/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1272020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72051601119582"/>
          <c:y val="0.66964843783910477"/>
          <c:w val="0.19184657694680596"/>
          <c:h val="0.18837588510875949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36</xdr:row>
      <xdr:rowOff>0</xdr:rowOff>
    </xdr:from>
    <xdr:ext cx="549574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54D71A9-3767-441E-BA66-3AC2AC6D774C}"/>
                </a:ext>
              </a:extLst>
            </xdr:cNvPr>
            <xdr:cNvSpPr txBox="1"/>
          </xdr:nvSpPr>
          <xdr:spPr>
            <a:xfrm>
              <a:off x="3762375" y="5067300"/>
              <a:ext cx="549574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𝑛𝑉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54D71A9-3767-441E-BA66-3AC2AC6D774C}"/>
                </a:ext>
              </a:extLst>
            </xdr:cNvPr>
            <xdr:cNvSpPr txBox="1"/>
          </xdr:nvSpPr>
          <xdr:spPr>
            <a:xfrm>
              <a:off x="3762375" y="5067300"/>
              <a:ext cx="549574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𝑛𝑉∕√𝐻𝑧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37</xdr:row>
      <xdr:rowOff>0</xdr:rowOff>
    </xdr:from>
    <xdr:ext cx="544188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54DCC33-8EBD-4CDE-BC2B-A7CB94C258B8}"/>
                </a:ext>
              </a:extLst>
            </xdr:cNvPr>
            <xdr:cNvSpPr txBox="1"/>
          </xdr:nvSpPr>
          <xdr:spPr>
            <a:xfrm>
              <a:off x="3762375" y="5295900"/>
              <a:ext cx="544188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54DCC33-8EBD-4CDE-BC2B-A7CB94C258B8}"/>
                </a:ext>
              </a:extLst>
            </xdr:cNvPr>
            <xdr:cNvSpPr txBox="1"/>
          </xdr:nvSpPr>
          <xdr:spPr>
            <a:xfrm>
              <a:off x="3762375" y="5295900"/>
              <a:ext cx="544188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𝑓𝐴∕√𝐻𝑧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12</xdr:col>
      <xdr:colOff>519546</xdr:colOff>
      <xdr:row>4</xdr:row>
      <xdr:rowOff>26843</xdr:rowOff>
    </xdr:from>
    <xdr:to>
      <xdr:col>24</xdr:col>
      <xdr:colOff>189635</xdr:colOff>
      <xdr:row>29</xdr:row>
      <xdr:rowOff>176214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1F2521A-0265-46A6-8A35-5346D84AA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519547</xdr:colOff>
      <xdr:row>4</xdr:row>
      <xdr:rowOff>17318</xdr:rowOff>
    </xdr:from>
    <xdr:to>
      <xdr:col>36</xdr:col>
      <xdr:colOff>189635</xdr:colOff>
      <xdr:row>29</xdr:row>
      <xdr:rowOff>166689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4B86E29-8A62-475E-9326-82D75ECD6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519547</xdr:colOff>
      <xdr:row>30</xdr:row>
      <xdr:rowOff>192232</xdr:rowOff>
    </xdr:from>
    <xdr:to>
      <xdr:col>36</xdr:col>
      <xdr:colOff>189635</xdr:colOff>
      <xdr:row>58</xdr:row>
      <xdr:rowOff>87891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538F7FF-E5C0-4BD9-A27F-1EDA2D83F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519546</xdr:colOff>
      <xdr:row>30</xdr:row>
      <xdr:rowOff>201757</xdr:rowOff>
    </xdr:from>
    <xdr:to>
      <xdr:col>24</xdr:col>
      <xdr:colOff>189635</xdr:colOff>
      <xdr:row>58</xdr:row>
      <xdr:rowOff>116466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0AA740B-D3FD-447A-BB1B-0E6331E0C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529071</xdr:colOff>
      <xdr:row>59</xdr:row>
      <xdr:rowOff>73602</xdr:rowOff>
    </xdr:from>
    <xdr:to>
      <xdr:col>24</xdr:col>
      <xdr:colOff>199160</xdr:colOff>
      <xdr:row>87</xdr:row>
      <xdr:rowOff>92652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C4EF7BB-3B27-4E94-A615-DBF1E790E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519547</xdr:colOff>
      <xdr:row>59</xdr:row>
      <xdr:rowOff>64077</xdr:rowOff>
    </xdr:from>
    <xdr:to>
      <xdr:col>36</xdr:col>
      <xdr:colOff>189635</xdr:colOff>
      <xdr:row>87</xdr:row>
      <xdr:rowOff>92652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44AB07-E321-433B-8E46-B48C696B3D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519546</xdr:colOff>
      <xdr:row>88</xdr:row>
      <xdr:rowOff>121227</xdr:rowOff>
    </xdr:from>
    <xdr:to>
      <xdr:col>24</xdr:col>
      <xdr:colOff>189635</xdr:colOff>
      <xdr:row>116</xdr:row>
      <xdr:rowOff>140277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F6CDE53-3767-472C-A845-64AF179A5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5</xdr:col>
      <xdr:colOff>9525</xdr:colOff>
      <xdr:row>37</xdr:row>
      <xdr:rowOff>0</xdr:rowOff>
    </xdr:from>
    <xdr:ext cx="544188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E5076D-0871-E640-253E-903F26BDDFD9}"/>
                </a:ext>
              </a:extLst>
            </xdr:cNvPr>
            <xdr:cNvSpPr txBox="1"/>
          </xdr:nvSpPr>
          <xdr:spPr>
            <a:xfrm>
              <a:off x="3924300" y="8248650"/>
              <a:ext cx="544188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E5076D-0871-E640-253E-903F26BDDFD9}"/>
                </a:ext>
              </a:extLst>
            </xdr:cNvPr>
            <xdr:cNvSpPr txBox="1"/>
          </xdr:nvSpPr>
          <xdr:spPr>
            <a:xfrm>
              <a:off x="3924300" y="8248650"/>
              <a:ext cx="544188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𝑓𝐴∕√𝐻𝑧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200024</xdr:colOff>
      <xdr:row>0</xdr:row>
      <xdr:rowOff>538161</xdr:rowOff>
    </xdr:from>
    <xdr:to>
      <xdr:col>61</xdr:col>
      <xdr:colOff>57149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576618-7E69-19EA-E823-092167E18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0</xdr:colOff>
      <xdr:row>29</xdr:row>
      <xdr:rowOff>0</xdr:rowOff>
    </xdr:from>
    <xdr:ext cx="468653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D649D63-69AB-47C6-87BE-7363268F1F27}"/>
                </a:ext>
              </a:extLst>
            </xdr:cNvPr>
            <xdr:cNvSpPr txBox="1"/>
          </xdr:nvSpPr>
          <xdr:spPr>
            <a:xfrm>
              <a:off x="4086225" y="7439025"/>
              <a:ext cx="468653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D649D63-69AB-47C6-87BE-7363268F1F27}"/>
                </a:ext>
              </a:extLst>
            </xdr:cNvPr>
            <xdr:cNvSpPr txBox="1"/>
          </xdr:nvSpPr>
          <xdr:spPr>
            <a:xfrm>
              <a:off x="4086225" y="7439025"/>
              <a:ext cx="468653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𝑉∕√𝐻𝑧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30</xdr:row>
      <xdr:rowOff>0</xdr:rowOff>
    </xdr:from>
    <xdr:ext cx="46660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7313746-6AE8-401D-8D5F-8B727CB84B00}"/>
                </a:ext>
              </a:extLst>
            </xdr:cNvPr>
            <xdr:cNvSpPr txBox="1"/>
          </xdr:nvSpPr>
          <xdr:spPr>
            <a:xfrm>
              <a:off x="4086225" y="7667625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7313746-6AE8-401D-8D5F-8B727CB84B00}"/>
                </a:ext>
              </a:extLst>
            </xdr:cNvPr>
            <xdr:cNvSpPr txBox="1"/>
          </xdr:nvSpPr>
          <xdr:spPr>
            <a:xfrm>
              <a:off x="4086225" y="7667625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85</xdr:row>
      <xdr:rowOff>0</xdr:rowOff>
    </xdr:from>
    <xdr:ext cx="46660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6FAD83F-07BD-491F-8E22-1C0536538DB6}"/>
                </a:ext>
              </a:extLst>
            </xdr:cNvPr>
            <xdr:cNvSpPr txBox="1"/>
          </xdr:nvSpPr>
          <xdr:spPr>
            <a:xfrm>
              <a:off x="4086225" y="21078825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6FAD83F-07BD-491F-8E22-1C0536538DB6}"/>
                </a:ext>
              </a:extLst>
            </xdr:cNvPr>
            <xdr:cNvSpPr txBox="1"/>
          </xdr:nvSpPr>
          <xdr:spPr>
            <a:xfrm>
              <a:off x="4086225" y="21078825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86</xdr:row>
      <xdr:rowOff>0</xdr:rowOff>
    </xdr:from>
    <xdr:ext cx="46660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94FA7EA-7077-4546-9F63-BD15A228E0C0}"/>
                </a:ext>
              </a:extLst>
            </xdr:cNvPr>
            <xdr:cNvSpPr txBox="1"/>
          </xdr:nvSpPr>
          <xdr:spPr>
            <a:xfrm>
              <a:off x="4086225" y="21307425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94FA7EA-7077-4546-9F63-BD15A228E0C0}"/>
                </a:ext>
              </a:extLst>
            </xdr:cNvPr>
            <xdr:cNvSpPr txBox="1"/>
          </xdr:nvSpPr>
          <xdr:spPr>
            <a:xfrm>
              <a:off x="4086225" y="21307425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87</xdr:row>
      <xdr:rowOff>0</xdr:rowOff>
    </xdr:from>
    <xdr:ext cx="46660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0ACCE61-628B-4FCA-8C01-FA5FF3767724}"/>
                </a:ext>
              </a:extLst>
            </xdr:cNvPr>
            <xdr:cNvSpPr txBox="1"/>
          </xdr:nvSpPr>
          <xdr:spPr>
            <a:xfrm>
              <a:off x="4086225" y="21536025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0ACCE61-628B-4FCA-8C01-FA5FF3767724}"/>
                </a:ext>
              </a:extLst>
            </xdr:cNvPr>
            <xdr:cNvSpPr txBox="1"/>
          </xdr:nvSpPr>
          <xdr:spPr>
            <a:xfrm>
              <a:off x="4086225" y="21536025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88</xdr:row>
      <xdr:rowOff>0</xdr:rowOff>
    </xdr:from>
    <xdr:ext cx="46660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132D7F42-364B-4484-9D4A-B107FC693F61}"/>
                </a:ext>
              </a:extLst>
            </xdr:cNvPr>
            <xdr:cNvSpPr txBox="1"/>
          </xdr:nvSpPr>
          <xdr:spPr>
            <a:xfrm>
              <a:off x="4086225" y="21764625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132D7F42-364B-4484-9D4A-B107FC693F61}"/>
                </a:ext>
              </a:extLst>
            </xdr:cNvPr>
            <xdr:cNvSpPr txBox="1"/>
          </xdr:nvSpPr>
          <xdr:spPr>
            <a:xfrm>
              <a:off x="4086225" y="21764625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89</xdr:row>
      <xdr:rowOff>0</xdr:rowOff>
    </xdr:from>
    <xdr:ext cx="46660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83A7749-6D29-42D1-9F42-D1AB2B55A302}"/>
                </a:ext>
              </a:extLst>
            </xdr:cNvPr>
            <xdr:cNvSpPr txBox="1"/>
          </xdr:nvSpPr>
          <xdr:spPr>
            <a:xfrm>
              <a:off x="4086225" y="22564725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83A7749-6D29-42D1-9F42-D1AB2B55A302}"/>
                </a:ext>
              </a:extLst>
            </xdr:cNvPr>
            <xdr:cNvSpPr txBox="1"/>
          </xdr:nvSpPr>
          <xdr:spPr>
            <a:xfrm>
              <a:off x="4086225" y="22564725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21</xdr:col>
      <xdr:colOff>0</xdr:colOff>
      <xdr:row>1</xdr:row>
      <xdr:rowOff>0</xdr:rowOff>
    </xdr:from>
    <xdr:ext cx="46660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8C0124A-D437-4923-AF9E-19673347A900}"/>
                </a:ext>
              </a:extLst>
            </xdr:cNvPr>
            <xdr:cNvSpPr txBox="1"/>
          </xdr:nvSpPr>
          <xdr:spPr>
            <a:xfrm>
              <a:off x="18735675" y="762000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8C0124A-D437-4923-AF9E-19673347A900}"/>
                </a:ext>
              </a:extLst>
            </xdr:cNvPr>
            <xdr:cNvSpPr txBox="1"/>
          </xdr:nvSpPr>
          <xdr:spPr>
            <a:xfrm>
              <a:off x="18735675" y="762000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0</xdr:colOff>
      <xdr:row>1</xdr:row>
      <xdr:rowOff>0</xdr:rowOff>
    </xdr:from>
    <xdr:ext cx="46660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BD7E9815-ED69-4A42-AA4B-8F293B28C6A1}"/>
                </a:ext>
              </a:extLst>
            </xdr:cNvPr>
            <xdr:cNvSpPr txBox="1"/>
          </xdr:nvSpPr>
          <xdr:spPr>
            <a:xfrm>
              <a:off x="19526250" y="762000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BD7E9815-ED69-4A42-AA4B-8F293B28C6A1}"/>
                </a:ext>
              </a:extLst>
            </xdr:cNvPr>
            <xdr:cNvSpPr txBox="1"/>
          </xdr:nvSpPr>
          <xdr:spPr>
            <a:xfrm>
              <a:off x="19526250" y="762000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23</xdr:col>
      <xdr:colOff>0</xdr:colOff>
      <xdr:row>1</xdr:row>
      <xdr:rowOff>0</xdr:rowOff>
    </xdr:from>
    <xdr:ext cx="46660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7F88355-FA43-4115-B84E-3208A11748D2}"/>
                </a:ext>
              </a:extLst>
            </xdr:cNvPr>
            <xdr:cNvSpPr txBox="1"/>
          </xdr:nvSpPr>
          <xdr:spPr>
            <a:xfrm>
              <a:off x="20307300" y="762000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7F88355-FA43-4115-B84E-3208A11748D2}"/>
                </a:ext>
              </a:extLst>
            </xdr:cNvPr>
            <xdr:cNvSpPr txBox="1"/>
          </xdr:nvSpPr>
          <xdr:spPr>
            <a:xfrm>
              <a:off x="20307300" y="762000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24</xdr:col>
      <xdr:colOff>0</xdr:colOff>
      <xdr:row>1</xdr:row>
      <xdr:rowOff>0</xdr:rowOff>
    </xdr:from>
    <xdr:ext cx="46660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11371DF-3CA8-434B-82E2-5EFDE4932F7C}"/>
                </a:ext>
              </a:extLst>
            </xdr:cNvPr>
            <xdr:cNvSpPr txBox="1"/>
          </xdr:nvSpPr>
          <xdr:spPr>
            <a:xfrm>
              <a:off x="21202650" y="762000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11371DF-3CA8-434B-82E2-5EFDE4932F7C}"/>
                </a:ext>
              </a:extLst>
            </xdr:cNvPr>
            <xdr:cNvSpPr txBox="1"/>
          </xdr:nvSpPr>
          <xdr:spPr>
            <a:xfrm>
              <a:off x="21202650" y="762000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25</xdr:col>
      <xdr:colOff>0</xdr:colOff>
      <xdr:row>1</xdr:row>
      <xdr:rowOff>0</xdr:rowOff>
    </xdr:from>
    <xdr:ext cx="46660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1B3CC75-F4A7-4A4E-BA09-F840AE45FC94}"/>
                </a:ext>
              </a:extLst>
            </xdr:cNvPr>
            <xdr:cNvSpPr txBox="1"/>
          </xdr:nvSpPr>
          <xdr:spPr>
            <a:xfrm>
              <a:off x="22002750" y="762000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1B3CC75-F4A7-4A4E-BA09-F840AE45FC94}"/>
                </a:ext>
              </a:extLst>
            </xdr:cNvPr>
            <xdr:cNvSpPr txBox="1"/>
          </xdr:nvSpPr>
          <xdr:spPr>
            <a:xfrm>
              <a:off x="22002750" y="762000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𝐴∕√𝐻𝑧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0</xdr:colOff>
      <xdr:row>1</xdr:row>
      <xdr:rowOff>0</xdr:rowOff>
    </xdr:from>
    <xdr:ext cx="466602" cy="194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B0B3B704-AEFC-4CE2-9188-4ACEDB132D51}"/>
                </a:ext>
              </a:extLst>
            </xdr:cNvPr>
            <xdr:cNvSpPr txBox="1"/>
          </xdr:nvSpPr>
          <xdr:spPr>
            <a:xfrm>
              <a:off x="22755225" y="762000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𝐻𝑧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B0B3B704-AEFC-4CE2-9188-4ACEDB132D51}"/>
                </a:ext>
              </a:extLst>
            </xdr:cNvPr>
            <xdr:cNvSpPr txBox="1"/>
          </xdr:nvSpPr>
          <xdr:spPr>
            <a:xfrm>
              <a:off x="22755225" y="762000"/>
              <a:ext cx="46660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𝐴∕√𝐻𝑧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61</xdr:col>
      <xdr:colOff>276225</xdr:colOff>
      <xdr:row>0</xdr:row>
      <xdr:rowOff>504825</xdr:rowOff>
    </xdr:from>
    <xdr:to>
      <xdr:col>72</xdr:col>
      <xdr:colOff>552450</xdr:colOff>
      <xdr:row>26</xdr:row>
      <xdr:rowOff>147639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3C533EC-2A6C-41EB-8840-156B611702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200025</xdr:colOff>
      <xdr:row>28</xdr:row>
      <xdr:rowOff>0</xdr:rowOff>
    </xdr:from>
    <xdr:to>
      <xdr:col>72</xdr:col>
      <xdr:colOff>476250</xdr:colOff>
      <xdr:row>53</xdr:row>
      <xdr:rowOff>214314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E7636741-DCB3-48A2-9AD0-21435BE60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38100</xdr:colOff>
      <xdr:row>28</xdr:row>
      <xdr:rowOff>28575</xdr:rowOff>
    </xdr:from>
    <xdr:to>
      <xdr:col>60</xdr:col>
      <xdr:colOff>504825</xdr:colOff>
      <xdr:row>53</xdr:row>
      <xdr:rowOff>71439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670A3A6B-2FC1-49ED-BD9E-4FEBBD28D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295275</xdr:colOff>
      <xdr:row>13</xdr:row>
      <xdr:rowOff>209550</xdr:rowOff>
    </xdr:from>
    <xdr:to>
      <xdr:col>50</xdr:col>
      <xdr:colOff>457200</xdr:colOff>
      <xdr:row>39</xdr:row>
      <xdr:rowOff>176214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2C723C-8B22-4C68-8FFC-448773B7D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F229-D575-4A03-99EF-49441A84F140}">
  <dimension ref="B1:L55"/>
  <sheetViews>
    <sheetView showGridLines="0" tabSelected="1" zoomScaleNormal="100" workbookViewId="0">
      <selection activeCell="C8" sqref="C8"/>
    </sheetView>
  </sheetViews>
  <sheetFormatPr defaultRowHeight="15" x14ac:dyDescent="0.25"/>
  <cols>
    <col min="1" max="2" width="3.7109375" customWidth="1"/>
    <col min="3" max="3" width="31.28515625" bestFit="1" customWidth="1"/>
    <col min="4" max="4" width="10.42578125" customWidth="1"/>
    <col min="5" max="5" width="9.5703125" bestFit="1" customWidth="1"/>
    <col min="7" max="7" width="3.42578125" customWidth="1"/>
    <col min="8" max="8" width="28.85546875" customWidth="1"/>
    <col min="9" max="9" width="10.7109375" customWidth="1"/>
    <col min="10" max="10" width="16.7109375" bestFit="1" customWidth="1"/>
    <col min="12" max="12" width="3.5703125" customWidth="1"/>
  </cols>
  <sheetData>
    <row r="1" spans="2:12" ht="15.75" thickBot="1" x14ac:dyDescent="0.3"/>
    <row r="2" spans="2:12" x14ac:dyDescent="0.25">
      <c r="B2" s="71" t="s">
        <v>238</v>
      </c>
      <c r="C2" s="72"/>
      <c r="D2" s="72"/>
      <c r="E2" s="72"/>
      <c r="F2" s="72"/>
      <c r="G2" s="72"/>
      <c r="H2" s="72"/>
      <c r="I2" s="72"/>
      <c r="J2" s="72"/>
      <c r="K2" s="72"/>
      <c r="L2" s="73"/>
    </row>
    <row r="3" spans="2:12" x14ac:dyDescent="0.25">
      <c r="B3" s="74"/>
      <c r="C3" s="75"/>
      <c r="D3" s="75"/>
      <c r="E3" s="75"/>
      <c r="F3" s="75"/>
      <c r="G3" s="75"/>
      <c r="H3" s="75"/>
      <c r="I3" s="75"/>
      <c r="J3" s="75"/>
      <c r="K3" s="75"/>
      <c r="L3" s="76"/>
    </row>
    <row r="4" spans="2:12" ht="15.75" thickBot="1" x14ac:dyDescent="0.3">
      <c r="B4" s="20"/>
      <c r="L4" s="21"/>
    </row>
    <row r="5" spans="2:12" ht="18.75" x14ac:dyDescent="0.3">
      <c r="B5" s="20"/>
      <c r="C5" s="77" t="s">
        <v>112</v>
      </c>
      <c r="D5" s="78"/>
      <c r="E5" s="78"/>
      <c r="F5" s="79"/>
      <c r="H5" s="77" t="s">
        <v>49</v>
      </c>
      <c r="I5" s="78"/>
      <c r="J5" s="78"/>
      <c r="K5" s="79"/>
      <c r="L5" s="21"/>
    </row>
    <row r="6" spans="2:12" ht="16.5" thickBot="1" x14ac:dyDescent="0.3">
      <c r="B6" s="20"/>
      <c r="C6" s="35" t="s">
        <v>47</v>
      </c>
      <c r="D6" s="36" t="s">
        <v>48</v>
      </c>
      <c r="E6" s="37" t="s">
        <v>45</v>
      </c>
      <c r="F6" s="38" t="s">
        <v>46</v>
      </c>
      <c r="H6" s="39" t="s">
        <v>47</v>
      </c>
      <c r="I6" s="40" t="s">
        <v>48</v>
      </c>
      <c r="J6" s="41" t="s">
        <v>45</v>
      </c>
      <c r="K6" s="42" t="s">
        <v>46</v>
      </c>
      <c r="L6" s="21"/>
    </row>
    <row r="7" spans="2:12" ht="15.75" thickBot="1" x14ac:dyDescent="0.3">
      <c r="B7" s="20"/>
      <c r="C7" s="80" t="s">
        <v>1</v>
      </c>
      <c r="D7" s="81"/>
      <c r="E7" s="81"/>
      <c r="F7" s="82"/>
      <c r="H7" s="68" t="s">
        <v>221</v>
      </c>
      <c r="I7" s="69"/>
      <c r="J7" s="69"/>
      <c r="K7" s="70"/>
      <c r="L7" s="21"/>
    </row>
    <row r="8" spans="2:12" ht="18" x14ac:dyDescent="0.35">
      <c r="B8" s="20"/>
      <c r="C8" s="20" t="s">
        <v>2</v>
      </c>
      <c r="D8" t="s">
        <v>25</v>
      </c>
      <c r="E8" s="29">
        <v>1</v>
      </c>
      <c r="F8" s="22" t="s">
        <v>43</v>
      </c>
      <c r="H8" s="20" t="s">
        <v>222</v>
      </c>
      <c r="I8" s="5" t="s">
        <v>162</v>
      </c>
      <c r="J8" s="6" t="str">
        <f>Calculations!D91</f>
        <v>VALID</v>
      </c>
      <c r="K8" s="22" t="s">
        <v>162</v>
      </c>
      <c r="L8" s="21"/>
    </row>
    <row r="9" spans="2:12" ht="18" x14ac:dyDescent="0.35">
      <c r="B9" s="20"/>
      <c r="C9" s="43" t="s">
        <v>3</v>
      </c>
      <c r="D9" s="44" t="s">
        <v>26</v>
      </c>
      <c r="E9" s="45">
        <v>1000</v>
      </c>
      <c r="F9" s="46" t="s">
        <v>43</v>
      </c>
      <c r="H9" s="43" t="s">
        <v>223</v>
      </c>
      <c r="I9" s="47" t="s">
        <v>162</v>
      </c>
      <c r="J9" s="49" t="str">
        <f>Calculations!D92</f>
        <v>VALID</v>
      </c>
      <c r="K9" s="46" t="s">
        <v>162</v>
      </c>
      <c r="L9" s="21"/>
    </row>
    <row r="10" spans="2:12" ht="18.75" thickBot="1" x14ac:dyDescent="0.4">
      <c r="B10" s="20"/>
      <c r="C10" s="20" t="s">
        <v>4</v>
      </c>
      <c r="D10" t="s">
        <v>27</v>
      </c>
      <c r="E10" s="29">
        <v>300</v>
      </c>
      <c r="F10" s="22" t="s">
        <v>42</v>
      </c>
      <c r="H10" s="20" t="s">
        <v>176</v>
      </c>
      <c r="I10" s="5" t="s">
        <v>162</v>
      </c>
      <c r="J10" s="6" t="str">
        <f>Calculations!D93</f>
        <v>VALID</v>
      </c>
      <c r="K10" s="22" t="s">
        <v>162</v>
      </c>
      <c r="L10" s="21"/>
    </row>
    <row r="11" spans="2:12" ht="18.75" thickBot="1" x14ac:dyDescent="0.4">
      <c r="B11" s="20"/>
      <c r="C11" s="43" t="s">
        <v>5</v>
      </c>
      <c r="D11" s="44" t="s">
        <v>28</v>
      </c>
      <c r="E11" s="45">
        <v>300</v>
      </c>
      <c r="F11" s="46" t="s">
        <v>42</v>
      </c>
      <c r="H11" s="68" t="s">
        <v>106</v>
      </c>
      <c r="I11" s="69"/>
      <c r="J11" s="69"/>
      <c r="K11" s="70"/>
      <c r="L11" s="21"/>
    </row>
    <row r="12" spans="2:12" ht="18" x14ac:dyDescent="0.35">
      <c r="B12" s="20"/>
      <c r="C12" s="20" t="s">
        <v>62</v>
      </c>
      <c r="D12" t="s">
        <v>63</v>
      </c>
      <c r="E12" s="29">
        <v>0</v>
      </c>
      <c r="F12" s="22" t="s">
        <v>64</v>
      </c>
      <c r="H12" s="20" t="s">
        <v>78</v>
      </c>
      <c r="I12" t="s">
        <v>126</v>
      </c>
      <c r="J12" s="23">
        <f>Calculations!D44/1000</f>
        <v>212.63185449819017</v>
      </c>
      <c r="K12" s="22" t="s">
        <v>76</v>
      </c>
      <c r="L12" s="21"/>
    </row>
    <row r="13" spans="2:12" ht="18" x14ac:dyDescent="0.35">
      <c r="B13" s="20"/>
      <c r="C13" s="43" t="s">
        <v>257</v>
      </c>
      <c r="D13" s="44" t="s">
        <v>121</v>
      </c>
      <c r="E13" s="45">
        <v>1</v>
      </c>
      <c r="F13" s="46" t="s">
        <v>33</v>
      </c>
      <c r="H13" s="43" t="s">
        <v>79</v>
      </c>
      <c r="I13" s="44" t="s">
        <v>127</v>
      </c>
      <c r="J13" s="50">
        <f>Calculations!D45/1000</f>
        <v>6.1582995260931277</v>
      </c>
      <c r="K13" s="46" t="s">
        <v>76</v>
      </c>
      <c r="L13" s="21"/>
    </row>
    <row r="14" spans="2:12" ht="18" x14ac:dyDescent="0.35">
      <c r="B14" s="20"/>
      <c r="C14" s="20" t="s">
        <v>258</v>
      </c>
      <c r="D14" t="s">
        <v>120</v>
      </c>
      <c r="E14" s="29">
        <v>1000</v>
      </c>
      <c r="F14" s="22" t="s">
        <v>38</v>
      </c>
      <c r="H14" s="20" t="s">
        <v>80</v>
      </c>
      <c r="I14" t="s">
        <v>256</v>
      </c>
      <c r="J14" s="23">
        <f>Calculations!D46</f>
        <v>400</v>
      </c>
      <c r="K14" s="22" t="s">
        <v>33</v>
      </c>
      <c r="L14" s="21"/>
    </row>
    <row r="15" spans="2:12" ht="18" x14ac:dyDescent="0.35">
      <c r="B15" s="20"/>
      <c r="C15" s="43" t="s">
        <v>259</v>
      </c>
      <c r="D15" s="44" t="s">
        <v>102</v>
      </c>
      <c r="E15" s="45">
        <v>300</v>
      </c>
      <c r="F15" s="46" t="s">
        <v>76</v>
      </c>
      <c r="H15" s="43" t="s">
        <v>81</v>
      </c>
      <c r="I15" s="44" t="s">
        <v>129</v>
      </c>
      <c r="J15" s="50">
        <f>Calculations!D47/1000</f>
        <v>1585.501947870137</v>
      </c>
      <c r="K15" s="46" t="s">
        <v>76</v>
      </c>
      <c r="L15" s="21"/>
    </row>
    <row r="16" spans="2:12" ht="18.75" thickBot="1" x14ac:dyDescent="0.4">
      <c r="B16" s="20"/>
      <c r="C16" s="20" t="s">
        <v>65</v>
      </c>
      <c r="D16" s="83" t="s">
        <v>105</v>
      </c>
      <c r="E16" s="83"/>
      <c r="F16" s="84"/>
      <c r="H16" s="20" t="s">
        <v>82</v>
      </c>
      <c r="I16" t="s">
        <v>243</v>
      </c>
      <c r="J16" s="23">
        <f>Calculations!D48/0.000000000001</f>
        <v>0.20116517811645679</v>
      </c>
      <c r="K16" s="22" t="s">
        <v>35</v>
      </c>
      <c r="L16" s="21"/>
    </row>
    <row r="17" spans="2:12" ht="15" customHeight="1" thickBot="1" x14ac:dyDescent="0.3">
      <c r="B17" s="20"/>
      <c r="C17" s="68" t="s">
        <v>279</v>
      </c>
      <c r="D17" s="69"/>
      <c r="E17" s="69"/>
      <c r="F17" s="70"/>
      <c r="H17" s="43" t="s">
        <v>83</v>
      </c>
      <c r="I17" s="47" t="s">
        <v>162</v>
      </c>
      <c r="J17" s="49" t="str">
        <f>Calculations!D49</f>
        <v>YES</v>
      </c>
      <c r="K17" s="46" t="s">
        <v>162</v>
      </c>
      <c r="L17" s="21"/>
    </row>
    <row r="18" spans="2:12" ht="15.75" thickBot="1" x14ac:dyDescent="0.3">
      <c r="B18" s="20"/>
      <c r="C18" s="20" t="s">
        <v>6</v>
      </c>
      <c r="D18" s="88"/>
      <c r="E18" s="88"/>
      <c r="F18" s="89"/>
      <c r="H18" s="68" t="s">
        <v>108</v>
      </c>
      <c r="I18" s="69"/>
      <c r="J18" s="69"/>
      <c r="K18" s="70"/>
      <c r="L18" s="21"/>
    </row>
    <row r="19" spans="2:12" ht="18" x14ac:dyDescent="0.35">
      <c r="B19" s="20"/>
      <c r="C19" s="43" t="s">
        <v>7</v>
      </c>
      <c r="D19" s="85"/>
      <c r="E19" s="85"/>
      <c r="F19" s="86"/>
      <c r="H19" s="20" t="s">
        <v>176</v>
      </c>
      <c r="I19" t="s">
        <v>177</v>
      </c>
      <c r="J19" s="6">
        <f>Calculations!D59</f>
        <v>0</v>
      </c>
      <c r="K19" s="22" t="s">
        <v>64</v>
      </c>
      <c r="L19" s="21"/>
    </row>
    <row r="20" spans="2:12" ht="18" x14ac:dyDescent="0.35">
      <c r="B20" s="20"/>
      <c r="C20" s="20" t="s">
        <v>50</v>
      </c>
      <c r="D20" s="83" t="s">
        <v>70</v>
      </c>
      <c r="E20" s="83"/>
      <c r="F20" s="84"/>
      <c r="H20" s="43" t="s">
        <v>274</v>
      </c>
      <c r="I20" s="44" t="s">
        <v>89</v>
      </c>
      <c r="J20" s="50">
        <f>Calculations!D60/0.000000001</f>
        <v>8350.0334001335996</v>
      </c>
      <c r="K20" s="46" t="s">
        <v>43</v>
      </c>
      <c r="L20" s="21"/>
    </row>
    <row r="21" spans="2:12" ht="18" x14ac:dyDescent="0.35">
      <c r="B21" s="20"/>
      <c r="C21" s="43" t="s">
        <v>67</v>
      </c>
      <c r="D21" s="47" t="s">
        <v>68</v>
      </c>
      <c r="E21" s="45">
        <v>0</v>
      </c>
      <c r="F21" s="46" t="s">
        <v>64</v>
      </c>
      <c r="H21" s="20" t="s">
        <v>87</v>
      </c>
      <c r="I21" t="s">
        <v>94</v>
      </c>
      <c r="J21" s="31">
        <f>Calculations!D62/0.000000001</f>
        <v>0.6</v>
      </c>
      <c r="K21" s="22" t="s">
        <v>39</v>
      </c>
      <c r="L21" s="21"/>
    </row>
    <row r="22" spans="2:12" ht="18" x14ac:dyDescent="0.35">
      <c r="B22" s="20"/>
      <c r="C22" s="20" t="s">
        <v>8</v>
      </c>
      <c r="D22" t="s">
        <v>29</v>
      </c>
      <c r="E22" s="29">
        <v>0.6</v>
      </c>
      <c r="F22" s="22" t="s">
        <v>41</v>
      </c>
      <c r="H22" s="43" t="s">
        <v>88</v>
      </c>
      <c r="I22" s="44" t="s">
        <v>94</v>
      </c>
      <c r="J22" s="51">
        <f>Calculations!D63/0.000000001</f>
        <v>600</v>
      </c>
      <c r="K22" s="46" t="s">
        <v>39</v>
      </c>
      <c r="L22" s="21"/>
    </row>
    <row r="23" spans="2:12" ht="18" x14ac:dyDescent="0.35">
      <c r="B23" s="20"/>
      <c r="C23" s="43" t="s">
        <v>9</v>
      </c>
      <c r="D23" s="44" t="s">
        <v>30</v>
      </c>
      <c r="E23" s="48">
        <v>100</v>
      </c>
      <c r="F23" s="46" t="s">
        <v>40</v>
      </c>
      <c r="H23" s="20" t="s">
        <v>86</v>
      </c>
      <c r="I23" t="s">
        <v>95</v>
      </c>
      <c r="J23" s="31">
        <f>Calculations!D64/0.000000001</f>
        <v>599.4</v>
      </c>
      <c r="K23" s="22" t="s">
        <v>39</v>
      </c>
      <c r="L23" s="21"/>
    </row>
    <row r="24" spans="2:12" ht="18" x14ac:dyDescent="0.35">
      <c r="B24" s="20"/>
      <c r="C24" s="20" t="s">
        <v>10</v>
      </c>
      <c r="D24" t="s">
        <v>31</v>
      </c>
      <c r="E24" s="29">
        <v>50</v>
      </c>
      <c r="F24" s="22" t="s">
        <v>35</v>
      </c>
      <c r="H24" s="43" t="s">
        <v>197</v>
      </c>
      <c r="I24" s="44" t="s">
        <v>96</v>
      </c>
      <c r="J24" s="52">
        <f>Calculations!D65</f>
        <v>0</v>
      </c>
      <c r="K24" s="46" t="s">
        <v>64</v>
      </c>
      <c r="L24" s="21"/>
    </row>
    <row r="25" spans="2:12" ht="18" x14ac:dyDescent="0.35">
      <c r="B25" s="20"/>
      <c r="C25" s="43" t="s">
        <v>11</v>
      </c>
      <c r="D25" s="44" t="s">
        <v>32</v>
      </c>
      <c r="E25" s="45">
        <v>0</v>
      </c>
      <c r="F25" s="46" t="s">
        <v>39</v>
      </c>
      <c r="H25" s="20" t="s">
        <v>84</v>
      </c>
      <c r="I25" t="s">
        <v>198</v>
      </c>
      <c r="J25" s="34">
        <f>Calculations!D66</f>
        <v>0</v>
      </c>
      <c r="K25" s="22" t="s">
        <v>64</v>
      </c>
      <c r="L25" s="21"/>
    </row>
    <row r="26" spans="2:12" ht="18.75" thickBot="1" x14ac:dyDescent="0.4">
      <c r="B26" s="20"/>
      <c r="C26" s="20" t="s">
        <v>277</v>
      </c>
      <c r="D26" t="s">
        <v>283</v>
      </c>
      <c r="E26" s="6">
        <v>1</v>
      </c>
      <c r="F26" s="22" t="s">
        <v>162</v>
      </c>
      <c r="H26" s="43" t="s">
        <v>91</v>
      </c>
      <c r="I26" s="44" t="s">
        <v>97</v>
      </c>
      <c r="J26" s="52">
        <f>Calculations!D67</f>
        <v>-2.9940000000000001E-4</v>
      </c>
      <c r="K26" s="46" t="s">
        <v>64</v>
      </c>
      <c r="L26" s="21"/>
    </row>
    <row r="27" spans="2:12" ht="18.75" thickBot="1" x14ac:dyDescent="0.4">
      <c r="B27" s="20"/>
      <c r="C27" s="68" t="s">
        <v>111</v>
      </c>
      <c r="D27" s="69"/>
      <c r="E27" s="69"/>
      <c r="F27" s="70"/>
      <c r="H27" s="20" t="s">
        <v>92</v>
      </c>
      <c r="I27" t="s">
        <v>98</v>
      </c>
      <c r="J27" s="34">
        <f>Calculations!D68</f>
        <v>-0.29940000000000005</v>
      </c>
      <c r="K27" s="22" t="s">
        <v>64</v>
      </c>
      <c r="L27" s="21"/>
    </row>
    <row r="28" spans="2:12" ht="18.75" thickBot="1" x14ac:dyDescent="0.4">
      <c r="B28" s="20"/>
      <c r="C28" s="20" t="s">
        <v>17</v>
      </c>
      <c r="D28" t="s">
        <v>19</v>
      </c>
      <c r="E28" s="30">
        <v>499</v>
      </c>
      <c r="F28" s="22" t="s">
        <v>36</v>
      </c>
      <c r="H28" s="43" t="s">
        <v>85</v>
      </c>
      <c r="I28" s="44" t="s">
        <v>99</v>
      </c>
      <c r="J28" s="52">
        <f>Calculations!D69</f>
        <v>0.29910060000000005</v>
      </c>
      <c r="K28" s="46" t="s">
        <v>64</v>
      </c>
      <c r="L28" s="21"/>
    </row>
    <row r="29" spans="2:12" ht="18.75" thickBot="1" x14ac:dyDescent="0.4">
      <c r="B29" s="20"/>
      <c r="C29" s="43" t="s">
        <v>18</v>
      </c>
      <c r="D29" s="44" t="s">
        <v>20</v>
      </c>
      <c r="E29" s="45">
        <v>1.5</v>
      </c>
      <c r="F29" s="46" t="s">
        <v>35</v>
      </c>
      <c r="H29" s="68" t="s">
        <v>109</v>
      </c>
      <c r="I29" s="69"/>
      <c r="J29" s="69"/>
      <c r="K29" s="70"/>
      <c r="L29" s="21"/>
    </row>
    <row r="30" spans="2:12" ht="18.75" thickBot="1" x14ac:dyDescent="0.4">
      <c r="B30" s="20"/>
      <c r="C30" s="68" t="s">
        <v>44</v>
      </c>
      <c r="D30" s="69"/>
      <c r="E30" s="69"/>
      <c r="F30" s="70"/>
      <c r="H30" s="20" t="s">
        <v>239</v>
      </c>
      <c r="I30" t="s">
        <v>236</v>
      </c>
      <c r="J30" s="33">
        <f ca="1">Calculations!D73/0.001</f>
        <v>0.60454596601748523</v>
      </c>
      <c r="K30" s="22" t="s">
        <v>90</v>
      </c>
      <c r="L30" s="21"/>
    </row>
    <row r="31" spans="2:12" ht="18.75" thickBot="1" x14ac:dyDescent="0.4">
      <c r="B31" s="20"/>
      <c r="C31" s="32" t="s">
        <v>6</v>
      </c>
      <c r="D31" s="88" t="s">
        <v>246</v>
      </c>
      <c r="E31" s="88"/>
      <c r="F31" s="89"/>
      <c r="H31" s="43" t="s">
        <v>240</v>
      </c>
      <c r="I31" s="44" t="s">
        <v>237</v>
      </c>
      <c r="J31" s="53">
        <f ca="1">Calculations!D74/0.001</f>
        <v>3.9900033757154021</v>
      </c>
      <c r="K31" s="46" t="s">
        <v>90</v>
      </c>
      <c r="L31" s="21"/>
    </row>
    <row r="32" spans="2:12" ht="15.75" thickBot="1" x14ac:dyDescent="0.3">
      <c r="B32" s="20"/>
      <c r="C32" s="43" t="s">
        <v>7</v>
      </c>
      <c r="D32" s="85" t="s">
        <v>275</v>
      </c>
      <c r="E32" s="85"/>
      <c r="F32" s="86"/>
      <c r="H32" s="68" t="s">
        <v>107</v>
      </c>
      <c r="I32" s="69"/>
      <c r="J32" s="69"/>
      <c r="K32" s="70"/>
      <c r="L32" s="21"/>
    </row>
    <row r="33" spans="2:12" x14ac:dyDescent="0.25">
      <c r="B33" s="20"/>
      <c r="C33" s="20" t="s">
        <v>12</v>
      </c>
      <c r="D33" t="s">
        <v>0</v>
      </c>
      <c r="E33" s="29">
        <v>400</v>
      </c>
      <c r="F33" s="22" t="s">
        <v>38</v>
      </c>
      <c r="H33" s="20" t="s">
        <v>260</v>
      </c>
      <c r="I33" t="s">
        <v>261</v>
      </c>
      <c r="J33" s="23">
        <f>Calculations!D76/1000</f>
        <v>333.83201156215858</v>
      </c>
      <c r="K33" s="22" t="s">
        <v>76</v>
      </c>
      <c r="L33" s="21"/>
    </row>
    <row r="34" spans="2:12" ht="18" x14ac:dyDescent="0.35">
      <c r="B34" s="20"/>
      <c r="C34" s="43" t="s">
        <v>13</v>
      </c>
      <c r="D34" s="44" t="s">
        <v>162</v>
      </c>
      <c r="E34" s="45">
        <v>0</v>
      </c>
      <c r="F34" s="46" t="s">
        <v>23</v>
      </c>
      <c r="H34" s="43" t="s">
        <v>280</v>
      </c>
      <c r="I34" s="44" t="s">
        <v>231</v>
      </c>
      <c r="J34" s="53">
        <f ca="1">Calculations!D80/0.000000000001</f>
        <v>0.30573964201366111</v>
      </c>
      <c r="K34" s="46" t="s">
        <v>230</v>
      </c>
      <c r="L34" s="21"/>
    </row>
    <row r="35" spans="2:12" ht="18" x14ac:dyDescent="0.35">
      <c r="B35" s="20"/>
      <c r="C35" s="20" t="s">
        <v>14</v>
      </c>
      <c r="D35" t="s">
        <v>255</v>
      </c>
      <c r="E35" s="29">
        <v>120</v>
      </c>
      <c r="F35" s="22" t="s">
        <v>37</v>
      </c>
      <c r="H35" s="20" t="s">
        <v>281</v>
      </c>
      <c r="I35" t="s">
        <v>232</v>
      </c>
      <c r="J35" s="23">
        <f ca="1">Calculations!D82</f>
        <v>35.146482472679956</v>
      </c>
      <c r="K35" s="22" t="s">
        <v>37</v>
      </c>
      <c r="L35" s="21"/>
    </row>
    <row r="36" spans="2:12" ht="18" x14ac:dyDescent="0.35">
      <c r="B36" s="20"/>
      <c r="C36" s="43" t="s">
        <v>52</v>
      </c>
      <c r="D36" s="44" t="s">
        <v>53</v>
      </c>
      <c r="E36" s="45">
        <v>0.02</v>
      </c>
      <c r="F36" s="46" t="s">
        <v>54</v>
      </c>
      <c r="H36" s="43" t="s">
        <v>290</v>
      </c>
      <c r="I36" s="44" t="s">
        <v>234</v>
      </c>
      <c r="J36" s="50">
        <f ca="1">Calculations!D81/0.000000000001</f>
        <v>2019.1916032648137</v>
      </c>
      <c r="K36" s="46" t="s">
        <v>230</v>
      </c>
      <c r="L36" s="21"/>
    </row>
    <row r="37" spans="2:12" ht="18.75" thickBot="1" x14ac:dyDescent="0.4">
      <c r="B37" s="20"/>
      <c r="C37" s="20" t="s">
        <v>254</v>
      </c>
      <c r="D37" t="s">
        <v>253</v>
      </c>
      <c r="E37" s="29">
        <v>4.3</v>
      </c>
      <c r="F37" s="22"/>
      <c r="H37" s="24" t="s">
        <v>291</v>
      </c>
      <c r="I37" s="25" t="s">
        <v>233</v>
      </c>
      <c r="J37" s="26">
        <f ca="1">Calculations!D83</f>
        <v>-3.0517753156991398</v>
      </c>
      <c r="K37" s="27" t="s">
        <v>37</v>
      </c>
      <c r="L37" s="21"/>
    </row>
    <row r="38" spans="2:12" ht="18" x14ac:dyDescent="0.35">
      <c r="B38" s="20"/>
      <c r="C38" s="43" t="s">
        <v>15</v>
      </c>
      <c r="D38" s="44" t="s">
        <v>21</v>
      </c>
      <c r="E38" s="45">
        <v>5.5</v>
      </c>
      <c r="F38" s="46"/>
      <c r="L38" s="21"/>
    </row>
    <row r="39" spans="2:12" ht="18" customHeight="1" x14ac:dyDescent="0.35">
      <c r="B39" s="20"/>
      <c r="C39" s="20" t="s">
        <v>16</v>
      </c>
      <c r="D39" t="s">
        <v>22</v>
      </c>
      <c r="E39" s="29">
        <v>1000</v>
      </c>
      <c r="F39" s="22" t="s">
        <v>34</v>
      </c>
      <c r="G39" s="67" t="s">
        <v>241</v>
      </c>
      <c r="H39" s="58"/>
      <c r="I39" s="59"/>
      <c r="J39" s="59"/>
      <c r="K39" s="60"/>
      <c r="L39" s="21"/>
    </row>
    <row r="40" spans="2:12" ht="18" x14ac:dyDescent="0.35">
      <c r="B40" s="20"/>
      <c r="C40" s="43" t="s">
        <v>249</v>
      </c>
      <c r="D40" s="44" t="s">
        <v>252</v>
      </c>
      <c r="E40" s="45">
        <v>0.45</v>
      </c>
      <c r="F40" s="46" t="s">
        <v>35</v>
      </c>
      <c r="G40" s="67"/>
      <c r="H40" s="61"/>
      <c r="I40" s="62"/>
      <c r="J40" s="62"/>
      <c r="K40" s="63"/>
      <c r="L40" s="21"/>
    </row>
    <row r="41" spans="2:12" ht="18" x14ac:dyDescent="0.35">
      <c r="B41" s="20"/>
      <c r="C41" s="20" t="s">
        <v>250</v>
      </c>
      <c r="D41" t="s">
        <v>251</v>
      </c>
      <c r="E41" s="29">
        <v>0.1</v>
      </c>
      <c r="F41" s="22" t="s">
        <v>35</v>
      </c>
      <c r="G41" s="67"/>
      <c r="H41" s="61"/>
      <c r="I41" s="62"/>
      <c r="J41" s="62"/>
      <c r="K41" s="63"/>
      <c r="L41" s="21"/>
    </row>
    <row r="42" spans="2:12" x14ac:dyDescent="0.25">
      <c r="B42" s="20"/>
      <c r="C42" s="43" t="s">
        <v>276</v>
      </c>
      <c r="D42" s="90" t="s">
        <v>75</v>
      </c>
      <c r="E42" s="90"/>
      <c r="F42" s="91"/>
      <c r="G42" s="67"/>
      <c r="H42" s="61"/>
      <c r="I42" s="62"/>
      <c r="J42" s="62"/>
      <c r="K42" s="63"/>
      <c r="L42" s="21"/>
    </row>
    <row r="43" spans="2:12" x14ac:dyDescent="0.25">
      <c r="B43" s="20"/>
      <c r="C43" s="20" t="s">
        <v>262</v>
      </c>
      <c r="D43" t="s">
        <v>264</v>
      </c>
      <c r="E43" s="29">
        <v>2.5</v>
      </c>
      <c r="F43" s="22" t="s">
        <v>64</v>
      </c>
      <c r="G43" s="67"/>
      <c r="H43" s="61"/>
      <c r="I43" s="62"/>
      <c r="J43" s="62"/>
      <c r="K43" s="63"/>
      <c r="L43" s="21"/>
    </row>
    <row r="44" spans="2:12" ht="15.75" thickBot="1" x14ac:dyDescent="0.3">
      <c r="B44" s="20"/>
      <c r="C44" s="54" t="s">
        <v>263</v>
      </c>
      <c r="D44" s="55" t="s">
        <v>265</v>
      </c>
      <c r="E44" s="56">
        <v>-2.5</v>
      </c>
      <c r="F44" s="57" t="s">
        <v>64</v>
      </c>
      <c r="G44" s="67"/>
      <c r="H44" s="64"/>
      <c r="I44" s="65"/>
      <c r="J44" s="65"/>
      <c r="K44" s="66"/>
      <c r="L44" s="21"/>
    </row>
    <row r="45" spans="2:12" ht="15.75" thickBot="1" x14ac:dyDescent="0.3">
      <c r="B45" s="24"/>
      <c r="C45" s="25"/>
      <c r="D45" s="25"/>
      <c r="E45" s="25"/>
      <c r="F45" s="25"/>
      <c r="G45" s="25"/>
      <c r="H45" s="25"/>
      <c r="I45" s="25"/>
      <c r="J45" s="25"/>
      <c r="K45" s="25"/>
      <c r="L45" s="28"/>
    </row>
    <row r="47" spans="2:12" x14ac:dyDescent="0.25">
      <c r="C47" s="87"/>
      <c r="D47" s="87"/>
      <c r="E47" s="87"/>
      <c r="F47" s="87"/>
    </row>
    <row r="48" spans="2:12" x14ac:dyDescent="0.25">
      <c r="E48" s="29"/>
      <c r="F48" s="3"/>
    </row>
    <row r="49" spans="5:6" x14ac:dyDescent="0.25">
      <c r="E49" s="29"/>
      <c r="F49" s="3"/>
    </row>
    <row r="50" spans="5:6" x14ac:dyDescent="0.25">
      <c r="E50" s="29"/>
      <c r="F50" s="3"/>
    </row>
    <row r="51" spans="5:6" x14ac:dyDescent="0.25">
      <c r="E51" s="29"/>
      <c r="F51" s="3"/>
    </row>
    <row r="52" spans="5:6" x14ac:dyDescent="0.25">
      <c r="E52" s="29"/>
      <c r="F52" s="3"/>
    </row>
    <row r="53" spans="5:6" x14ac:dyDescent="0.25">
      <c r="E53" s="29"/>
      <c r="F53" s="3"/>
    </row>
    <row r="54" spans="5:6" x14ac:dyDescent="0.25">
      <c r="E54" s="29"/>
      <c r="F54" s="3"/>
    </row>
    <row r="55" spans="5:6" x14ac:dyDescent="0.25">
      <c r="E55" s="29"/>
      <c r="F55" s="3"/>
    </row>
  </sheetData>
  <sheetProtection algorithmName="SHA-512" hashValue="+PmNFuO/lhrSwGXlSBES7VCxGPU9wf+Hrk3sbzvBUmXSH4W9g3Lkx08aKCvHVtJ8LbIsOwXbE9UVw9UtbHN3Sg==" saltValue="ftv37rfRfgxhHzfCxZvqmw==" spinCount="100000" sheet="1" objects="1" scenarios="1"/>
  <mergeCells count="22">
    <mergeCell ref="C27:F27"/>
    <mergeCell ref="C47:F47"/>
    <mergeCell ref="D31:F31"/>
    <mergeCell ref="D18:F18"/>
    <mergeCell ref="D32:F32"/>
    <mergeCell ref="D42:F42"/>
    <mergeCell ref="C30:F30"/>
    <mergeCell ref="H11:K11"/>
    <mergeCell ref="C17:F17"/>
    <mergeCell ref="D16:F16"/>
    <mergeCell ref="D20:F20"/>
    <mergeCell ref="D19:F19"/>
    <mergeCell ref="B2:L3"/>
    <mergeCell ref="C5:F5"/>
    <mergeCell ref="H5:K5"/>
    <mergeCell ref="H7:K7"/>
    <mergeCell ref="C7:F7"/>
    <mergeCell ref="H39:K44"/>
    <mergeCell ref="G39:G44"/>
    <mergeCell ref="H32:K32"/>
    <mergeCell ref="H18:K18"/>
    <mergeCell ref="H29:K29"/>
  </mergeCells>
  <conditionalFormatting sqref="J8:J10">
    <cfRule type="containsText" dxfId="3" priority="2" operator="containsText" text="NOT VALID">
      <formula>NOT(ISERROR(SEARCH("NOT VALID",J8)))</formula>
    </cfRule>
    <cfRule type="containsText" dxfId="2" priority="6" operator="containsText" text="VALID">
      <formula>NOT(ISERROR(SEARCH("VALID",J8)))</formula>
    </cfRule>
  </conditionalFormatting>
  <conditionalFormatting sqref="J17">
    <cfRule type="containsText" dxfId="1" priority="1" operator="containsText" text="NO">
      <formula>NOT(ISERROR(SEARCH("NO",J17)))</formula>
    </cfRule>
    <cfRule type="containsText" dxfId="0" priority="4" operator="containsText" text="YES">
      <formula>NOT(ISERROR(SEARCH("YES",J17)))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2EE023A-4574-4E4B-BF56-96640F4B3761}">
          <x14:formula1>
            <xm:f>'Drop Down'!$A$9:$A$10</xm:f>
          </x14:formula1>
          <xm:sqref>D16:F16</xm:sqref>
        </x14:dataValidation>
        <x14:dataValidation type="list" allowBlank="1" showInputMessage="1" showErrorMessage="1" xr:uid="{16485C94-B8EF-4CC2-9E8C-FB7B630D5A85}">
          <x14:formula1>
            <xm:f>'Drop Down'!$A$2:$A$3</xm:f>
          </x14:formula1>
          <xm:sqref>D20</xm:sqref>
        </x14:dataValidation>
        <x14:dataValidation type="list" allowBlank="1" showInputMessage="1" showErrorMessage="1" xr:uid="{D128D67D-DC57-43B9-A83F-BF1C2C4BF1FB}">
          <x14:formula1>
            <xm:f>'Drop Down'!$A$16:$A$17</xm:f>
          </x14:formula1>
          <xm:sqref>D42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DEB4-91B6-4948-80BA-C69F9D8A7652}">
  <dimension ref="B1:AS524"/>
  <sheetViews>
    <sheetView zoomScaleNormal="100" workbookViewId="0">
      <selection activeCell="AW10" sqref="AW10"/>
    </sheetView>
  </sheetViews>
  <sheetFormatPr defaultRowHeight="15" x14ac:dyDescent="0.25"/>
  <cols>
    <col min="2" max="2" width="34" bestFit="1" customWidth="1"/>
    <col min="3" max="3" width="8.5703125" bestFit="1" customWidth="1"/>
    <col min="4" max="8" width="9.5703125" customWidth="1"/>
    <col min="9" max="9" width="14.28515625" customWidth="1"/>
    <col min="10" max="10" width="13.140625" bestFit="1" customWidth="1"/>
    <col min="13" max="13" width="5.42578125" customWidth="1"/>
    <col min="14" max="14" width="11.140625" customWidth="1"/>
    <col min="15" max="15" width="9.5703125" bestFit="1" customWidth="1"/>
    <col min="16" max="16" width="9.140625" customWidth="1"/>
    <col min="19" max="19" width="11.42578125" customWidth="1"/>
    <col min="20" max="20" width="11.140625" customWidth="1"/>
    <col min="21" max="21" width="10.5703125" bestFit="1" customWidth="1"/>
    <col min="22" max="22" width="11.85546875" customWidth="1"/>
    <col min="23" max="23" width="11.7109375" customWidth="1"/>
    <col min="24" max="24" width="13.42578125" customWidth="1"/>
    <col min="25" max="25" width="12" bestFit="1" customWidth="1"/>
    <col min="26" max="26" width="11.28515625" customWidth="1"/>
    <col min="27" max="27" width="11.85546875" customWidth="1"/>
    <col min="28" max="28" width="11.7109375" customWidth="1"/>
    <col min="33" max="36" width="12" customWidth="1"/>
    <col min="37" max="37" width="12" bestFit="1" customWidth="1"/>
    <col min="38" max="38" width="10.5703125" customWidth="1"/>
    <col min="39" max="39" width="12" customWidth="1"/>
    <col min="40" max="40" width="12" bestFit="1" customWidth="1"/>
    <col min="41" max="41" width="10.85546875" customWidth="1"/>
  </cols>
  <sheetData>
    <row r="1" spans="2:45" ht="45" x14ac:dyDescent="0.25">
      <c r="M1" s="4" t="s">
        <v>56</v>
      </c>
      <c r="N1" s="4" t="s">
        <v>57</v>
      </c>
      <c r="O1" s="4" t="s">
        <v>213</v>
      </c>
      <c r="P1" s="4" t="s">
        <v>214</v>
      </c>
      <c r="Q1" s="4" t="s">
        <v>215</v>
      </c>
      <c r="R1" s="4" t="s">
        <v>215</v>
      </c>
      <c r="S1" s="4" t="s">
        <v>216</v>
      </c>
      <c r="T1" s="4" t="s">
        <v>216</v>
      </c>
      <c r="U1" s="4" t="s">
        <v>217</v>
      </c>
      <c r="V1" s="4" t="s">
        <v>219</v>
      </c>
      <c r="W1" s="4" t="s">
        <v>203</v>
      </c>
      <c r="X1" s="4" t="s">
        <v>200</v>
      </c>
      <c r="Y1" s="4" t="s">
        <v>201</v>
      </c>
      <c r="Z1" s="4" t="s">
        <v>220</v>
      </c>
      <c r="AA1" s="18" t="s">
        <v>218</v>
      </c>
      <c r="AB1" s="4" t="s">
        <v>210</v>
      </c>
      <c r="AC1" s="4" t="s">
        <v>211</v>
      </c>
      <c r="AD1" s="4" t="s">
        <v>212</v>
      </c>
      <c r="AE1" s="4" t="s">
        <v>77</v>
      </c>
      <c r="AF1" s="4" t="s">
        <v>282</v>
      </c>
      <c r="AG1" s="4" t="s">
        <v>266</v>
      </c>
      <c r="AH1" s="4" t="s">
        <v>247</v>
      </c>
      <c r="AI1" s="4" t="s">
        <v>248</v>
      </c>
      <c r="AJ1" s="4" t="s">
        <v>268</v>
      </c>
      <c r="AK1" s="4" t="s">
        <v>271</v>
      </c>
      <c r="AL1" s="4" t="s">
        <v>273</v>
      </c>
      <c r="AM1" s="4" t="s">
        <v>273</v>
      </c>
      <c r="AS1" t="s">
        <v>289</v>
      </c>
    </row>
    <row r="2" spans="2:45" ht="18.75" x14ac:dyDescent="0.3">
      <c r="B2" s="92" t="s">
        <v>112</v>
      </c>
      <c r="C2" s="92"/>
      <c r="D2" s="92"/>
      <c r="E2" s="92"/>
      <c r="F2" s="8"/>
      <c r="G2" s="8"/>
      <c r="H2" s="8"/>
      <c r="M2" s="4"/>
      <c r="N2" s="4" t="s">
        <v>33</v>
      </c>
      <c r="O2" s="4" t="s">
        <v>140</v>
      </c>
      <c r="P2" s="4" t="s">
        <v>37</v>
      </c>
      <c r="Q2" s="4" t="s">
        <v>140</v>
      </c>
      <c r="R2" s="4" t="s">
        <v>37</v>
      </c>
      <c r="S2" s="4" t="s">
        <v>140</v>
      </c>
      <c r="T2" s="4" t="s">
        <v>37</v>
      </c>
      <c r="U2" s="4" t="s">
        <v>140</v>
      </c>
      <c r="V2" s="4"/>
      <c r="W2" s="4"/>
      <c r="X2" s="4"/>
      <c r="Y2" s="4"/>
      <c r="Z2" s="4"/>
      <c r="AA2" s="17"/>
      <c r="AB2" s="4" t="s">
        <v>115</v>
      </c>
      <c r="AC2" s="4" t="s">
        <v>115</v>
      </c>
      <c r="AD2" s="4" t="s">
        <v>61</v>
      </c>
      <c r="AE2" s="4" t="s">
        <v>37</v>
      </c>
      <c r="AF2" s="4" t="s">
        <v>235</v>
      </c>
      <c r="AG2" s="4" t="s">
        <v>267</v>
      </c>
      <c r="AH2" s="4" t="s">
        <v>113</v>
      </c>
      <c r="AI2" s="4" t="s">
        <v>23</v>
      </c>
      <c r="AJ2" s="4" t="s">
        <v>269</v>
      </c>
      <c r="AK2" s="4" t="s">
        <v>270</v>
      </c>
      <c r="AL2" s="4" t="s">
        <v>272</v>
      </c>
      <c r="AM2" s="4" t="s">
        <v>242</v>
      </c>
      <c r="AO2" s="4" t="s">
        <v>285</v>
      </c>
      <c r="AP2" s="4" t="s">
        <v>284</v>
      </c>
      <c r="AQ2" s="4" t="s">
        <v>286</v>
      </c>
      <c r="AR2" s="4" t="s">
        <v>287</v>
      </c>
      <c r="AS2" s="4" t="s">
        <v>288</v>
      </c>
    </row>
    <row r="3" spans="2:45" ht="15.75" x14ac:dyDescent="0.25">
      <c r="B3" s="7" t="s">
        <v>47</v>
      </c>
      <c r="C3" s="7" t="s">
        <v>48</v>
      </c>
      <c r="D3" s="7" t="s">
        <v>45</v>
      </c>
      <c r="E3" s="7" t="s">
        <v>46</v>
      </c>
      <c r="F3" s="7"/>
      <c r="G3" s="7"/>
      <c r="H3" s="7"/>
      <c r="M3">
        <v>0</v>
      </c>
      <c r="N3" s="1">
        <f>$D$7*POWER($D$8/$D$7,M3/$D$9)</f>
        <v>1</v>
      </c>
      <c r="O3" s="2">
        <f t="shared" ref="O3:O66" si="0">IMABS(IMDIV($D$55,COMPLEX(1,N3/$D$46)))</f>
        <v>999996.87501464807</v>
      </c>
      <c r="P3" s="2">
        <f>20*LOG10(O3)</f>
        <v>119.9999728566797</v>
      </c>
      <c r="Q3" s="1">
        <f>IMABS(IMDIV(IMSUM(COMPLEX($D$39,$D$39*$D$52*$D$53*2*PI()*N3),COMPLEX($D$52,$D$39*$D$52*$D$40*2*PI()*N3)),COMPLEX($D$52,$D$39*$D$52*$D$40*2*PI()*N3)))</f>
        <v>1.0049905122387151</v>
      </c>
      <c r="R3">
        <f>20*LOG10(Q3)</f>
        <v>4.3239235093902401E-2</v>
      </c>
      <c r="S3" s="1">
        <f>O3/(1+O3/Q3)</f>
        <v>1.0049895022306441</v>
      </c>
      <c r="T3" s="1">
        <f>20*LOG10(S3)</f>
        <v>4.3230505834332925E-2</v>
      </c>
      <c r="U3" s="2">
        <f t="shared" ref="U3:U66" si="1">IMABS(IMDIV(1,COMPLEX(1,2*PI()*N3*$D$39*$D$40)))</f>
        <v>0.99999999998894096</v>
      </c>
      <c r="V3" s="16">
        <f t="shared" ref="V3:V66" si="2">$D$90*S3</f>
        <v>8.6602301795426239E-15</v>
      </c>
      <c r="W3" s="1">
        <f t="shared" ref="W3:W66" si="3">$D$89*U3</f>
        <v>5.4999999999391751E-15</v>
      </c>
      <c r="X3">
        <f t="shared" ref="X3:X66" si="4">$D$86*U3</f>
        <v>1.3942740046192508E-14</v>
      </c>
      <c r="Y3">
        <f t="shared" ref="Y3:Y66" si="5">$D$87*U3</f>
        <v>1.2868566353574017E-14</v>
      </c>
      <c r="Z3">
        <f t="shared" ref="Z3:Z66" si="6">$D$88*U3</f>
        <v>1.8217127310516598E-13</v>
      </c>
      <c r="AA3">
        <f>SQRT(V3^2+W3^2+X3^2+Y3^2+Z3^2)</f>
        <v>1.8344378520819667E-13</v>
      </c>
      <c r="AB3" s="1">
        <f>AA3*SQRT(N3-0)</f>
        <v>1.8344378520819667E-13</v>
      </c>
      <c r="AC3" s="1">
        <f>AB3</f>
        <v>1.8344378520819667E-13</v>
      </c>
      <c r="AD3" s="1">
        <f>AC3/$D$20</f>
        <v>3.0573964201366112E-13</v>
      </c>
      <c r="AE3" s="2">
        <f>10*LOG10($D$11/AD3)</f>
        <v>35.146482472679956</v>
      </c>
      <c r="AF3" s="1">
        <f t="shared" ref="AF3:AF66" si="7">AC3*$D$39</f>
        <v>9.1538448818890138E-8</v>
      </c>
      <c r="AG3" s="19">
        <f t="shared" ref="AG3:AG66" si="8">IMABS(COMPLEX(1,2*PI()*N3*$D$32*$D$33))/$D$32</f>
        <v>2.9990631145213262E-12</v>
      </c>
      <c r="AH3" s="19">
        <f>1/(AG3+(1+O3)*AK3)</f>
        <v>0.49900106036367881</v>
      </c>
      <c r="AI3" s="19">
        <f>$D$21/($D$21+AH3)</f>
        <v>0.99999999500998948</v>
      </c>
      <c r="AJ3" s="19">
        <f t="shared" ref="AJ3:AJ66" si="9">IMABS(COMPLEX(1,2*PI()*N3*$D$53*$D$52))/$D$52</f>
        <v>1.000604218955729E-8</v>
      </c>
      <c r="AK3" s="19">
        <f t="shared" ref="AK3:AK66" si="10">IMABS(COMPLEX(1,2*PI()*N3*$D$39*$D$40))/$D$39</f>
        <v>2.0040080160542263E-6</v>
      </c>
      <c r="AL3" s="19">
        <f>O3/(AJ3+((1+O3)*AK3))</f>
        <v>498999.49850190396</v>
      </c>
      <c r="AM3" s="19">
        <f>AL3/1000000</f>
        <v>0.49899949850190395</v>
      </c>
      <c r="AO3" t="str">
        <f>IMDIV($D$55,COMPLEX(1,N3/$D$46))</f>
        <v>999993.750039062-2499.98437509766i</v>
      </c>
      <c r="AP3">
        <f>DEGREES(ATAN(IMAGINARY(AO3)/IMREAL(AO3)))</f>
        <v>-0.14323915036830684</v>
      </c>
      <c r="AQ3" t="str">
        <f>IMDIV(IMSUM(COMPLEX($D$39,$D$39*$D$52*$D$53*2*PI()*N3),COMPLEX($D$52,$D$39*$D$52*$D$40*2*PI()*N3)),COMPLEX($D$52,$D$39*$D$52*$D$40*2*PI()*N3))</f>
        <v>1.00499049974526+0.000158466423480032i</v>
      </c>
      <c r="AR3">
        <f>DEGREES(ATAN(IMAGINARY(AQ3)/IMREAL(AQ3)))</f>
        <v>9.0343711577304028E-3</v>
      </c>
      <c r="AS3">
        <f>360-180+AP3-AR3</f>
        <v>179.84772647847396</v>
      </c>
    </row>
    <row r="4" spans="2:45" x14ac:dyDescent="0.25">
      <c r="B4" s="87" t="s">
        <v>122</v>
      </c>
      <c r="C4" s="87"/>
      <c r="D4" s="87"/>
      <c r="E4" s="87"/>
      <c r="F4" s="6"/>
      <c r="G4" s="6"/>
      <c r="H4" s="6"/>
      <c r="M4">
        <v>1</v>
      </c>
      <c r="N4" s="1">
        <f t="shared" ref="N4:N67" si="11">$D$7*POWER($D$8/$D$7,M4/$D$9)</f>
        <v>1.0423174293933042</v>
      </c>
      <c r="O4" s="2">
        <f t="shared" si="0"/>
        <v>999996.60493721568</v>
      </c>
      <c r="P4" s="2">
        <f t="shared" ref="P4:P65" si="12">20*LOG10(O4)</f>
        <v>119.99997051080928</v>
      </c>
      <c r="Q4" s="1">
        <f t="shared" ref="Q4:Q66" si="13">IMABS(IMDIV(IMSUM(COMPLEX($D$39,$D$39*$D$52*$D$53*2*PI()*N4),COMPLEX($D$52,$D$39*$D$52*$D$40*2*PI()*N4)),COMPLEX($D$52,$D$39*$D$52*$D$40*2*PI()*N4)))</f>
        <v>1.0049905133828796</v>
      </c>
      <c r="R4">
        <f t="shared" ref="R4:R67" si="14">20*LOG10(Q4)</f>
        <v>4.3239244982639466E-2</v>
      </c>
      <c r="S4" s="1">
        <f t="shared" ref="S4:S67" si="15">O4/(1+O4/Q4)</f>
        <v>1.0049895033745337</v>
      </c>
      <c r="T4" s="1">
        <f t="shared" ref="T4:T67" si="16">20*LOG10(S4)</f>
        <v>4.3230515720704105E-2</v>
      </c>
      <c r="U4" s="2">
        <f t="shared" si="1"/>
        <v>0.99999999998798583</v>
      </c>
      <c r="V4" s="16">
        <f t="shared" si="2"/>
        <v>8.6602301893997895E-15</v>
      </c>
      <c r="W4" s="1">
        <f t="shared" si="3"/>
        <v>5.4999999999339221E-15</v>
      </c>
      <c r="X4">
        <f t="shared" si="4"/>
        <v>1.3942740046179192E-14</v>
      </c>
      <c r="Y4">
        <f t="shared" si="5"/>
        <v>1.2868566353561725E-14</v>
      </c>
      <c r="Z4">
        <f t="shared" si="6"/>
        <v>1.8217127310499197E-13</v>
      </c>
      <c r="AA4">
        <f t="shared" ref="AA4:AA67" si="17">SQRT(V4^2+W4^2+X4^2+Y4^2+Z4^2)</f>
        <v>1.834437852084872E-13</v>
      </c>
      <c r="AB4" s="1">
        <f>AA4*SQRT(N4-N3)</f>
        <v>3.7736589034892461E-14</v>
      </c>
      <c r="AC4" s="1">
        <f>SUM($AB$3:AB4)</f>
        <v>2.2118037424308913E-13</v>
      </c>
      <c r="AD4" s="1">
        <f t="shared" ref="AD4:AD67" si="18">AC4/$D$20</f>
        <v>3.6863395707181522E-13</v>
      </c>
      <c r="AE4" s="2">
        <f t="shared" ref="AE4:AE67" si="19">10*LOG10($D$11/AD4)</f>
        <v>34.334046618199942</v>
      </c>
      <c r="AF4" s="1">
        <f t="shared" si="7"/>
        <v>1.1036900674730148E-7</v>
      </c>
      <c r="AG4" s="19">
        <f t="shared" si="8"/>
        <v>3.1121212708069163E-12</v>
      </c>
      <c r="AH4" s="19">
        <f t="shared" ref="AH4:AH67" si="20">1/(AG4+(1+O4)*AK4)</f>
        <v>0.49900119513242147</v>
      </c>
      <c r="AI4" s="19">
        <f t="shared" ref="AI4:AI67" si="21">$D$21/($D$21+AH4)</f>
        <v>0.99999999500998815</v>
      </c>
      <c r="AJ4" s="19">
        <f t="shared" si="9"/>
        <v>1.0006477844653627E-8</v>
      </c>
      <c r="AK4" s="19">
        <f t="shared" si="10"/>
        <v>2.0040080160561418E-6</v>
      </c>
      <c r="AL4" s="19">
        <f t="shared" ref="AL4:AL67" si="22">O4/(AJ4+((1+O4)*AK4))</f>
        <v>498999.498501183</v>
      </c>
      <c r="AM4" s="19">
        <f t="shared" ref="AM4:AM67" si="23">AL4/1000000</f>
        <v>0.49899949850118303</v>
      </c>
      <c r="AO4" t="str">
        <f t="shared" ref="AO4:AO67" si="24">IMDIV($D$55,COMPLEX(1,N4/$D$46))</f>
        <v>999993.209885958-2605.77587984773i</v>
      </c>
      <c r="AP4">
        <f t="shared" ref="AP4:AP67" si="25">DEGREES(ATAN(IMAGINARY(AO4)/IMREAL(AO4)))</f>
        <v>-0.14930063611843938</v>
      </c>
      <c r="AQ4" t="str">
        <f t="shared" ref="AQ4:AQ67" si="26">IMDIV(IMSUM(COMPLEX($D$39,$D$39*$D$52*$D$53*2*PI()*N4),COMPLEX($D$52,$D$39*$D$52*$D$40*2*PI()*N4)),COMPLEX($D$52,$D$39*$D$52*$D$40*2*PI()*N4))</f>
        <v>1.00499049980967+0.000165172315166541i</v>
      </c>
      <c r="AR4">
        <f t="shared" ref="AR4:AR67" si="27">DEGREES(ATAN(IMAGINARY(AQ4)/IMREAL(AQ4)))</f>
        <v>9.4166825139441798E-3</v>
      </c>
      <c r="AS4">
        <f t="shared" ref="AS4:AS67" si="28">360-180+AP4-AR4</f>
        <v>179.84128268136763</v>
      </c>
    </row>
    <row r="5" spans="2:45" x14ac:dyDescent="0.25">
      <c r="B5" t="s">
        <v>58</v>
      </c>
      <c r="C5" t="s">
        <v>59</v>
      </c>
      <c r="D5" s="10">
        <v>1.6200000000000001E-19</v>
      </c>
      <c r="E5" s="3" t="s">
        <v>123</v>
      </c>
      <c r="M5">
        <v>2</v>
      </c>
      <c r="N5" s="1">
        <f t="shared" si="11"/>
        <v>1.0864256236170655</v>
      </c>
      <c r="O5" s="2">
        <f t="shared" si="0"/>
        <v>999996.31151842105</v>
      </c>
      <c r="P5" s="2">
        <f t="shared" si="12"/>
        <v>119.99996796219699</v>
      </c>
      <c r="Q5" s="1">
        <f t="shared" si="13"/>
        <v>1.0049905146259328</v>
      </c>
      <c r="R5">
        <f t="shared" si="14"/>
        <v>4.3239255726047379E-2</v>
      </c>
      <c r="S5" s="1">
        <f t="shared" si="15"/>
        <v>1.0049895046172881</v>
      </c>
      <c r="T5" s="1">
        <f t="shared" si="16"/>
        <v>4.3230526461539742E-2</v>
      </c>
      <c r="U5" s="2">
        <f t="shared" si="1"/>
        <v>0.99999999998694711</v>
      </c>
      <c r="V5" s="16">
        <f t="shared" si="2"/>
        <v>8.660230200108895E-15</v>
      </c>
      <c r="W5" s="1">
        <f t="shared" si="3"/>
        <v>5.4999999999282092E-15</v>
      </c>
      <c r="X5">
        <f t="shared" si="4"/>
        <v>1.3942740046164709E-14</v>
      </c>
      <c r="Y5">
        <f t="shared" si="5"/>
        <v>1.2868566353548359E-14</v>
      </c>
      <c r="Z5">
        <f t="shared" si="6"/>
        <v>1.8217127310480275E-13</v>
      </c>
      <c r="AA5">
        <f t="shared" si="17"/>
        <v>1.8344378520880264E-13</v>
      </c>
      <c r="AB5" s="1">
        <f t="shared" ref="AB5:AB68" si="29">AA5*SQRT(N5-N4)</f>
        <v>3.8526773726238187E-14</v>
      </c>
      <c r="AC5" s="1">
        <f>SUM($AB$3:AB5)</f>
        <v>2.5970714796932732E-13</v>
      </c>
      <c r="AD5" s="1">
        <f t="shared" si="18"/>
        <v>4.3284524661554554E-13</v>
      </c>
      <c r="AE5" s="2">
        <f t="shared" si="19"/>
        <v>33.636673474200521</v>
      </c>
      <c r="AF5" s="1">
        <f t="shared" si="7"/>
        <v>1.2959386683669433E-7</v>
      </c>
      <c r="AG5" s="19">
        <f t="shared" si="8"/>
        <v>3.2304691872332015E-12</v>
      </c>
      <c r="AH5" s="19">
        <f t="shared" si="20"/>
        <v>0.49900134154859682</v>
      </c>
      <c r="AI5" s="19">
        <f t="shared" si="21"/>
        <v>0.9999999950099866</v>
      </c>
      <c r="AJ5" s="19">
        <f t="shared" si="9"/>
        <v>1.0006951130017393E-8</v>
      </c>
      <c r="AK5" s="19">
        <f t="shared" si="10"/>
        <v>2.0040080160582226E-6</v>
      </c>
      <c r="AL5" s="19">
        <f t="shared" si="22"/>
        <v>498999.49850039993</v>
      </c>
      <c r="AM5" s="19">
        <f t="shared" si="23"/>
        <v>0.49899949850039993</v>
      </c>
      <c r="AO5" t="str">
        <f t="shared" si="24"/>
        <v>999992.623050447-2716.04402277511i</v>
      </c>
      <c r="AP5">
        <f t="shared" si="25"/>
        <v>-0.15561862480466374</v>
      </c>
      <c r="AQ5" t="str">
        <f t="shared" si="26"/>
        <v>1.00499049987965+0.000172161982950974i</v>
      </c>
      <c r="AR5">
        <f t="shared" si="27"/>
        <v>9.8151723030056141E-3</v>
      </c>
      <c r="AS5">
        <f t="shared" si="28"/>
        <v>179.83456620289232</v>
      </c>
    </row>
    <row r="6" spans="2:45" x14ac:dyDescent="0.25">
      <c r="B6" t="s">
        <v>60</v>
      </c>
      <c r="C6" t="s">
        <v>66</v>
      </c>
      <c r="D6" s="10">
        <v>1.3800000000000001E-23</v>
      </c>
      <c r="E6" s="3" t="s">
        <v>124</v>
      </c>
      <c r="M6">
        <v>3</v>
      </c>
      <c r="N6" s="1">
        <f t="shared" si="11"/>
        <v>1.132400363235557</v>
      </c>
      <c r="O6" s="2">
        <f t="shared" si="0"/>
        <v>999995.99274101644</v>
      </c>
      <c r="P6" s="2">
        <f t="shared" si="12"/>
        <v>119.99996519332099</v>
      </c>
      <c r="Q6" s="1">
        <f t="shared" si="13"/>
        <v>1.0049905159764094</v>
      </c>
      <c r="R6">
        <f t="shared" si="14"/>
        <v>4.3239267397889754E-2</v>
      </c>
      <c r="S6" s="1">
        <f t="shared" si="15"/>
        <v>1.0049895059674399</v>
      </c>
      <c r="T6" s="1">
        <f t="shared" si="16"/>
        <v>4.3230538130586221E-2</v>
      </c>
      <c r="U6" s="2">
        <f t="shared" si="1"/>
        <v>0.99999999998581912</v>
      </c>
      <c r="V6" s="16">
        <f t="shared" si="2"/>
        <v>8.66023021174347E-15</v>
      </c>
      <c r="W6" s="1">
        <f t="shared" si="3"/>
        <v>5.4999999999220056E-15</v>
      </c>
      <c r="X6">
        <f t="shared" si="4"/>
        <v>1.3942740046148982E-14</v>
      </c>
      <c r="Y6">
        <f t="shared" si="5"/>
        <v>1.2868566353533843E-14</v>
      </c>
      <c r="Z6">
        <f t="shared" si="6"/>
        <v>1.8217127310459726E-13</v>
      </c>
      <c r="AA6">
        <f t="shared" si="17"/>
        <v>1.8344378520914545E-13</v>
      </c>
      <c r="AB6" s="1">
        <f t="shared" si="29"/>
        <v>3.9333504477061747E-14</v>
      </c>
      <c r="AC6" s="1">
        <f>SUM($AB$3:AB6)</f>
        <v>2.9904065244638906E-13</v>
      </c>
      <c r="AD6" s="1">
        <f t="shared" si="18"/>
        <v>4.9840108741064844E-13</v>
      </c>
      <c r="AE6" s="2">
        <f t="shared" si="19"/>
        <v>33.024210188048883</v>
      </c>
      <c r="AF6" s="1">
        <f t="shared" si="7"/>
        <v>1.4922128557074815E-7</v>
      </c>
      <c r="AG6" s="19">
        <f t="shared" si="8"/>
        <v>3.3543162351527086E-12</v>
      </c>
      <c r="AH6" s="19">
        <f t="shared" si="20"/>
        <v>0.49900150061883397</v>
      </c>
      <c r="AI6" s="19">
        <f t="shared" si="21"/>
        <v>0.99999999500998504</v>
      </c>
      <c r="AJ6" s="19">
        <f t="shared" si="9"/>
        <v>1.0007465293995361E-8</v>
      </c>
      <c r="AK6" s="19">
        <f t="shared" si="10"/>
        <v>2.0040080160604833E-6</v>
      </c>
      <c r="AL6" s="19">
        <f t="shared" si="22"/>
        <v>498999.49849954923</v>
      </c>
      <c r="AM6" s="19">
        <f t="shared" si="23"/>
        <v>0.49899949849954922</v>
      </c>
      <c r="AO6" t="str">
        <f t="shared" si="24"/>
        <v>999991.985498091-2830.97821902671i</v>
      </c>
      <c r="AP6">
        <f t="shared" si="25"/>
        <v>-0.16220397050063981</v>
      </c>
      <c r="AQ6" t="str">
        <f t="shared" si="26"/>
        <v>1.00499049995567+0.000179447435508307i</v>
      </c>
      <c r="AR6">
        <f t="shared" si="27"/>
        <v>1.0230525154475076E-2</v>
      </c>
      <c r="AS6">
        <f t="shared" si="28"/>
        <v>179.8275655043449</v>
      </c>
    </row>
    <row r="7" spans="2:45" ht="18" x14ac:dyDescent="0.35">
      <c r="B7" t="s">
        <v>117</v>
      </c>
      <c r="C7" t="s">
        <v>121</v>
      </c>
      <c r="D7" s="3">
        <f>Design!E13</f>
        <v>1</v>
      </c>
      <c r="E7" s="3" t="s">
        <v>33</v>
      </c>
      <c r="M7">
        <v>4</v>
      </c>
      <c r="N7" s="1">
        <f t="shared" si="11"/>
        <v>1.1803206356517297</v>
      </c>
      <c r="O7" s="2">
        <f t="shared" si="0"/>
        <v>999995.64641342184</v>
      </c>
      <c r="P7" s="2">
        <f t="shared" si="12"/>
        <v>119.99996218514514</v>
      </c>
      <c r="Q7" s="1">
        <f t="shared" si="13"/>
        <v>1.0049905174436118</v>
      </c>
      <c r="R7">
        <f t="shared" si="14"/>
        <v>4.323928007856441E-2</v>
      </c>
      <c r="S7" s="1">
        <f t="shared" si="15"/>
        <v>1.0049895074342894</v>
      </c>
      <c r="T7" s="1">
        <f t="shared" si="16"/>
        <v>4.3230550808224202E-2</v>
      </c>
      <c r="U7" s="2">
        <f t="shared" si="1"/>
        <v>0.99999999998459277</v>
      </c>
      <c r="V7" s="16">
        <f t="shared" si="2"/>
        <v>8.6602302243836565E-15</v>
      </c>
      <c r="W7" s="1">
        <f t="shared" si="3"/>
        <v>5.4999999999152608E-15</v>
      </c>
      <c r="X7">
        <f t="shared" si="4"/>
        <v>1.3942740046131883E-14</v>
      </c>
      <c r="Y7">
        <f t="shared" si="5"/>
        <v>1.2868566353518062E-14</v>
      </c>
      <c r="Z7">
        <f t="shared" si="6"/>
        <v>1.8217127310437386E-13</v>
      </c>
      <c r="AA7">
        <f t="shared" si="17"/>
        <v>1.8344378520951771E-13</v>
      </c>
      <c r="AB7" s="1">
        <f t="shared" si="29"/>
        <v>4.0157127753306675E-14</v>
      </c>
      <c r="AC7" s="1">
        <f>SUM($AB$3:AB7)</f>
        <v>3.3919778019969574E-13</v>
      </c>
      <c r="AD7" s="1">
        <f t="shared" si="18"/>
        <v>5.653296336661596E-13</v>
      </c>
      <c r="AE7" s="2">
        <f t="shared" si="19"/>
        <v>32.476982489280289</v>
      </c>
      <c r="AF7" s="1">
        <f t="shared" si="7"/>
        <v>1.6925969231964817E-7</v>
      </c>
      <c r="AG7" s="19">
        <f t="shared" si="8"/>
        <v>3.483880634600275E-12</v>
      </c>
      <c r="AH7" s="19">
        <f t="shared" si="20"/>
        <v>0.49900167343675905</v>
      </c>
      <c r="AI7" s="19">
        <f t="shared" si="21"/>
        <v>0.99999999500998338</v>
      </c>
      <c r="AJ7" s="19">
        <f t="shared" si="9"/>
        <v>1.0008023864977415E-8</v>
      </c>
      <c r="AK7" s="19">
        <f t="shared" si="10"/>
        <v>2.0040080160629393E-6</v>
      </c>
      <c r="AL7" s="19">
        <f t="shared" si="22"/>
        <v>498999.49849862483</v>
      </c>
      <c r="AM7" s="19">
        <f t="shared" si="23"/>
        <v>0.49899949849862485</v>
      </c>
      <c r="AO7" t="str">
        <f t="shared" si="24"/>
        <v>999991.292845797-2950.77589604486i</v>
      </c>
      <c r="AP7">
        <f t="shared" si="25"/>
        <v>-0.16906798653412994</v>
      </c>
      <c r="AQ7" t="str">
        <f t="shared" si="26"/>
        <v>1.00499050003827+0.000187041189689781i</v>
      </c>
      <c r="AR7">
        <f t="shared" si="27"/>
        <v>1.0663454669659225E-2</v>
      </c>
      <c r="AS7">
        <f t="shared" si="28"/>
        <v>179.82026855879622</v>
      </c>
    </row>
    <row r="8" spans="2:45" ht="18" x14ac:dyDescent="0.35">
      <c r="B8" t="s">
        <v>118</v>
      </c>
      <c r="C8" t="s">
        <v>120</v>
      </c>
      <c r="D8" s="10">
        <f>Design!E14*1000000</f>
        <v>1000000000</v>
      </c>
      <c r="E8" s="3" t="s">
        <v>33</v>
      </c>
      <c r="M8">
        <v>5</v>
      </c>
      <c r="N8" s="1">
        <f t="shared" si="11"/>
        <v>1.2302687708123816</v>
      </c>
      <c r="O8" s="2">
        <f t="shared" si="0"/>
        <v>999995.27015465556</v>
      </c>
      <c r="P8" s="2">
        <f t="shared" si="12"/>
        <v>119.99995891698818</v>
      </c>
      <c r="Q8" s="1">
        <f t="shared" si="13"/>
        <v>1.0049905190376092</v>
      </c>
      <c r="R8">
        <f t="shared" si="14"/>
        <v>4.3239293855097678E-2</v>
      </c>
      <c r="S8" s="1">
        <f t="shared" si="15"/>
        <v>1.0049895090279037</v>
      </c>
      <c r="T8" s="1">
        <f t="shared" si="16"/>
        <v>4.3230564581460906E-2</v>
      </c>
      <c r="U8" s="2">
        <f t="shared" si="1"/>
        <v>0.99999999998326139</v>
      </c>
      <c r="V8" s="16">
        <f t="shared" si="2"/>
        <v>8.660230238116204E-15</v>
      </c>
      <c r="W8" s="1">
        <f t="shared" si="3"/>
        <v>5.4999999999079378E-15</v>
      </c>
      <c r="X8">
        <f t="shared" si="4"/>
        <v>1.3942740046113321E-14</v>
      </c>
      <c r="Y8">
        <f t="shared" si="5"/>
        <v>1.2868566353500929E-14</v>
      </c>
      <c r="Z8">
        <f t="shared" si="6"/>
        <v>1.8217127310413132E-13</v>
      </c>
      <c r="AA8">
        <f t="shared" si="17"/>
        <v>1.8344378520992232E-13</v>
      </c>
      <c r="AB8" s="1">
        <f t="shared" si="29"/>
        <v>4.0997997275734645E-14</v>
      </c>
      <c r="AC8" s="1">
        <f>SUM($AB$3:AB8)</f>
        <v>3.8019577747543039E-13</v>
      </c>
      <c r="AD8" s="1">
        <f t="shared" si="18"/>
        <v>6.3365962912571732E-13</v>
      </c>
      <c r="AE8" s="2">
        <f t="shared" si="19"/>
        <v>31.981439611822143</v>
      </c>
      <c r="AF8" s="1">
        <f t="shared" si="7"/>
        <v>1.8971769296023977E-7</v>
      </c>
      <c r="AG8" s="19">
        <f t="shared" si="8"/>
        <v>3.619389881554111E-12</v>
      </c>
      <c r="AH8" s="19">
        <f t="shared" si="20"/>
        <v>0.49900186119051515</v>
      </c>
      <c r="AI8" s="19">
        <f t="shared" si="21"/>
        <v>0.99999999500998138</v>
      </c>
      <c r="AJ8" s="19">
        <f t="shared" si="9"/>
        <v>1.0008630675474004E-8</v>
      </c>
      <c r="AK8" s="19">
        <f t="shared" si="10"/>
        <v>2.0040080160656078E-6</v>
      </c>
      <c r="AL8" s="19">
        <f t="shared" si="22"/>
        <v>498999.49849762052</v>
      </c>
      <c r="AM8" s="19">
        <f t="shared" si="23"/>
        <v>0.49899949849762054</v>
      </c>
      <c r="AO8" t="str">
        <f t="shared" si="24"/>
        <v>999990.540331683-3075.64283219467i</v>
      </c>
      <c r="AP8">
        <f t="shared" si="25"/>
        <v>-0.17622246491319837</v>
      </c>
      <c r="AQ8" t="str">
        <f t="shared" si="26"/>
        <v>1.004990500128+0.000194956292027598i</v>
      </c>
      <c r="AR8">
        <f t="shared" si="27"/>
        <v>1.1114704647618242E-2</v>
      </c>
      <c r="AS8">
        <f t="shared" si="28"/>
        <v>179.81266283043919</v>
      </c>
    </row>
    <row r="9" spans="2:45" x14ac:dyDescent="0.25">
      <c r="B9" t="s">
        <v>119</v>
      </c>
      <c r="C9" t="s">
        <v>116</v>
      </c>
      <c r="D9" s="10">
        <v>500</v>
      </c>
      <c r="E9" s="3" t="s">
        <v>125</v>
      </c>
      <c r="M9">
        <v>6</v>
      </c>
      <c r="N9" s="1">
        <f t="shared" si="11"/>
        <v>1.2823305826560214</v>
      </c>
      <c r="O9" s="2">
        <f t="shared" si="0"/>
        <v>999994.86137797334</v>
      </c>
      <c r="P9" s="2">
        <f t="shared" si="12"/>
        <v>119.99995536638151</v>
      </c>
      <c r="Q9" s="1">
        <f t="shared" si="13"/>
        <v>1.0049905207693739</v>
      </c>
      <c r="R9">
        <f t="shared" si="14"/>
        <v>4.3239308822320792E-2</v>
      </c>
      <c r="S9" s="1">
        <f t="shared" si="15"/>
        <v>1.0049895107592521</v>
      </c>
      <c r="T9" s="1">
        <f t="shared" si="16"/>
        <v>4.3230579545100796E-2</v>
      </c>
      <c r="U9" s="2">
        <f t="shared" si="1"/>
        <v>0.99999999998181499</v>
      </c>
      <c r="V9" s="16">
        <f t="shared" si="2"/>
        <v>8.66023025303564E-15</v>
      </c>
      <c r="W9" s="1">
        <f t="shared" si="3"/>
        <v>5.4999999998999829E-15</v>
      </c>
      <c r="X9">
        <f t="shared" si="4"/>
        <v>1.3942740046093153E-14</v>
      </c>
      <c r="Y9">
        <f t="shared" si="5"/>
        <v>1.2868566353482315E-14</v>
      </c>
      <c r="Z9">
        <f t="shared" si="6"/>
        <v>1.8217127310386783E-13</v>
      </c>
      <c r="AA9">
        <f t="shared" si="17"/>
        <v>1.8344378521036191E-13</v>
      </c>
      <c r="AB9" s="1">
        <f t="shared" si="29"/>
        <v>4.1856474171837623E-14</v>
      </c>
      <c r="AC9" s="1">
        <f>SUM($AB$3:AB9)</f>
        <v>4.2205225164726803E-13</v>
      </c>
      <c r="AD9" s="1">
        <f t="shared" si="18"/>
        <v>7.0342041941211343E-13</v>
      </c>
      <c r="AE9" s="2">
        <f t="shared" si="19"/>
        <v>31.527850288122391</v>
      </c>
      <c r="AF9" s="1">
        <f t="shared" si="7"/>
        <v>2.1060407357198674E-7</v>
      </c>
      <c r="AG9" s="19">
        <f t="shared" si="8"/>
        <v>3.7610811877889432E-12</v>
      </c>
      <c r="AH9" s="19">
        <f t="shared" si="20"/>
        <v>0.49900206517092743</v>
      </c>
      <c r="AI9" s="19">
        <f t="shared" si="21"/>
        <v>0.99999999500997938</v>
      </c>
      <c r="AJ9" s="19">
        <f t="shared" si="9"/>
        <v>1.0009289888251961E-8</v>
      </c>
      <c r="AK9" s="19">
        <f t="shared" si="10"/>
        <v>2.0040080160685072E-6</v>
      </c>
      <c r="AL9" s="19">
        <f t="shared" si="22"/>
        <v>498999.49849652947</v>
      </c>
      <c r="AM9" s="19">
        <f t="shared" si="23"/>
        <v>0.49899949849652947</v>
      </c>
      <c r="AO9" t="str">
        <f t="shared" si="24"/>
        <v>999989.722782352-3205.79350966381i</v>
      </c>
      <c r="AP9">
        <f t="shared" si="25"/>
        <v>-0.18367969657337196</v>
      </c>
      <c r="AQ9" t="str">
        <f t="shared" si="26"/>
        <v>1.00499050022549+0.000203206341149669i</v>
      </c>
      <c r="AR9">
        <f t="shared" si="27"/>
        <v>1.1585050363054532E-2</v>
      </c>
      <c r="AS9">
        <f t="shared" si="28"/>
        <v>179.80473525306357</v>
      </c>
    </row>
    <row r="10" spans="2:45" x14ac:dyDescent="0.25">
      <c r="B10" s="87" t="s">
        <v>1</v>
      </c>
      <c r="C10" s="87"/>
      <c r="D10" s="87"/>
      <c r="E10" s="87"/>
      <c r="M10">
        <v>7</v>
      </c>
      <c r="N10" s="1">
        <f t="shared" si="11"/>
        <v>1.3365955165464423</v>
      </c>
      <c r="O10" s="2">
        <f t="shared" si="0"/>
        <v>999994.41727307905</v>
      </c>
      <c r="P10" s="2">
        <f t="shared" si="12"/>
        <v>119.99995150891473</v>
      </c>
      <c r="Q10" s="1">
        <f t="shared" si="13"/>
        <v>1.0049905226508018</v>
      </c>
      <c r="R10">
        <f t="shared" si="14"/>
        <v>4.3239325083046405E-2</v>
      </c>
      <c r="S10" s="1">
        <f t="shared" si="15"/>
        <v>1.0049895126402277</v>
      </c>
      <c r="T10" s="1">
        <f t="shared" si="16"/>
        <v>4.3230595801933586E-2</v>
      </c>
      <c r="U10" s="2">
        <f t="shared" si="1"/>
        <v>0.99999999998024369</v>
      </c>
      <c r="V10" s="16">
        <f t="shared" si="2"/>
        <v>8.660230269244447E-15</v>
      </c>
      <c r="W10" s="1">
        <f t="shared" si="3"/>
        <v>5.4999999998913402E-15</v>
      </c>
      <c r="X10">
        <f t="shared" si="4"/>
        <v>1.3942740046071245E-14</v>
      </c>
      <c r="Y10">
        <f t="shared" si="5"/>
        <v>1.2868566353462095E-14</v>
      </c>
      <c r="Z10">
        <f t="shared" si="6"/>
        <v>1.8217127310358159E-13</v>
      </c>
      <c r="AA10">
        <f t="shared" si="17"/>
        <v>1.8344378521083952E-13</v>
      </c>
      <c r="AB10" s="1">
        <f t="shared" si="29"/>
        <v>4.2732927130931146E-14</v>
      </c>
      <c r="AC10" s="1">
        <f>SUM($AB$3:AB10)</f>
        <v>4.6478517877819917E-13</v>
      </c>
      <c r="AD10" s="1">
        <f t="shared" si="18"/>
        <v>7.7464196463033202E-13</v>
      </c>
      <c r="AE10" s="2">
        <f t="shared" si="19"/>
        <v>31.108989797050505</v>
      </c>
      <c r="AF10" s="1">
        <f t="shared" si="7"/>
        <v>2.3192780421032139E-7</v>
      </c>
      <c r="AG10" s="19">
        <f t="shared" si="8"/>
        <v>3.9092019340670416E-12</v>
      </c>
      <c r="AH10" s="19">
        <f t="shared" si="20"/>
        <v>0.49900228678038122</v>
      </c>
      <c r="AI10" s="19">
        <f t="shared" si="21"/>
        <v>0.99999999500997705</v>
      </c>
      <c r="AJ10" s="19">
        <f t="shared" si="9"/>
        <v>1.0010006024702551E-8</v>
      </c>
      <c r="AK10" s="19">
        <f t="shared" si="10"/>
        <v>2.0040080160716565E-6</v>
      </c>
      <c r="AL10" s="19">
        <f t="shared" si="22"/>
        <v>498999.49849534419</v>
      </c>
      <c r="AM10" s="19">
        <f t="shared" si="23"/>
        <v>0.4989994984953442</v>
      </c>
      <c r="AO10" t="str">
        <f t="shared" si="24"/>
        <v>999988.834577325-3341.45148223139i</v>
      </c>
      <c r="AP10">
        <f t="shared" si="25"/>
        <v>-0.19145249248038057</v>
      </c>
      <c r="AQ10" t="str">
        <f t="shared" si="26"/>
        <v>1.0049905003314+0.000211805511142876i</v>
      </c>
      <c r="AR10">
        <f t="shared" si="27"/>
        <v>1.2075299898278167E-2</v>
      </c>
      <c r="AS10">
        <f t="shared" si="28"/>
        <v>179.79647220762135</v>
      </c>
    </row>
    <row r="11" spans="2:45" ht="18" x14ac:dyDescent="0.35">
      <c r="B11" t="s">
        <v>2</v>
      </c>
      <c r="C11" t="s">
        <v>25</v>
      </c>
      <c r="D11" s="9">
        <f>Design!E8*0.000000001</f>
        <v>1.0000000000000001E-9</v>
      </c>
      <c r="E11" s="3" t="s">
        <v>61</v>
      </c>
      <c r="F11" s="3"/>
      <c r="G11" s="3"/>
      <c r="H11" s="3"/>
      <c r="M11">
        <v>8</v>
      </c>
      <c r="N11" s="1">
        <f t="shared" si="11"/>
        <v>1.3931568029453032</v>
      </c>
      <c r="O11" s="2">
        <f t="shared" si="0"/>
        <v>999993.93478681298</v>
      </c>
      <c r="P11" s="2">
        <f t="shared" si="12"/>
        <v>119.99994731806787</v>
      </c>
      <c r="Q11" s="1">
        <f t="shared" si="13"/>
        <v>1.0049905246948403</v>
      </c>
      <c r="R11">
        <f t="shared" si="14"/>
        <v>4.3239342749175944E-2</v>
      </c>
      <c r="S11" s="1">
        <f t="shared" si="15"/>
        <v>1.0049895146837748</v>
      </c>
      <c r="T11" s="1">
        <f t="shared" si="16"/>
        <v>4.3230613463833958E-2</v>
      </c>
      <c r="U11" s="2">
        <f t="shared" si="1"/>
        <v>0.99999999997853617</v>
      </c>
      <c r="V11" s="16">
        <f t="shared" si="2"/>
        <v>8.6602302868541717E-15</v>
      </c>
      <c r="W11" s="1">
        <f t="shared" si="3"/>
        <v>5.4999999998819488E-15</v>
      </c>
      <c r="X11">
        <f t="shared" si="4"/>
        <v>1.3942740046047438E-14</v>
      </c>
      <c r="Y11">
        <f t="shared" si="5"/>
        <v>1.2868566353440122E-14</v>
      </c>
      <c r="Z11">
        <f t="shared" si="6"/>
        <v>1.8217127310327051E-13</v>
      </c>
      <c r="AA11">
        <f t="shared" si="17"/>
        <v>1.834437852113583E-13</v>
      </c>
      <c r="AB11" s="1">
        <f t="shared" si="29"/>
        <v>4.3627732562494085E-14</v>
      </c>
      <c r="AC11" s="1">
        <f>SUM($AB$3:AB11)</f>
        <v>5.0841291134069326E-13</v>
      </c>
      <c r="AD11" s="1">
        <f t="shared" si="18"/>
        <v>8.4735485223448877E-13</v>
      </c>
      <c r="AE11" s="2">
        <f t="shared" si="19"/>
        <v>30.719346792868492</v>
      </c>
      <c r="AF11" s="1">
        <f t="shared" si="7"/>
        <v>2.5369804275900594E-7</v>
      </c>
      <c r="AG11" s="19">
        <f t="shared" si="8"/>
        <v>4.0640101374869301E-12</v>
      </c>
      <c r="AH11" s="19">
        <f t="shared" si="20"/>
        <v>0.49900252754246033</v>
      </c>
      <c r="AI11" s="19">
        <f t="shared" si="21"/>
        <v>0.99999999500997472</v>
      </c>
      <c r="AJ11" s="19">
        <f t="shared" si="9"/>
        <v>1.0010783995629894E-8</v>
      </c>
      <c r="AK11" s="19">
        <f t="shared" si="10"/>
        <v>2.0040080160750785E-6</v>
      </c>
      <c r="AL11" s="19">
        <f t="shared" si="22"/>
        <v>498999.49849405646</v>
      </c>
      <c r="AM11" s="19">
        <f t="shared" si="23"/>
        <v>0.49899949849405645</v>
      </c>
      <c r="AO11" t="str">
        <f t="shared" si="24"/>
        <v>999987.869610413-3482.84975852632i</v>
      </c>
      <c r="AP11">
        <f t="shared" si="25"/>
        <v>-0.19955420562449813</v>
      </c>
      <c r="AQ11" t="str">
        <f t="shared" si="26"/>
        <v>1.00499050044647+0.000220768575905024i</v>
      </c>
      <c r="AR11">
        <f t="shared" si="27"/>
        <v>1.2586295531537124E-2</v>
      </c>
      <c r="AS11">
        <f t="shared" si="28"/>
        <v>179.78785949884394</v>
      </c>
    </row>
    <row r="12" spans="2:45" ht="18" x14ac:dyDescent="0.35">
      <c r="B12" t="s">
        <v>3</v>
      </c>
      <c r="C12" t="s">
        <v>26</v>
      </c>
      <c r="D12" s="9">
        <f>Design!E9*0.000000001</f>
        <v>1.0000000000000002E-6</v>
      </c>
      <c r="E12" s="3" t="s">
        <v>61</v>
      </c>
      <c r="F12" s="6"/>
      <c r="G12" s="6"/>
      <c r="H12" s="6"/>
      <c r="M12">
        <v>9</v>
      </c>
      <c r="N12" s="1">
        <f t="shared" si="11"/>
        <v>1.4521116175877422</v>
      </c>
      <c r="O12" s="2">
        <f t="shared" si="0"/>
        <v>999993.41060216259</v>
      </c>
      <c r="P12" s="2">
        <f t="shared" si="12"/>
        <v>119.99994276502903</v>
      </c>
      <c r="Q12" s="1">
        <f t="shared" si="13"/>
        <v>1.0049905269155308</v>
      </c>
      <c r="R12">
        <f t="shared" si="14"/>
        <v>4.323936194206611E-2</v>
      </c>
      <c r="S12" s="1">
        <f t="shared" si="15"/>
        <v>1.0049895169039313</v>
      </c>
      <c r="T12" s="1">
        <f t="shared" si="16"/>
        <v>4.3230632652128023E-2</v>
      </c>
      <c r="U12" s="2">
        <f t="shared" si="1"/>
        <v>0.9999999999766811</v>
      </c>
      <c r="V12" s="16">
        <f t="shared" si="2"/>
        <v>8.660230305985781E-15</v>
      </c>
      <c r="W12" s="1">
        <f t="shared" si="3"/>
        <v>5.4999999998717464E-15</v>
      </c>
      <c r="X12">
        <f t="shared" si="4"/>
        <v>1.3942740046021573E-14</v>
      </c>
      <c r="Y12">
        <f t="shared" si="5"/>
        <v>1.286856635341625E-14</v>
      </c>
      <c r="Z12">
        <f t="shared" si="6"/>
        <v>1.8217127310293258E-13</v>
      </c>
      <c r="AA12">
        <f t="shared" si="17"/>
        <v>1.8344378521192198E-13</v>
      </c>
      <c r="AB12" s="1">
        <f t="shared" si="29"/>
        <v>4.4541274757826249E-14</v>
      </c>
      <c r="AC12" s="1">
        <f>SUM($AB$3:AB12)</f>
        <v>5.5295418609851954E-13</v>
      </c>
      <c r="AD12" s="1">
        <f t="shared" si="18"/>
        <v>9.2159031016419936E-13</v>
      </c>
      <c r="AE12" s="2">
        <f t="shared" si="19"/>
        <v>30.354621001799149</v>
      </c>
      <c r="AF12" s="1">
        <f t="shared" si="7"/>
        <v>2.7592413886316122E-7</v>
      </c>
      <c r="AG12" s="19">
        <f t="shared" si="8"/>
        <v>4.2257749338745487E-12</v>
      </c>
      <c r="AH12" s="19">
        <f t="shared" si="20"/>
        <v>0.49900278911242185</v>
      </c>
      <c r="AI12" s="19">
        <f t="shared" si="21"/>
        <v>0.99999999500997216</v>
      </c>
      <c r="AJ12" s="19">
        <f t="shared" si="9"/>
        <v>1.0011629134663329E-8</v>
      </c>
      <c r="AK12" s="19">
        <f t="shared" si="10"/>
        <v>2.0040080160787957E-6</v>
      </c>
      <c r="AL12" s="19">
        <f t="shared" si="22"/>
        <v>498999.4984926575</v>
      </c>
      <c r="AM12" s="19">
        <f t="shared" si="23"/>
        <v>0.49899949849265751</v>
      </c>
      <c r="AO12" t="str">
        <f t="shared" si="24"/>
        <v>999986.821247745-3630.23120142122i</v>
      </c>
      <c r="AP12">
        <f t="shared" si="25"/>
        <v>-0.20799875394405165</v>
      </c>
      <c r="AQ12" t="str">
        <f t="shared" si="26"/>
        <v>1.00499050057148+0.000230110934527291i</v>
      </c>
      <c r="AR12">
        <f t="shared" si="27"/>
        <v>1.3118915184097971E-2</v>
      </c>
      <c r="AS12">
        <f t="shared" si="28"/>
        <v>179.77888233087185</v>
      </c>
    </row>
    <row r="13" spans="2:45" ht="18" x14ac:dyDescent="0.35">
      <c r="B13" t="s">
        <v>4</v>
      </c>
      <c r="C13" t="s">
        <v>27</v>
      </c>
      <c r="D13" s="3">
        <f>Design!E10</f>
        <v>300</v>
      </c>
      <c r="E13" s="3" t="s">
        <v>42</v>
      </c>
      <c r="F13" s="3"/>
      <c r="G13" s="3"/>
      <c r="H13" s="3"/>
      <c r="M13">
        <v>10</v>
      </c>
      <c r="N13" s="1">
        <f t="shared" si="11"/>
        <v>1.5135612484362082</v>
      </c>
      <c r="O13" s="2">
        <f t="shared" si="0"/>
        <v>999992.84111546015</v>
      </c>
      <c r="P13" s="2">
        <f t="shared" si="12"/>
        <v>119.99993781849638</v>
      </c>
      <c r="Q13" s="1">
        <f t="shared" si="13"/>
        <v>1.0049905293281518</v>
      </c>
      <c r="R13">
        <f t="shared" si="14"/>
        <v>4.3239382793764797E-2</v>
      </c>
      <c r="S13" s="1">
        <f t="shared" si="15"/>
        <v>1.0049895193159721</v>
      </c>
      <c r="T13" s="1">
        <f t="shared" si="16"/>
        <v>4.3230653498833108E-2</v>
      </c>
      <c r="U13" s="2">
        <f t="shared" si="1"/>
        <v>0.99999999997466538</v>
      </c>
      <c r="V13" s="16">
        <f t="shared" si="2"/>
        <v>8.6602303267709027E-15</v>
      </c>
      <c r="W13" s="1">
        <f t="shared" si="3"/>
        <v>5.4999999998606598E-15</v>
      </c>
      <c r="X13">
        <f t="shared" si="4"/>
        <v>1.3942740045993468E-14</v>
      </c>
      <c r="Y13">
        <f t="shared" si="5"/>
        <v>1.286856635339031E-14</v>
      </c>
      <c r="Z13">
        <f t="shared" si="6"/>
        <v>1.8217127310256536E-13</v>
      </c>
      <c r="AA13">
        <f t="shared" si="17"/>
        <v>1.8344378521253427E-13</v>
      </c>
      <c r="AB13" s="1">
        <f t="shared" si="29"/>
        <v>4.5473946055088918E-14</v>
      </c>
      <c r="AC13" s="1">
        <f>SUM($AB$3:AB13)</f>
        <v>5.9842813215360842E-13</v>
      </c>
      <c r="AD13" s="1">
        <f t="shared" si="18"/>
        <v>9.9738022025601404E-13</v>
      </c>
      <c r="AE13" s="2">
        <f t="shared" si="19"/>
        <v>30.011392488295524</v>
      </c>
      <c r="AF13" s="1">
        <f t="shared" si="7"/>
        <v>2.9861563794465059E-7</v>
      </c>
      <c r="AG13" s="19">
        <f t="shared" si="8"/>
        <v>4.3947770761594676E-12</v>
      </c>
      <c r="AH13" s="19">
        <f t="shared" si="20"/>
        <v>0.49900307328857729</v>
      </c>
      <c r="AI13" s="19">
        <f t="shared" si="21"/>
        <v>0.99999999500996939</v>
      </c>
      <c r="AJ13" s="19">
        <f t="shared" si="9"/>
        <v>1.0012547234513912E-8</v>
      </c>
      <c r="AK13" s="19">
        <f t="shared" si="10"/>
        <v>2.0040080160828344E-6</v>
      </c>
      <c r="AL13" s="19">
        <f t="shared" si="22"/>
        <v>498999.49849113775</v>
      </c>
      <c r="AM13" s="19">
        <f t="shared" si="23"/>
        <v>0.49899949849113773</v>
      </c>
      <c r="AO13" t="str">
        <f t="shared" si="24"/>
        <v>999985.68228217-3783.84894423334i</v>
      </c>
      <c r="AP13">
        <f t="shared" si="25"/>
        <v>-0.21680064421718614</v>
      </c>
      <c r="AQ13" t="str">
        <f t="shared" si="26"/>
        <v>1.0049905007073+0.00023984863775081i</v>
      </c>
      <c r="AR13">
        <f t="shared" si="27"/>
        <v>1.3674073928562307E-2</v>
      </c>
      <c r="AS13">
        <f t="shared" si="28"/>
        <v>179.76952528185424</v>
      </c>
    </row>
    <row r="14" spans="2:45" ht="18" x14ac:dyDescent="0.35">
      <c r="B14" t="s">
        <v>5</v>
      </c>
      <c r="C14" t="s">
        <v>28</v>
      </c>
      <c r="D14" s="3">
        <f>Design!E11</f>
        <v>300</v>
      </c>
      <c r="E14" s="3" t="s">
        <v>42</v>
      </c>
      <c r="F14" s="3"/>
      <c r="G14" s="3"/>
      <c r="H14" s="3"/>
      <c r="M14">
        <v>11</v>
      </c>
      <c r="N14" s="1">
        <f t="shared" si="11"/>
        <v>1.5776112696993485</v>
      </c>
      <c r="O14" s="2">
        <f t="shared" si="0"/>
        <v>999992.22241161752</v>
      </c>
      <c r="P14" s="2">
        <f t="shared" si="12"/>
        <v>119.99993244446294</v>
      </c>
      <c r="Q14" s="1">
        <f t="shared" si="13"/>
        <v>1.0049905319492767</v>
      </c>
      <c r="R14">
        <f t="shared" si="14"/>
        <v>4.3239405447511946E-2</v>
      </c>
      <c r="S14" s="1">
        <f t="shared" si="15"/>
        <v>1.0049895219364671</v>
      </c>
      <c r="T14" s="1">
        <f t="shared" si="16"/>
        <v>4.32306761471586E-2</v>
      </c>
      <c r="U14" s="2">
        <f t="shared" si="1"/>
        <v>0.99999999997247624</v>
      </c>
      <c r="V14" s="16">
        <f t="shared" si="2"/>
        <v>8.6602303493523222E-15</v>
      </c>
      <c r="W14" s="1">
        <f t="shared" si="3"/>
        <v>5.4999999998486194E-15</v>
      </c>
      <c r="X14">
        <f t="shared" si="4"/>
        <v>1.3942740045962945E-14</v>
      </c>
      <c r="Y14">
        <f t="shared" si="5"/>
        <v>1.286856635336214E-14</v>
      </c>
      <c r="Z14">
        <f t="shared" si="6"/>
        <v>1.8217127310216656E-13</v>
      </c>
      <c r="AA14">
        <f t="shared" si="17"/>
        <v>1.8344378521319961E-13</v>
      </c>
      <c r="AB14" s="1">
        <f t="shared" si="29"/>
        <v>4.6426147007801655E-14</v>
      </c>
      <c r="AC14" s="1">
        <f>SUM($AB$3:AB14)</f>
        <v>6.4485427916141012E-13</v>
      </c>
      <c r="AD14" s="1">
        <f t="shared" si="18"/>
        <v>1.0747571319356836E-12</v>
      </c>
      <c r="AE14" s="2">
        <f t="shared" si="19"/>
        <v>29.686896642848929</v>
      </c>
      <c r="AF14" s="1">
        <f t="shared" si="7"/>
        <v>3.2178228530154367E-7</v>
      </c>
      <c r="AG14" s="19">
        <f t="shared" si="8"/>
        <v>4.571309449729339E-12</v>
      </c>
      <c r="AH14" s="19">
        <f t="shared" si="20"/>
        <v>0.499003382024652</v>
      </c>
      <c r="AI14" s="19">
        <f t="shared" si="21"/>
        <v>0.99999999500996617</v>
      </c>
      <c r="AJ14" s="19">
        <f t="shared" si="9"/>
        <v>1.0013544586312993E-8</v>
      </c>
      <c r="AK14" s="19">
        <f t="shared" si="10"/>
        <v>2.0040080160872229E-6</v>
      </c>
      <c r="AL14" s="19">
        <f t="shared" si="22"/>
        <v>498999.4984894864</v>
      </c>
      <c r="AM14" s="19">
        <f t="shared" si="23"/>
        <v>0.49899949848948638</v>
      </c>
      <c r="AO14" t="str">
        <f t="shared" si="24"/>
        <v>999984.444883726-3943.96682443153i</v>
      </c>
      <c r="AP14">
        <f t="shared" si="25"/>
        <v>-0.22597499696263587</v>
      </c>
      <c r="AQ14" t="str">
        <f t="shared" si="26"/>
        <v>1.00499050085485+0.000249998415542815i</v>
      </c>
      <c r="AR14">
        <f t="shared" si="27"/>
        <v>1.4252725561011337E-2</v>
      </c>
      <c r="AS14">
        <f t="shared" si="28"/>
        <v>179.75977227747634</v>
      </c>
    </row>
    <row r="15" spans="2:45" ht="18" x14ac:dyDescent="0.35">
      <c r="B15" t="s">
        <v>62</v>
      </c>
      <c r="C15" t="s">
        <v>63</v>
      </c>
      <c r="D15" s="3">
        <f>Design!E12</f>
        <v>0</v>
      </c>
      <c r="E15" s="3" t="s">
        <v>64</v>
      </c>
      <c r="F15" s="3"/>
      <c r="G15" s="3"/>
      <c r="H15" s="3"/>
      <c r="M15">
        <v>12</v>
      </c>
      <c r="N15" s="1">
        <f t="shared" si="11"/>
        <v>1.6443717232149315</v>
      </c>
      <c r="O15" s="2">
        <f t="shared" si="0"/>
        <v>999991.55023721128</v>
      </c>
      <c r="P15" s="2">
        <f t="shared" si="12"/>
        <v>119.99992660598286</v>
      </c>
      <c r="Q15" s="1">
        <f t="shared" si="13"/>
        <v>1.0049905347969419</v>
      </c>
      <c r="R15">
        <f t="shared" si="14"/>
        <v>4.3239430059192327E-2</v>
      </c>
      <c r="S15" s="1">
        <f t="shared" si="15"/>
        <v>1.0049895247834475</v>
      </c>
      <c r="T15" s="1">
        <f t="shared" si="16"/>
        <v>4.3230700752945259E-2</v>
      </c>
      <c r="U15" s="2">
        <f t="shared" si="1"/>
        <v>0.9999999999700967</v>
      </c>
      <c r="V15" s="16">
        <f t="shared" si="2"/>
        <v>8.6602303738854199E-15</v>
      </c>
      <c r="W15" s="1">
        <f t="shared" si="3"/>
        <v>5.4999999998355322E-15</v>
      </c>
      <c r="X15">
        <f t="shared" si="4"/>
        <v>1.3942740045929769E-14</v>
      </c>
      <c r="Y15">
        <f t="shared" si="5"/>
        <v>1.2868566353331518E-14</v>
      </c>
      <c r="Z15">
        <f t="shared" si="6"/>
        <v>1.8217127310173308E-13</v>
      </c>
      <c r="AA15">
        <f t="shared" si="17"/>
        <v>1.8344378521392228E-13</v>
      </c>
      <c r="AB15" s="1">
        <f t="shared" si="29"/>
        <v>4.7398286556868662E-14</v>
      </c>
      <c r="AC15" s="1">
        <f>SUM($AB$3:AB15)</f>
        <v>6.9225256571827882E-13</v>
      </c>
      <c r="AD15" s="1">
        <f t="shared" si="18"/>
        <v>1.1537542761971313E-12</v>
      </c>
      <c r="AE15" s="2">
        <f t="shared" si="19"/>
        <v>29.378866763232352</v>
      </c>
      <c r="AF15" s="1">
        <f t="shared" si="7"/>
        <v>3.4543403029342116E-7</v>
      </c>
      <c r="AG15" s="19">
        <f t="shared" si="8"/>
        <v>4.7556776058017818E-12</v>
      </c>
      <c r="AH15" s="19">
        <f t="shared" si="20"/>
        <v>0.49900371744322003</v>
      </c>
      <c r="AI15" s="19">
        <f t="shared" si="21"/>
        <v>0.99999999500996284</v>
      </c>
      <c r="AJ15" s="19">
        <f t="shared" si="9"/>
        <v>1.001462802229012E-8</v>
      </c>
      <c r="AK15" s="19">
        <f t="shared" si="10"/>
        <v>2.0040080160919895E-6</v>
      </c>
      <c r="AL15" s="19">
        <f t="shared" si="22"/>
        <v>498999.49848769262</v>
      </c>
      <c r="AM15" s="19">
        <f t="shared" si="23"/>
        <v>0.49899949848769259</v>
      </c>
      <c r="AO15" t="str">
        <f t="shared" si="24"/>
        <v>999983.100545821-4110.85983557585i</v>
      </c>
      <c r="AP15">
        <f t="shared" si="25"/>
        <v>-0.23553757239192721</v>
      </c>
      <c r="AQ15" t="str">
        <f t="shared" si="26"/>
        <v>1.00499050101516+0.000260577705839746i</v>
      </c>
      <c r="AR15">
        <f t="shared" si="27"/>
        <v>1.4855864239678006E-2</v>
      </c>
      <c r="AS15">
        <f t="shared" si="28"/>
        <v>179.74960656336839</v>
      </c>
    </row>
    <row r="16" spans="2:45" x14ac:dyDescent="0.25">
      <c r="B16" t="s">
        <v>65</v>
      </c>
      <c r="C16" s="3" t="str">
        <f>Design!D16</f>
        <v>CATHODE → IN-</v>
      </c>
      <c r="D16" s="3"/>
      <c r="E16" s="3"/>
      <c r="F16" s="5"/>
      <c r="G16" s="5"/>
      <c r="H16" s="5"/>
      <c r="M16">
        <v>13</v>
      </c>
      <c r="N16" s="1">
        <f t="shared" si="11"/>
        <v>1.7139573075084251</v>
      </c>
      <c r="O16" s="2">
        <f t="shared" si="0"/>
        <v>999990.81997124839</v>
      </c>
      <c r="P16" s="2">
        <f t="shared" si="12"/>
        <v>119.99992026291739</v>
      </c>
      <c r="Q16" s="1">
        <f t="shared" si="13"/>
        <v>1.0049905378907134</v>
      </c>
      <c r="R16">
        <f t="shared" si="14"/>
        <v>4.3239456797909262E-2</v>
      </c>
      <c r="S16" s="1">
        <f t="shared" si="15"/>
        <v>1.0049895278764751</v>
      </c>
      <c r="T16" s="1">
        <f t="shared" si="16"/>
        <v>4.3230727485260155E-2</v>
      </c>
      <c r="U16" s="2">
        <f t="shared" si="1"/>
        <v>0.99999999996751332</v>
      </c>
      <c r="V16" s="16">
        <f t="shared" si="2"/>
        <v>8.6602304005387642E-15</v>
      </c>
      <c r="W16" s="1">
        <f t="shared" si="3"/>
        <v>5.4999999998213232E-15</v>
      </c>
      <c r="X16">
        <f t="shared" si="4"/>
        <v>1.3942740045893749E-14</v>
      </c>
      <c r="Y16">
        <f t="shared" si="5"/>
        <v>1.2868566353298274E-14</v>
      </c>
      <c r="Z16">
        <f t="shared" si="6"/>
        <v>1.8217127310126246E-13</v>
      </c>
      <c r="AA16">
        <f t="shared" si="17"/>
        <v>1.8344378521470771E-13</v>
      </c>
      <c r="AB16" s="1">
        <f t="shared" si="29"/>
        <v>4.8390782206205319E-14</v>
      </c>
      <c r="AC16" s="1">
        <f>SUM($AB$3:AB16)</f>
        <v>7.4064334792448417E-13</v>
      </c>
      <c r="AD16" s="1">
        <f t="shared" si="18"/>
        <v>1.2344055798741404E-12</v>
      </c>
      <c r="AE16" s="2">
        <f t="shared" si="19"/>
        <v>29.085421238024324</v>
      </c>
      <c r="AF16" s="1">
        <f t="shared" si="7"/>
        <v>3.6958103061431762E-7</v>
      </c>
      <c r="AG16" s="19">
        <f t="shared" si="8"/>
        <v>4.9482003138944464E-12</v>
      </c>
      <c r="AH16" s="19">
        <f t="shared" si="20"/>
        <v>0.49900408185029338</v>
      </c>
      <c r="AI16" s="19">
        <f t="shared" si="21"/>
        <v>0.99999999500995918</v>
      </c>
      <c r="AJ16" s="19">
        <f t="shared" si="9"/>
        <v>1.0015804962068019E-8</v>
      </c>
      <c r="AK16" s="19">
        <f t="shared" si="10"/>
        <v>2.0040080160971691E-6</v>
      </c>
      <c r="AL16" s="19">
        <f t="shared" si="22"/>
        <v>498999.49848574353</v>
      </c>
      <c r="AM16" s="19">
        <f t="shared" si="23"/>
        <v>0.49899949848574354</v>
      </c>
      <c r="AO16" t="str">
        <f t="shared" si="24"/>
        <v>999981.64002677-4284.81459824535i</v>
      </c>
      <c r="AP16">
        <f t="shared" si="25"/>
        <v>-0.24550479745719764</v>
      </c>
      <c r="AQ16" t="str">
        <f t="shared" si="26"/>
        <v>1.00499050118932+0.000271604684506685i</v>
      </c>
      <c r="AR16">
        <f t="shared" si="27"/>
        <v>1.548452619296414E-2</v>
      </c>
      <c r="AS16">
        <f t="shared" si="28"/>
        <v>179.73901067634984</v>
      </c>
    </row>
    <row r="17" spans="2:45" x14ac:dyDescent="0.25">
      <c r="B17" s="6" t="s">
        <v>110</v>
      </c>
      <c r="C17" s="6"/>
      <c r="D17" s="6"/>
      <c r="E17" s="6"/>
      <c r="M17">
        <v>14</v>
      </c>
      <c r="N17" s="1">
        <f t="shared" si="11"/>
        <v>1.7864875748520508</v>
      </c>
      <c r="O17" s="2">
        <f t="shared" si="0"/>
        <v>999990.02659340831</v>
      </c>
      <c r="P17" s="2">
        <f t="shared" si="12"/>
        <v>119.99991337165903</v>
      </c>
      <c r="Q17" s="1">
        <f t="shared" si="13"/>
        <v>1.004990541251864</v>
      </c>
      <c r="R17">
        <f t="shared" si="14"/>
        <v>4.3239485847519986E-2</v>
      </c>
      <c r="S17" s="1">
        <f t="shared" si="15"/>
        <v>1.0049895312368178</v>
      </c>
      <c r="T17" s="1">
        <f t="shared" si="16"/>
        <v>4.3230756527916553E-2</v>
      </c>
      <c r="U17" s="2">
        <f t="shared" si="1"/>
        <v>0.9999999999647049</v>
      </c>
      <c r="V17" s="16">
        <f t="shared" si="2"/>
        <v>8.6602304294956251E-15</v>
      </c>
      <c r="W17" s="1">
        <f t="shared" si="3"/>
        <v>5.4999999998058773E-15</v>
      </c>
      <c r="X17">
        <f t="shared" si="4"/>
        <v>1.3942740045854592E-14</v>
      </c>
      <c r="Y17">
        <f t="shared" si="5"/>
        <v>1.2868566353262133E-14</v>
      </c>
      <c r="Z17">
        <f t="shared" si="6"/>
        <v>1.8217127310075085E-13</v>
      </c>
      <c r="AA17">
        <f t="shared" si="17"/>
        <v>1.8344378521556072E-13</v>
      </c>
      <c r="AB17" s="1">
        <f t="shared" si="29"/>
        <v>4.9404060202043892E-14</v>
      </c>
      <c r="AC17" s="1">
        <f>SUM($AB$3:AB17)</f>
        <v>7.9004740812652805E-13</v>
      </c>
      <c r="AD17" s="1">
        <f t="shared" si="18"/>
        <v>1.3167456802108802E-12</v>
      </c>
      <c r="AE17" s="2">
        <f t="shared" si="19"/>
        <v>28.804980977387785</v>
      </c>
      <c r="AF17" s="1">
        <f t="shared" si="7"/>
        <v>3.9423365665513751E-7</v>
      </c>
      <c r="AG17" s="19">
        <f t="shared" si="8"/>
        <v>5.1492101345124802E-12</v>
      </c>
      <c r="AH17" s="19">
        <f t="shared" si="20"/>
        <v>0.49900447775117568</v>
      </c>
      <c r="AI17" s="19">
        <f t="shared" si="21"/>
        <v>0.99999999500995518</v>
      </c>
      <c r="AJ17" s="19">
        <f t="shared" si="9"/>
        <v>1.0017083462874524E-8</v>
      </c>
      <c r="AK17" s="19">
        <f t="shared" si="10"/>
        <v>2.0040080161027951E-6</v>
      </c>
      <c r="AL17" s="19">
        <f t="shared" si="22"/>
        <v>498999.49848362646</v>
      </c>
      <c r="AM17" s="19">
        <f t="shared" si="23"/>
        <v>0.49899949848362646</v>
      </c>
      <c r="AO17" t="str">
        <f t="shared" si="24"/>
        <v>999980.053286285-4466.1298507396i</v>
      </c>
      <c r="AP17">
        <f t="shared" si="25"/>
        <v>-0.25589379404065565</v>
      </c>
      <c r="AQ17" t="str">
        <f t="shared" si="26"/>
        <v>1.00499050137853+0.000283098296564598i</v>
      </c>
      <c r="AR17">
        <f t="shared" si="27"/>
        <v>1.6139791499734255E-2</v>
      </c>
      <c r="AS17">
        <f t="shared" si="28"/>
        <v>179.72796641445962</v>
      </c>
    </row>
    <row r="18" spans="2:45" x14ac:dyDescent="0.25">
      <c r="B18" t="s">
        <v>50</v>
      </c>
      <c r="C18" s="3" t="str">
        <f>Design!D20</f>
        <v>PV: Photovoltaic</v>
      </c>
      <c r="D18" s="3"/>
      <c r="E18" s="3"/>
      <c r="M18">
        <v>15</v>
      </c>
      <c r="N18" s="1">
        <f t="shared" si="11"/>
        <v>1.8620871366628673</v>
      </c>
      <c r="O18" s="2">
        <f t="shared" si="0"/>
        <v>999989.16464953299</v>
      </c>
      <c r="P18" s="2">
        <f t="shared" si="12"/>
        <v>119.99990588483178</v>
      </c>
      <c r="Q18" s="1">
        <f t="shared" si="13"/>
        <v>1.0049905449035119</v>
      </c>
      <c r="R18">
        <f t="shared" si="14"/>
        <v>4.3239517407827333E-2</v>
      </c>
      <c r="S18" s="1">
        <f t="shared" si="15"/>
        <v>1.0049895348875877</v>
      </c>
      <c r="T18" s="1">
        <f t="shared" si="16"/>
        <v>4.3230788080667576E-2</v>
      </c>
      <c r="U18" s="2">
        <f t="shared" si="1"/>
        <v>0.99999999996165434</v>
      </c>
      <c r="V18" s="16">
        <f t="shared" si="2"/>
        <v>8.6602304609551644E-15</v>
      </c>
      <c r="W18" s="1">
        <f t="shared" si="3"/>
        <v>5.4999999997890991E-15</v>
      </c>
      <c r="X18">
        <f t="shared" si="4"/>
        <v>1.3942740045812058E-14</v>
      </c>
      <c r="Y18">
        <f t="shared" si="5"/>
        <v>1.2868566353222878E-14</v>
      </c>
      <c r="Z18">
        <f t="shared" si="6"/>
        <v>1.8217127310019514E-13</v>
      </c>
      <c r="AA18">
        <f t="shared" si="17"/>
        <v>1.8344378521648753E-13</v>
      </c>
      <c r="AB18" s="1">
        <f t="shared" si="29"/>
        <v>5.0438555715992485E-14</v>
      </c>
      <c r="AC18" s="1">
        <f>SUM($AB$3:AB18)</f>
        <v>8.4048596384252057E-13</v>
      </c>
      <c r="AD18" s="1">
        <f t="shared" si="18"/>
        <v>1.4008099397375344E-12</v>
      </c>
      <c r="AE18" s="2">
        <f t="shared" si="19"/>
        <v>28.536207852870838</v>
      </c>
      <c r="AF18" s="1">
        <f t="shared" si="7"/>
        <v>4.1940249595741776E-7</v>
      </c>
      <c r="AG18" s="19">
        <f t="shared" si="8"/>
        <v>5.3590540132092251E-12</v>
      </c>
      <c r="AH18" s="19">
        <f t="shared" si="20"/>
        <v>0.49900490786768487</v>
      </c>
      <c r="AI18" s="19">
        <f t="shared" si="21"/>
        <v>0.99999999500995107</v>
      </c>
      <c r="AJ18" s="19">
        <f t="shared" si="9"/>
        <v>1.0018472273994986E-8</v>
      </c>
      <c r="AK18" s="19">
        <f t="shared" si="10"/>
        <v>2.0040080161089086E-6</v>
      </c>
      <c r="AL18" s="19">
        <f t="shared" si="22"/>
        <v>498999.49848132621</v>
      </c>
      <c r="AM18" s="19">
        <f t="shared" si="23"/>
        <v>0.49899949848132619</v>
      </c>
      <c r="AO18" t="str">
        <f t="shared" si="24"/>
        <v>999978.329416471-4655.11696037009i</v>
      </c>
      <c r="AP18">
        <f t="shared" si="25"/>
        <v>-0.26672240833359462</v>
      </c>
      <c r="AQ18" t="str">
        <f t="shared" si="26"/>
        <v>1.0049905015841+0.000295078288739035i</v>
      </c>
      <c r="AR18">
        <f t="shared" si="27"/>
        <v>1.6822785944946701E-2</v>
      </c>
      <c r="AS18">
        <f t="shared" si="28"/>
        <v>179.71645480572144</v>
      </c>
    </row>
    <row r="19" spans="2:45" ht="18" x14ac:dyDescent="0.35">
      <c r="B19" t="s">
        <v>67</v>
      </c>
      <c r="C19" s="5" t="s">
        <v>68</v>
      </c>
      <c r="D19" s="3">
        <f>Design!E21</f>
        <v>0</v>
      </c>
      <c r="E19" s="3" t="s">
        <v>64</v>
      </c>
      <c r="M19">
        <v>16</v>
      </c>
      <c r="N19" s="1">
        <f t="shared" si="11"/>
        <v>1.9408858775927782</v>
      </c>
      <c r="O19" s="2">
        <f t="shared" si="0"/>
        <v>999988.22821414773</v>
      </c>
      <c r="P19" s="2">
        <f t="shared" si="12"/>
        <v>119.9998977509654</v>
      </c>
      <c r="Q19" s="1">
        <f t="shared" si="13"/>
        <v>1.0049905488707489</v>
      </c>
      <c r="R19">
        <f t="shared" si="14"/>
        <v>4.3239551695694732E-2</v>
      </c>
      <c r="S19" s="1">
        <f t="shared" si="15"/>
        <v>1.004989538853871</v>
      </c>
      <c r="T19" s="1">
        <f t="shared" si="16"/>
        <v>4.3230822360326986E-2</v>
      </c>
      <c r="U19" s="2">
        <f t="shared" si="1"/>
        <v>0.99999999995834055</v>
      </c>
      <c r="V19" s="16">
        <f t="shared" si="2"/>
        <v>8.6602304951335571E-15</v>
      </c>
      <c r="W19" s="1">
        <f t="shared" si="3"/>
        <v>5.4999999997708732E-15</v>
      </c>
      <c r="X19">
        <f t="shared" si="4"/>
        <v>1.3942740045765856E-14</v>
      </c>
      <c r="Y19">
        <f t="shared" si="5"/>
        <v>1.2868566353180233E-14</v>
      </c>
      <c r="Z19">
        <f t="shared" si="6"/>
        <v>1.8217127309959147E-13</v>
      </c>
      <c r="AA19">
        <f t="shared" si="17"/>
        <v>1.8344378521749452E-13</v>
      </c>
      <c r="AB19" s="1">
        <f t="shared" si="29"/>
        <v>5.1494713031929234E-14</v>
      </c>
      <c r="AC19" s="1">
        <f>SUM($AB$3:AB19)</f>
        <v>8.9198067687444982E-13</v>
      </c>
      <c r="AD19" s="1">
        <f t="shared" si="18"/>
        <v>1.4866344614574164E-12</v>
      </c>
      <c r="AE19" s="2">
        <f t="shared" si="19"/>
        <v>28.277958040991088</v>
      </c>
      <c r="AF19" s="1">
        <f t="shared" si="7"/>
        <v>4.4509835776035046E-7</v>
      </c>
      <c r="AG19" s="19">
        <f t="shared" si="8"/>
        <v>5.5780938972112389E-12</v>
      </c>
      <c r="AH19" s="19">
        <f t="shared" si="20"/>
        <v>0.49900537515686327</v>
      </c>
      <c r="AI19" s="19">
        <f t="shared" si="21"/>
        <v>0.9999999950099463</v>
      </c>
      <c r="AJ19" s="19">
        <f t="shared" si="9"/>
        <v>1.0019980895813947E-8</v>
      </c>
      <c r="AK19" s="19">
        <f t="shared" si="10"/>
        <v>2.0040080161155502E-6</v>
      </c>
      <c r="AL19" s="19">
        <f t="shared" si="22"/>
        <v>498999.49847882712</v>
      </c>
      <c r="AM19" s="19">
        <f t="shared" si="23"/>
        <v>0.49899949847882713</v>
      </c>
      <c r="AO19" t="str">
        <f t="shared" si="24"/>
        <v>999976.45656687-4852.10045618977i</v>
      </c>
      <c r="AP19">
        <f t="shared" si="25"/>
        <v>-0.27800924145486344</v>
      </c>
      <c r="AQ19" t="str">
        <f t="shared" si="26"/>
        <v>1.00499050180743+0.000307565243386208i</v>
      </c>
      <c r="AR19">
        <f t="shared" si="27"/>
        <v>1.7534682953809725E-2</v>
      </c>
      <c r="AS19">
        <f t="shared" si="28"/>
        <v>179.70445607559131</v>
      </c>
    </row>
    <row r="20" spans="2:45" ht="18" x14ac:dyDescent="0.35">
      <c r="B20" t="s">
        <v>8</v>
      </c>
      <c r="C20" t="s">
        <v>29</v>
      </c>
      <c r="D20" s="3">
        <f>Design!E22</f>
        <v>0.6</v>
      </c>
      <c r="E20" s="3" t="s">
        <v>41</v>
      </c>
      <c r="M20">
        <v>17</v>
      </c>
      <c r="N20" s="1">
        <f t="shared" si="11"/>
        <v>2.0230191786782714</v>
      </c>
      <c r="O20" s="2">
        <f t="shared" si="0"/>
        <v>999987.21084973158</v>
      </c>
      <c r="P20" s="2">
        <f t="shared" si="12"/>
        <v>119.99988891414185</v>
      </c>
      <c r="Q20" s="1">
        <f t="shared" si="13"/>
        <v>1.0049905531808554</v>
      </c>
      <c r="R20">
        <f t="shared" si="14"/>
        <v>4.3239588946900026E-2</v>
      </c>
      <c r="S20" s="1">
        <f t="shared" si="15"/>
        <v>1.0049895431629412</v>
      </c>
      <c r="T20" s="1">
        <f t="shared" si="16"/>
        <v>4.3230859602613365E-2</v>
      </c>
      <c r="U20" s="2">
        <f t="shared" si="1"/>
        <v>0.99999999995473976</v>
      </c>
      <c r="V20" s="16">
        <f t="shared" si="2"/>
        <v>8.6602305322658269E-15</v>
      </c>
      <c r="W20" s="1">
        <f t="shared" si="3"/>
        <v>5.4999999997510689E-15</v>
      </c>
      <c r="X20">
        <f t="shared" si="4"/>
        <v>1.394274004571565E-14</v>
      </c>
      <c r="Y20">
        <f t="shared" si="5"/>
        <v>1.2868566353133896E-14</v>
      </c>
      <c r="Z20">
        <f t="shared" si="6"/>
        <v>1.8217127309893549E-13</v>
      </c>
      <c r="AA20">
        <f t="shared" si="17"/>
        <v>1.8344378521858843E-13</v>
      </c>
      <c r="AB20" s="1">
        <f t="shared" si="29"/>
        <v>5.2572985736806337E-14</v>
      </c>
      <c r="AC20" s="1">
        <f>SUM($AB$3:AB20)</f>
        <v>9.4455366261125614E-13</v>
      </c>
      <c r="AD20" s="1">
        <f t="shared" si="18"/>
        <v>1.5742561043520936E-12</v>
      </c>
      <c r="AE20" s="2">
        <f t="shared" si="19"/>
        <v>28.029246139977655</v>
      </c>
      <c r="AF20" s="1">
        <f t="shared" si="7"/>
        <v>4.7133227764301683E-7</v>
      </c>
      <c r="AG20" s="19">
        <f t="shared" si="8"/>
        <v>5.8067073758334649E-12</v>
      </c>
      <c r="AH20" s="19">
        <f t="shared" si="20"/>
        <v>0.49900588283130698</v>
      </c>
      <c r="AI20" s="19">
        <f t="shared" si="21"/>
        <v>0.99999999500994119</v>
      </c>
      <c r="AJ20" s="19">
        <f t="shared" si="9"/>
        <v>1.0021619643821991E-8</v>
      </c>
      <c r="AK20" s="19">
        <f t="shared" si="10"/>
        <v>2.0040080161227652E-6</v>
      </c>
      <c r="AL20" s="19">
        <f t="shared" si="22"/>
        <v>498999.49847611232</v>
      </c>
      <c r="AM20" s="19">
        <f t="shared" si="23"/>
        <v>0.4989994984761123</v>
      </c>
      <c r="AO20" t="str">
        <f t="shared" si="24"/>
        <v>999974.421863025-5057.41858404154i</v>
      </c>
      <c r="AP20">
        <f t="shared" si="25"/>
        <v>-0.28977368136073672</v>
      </c>
      <c r="AQ20" t="str">
        <f t="shared" si="26"/>
        <v>1.00499050205006+0.000320580613854728i</v>
      </c>
      <c r="AR20">
        <f t="shared" si="27"/>
        <v>1.8276705607783428E-2</v>
      </c>
      <c r="AS20">
        <f t="shared" si="28"/>
        <v>179.69194961303148</v>
      </c>
    </row>
    <row r="21" spans="2:45" ht="18" x14ac:dyDescent="0.35">
      <c r="B21" t="s">
        <v>9</v>
      </c>
      <c r="C21" t="s">
        <v>30</v>
      </c>
      <c r="D21" s="3">
        <f>Design!E23*1000000</f>
        <v>100000000</v>
      </c>
      <c r="E21" s="3" t="s">
        <v>113</v>
      </c>
      <c r="M21">
        <v>18</v>
      </c>
      <c r="N21" s="1">
        <f t="shared" si="11"/>
        <v>2.1086281499332893</v>
      </c>
      <c r="O21" s="2">
        <f t="shared" si="0"/>
        <v>999986.10556247958</v>
      </c>
      <c r="P21" s="2">
        <f t="shared" si="12"/>
        <v>119.99987931361068</v>
      </c>
      <c r="Q21" s="1">
        <f t="shared" si="13"/>
        <v>1.0049905578634761</v>
      </c>
      <c r="R21">
        <f t="shared" si="14"/>
        <v>4.3239629417655405E-2</v>
      </c>
      <c r="S21" s="1">
        <f t="shared" si="15"/>
        <v>1.0049895478444362</v>
      </c>
      <c r="T21" s="1">
        <f t="shared" si="16"/>
        <v>4.3230900063679689E-2</v>
      </c>
      <c r="U21" s="2">
        <f t="shared" si="1"/>
        <v>0.99999999995082833</v>
      </c>
      <c r="V21" s="16">
        <f t="shared" si="2"/>
        <v>8.6602305726073658E-15</v>
      </c>
      <c r="W21" s="1">
        <f t="shared" si="3"/>
        <v>5.4999999997295558E-15</v>
      </c>
      <c r="X21">
        <f t="shared" si="4"/>
        <v>1.3942740045661114E-14</v>
      </c>
      <c r="Y21">
        <f t="shared" si="5"/>
        <v>1.2868566353083562E-14</v>
      </c>
      <c r="Z21">
        <f t="shared" si="6"/>
        <v>1.8217127309822294E-13</v>
      </c>
      <c r="AA21">
        <f t="shared" si="17"/>
        <v>1.8344378521977699E-13</v>
      </c>
      <c r="AB21" s="1">
        <f t="shared" si="29"/>
        <v>5.3673836915454139E-14</v>
      </c>
      <c r="AC21" s="1">
        <f>SUM($AB$3:AB21)</f>
        <v>9.9822749952671037E-13</v>
      </c>
      <c r="AD21" s="1">
        <f t="shared" si="18"/>
        <v>1.6637124992111839E-12</v>
      </c>
      <c r="AE21" s="2">
        <f t="shared" si="19"/>
        <v>27.789217205896648</v>
      </c>
      <c r="AF21" s="1">
        <f t="shared" si="7"/>
        <v>4.9811552226382845E-7</v>
      </c>
      <c r="AG21" s="19">
        <f t="shared" si="8"/>
        <v>6.0452883459457821E-12</v>
      </c>
      <c r="AH21" s="19">
        <f t="shared" si="20"/>
        <v>0.49900643438124853</v>
      </c>
      <c r="AI21" s="19">
        <f t="shared" si="21"/>
        <v>0.99999999500993564</v>
      </c>
      <c r="AJ21" s="19">
        <f t="shared" si="9"/>
        <v>1.0023399717992343E-8</v>
      </c>
      <c r="AK21" s="19">
        <f t="shared" si="10"/>
        <v>2.0040080161306041E-6</v>
      </c>
      <c r="AL21" s="19">
        <f t="shared" si="22"/>
        <v>498999.49847316276</v>
      </c>
      <c r="AM21" s="19">
        <f t="shared" si="23"/>
        <v>0.49899949847316277</v>
      </c>
      <c r="AO21" t="str">
        <f t="shared" si="24"/>
        <v>999972.211318015-5271.42388484051i</v>
      </c>
      <c r="AP21">
        <f t="shared" si="25"/>
        <v>-0.30203593610026763</v>
      </c>
      <c r="AQ21" t="str">
        <f t="shared" si="26"/>
        <v>1.00499050231367+0.000334146761343774i</v>
      </c>
      <c r="AR21">
        <f t="shared" si="27"/>
        <v>1.9050128745894016E-2</v>
      </c>
      <c r="AS21">
        <f t="shared" si="28"/>
        <v>179.67891393515382</v>
      </c>
    </row>
    <row r="22" spans="2:45" ht="18" x14ac:dyDescent="0.35">
      <c r="B22" t="s">
        <v>10</v>
      </c>
      <c r="C22" t="s">
        <v>31</v>
      </c>
      <c r="D22" s="3">
        <f>Design!E24*0.000000000001</f>
        <v>5.0000000000000002E-11</v>
      </c>
      <c r="E22" s="3" t="s">
        <v>114</v>
      </c>
      <c r="F22" s="3"/>
      <c r="M22">
        <v>19</v>
      </c>
      <c r="N22" s="1">
        <f t="shared" si="11"/>
        <v>2.1978598727848246</v>
      </c>
      <c r="O22" s="2">
        <f t="shared" si="0"/>
        <v>999984.90475424274</v>
      </c>
      <c r="P22" s="2">
        <f t="shared" si="12"/>
        <v>119.99986888337168</v>
      </c>
      <c r="Q22" s="1">
        <f t="shared" si="13"/>
        <v>1.0049905629507827</v>
      </c>
      <c r="R22">
        <f t="shared" si="14"/>
        <v>4.3239673386012138E-2</v>
      </c>
      <c r="S22" s="1">
        <f t="shared" si="15"/>
        <v>1.0049895529305195</v>
      </c>
      <c r="T22" s="1">
        <f t="shared" si="16"/>
        <v>4.32309440215084E-2</v>
      </c>
      <c r="U22" s="2">
        <f t="shared" si="1"/>
        <v>0.99999999994657929</v>
      </c>
      <c r="V22" s="16">
        <f t="shared" si="2"/>
        <v>8.6602306164353385E-15</v>
      </c>
      <c r="W22" s="1">
        <f t="shared" si="3"/>
        <v>5.4999999997061866E-15</v>
      </c>
      <c r="X22">
        <f t="shared" si="4"/>
        <v>1.3942740045601871E-14</v>
      </c>
      <c r="Y22">
        <f t="shared" si="5"/>
        <v>1.2868566353028883E-14</v>
      </c>
      <c r="Z22">
        <f t="shared" si="6"/>
        <v>1.821712730974489E-13</v>
      </c>
      <c r="AA22">
        <f t="shared" si="17"/>
        <v>1.8344378522106835E-13</v>
      </c>
      <c r="AB22" s="1">
        <f t="shared" si="29"/>
        <v>5.4797739349459664E-14</v>
      </c>
      <c r="AC22" s="1">
        <f>SUM($AB$3:AB22)</f>
        <v>1.0530252388761701E-12</v>
      </c>
      <c r="AD22" s="1">
        <f t="shared" si="18"/>
        <v>1.7550420647936169E-12</v>
      </c>
      <c r="AE22" s="2">
        <f t="shared" si="19"/>
        <v>27.557124699167787</v>
      </c>
      <c r="AF22" s="1">
        <f t="shared" si="7"/>
        <v>5.2545959419920887E-7</v>
      </c>
      <c r="AG22" s="19">
        <f t="shared" si="8"/>
        <v>6.2942477037874181E-12</v>
      </c>
      <c r="AH22" s="19">
        <f t="shared" si="20"/>
        <v>0.49900703359854881</v>
      </c>
      <c r="AI22" s="19">
        <f t="shared" si="21"/>
        <v>0.99999999500992975</v>
      </c>
      <c r="AJ22" s="19">
        <f t="shared" si="9"/>
        <v>1.0025333277962576E-8</v>
      </c>
      <c r="AK22" s="19">
        <f t="shared" si="10"/>
        <v>2.0040080161391206E-6</v>
      </c>
      <c r="AL22" s="19">
        <f t="shared" si="22"/>
        <v>498999.49846995855</v>
      </c>
      <c r="AM22" s="19">
        <f t="shared" si="23"/>
        <v>0.49899949846995856</v>
      </c>
      <c r="AO22" t="str">
        <f t="shared" si="24"/>
        <v>999969.809736352-5494.48379703951i</v>
      </c>
      <c r="AP22">
        <f t="shared" si="25"/>
        <v>-0.31481706847241742</v>
      </c>
      <c r="AQ22" t="str">
        <f t="shared" si="26"/>
        <v>1.00499050260005+0.000348286993320981i</v>
      </c>
      <c r="AR22">
        <f t="shared" si="27"/>
        <v>1.9856281154968031E-2</v>
      </c>
      <c r="AS22">
        <f t="shared" si="28"/>
        <v>179.66532665037261</v>
      </c>
    </row>
    <row r="23" spans="2:45" ht="18" x14ac:dyDescent="0.35">
      <c r="B23" t="s">
        <v>11</v>
      </c>
      <c r="C23" t="s">
        <v>32</v>
      </c>
      <c r="D23" s="3">
        <f>Design!E25*0.000000001</f>
        <v>0</v>
      </c>
      <c r="E23" s="3" t="s">
        <v>115</v>
      </c>
      <c r="F23" s="3"/>
      <c r="G23" s="6"/>
      <c r="H23" s="6"/>
      <c r="M23">
        <v>20</v>
      </c>
      <c r="N23" s="1">
        <f t="shared" si="11"/>
        <v>2.2908676527677732</v>
      </c>
      <c r="O23" s="2">
        <f t="shared" si="0"/>
        <v>999983.60017030791</v>
      </c>
      <c r="P23" s="2">
        <f t="shared" si="12"/>
        <v>119.99985755172113</v>
      </c>
      <c r="Q23" s="1">
        <f t="shared" si="13"/>
        <v>1.004990568477772</v>
      </c>
      <c r="R23">
        <f t="shared" si="14"/>
        <v>4.3239721154439838E-2</v>
      </c>
      <c r="S23" s="1">
        <f t="shared" si="15"/>
        <v>1.0049895584561801</v>
      </c>
      <c r="T23" s="1">
        <f t="shared" si="16"/>
        <v>4.3230991778500337E-2</v>
      </c>
      <c r="U23" s="2">
        <f t="shared" si="1"/>
        <v>0.99999999994196198</v>
      </c>
      <c r="V23" s="16">
        <f t="shared" si="2"/>
        <v>8.660230664051251E-15</v>
      </c>
      <c r="W23" s="1">
        <f t="shared" si="3"/>
        <v>5.4999999996807908E-15</v>
      </c>
      <c r="X23">
        <f t="shared" si="4"/>
        <v>1.3942740045537493E-14</v>
      </c>
      <c r="Y23">
        <f t="shared" si="5"/>
        <v>1.2868566352969464E-14</v>
      </c>
      <c r="Z23">
        <f t="shared" si="6"/>
        <v>1.8217127309660776E-13</v>
      </c>
      <c r="AA23">
        <f t="shared" si="17"/>
        <v>1.8344378522247114E-13</v>
      </c>
      <c r="AB23" s="1">
        <f t="shared" si="29"/>
        <v>5.594517572021331E-14</v>
      </c>
      <c r="AC23" s="1">
        <f>SUM($AB$3:AB23)</f>
        <v>1.1089704145963833E-12</v>
      </c>
      <c r="AD23" s="1">
        <f t="shared" si="18"/>
        <v>1.8482840243273056E-12</v>
      </c>
      <c r="AE23" s="2">
        <f t="shared" si="19"/>
        <v>27.332312903020451</v>
      </c>
      <c r="AF23" s="1">
        <f t="shared" si="7"/>
        <v>5.5337623688359528E-7</v>
      </c>
      <c r="AG23" s="19">
        <f t="shared" si="8"/>
        <v>6.5540140644635549E-12</v>
      </c>
      <c r="AH23" s="19">
        <f t="shared" si="20"/>
        <v>0.49900768460276501</v>
      </c>
      <c r="AI23" s="19">
        <f t="shared" si="21"/>
        <v>0.9999999950099232</v>
      </c>
      <c r="AJ23" s="19">
        <f t="shared" si="9"/>
        <v>1.0027433524489289E-8</v>
      </c>
      <c r="AK23" s="19">
        <f t="shared" si="10"/>
        <v>2.0040080161483727E-6</v>
      </c>
      <c r="AL23" s="19">
        <f t="shared" si="22"/>
        <v>498999.49846647755</v>
      </c>
      <c r="AM23" s="19">
        <f t="shared" si="23"/>
        <v>0.49899949846647756</v>
      </c>
      <c r="AO23" t="str">
        <f t="shared" si="24"/>
        <v>999967.20060957-5726.98128426301i</v>
      </c>
      <c r="AP23">
        <f t="shared" si="25"/>
        <v>-0.32813903214354884</v>
      </c>
      <c r="AQ23" t="str">
        <f t="shared" si="26"/>
        <v>1.00499050291119+0.000363025603566095i</v>
      </c>
      <c r="AR23">
        <f t="shared" si="27"/>
        <v>2.0696547852548947E-2</v>
      </c>
      <c r="AS23">
        <f t="shared" si="28"/>
        <v>179.65116442000391</v>
      </c>
    </row>
    <row r="24" spans="2:45" ht="18" x14ac:dyDescent="0.35">
      <c r="B24" t="s">
        <v>277</v>
      </c>
      <c r="C24" t="s">
        <v>278</v>
      </c>
      <c r="D24" s="3">
        <f>Design!E26</f>
        <v>1</v>
      </c>
      <c r="E24" s="3" t="str">
        <f>Design!F26</f>
        <v>-</v>
      </c>
      <c r="G24" s="3"/>
      <c r="H24" s="3"/>
      <c r="M24">
        <v>21</v>
      </c>
      <c r="N24" s="1">
        <f t="shared" si="11"/>
        <v>2.3878112829131779</v>
      </c>
      <c r="O24" s="2">
        <f t="shared" si="0"/>
        <v>999982.18284267967</v>
      </c>
      <c r="P24" s="2">
        <f t="shared" si="12"/>
        <v>119.99984524075916</v>
      </c>
      <c r="Q24" s="1">
        <f t="shared" si="13"/>
        <v>1.0049905744824346</v>
      </c>
      <c r="R24">
        <f t="shared" si="14"/>
        <v>4.3239773051281127E-2</v>
      </c>
      <c r="S24" s="1">
        <f t="shared" si="15"/>
        <v>1.0049895644593991</v>
      </c>
      <c r="T24" s="1">
        <f t="shared" si="16"/>
        <v>4.3231043662917835E-2</v>
      </c>
      <c r="U24" s="2">
        <f t="shared" si="1"/>
        <v>0.99999999993694599</v>
      </c>
      <c r="V24" s="16">
        <f t="shared" si="2"/>
        <v>8.6602307157823968E-15</v>
      </c>
      <c r="W24" s="1">
        <f t="shared" si="3"/>
        <v>5.4999999996532036E-15</v>
      </c>
      <c r="X24">
        <f t="shared" si="4"/>
        <v>1.3942740045467556E-14</v>
      </c>
      <c r="Y24">
        <f t="shared" si="5"/>
        <v>1.2868566352904916E-14</v>
      </c>
      <c r="Z24">
        <f t="shared" si="6"/>
        <v>1.8217127309569399E-13</v>
      </c>
      <c r="AA24">
        <f t="shared" si="17"/>
        <v>1.8344378522399522E-13</v>
      </c>
      <c r="AB24" s="1">
        <f t="shared" si="29"/>
        <v>5.7116638816204503E-14</v>
      </c>
      <c r="AC24" s="1">
        <f>SUM($AB$3:AB24)</f>
        <v>1.1660870534125878E-12</v>
      </c>
      <c r="AD24" s="1">
        <f t="shared" si="18"/>
        <v>1.9434784223543129E-12</v>
      </c>
      <c r="AE24" s="2">
        <f t="shared" si="19"/>
        <v>27.114202767998748</v>
      </c>
      <c r="AF24" s="1">
        <f t="shared" si="7"/>
        <v>5.8187743965288134E-7</v>
      </c>
      <c r="AG24" s="19">
        <f t="shared" si="8"/>
        <v>6.8250345104968059E-12</v>
      </c>
      <c r="AH24" s="19">
        <f t="shared" si="20"/>
        <v>0.49900839186946672</v>
      </c>
      <c r="AI24" s="19">
        <f t="shared" si="21"/>
        <v>0.9999999950099161</v>
      </c>
      <c r="AJ24" s="19">
        <f t="shared" si="9"/>
        <v>1.0029714787678072E-8</v>
      </c>
      <c r="AK24" s="19">
        <f t="shared" si="10"/>
        <v>2.0040080161584249E-6</v>
      </c>
      <c r="AL24" s="19">
        <f t="shared" si="22"/>
        <v>498999.49846269563</v>
      </c>
      <c r="AM24" s="19">
        <f t="shared" si="23"/>
        <v>0.49899949846269565</v>
      </c>
      <c r="AO24" t="str">
        <f t="shared" si="24"/>
        <v>999964.36600281-5969.31548913158i</v>
      </c>
      <c r="AP24">
        <f t="shared" si="25"/>
        <v>-0.34202470928626799</v>
      </c>
      <c r="AQ24" t="str">
        <f t="shared" si="26"/>
        <v>1.00499050324922+0.00037838791390917i</v>
      </c>
      <c r="AR24">
        <f t="shared" si="27"/>
        <v>2.1572372466421633E-2</v>
      </c>
      <c r="AS24">
        <f t="shared" si="28"/>
        <v>179.63640291824731</v>
      </c>
    </row>
    <row r="25" spans="2:45" x14ac:dyDescent="0.25">
      <c r="B25" s="6" t="s">
        <v>44</v>
      </c>
      <c r="C25" s="6"/>
      <c r="D25" s="6"/>
      <c r="E25" s="6"/>
      <c r="G25" s="3"/>
      <c r="H25" s="3"/>
      <c r="M25">
        <v>22</v>
      </c>
      <c r="N25" s="1">
        <f t="shared" si="11"/>
        <v>2.4888573182823905</v>
      </c>
      <c r="O25" s="2">
        <f t="shared" si="0"/>
        <v>999980.64302845695</v>
      </c>
      <c r="P25" s="2">
        <f t="shared" si="12"/>
        <v>119.99983186585416</v>
      </c>
      <c r="Q25" s="1">
        <f t="shared" si="13"/>
        <v>1.0049905810060493</v>
      </c>
      <c r="R25">
        <f t="shared" si="14"/>
        <v>4.3239829433300118E-2</v>
      </c>
      <c r="S25" s="1">
        <f t="shared" si="15"/>
        <v>1.0049895709814456</v>
      </c>
      <c r="T25" s="1">
        <f t="shared" si="16"/>
        <v>4.323110003143904E-2</v>
      </c>
      <c r="U25" s="2">
        <f t="shared" si="1"/>
        <v>0.99999999993149669</v>
      </c>
      <c r="V25" s="16">
        <f t="shared" si="2"/>
        <v>8.6602307719844007E-15</v>
      </c>
      <c r="W25" s="1">
        <f t="shared" si="3"/>
        <v>5.4999999996232324E-15</v>
      </c>
      <c r="X25">
        <f t="shared" si="4"/>
        <v>1.3942740045391578E-14</v>
      </c>
      <c r="Y25">
        <f t="shared" si="5"/>
        <v>1.2868566352834791E-14</v>
      </c>
      <c r="Z25">
        <f t="shared" si="6"/>
        <v>1.8217127309470129E-13</v>
      </c>
      <c r="AA25">
        <f t="shared" si="17"/>
        <v>1.8344378522565107E-13</v>
      </c>
      <c r="AB25" s="1">
        <f t="shared" si="29"/>
        <v>5.8312631744659961E-14</v>
      </c>
      <c r="AC25" s="1">
        <f>SUM($AB$3:AB25)</f>
        <v>1.2243996851572477E-12</v>
      </c>
      <c r="AD25" s="1">
        <f t="shared" si="18"/>
        <v>2.0406661419287462E-12</v>
      </c>
      <c r="AE25" s="2">
        <f t="shared" si="19"/>
        <v>26.902280411330342</v>
      </c>
      <c r="AF25" s="1">
        <f t="shared" si="7"/>
        <v>6.1097544289346657E-7</v>
      </c>
      <c r="AG25" s="19">
        <f t="shared" si="8"/>
        <v>7.1077753708474762E-12</v>
      </c>
      <c r="AH25" s="19">
        <f t="shared" si="20"/>
        <v>0.49900916026100151</v>
      </c>
      <c r="AI25" s="19">
        <f t="shared" si="21"/>
        <v>0.99999999500990844</v>
      </c>
      <c r="AJ25" s="19">
        <f t="shared" si="9"/>
        <v>1.0032192622527603E-8</v>
      </c>
      <c r="AK25" s="19">
        <f t="shared" si="10"/>
        <v>2.0040080161693461E-6</v>
      </c>
      <c r="AL25" s="19">
        <f t="shared" si="22"/>
        <v>498999.49845858716</v>
      </c>
      <c r="AM25" s="19">
        <f t="shared" si="23"/>
        <v>0.49899949845858715</v>
      </c>
      <c r="AO25" t="str">
        <f t="shared" si="24"/>
        <v>999961.286431606-6221.90241433594i</v>
      </c>
      <c r="AP25">
        <f t="shared" si="25"/>
        <v>-0.356497949803042</v>
      </c>
      <c r="AQ25" t="str">
        <f t="shared" si="26"/>
        <v>1.00499050361646+0.000394400317735002i</v>
      </c>
      <c r="AR25">
        <f t="shared" si="27"/>
        <v>2.2485259714827059E-2</v>
      </c>
      <c r="AS25">
        <f t="shared" si="28"/>
        <v>179.62101679048214</v>
      </c>
    </row>
    <row r="26" spans="2:45" x14ac:dyDescent="0.25">
      <c r="B26" t="s">
        <v>12</v>
      </c>
      <c r="C26" t="s">
        <v>0</v>
      </c>
      <c r="D26" s="3">
        <f>Design!E33*1000000</f>
        <v>400000000</v>
      </c>
      <c r="E26" s="3" t="s">
        <v>33</v>
      </c>
      <c r="M26">
        <v>23</v>
      </c>
      <c r="N26" s="1">
        <f t="shared" si="11"/>
        <v>2.5941793621188141</v>
      </c>
      <c r="O26" s="2">
        <f t="shared" si="0"/>
        <v>999978.9701428921</v>
      </c>
      <c r="P26" s="2">
        <f t="shared" si="12"/>
        <v>119.99981733506134</v>
      </c>
      <c r="Q26" s="1">
        <f t="shared" si="13"/>
        <v>1.0049905880934726</v>
      </c>
      <c r="R26">
        <f t="shared" si="14"/>
        <v>4.3239890688179197E-2</v>
      </c>
      <c r="S26" s="1">
        <f t="shared" si="15"/>
        <v>1.0049895780671649</v>
      </c>
      <c r="T26" s="1">
        <f t="shared" si="16"/>
        <v>4.3231161271652663E-2</v>
      </c>
      <c r="U26" s="2">
        <f t="shared" si="1"/>
        <v>0.99999999992557598</v>
      </c>
      <c r="V26" s="16">
        <f t="shared" si="2"/>
        <v>8.6602308330437068E-15</v>
      </c>
      <c r="W26" s="1">
        <f t="shared" si="3"/>
        <v>5.4999999995906682E-15</v>
      </c>
      <c r="X26">
        <f t="shared" si="4"/>
        <v>1.3942740045309027E-14</v>
      </c>
      <c r="Y26">
        <f t="shared" si="5"/>
        <v>1.28685663527586E-14</v>
      </c>
      <c r="Z26">
        <f t="shared" si="6"/>
        <v>1.8217127309362268E-13</v>
      </c>
      <c r="AA26">
        <f t="shared" si="17"/>
        <v>1.8344378522744992E-13</v>
      </c>
      <c r="AB26" s="1">
        <f t="shared" si="29"/>
        <v>5.9533668147613251E-14</v>
      </c>
      <c r="AC26" s="1">
        <f>SUM($AB$3:AB26)</f>
        <v>1.2839333533048611E-12</v>
      </c>
      <c r="AD26" s="1">
        <f t="shared" si="18"/>
        <v>2.1398889221747685E-12</v>
      </c>
      <c r="AE26" s="2">
        <f t="shared" si="19"/>
        <v>26.696087695193032</v>
      </c>
      <c r="AF26" s="1">
        <f t="shared" si="7"/>
        <v>6.406827432991257E-7</v>
      </c>
      <c r="AG26" s="19">
        <f t="shared" si="8"/>
        <v>7.4027230318594396E-12</v>
      </c>
      <c r="AH26" s="19">
        <f t="shared" si="20"/>
        <v>0.49900999505991561</v>
      </c>
      <c r="AI26" s="19">
        <f t="shared" si="21"/>
        <v>0.99999999500990011</v>
      </c>
      <c r="AJ26" s="19">
        <f t="shared" si="9"/>
        <v>1.003488391236502E-8</v>
      </c>
      <c r="AK26" s="19">
        <f t="shared" si="10"/>
        <v>2.0040080161812105E-6</v>
      </c>
      <c r="AL26" s="19">
        <f t="shared" si="22"/>
        <v>498999.49845412368</v>
      </c>
      <c r="AM26" s="19">
        <f t="shared" si="23"/>
        <v>0.49899949845412367</v>
      </c>
      <c r="AO26" t="str">
        <f t="shared" si="24"/>
        <v>999957.940728039-6485.17563205877i</v>
      </c>
      <c r="AP26">
        <f t="shared" si="25"/>
        <v>-0.3715836122006182</v>
      </c>
      <c r="AQ26" t="str">
        <f t="shared" si="26"/>
        <v>1.00499050401544+0.000411090325328582i</v>
      </c>
      <c r="AR26">
        <f t="shared" si="27"/>
        <v>2.3436777991632712E-2</v>
      </c>
      <c r="AS26">
        <f t="shared" si="28"/>
        <v>179.60497960980774</v>
      </c>
    </row>
    <row r="27" spans="2:45" x14ac:dyDescent="0.25">
      <c r="B27" t="s">
        <v>13</v>
      </c>
      <c r="D27" s="3">
        <f>Design!E34</f>
        <v>0</v>
      </c>
      <c r="E27" s="3" t="s">
        <v>23</v>
      </c>
      <c r="M27">
        <v>24</v>
      </c>
      <c r="N27" s="1">
        <f t="shared" si="11"/>
        <v>2.7039583641088436</v>
      </c>
      <c r="O27" s="2">
        <f t="shared" si="0"/>
        <v>999977.1526866646</v>
      </c>
      <c r="P27" s="2">
        <f t="shared" si="12"/>
        <v>119.99980154849078</v>
      </c>
      <c r="Q27" s="1">
        <f t="shared" si="13"/>
        <v>1.0049905957934284</v>
      </c>
      <c r="R27">
        <f t="shared" si="14"/>
        <v>4.3239957237027206E-2</v>
      </c>
      <c r="S27" s="1">
        <f t="shared" si="15"/>
        <v>1.0049895857652695</v>
      </c>
      <c r="T27" s="1">
        <f t="shared" si="16"/>
        <v>4.3231227804568194E-2</v>
      </c>
      <c r="U27" s="2">
        <f t="shared" si="1"/>
        <v>0.99999999991914423</v>
      </c>
      <c r="V27" s="16">
        <f t="shared" si="2"/>
        <v>8.6602308993800789E-15</v>
      </c>
      <c r="W27" s="1">
        <f t="shared" si="3"/>
        <v>5.4999999995552933E-15</v>
      </c>
      <c r="X27">
        <f t="shared" si="4"/>
        <v>1.394274004521935E-14</v>
      </c>
      <c r="Y27">
        <f t="shared" si="5"/>
        <v>1.2868566352675833E-14</v>
      </c>
      <c r="Z27">
        <f t="shared" si="6"/>
        <v>1.8217127309245103E-13</v>
      </c>
      <c r="AA27">
        <f t="shared" si="17"/>
        <v>1.8344378522940438E-13</v>
      </c>
      <c r="AB27" s="1">
        <f t="shared" si="29"/>
        <v>6.0780272422496113E-14</v>
      </c>
      <c r="AC27" s="1">
        <f>SUM($AB$3:AB27)</f>
        <v>1.3447136257273572E-12</v>
      </c>
      <c r="AD27" s="1">
        <f t="shared" si="18"/>
        <v>2.241189376212262E-12</v>
      </c>
      <c r="AE27" s="2">
        <f t="shared" si="19"/>
        <v>26.49521444862031</v>
      </c>
      <c r="AF27" s="1">
        <f t="shared" si="7"/>
        <v>6.7101209923795121E-7</v>
      </c>
      <c r="AG27" s="19">
        <f t="shared" si="8"/>
        <v>7.7103847816348755E-12</v>
      </c>
      <c r="AH27" s="19">
        <f t="shared" si="20"/>
        <v>0.49901090200526671</v>
      </c>
      <c r="AI27" s="19">
        <f t="shared" si="21"/>
        <v>0.99999999500989101</v>
      </c>
      <c r="AJ27" s="19">
        <f t="shared" si="9"/>
        <v>1.0037806980790112E-8</v>
      </c>
      <c r="AK27" s="19">
        <f t="shared" si="10"/>
        <v>2.0040080161941006E-6</v>
      </c>
      <c r="AL27" s="19">
        <f t="shared" si="22"/>
        <v>498999.49844927463</v>
      </c>
      <c r="AM27" s="19">
        <f t="shared" si="23"/>
        <v>0.4989994984492746</v>
      </c>
      <c r="AO27" t="str">
        <f t="shared" si="24"/>
        <v>999954.305895329-6759.58702288082i</v>
      </c>
      <c r="AP27">
        <f t="shared" si="25"/>
        <v>-0.38730760618388738</v>
      </c>
      <c r="AQ27" t="str">
        <f t="shared" si="26"/>
        <v>1.0049905044489+0.000428486611139432i</v>
      </c>
      <c r="AR27">
        <f t="shared" si="27"/>
        <v>2.4428562060897281E-2</v>
      </c>
      <c r="AS27">
        <f t="shared" si="28"/>
        <v>179.5882638317552</v>
      </c>
    </row>
    <row r="28" spans="2:45" ht="18" x14ac:dyDescent="0.35">
      <c r="B28" t="s">
        <v>14</v>
      </c>
      <c r="C28" t="s">
        <v>24</v>
      </c>
      <c r="D28" s="3">
        <f>Design!E35</f>
        <v>120</v>
      </c>
      <c r="E28" s="3" t="s">
        <v>37</v>
      </c>
      <c r="M28">
        <v>25</v>
      </c>
      <c r="N28" s="1">
        <f t="shared" si="11"/>
        <v>2.8183829312644537</v>
      </c>
      <c r="O28" s="2">
        <f t="shared" si="0"/>
        <v>999975.17816688016</v>
      </c>
      <c r="P28" s="2">
        <f t="shared" si="12"/>
        <v>119.99978439762108</v>
      </c>
      <c r="Q28" s="1">
        <f t="shared" si="13"/>
        <v>1.0049906041588659</v>
      </c>
      <c r="R28">
        <f t="shared" si="14"/>
        <v>4.3240029537471109E-2</v>
      </c>
      <c r="S28" s="1">
        <f t="shared" si="15"/>
        <v>1.0049895941286957</v>
      </c>
      <c r="T28" s="1">
        <f t="shared" si="16"/>
        <v>4.3231300087701735E-2</v>
      </c>
      <c r="U28" s="2">
        <f t="shared" si="1"/>
        <v>0.99999999991215538</v>
      </c>
      <c r="V28" s="16">
        <f t="shared" si="2"/>
        <v>8.6602309714496823E-15</v>
      </c>
      <c r="W28" s="1">
        <f t="shared" si="3"/>
        <v>5.4999999995168545E-15</v>
      </c>
      <c r="X28">
        <f t="shared" si="4"/>
        <v>1.3942740045121907E-14</v>
      </c>
      <c r="Y28">
        <f t="shared" si="5"/>
        <v>1.2868566352585896E-14</v>
      </c>
      <c r="Z28">
        <f t="shared" si="6"/>
        <v>1.8217127309117784E-13</v>
      </c>
      <c r="AA28">
        <f t="shared" si="17"/>
        <v>1.8344378523152751E-13</v>
      </c>
      <c r="AB28" s="1">
        <f t="shared" si="29"/>
        <v>6.2052979947353535E-14</v>
      </c>
      <c r="AC28" s="1">
        <f>SUM($AB$3:AB28)</f>
        <v>1.4067666056747108E-12</v>
      </c>
      <c r="AD28" s="1">
        <f t="shared" si="18"/>
        <v>2.3446110094578513E-12</v>
      </c>
      <c r="AE28" s="2">
        <f t="shared" si="19"/>
        <v>26.29929200053024</v>
      </c>
      <c r="AF28" s="1">
        <f t="shared" si="7"/>
        <v>7.0197653623168069E-7</v>
      </c>
      <c r="AG28" s="19">
        <f t="shared" si="8"/>
        <v>8.0312896893891792E-12</v>
      </c>
      <c r="AH28" s="19">
        <f t="shared" si="20"/>
        <v>0.49901188733207058</v>
      </c>
      <c r="AI28" s="19">
        <f t="shared" si="21"/>
        <v>0.99999999500988113</v>
      </c>
      <c r="AJ28" s="19">
        <f t="shared" si="9"/>
        <v>1.0040981712787909E-8</v>
      </c>
      <c r="AK28" s="19">
        <f t="shared" si="10"/>
        <v>2.004008016208105E-6</v>
      </c>
      <c r="AL28" s="19">
        <f t="shared" si="22"/>
        <v>498999.49844400672</v>
      </c>
      <c r="AM28" s="19">
        <f t="shared" si="23"/>
        <v>0.49899949844400671</v>
      </c>
      <c r="AO28" t="str">
        <f t="shared" si="24"/>
        <v>999950.356949884-7045.60754534838i</v>
      </c>
      <c r="AP28">
        <f t="shared" si="25"/>
        <v>-0.40369693704061099</v>
      </c>
      <c r="AQ28" t="str">
        <f t="shared" si="26"/>
        <v>1.00499050491983+0.000446619063046059i</v>
      </c>
      <c r="AR28">
        <f t="shared" si="27"/>
        <v>2.5462315865459124E-2</v>
      </c>
      <c r="AS28">
        <f t="shared" si="28"/>
        <v>179.57084074709391</v>
      </c>
    </row>
    <row r="29" spans="2:45" ht="18" x14ac:dyDescent="0.35">
      <c r="B29" t="s">
        <v>52</v>
      </c>
      <c r="C29" t="s">
        <v>53</v>
      </c>
      <c r="D29" s="9">
        <f>Design!E36*0.000000000001</f>
        <v>2E-14</v>
      </c>
      <c r="E29" s="3" t="s">
        <v>115</v>
      </c>
      <c r="M29">
        <v>26</v>
      </c>
      <c r="N29" s="1">
        <f t="shared" si="11"/>
        <v>2.9376496519615305</v>
      </c>
      <c r="O29" s="2">
        <f t="shared" si="0"/>
        <v>999973.03301124938</v>
      </c>
      <c r="P29" s="2">
        <f t="shared" si="12"/>
        <v>119.99976576455352</v>
      </c>
      <c r="Q29" s="1">
        <f t="shared" si="13"/>
        <v>1.0049906132472812</v>
      </c>
      <c r="R29">
        <f t="shared" si="14"/>
        <v>4.3240108086436704E-2</v>
      </c>
      <c r="S29" s="1">
        <f t="shared" si="15"/>
        <v>1.0049896032149261</v>
      </c>
      <c r="T29" s="1">
        <f t="shared" si="16"/>
        <v>4.323137861786254E-2</v>
      </c>
      <c r="U29" s="2">
        <f t="shared" si="1"/>
        <v>0.99999999990456412</v>
      </c>
      <c r="V29" s="16">
        <f t="shared" si="2"/>
        <v>8.6602310497478601E-15</v>
      </c>
      <c r="W29" s="1">
        <f t="shared" si="3"/>
        <v>5.4999999994751032E-15</v>
      </c>
      <c r="X29">
        <f t="shared" si="4"/>
        <v>1.3942740045016064E-14</v>
      </c>
      <c r="Y29">
        <f t="shared" si="5"/>
        <v>1.2868566352488208E-14</v>
      </c>
      <c r="Z29">
        <f t="shared" si="6"/>
        <v>1.8217127308979493E-13</v>
      </c>
      <c r="AA29">
        <f t="shared" si="17"/>
        <v>1.8344378523383445E-13</v>
      </c>
      <c r="AB29" s="1">
        <f t="shared" si="29"/>
        <v>6.3352337310770761E-14</v>
      </c>
      <c r="AC29" s="1">
        <f>SUM($AB$3:AB29)</f>
        <v>1.4701189429854815E-12</v>
      </c>
      <c r="AD29" s="1">
        <f t="shared" si="18"/>
        <v>2.4501982383091361E-12</v>
      </c>
      <c r="AE29" s="2">
        <f t="shared" si="19"/>
        <v>26.107987767289909</v>
      </c>
      <c r="AF29" s="1">
        <f t="shared" si="7"/>
        <v>7.3358935254975527E-7</v>
      </c>
      <c r="AG29" s="19">
        <f t="shared" si="8"/>
        <v>8.3659895213896475E-12</v>
      </c>
      <c r="AH29" s="19">
        <f t="shared" si="20"/>
        <v>0.49901295781415606</v>
      </c>
      <c r="AI29" s="19">
        <f t="shared" si="21"/>
        <v>0.99999999500987036</v>
      </c>
      <c r="AJ29" s="19">
        <f t="shared" si="9"/>
        <v>1.0044429685713251E-8</v>
      </c>
      <c r="AK29" s="19">
        <f t="shared" si="10"/>
        <v>2.004008016223319E-6</v>
      </c>
      <c r="AL29" s="19">
        <f t="shared" si="22"/>
        <v>498999.49843828403</v>
      </c>
      <c r="AM29" s="19">
        <f t="shared" si="23"/>
        <v>0.49899949843828406</v>
      </c>
      <c r="AO29" t="str">
        <f t="shared" si="24"/>
        <v>999946.066749717-7343.72803741902i</v>
      </c>
      <c r="AP29">
        <f t="shared" si="25"/>
        <v>-0.42077975189124889</v>
      </c>
      <c r="AQ29" t="str">
        <f t="shared" si="26"/>
        <v>1.00499050543145+0.000465518833705146i</v>
      </c>
      <c r="AR29">
        <f t="shared" si="27"/>
        <v>2.6539815454374376E-2</v>
      </c>
      <c r="AS29">
        <f t="shared" si="28"/>
        <v>179.55268043265437</v>
      </c>
    </row>
    <row r="30" spans="2:45" ht="18" x14ac:dyDescent="0.35">
      <c r="B30" t="s">
        <v>51</v>
      </c>
      <c r="C30" t="s">
        <v>253</v>
      </c>
      <c r="D30" s="10">
        <f>Design!E37*0.000000001</f>
        <v>4.3000000000000005E-9</v>
      </c>
      <c r="E30" s="3"/>
      <c r="M30">
        <v>27</v>
      </c>
      <c r="N30" s="1">
        <f t="shared" si="11"/>
        <v>3.0619634336906767</v>
      </c>
      <c r="O30" s="2">
        <f t="shared" si="0"/>
        <v>999970.70247485174</v>
      </c>
      <c r="P30" s="2">
        <f t="shared" si="12"/>
        <v>119.99974552120207</v>
      </c>
      <c r="Q30" s="1">
        <f t="shared" si="13"/>
        <v>1.0049906231211705</v>
      </c>
      <c r="R30">
        <f t="shared" si="14"/>
        <v>4.3240193424061636E-2</v>
      </c>
      <c r="S30" s="1">
        <f t="shared" si="15"/>
        <v>1.0049896130864415</v>
      </c>
      <c r="T30" s="1">
        <f t="shared" si="16"/>
        <v>4.3231463935056343E-2</v>
      </c>
      <c r="U30" s="2">
        <f t="shared" si="1"/>
        <v>0.99999999989631538</v>
      </c>
      <c r="V30" s="16">
        <f t="shared" si="2"/>
        <v>8.6602311348130239E-15</v>
      </c>
      <c r="W30" s="1">
        <f t="shared" si="3"/>
        <v>5.499999999429735E-15</v>
      </c>
      <c r="X30">
        <f t="shared" si="4"/>
        <v>1.3942740044901055E-14</v>
      </c>
      <c r="Y30">
        <f t="shared" si="5"/>
        <v>1.2868566352382058E-14</v>
      </c>
      <c r="Z30">
        <f t="shared" si="6"/>
        <v>1.8217127308829225E-13</v>
      </c>
      <c r="AA30">
        <f t="shared" si="17"/>
        <v>1.834437852363405E-13</v>
      </c>
      <c r="AB30" s="1">
        <f t="shared" si="29"/>
        <v>6.4678902546616669E-14</v>
      </c>
      <c r="AC30" s="1">
        <f>SUM($AB$3:AB30)</f>
        <v>1.5347978455320983E-12</v>
      </c>
      <c r="AD30" s="1">
        <f t="shared" si="18"/>
        <v>2.557996409220164E-12</v>
      </c>
      <c r="AE30" s="2">
        <f t="shared" si="19"/>
        <v>25.921000694965215</v>
      </c>
      <c r="AF30" s="1">
        <f t="shared" si="7"/>
        <v>7.6586412492051701E-7</v>
      </c>
      <c r="AG30" s="19">
        <f t="shared" si="8"/>
        <v>8.7150596951359838E-12</v>
      </c>
      <c r="AH30" s="19">
        <f t="shared" si="20"/>
        <v>0.49901412081072427</v>
      </c>
      <c r="AI30" s="19">
        <f t="shared" si="21"/>
        <v>0.99999999500985881</v>
      </c>
      <c r="AJ30" s="19">
        <f t="shared" si="9"/>
        <v>1.0048174310896311E-8</v>
      </c>
      <c r="AK30" s="19">
        <f t="shared" si="10"/>
        <v>2.0040080162398485E-6</v>
      </c>
      <c r="AL30" s="19">
        <f t="shared" si="22"/>
        <v>498999.49843206693</v>
      </c>
      <c r="AM30" s="19">
        <f t="shared" si="23"/>
        <v>0.49899949843206692</v>
      </c>
      <c r="AO30" t="str">
        <f t="shared" si="24"/>
        <v>999941.405808048-7654.46005104373i</v>
      </c>
      <c r="AP30">
        <f t="shared" si="25"/>
        <v>-0.43858538788108636</v>
      </c>
      <c r="AQ30" t="str">
        <f t="shared" si="26"/>
        <v>1.00499050598729+0.000485218394073713i</v>
      </c>
      <c r="AR30">
        <f t="shared" si="27"/>
        <v>2.7662912034230498E-2</v>
      </c>
      <c r="AS30">
        <f t="shared" si="28"/>
        <v>179.53375170008468</v>
      </c>
    </row>
    <row r="31" spans="2:45" ht="18" x14ac:dyDescent="0.35">
      <c r="B31" t="s">
        <v>15</v>
      </c>
      <c r="C31" t="s">
        <v>21</v>
      </c>
      <c r="D31" s="10">
        <f>Design!E38*0.000000000000001</f>
        <v>5.5000000000000002E-15</v>
      </c>
      <c r="E31" s="3"/>
      <c r="M31">
        <v>28</v>
      </c>
      <c r="N31" s="1">
        <f t="shared" si="11"/>
        <v>3.1915378551007616</v>
      </c>
      <c r="O31" s="2">
        <f t="shared" si="0"/>
        <v>999968.17053885979</v>
      </c>
      <c r="P31" s="2">
        <f t="shared" si="12"/>
        <v>119.99972352841331</v>
      </c>
      <c r="Q31" s="1">
        <f t="shared" si="13"/>
        <v>1.0049906338484187</v>
      </c>
      <c r="R31">
        <f t="shared" si="14"/>
        <v>4.3240286137059492E-2</v>
      </c>
      <c r="S31" s="1">
        <f t="shared" si="15"/>
        <v>1.0049896238111107</v>
      </c>
      <c r="T31" s="1">
        <f t="shared" si="16"/>
        <v>4.323155662585728E-2</v>
      </c>
      <c r="U31" s="2">
        <f t="shared" si="1"/>
        <v>0.99999999988735444</v>
      </c>
      <c r="V31" s="16">
        <f t="shared" si="2"/>
        <v>8.6602312272300117E-15</v>
      </c>
      <c r="W31" s="1">
        <f t="shared" si="3"/>
        <v>5.4999999993804494E-15</v>
      </c>
      <c r="X31">
        <f t="shared" si="4"/>
        <v>1.3942740044776115E-14</v>
      </c>
      <c r="Y31">
        <f t="shared" si="5"/>
        <v>1.2868566352266744E-14</v>
      </c>
      <c r="Z31">
        <f t="shared" si="6"/>
        <v>1.8217127308665983E-13</v>
      </c>
      <c r="AA31">
        <f t="shared" si="17"/>
        <v>1.8344378523906324E-13</v>
      </c>
      <c r="AB31" s="1">
        <f t="shared" si="29"/>
        <v>6.6033245373702508E-14</v>
      </c>
      <c r="AC31" s="1">
        <f>SUM($AB$3:AB31)</f>
        <v>1.6008310909058008E-12</v>
      </c>
      <c r="AD31" s="1">
        <f t="shared" si="18"/>
        <v>2.6680518181763347E-12</v>
      </c>
      <c r="AE31" s="2">
        <f t="shared" si="19"/>
        <v>25.738057399243392</v>
      </c>
      <c r="AF31" s="1">
        <f t="shared" si="7"/>
        <v>7.9881471436199466E-7</v>
      </c>
      <c r="AG31" s="19">
        <f t="shared" si="8"/>
        <v>9.0791002734990268E-12</v>
      </c>
      <c r="AH31" s="19">
        <f t="shared" si="20"/>
        <v>0.49901538431692832</v>
      </c>
      <c r="AI31" s="19">
        <f t="shared" si="21"/>
        <v>0.99999999500984615</v>
      </c>
      <c r="AJ31" s="19">
        <f t="shared" si="9"/>
        <v>1.0052240986664874E-8</v>
      </c>
      <c r="AK31" s="19">
        <f t="shared" si="10"/>
        <v>2.0040080162578064E-6</v>
      </c>
      <c r="AL31" s="19">
        <f t="shared" si="22"/>
        <v>498999.49842531292</v>
      </c>
      <c r="AM31" s="19">
        <f t="shared" si="23"/>
        <v>0.49899949842531294</v>
      </c>
      <c r="AO31" t="str">
        <f t="shared" si="24"/>
        <v>999936.342090834-7978.3367211847i</v>
      </c>
      <c r="AP31">
        <f t="shared" si="25"/>
        <v>-0.45714442239487602</v>
      </c>
      <c r="AQ31" t="str">
        <f t="shared" si="26"/>
        <v>1.00499050659117+0.000505751589196195i</v>
      </c>
      <c r="AR31">
        <f t="shared" si="27"/>
        <v>2.8833535149581233E-2</v>
      </c>
      <c r="AS31">
        <f t="shared" si="28"/>
        <v>179.51402204245554</v>
      </c>
    </row>
    <row r="32" spans="2:45" ht="18" x14ac:dyDescent="0.35">
      <c r="B32" t="s">
        <v>16</v>
      </c>
      <c r="C32" t="s">
        <v>22</v>
      </c>
      <c r="D32" s="9">
        <f>Design!E39*1000000000</f>
        <v>1000000000000</v>
      </c>
      <c r="E32" s="3" t="s">
        <v>113</v>
      </c>
      <c r="M32">
        <v>29</v>
      </c>
      <c r="N32" s="1">
        <f t="shared" si="11"/>
        <v>3.3265955329400452</v>
      </c>
      <c r="O32" s="2">
        <f t="shared" si="0"/>
        <v>999965.41980051808</v>
      </c>
      <c r="P32" s="2">
        <f t="shared" si="12"/>
        <v>119.99969963501027</v>
      </c>
      <c r="Q32" s="1">
        <f t="shared" si="13"/>
        <v>1.0049906455027851</v>
      </c>
      <c r="R32">
        <f t="shared" si="14"/>
        <v>4.3240386862913066E-2</v>
      </c>
      <c r="S32" s="1">
        <f t="shared" si="15"/>
        <v>1.0049896354626753</v>
      </c>
      <c r="T32" s="1">
        <f t="shared" si="16"/>
        <v>4.3231657327597144E-2</v>
      </c>
      <c r="U32" s="2">
        <f t="shared" si="1"/>
        <v>0.99999999987761878</v>
      </c>
      <c r="V32" s="16">
        <f t="shared" si="2"/>
        <v>8.660231327634276E-15</v>
      </c>
      <c r="W32" s="1">
        <f t="shared" si="3"/>
        <v>5.4999999993269039E-15</v>
      </c>
      <c r="X32">
        <f t="shared" si="4"/>
        <v>1.3942740044640372E-14</v>
      </c>
      <c r="Y32">
        <f t="shared" si="5"/>
        <v>1.286856635214146E-14</v>
      </c>
      <c r="Z32">
        <f t="shared" si="6"/>
        <v>1.8217127308488627E-13</v>
      </c>
      <c r="AA32">
        <f t="shared" si="17"/>
        <v>1.8344378524202131E-13</v>
      </c>
      <c r="AB32" s="1">
        <f t="shared" si="29"/>
        <v>6.7415947440457276E-14</v>
      </c>
      <c r="AC32" s="1">
        <f>SUM($AB$3:AB32)</f>
        <v>1.6682470383462581E-12</v>
      </c>
      <c r="AD32" s="1">
        <f t="shared" si="18"/>
        <v>2.7804117305770969E-12</v>
      </c>
      <c r="AE32" s="2">
        <f t="shared" si="19"/>
        <v>25.558908878669904</v>
      </c>
      <c r="AF32" s="1">
        <f t="shared" si="7"/>
        <v>8.3245527213478277E-7</v>
      </c>
      <c r="AG32" s="19">
        <f t="shared" si="8"/>
        <v>9.4587370005957268E-12</v>
      </c>
      <c r="AH32" s="19">
        <f t="shared" si="20"/>
        <v>0.49901675701882225</v>
      </c>
      <c r="AI32" s="19">
        <f t="shared" si="21"/>
        <v>0.99999999500983239</v>
      </c>
      <c r="AJ32" s="19">
        <f t="shared" si="9"/>
        <v>1.0056657263627027E-8</v>
      </c>
      <c r="AK32" s="19">
        <f t="shared" si="10"/>
        <v>2.0040080162773161E-6</v>
      </c>
      <c r="AL32" s="19">
        <f t="shared" si="22"/>
        <v>498999.49841797573</v>
      </c>
      <c r="AM32" s="19">
        <f t="shared" si="23"/>
        <v>0.49899949841797575</v>
      </c>
      <c r="AO32" t="str">
        <f t="shared" si="24"/>
        <v>999930.840796827-8315.91367060927i</v>
      </c>
      <c r="AP32">
        <f t="shared" si="25"/>
        <v>-0.47648872537735626</v>
      </c>
      <c r="AQ32" t="str">
        <f t="shared" si="26"/>
        <v>1.00499050724725+0.000527153696352293i</v>
      </c>
      <c r="AR32">
        <f t="shared" si="27"/>
        <v>3.0053695997962978E-2</v>
      </c>
      <c r="AS32">
        <f t="shared" si="28"/>
        <v>179.49345757862469</v>
      </c>
    </row>
    <row r="33" spans="2:45" ht="18" x14ac:dyDescent="0.35">
      <c r="B33" t="s">
        <v>249</v>
      </c>
      <c r="C33" t="s">
        <v>252</v>
      </c>
      <c r="D33" s="9">
        <f>Design!E40*0.000000000001</f>
        <v>4.5E-13</v>
      </c>
      <c r="E33" s="3" t="s">
        <v>114</v>
      </c>
      <c r="M33">
        <v>30</v>
      </c>
      <c r="N33" s="1">
        <f t="shared" si="11"/>
        <v>3.4673685045253162</v>
      </c>
      <c r="O33" s="2">
        <f t="shared" si="0"/>
        <v>999962.43135362887</v>
      </c>
      <c r="P33" s="2">
        <f t="shared" si="12"/>
        <v>119.99967367675397</v>
      </c>
      <c r="Q33" s="1">
        <f t="shared" si="13"/>
        <v>1.0049906581643751</v>
      </c>
      <c r="R33">
        <f t="shared" si="14"/>
        <v>4.3240496293954211E-2</v>
      </c>
      <c r="S33" s="1">
        <f t="shared" si="15"/>
        <v>1.0049896481212213</v>
      </c>
      <c r="T33" s="1">
        <f t="shared" si="16"/>
        <v>4.32317667324396E-2</v>
      </c>
      <c r="U33" s="2">
        <f t="shared" si="1"/>
        <v>0.99999999986704269</v>
      </c>
      <c r="V33" s="16">
        <f t="shared" si="2"/>
        <v>8.6602314367159346E-15</v>
      </c>
      <c r="W33" s="1">
        <f t="shared" si="3"/>
        <v>5.4999999992687348E-15</v>
      </c>
      <c r="X33">
        <f t="shared" si="4"/>
        <v>1.3942740044492912E-14</v>
      </c>
      <c r="Y33">
        <f t="shared" si="5"/>
        <v>1.2868566352005361E-14</v>
      </c>
      <c r="Z33">
        <f t="shared" si="6"/>
        <v>1.821712730829596E-13</v>
      </c>
      <c r="AA33">
        <f t="shared" si="17"/>
        <v>1.8344378524523516E-13</v>
      </c>
      <c r="AB33" s="1">
        <f t="shared" si="29"/>
        <v>6.8827602574730354E-14</v>
      </c>
      <c r="AC33" s="1">
        <f>SUM($AB$3:AB33)</f>
        <v>1.7370746409209884E-12</v>
      </c>
      <c r="AD33" s="1">
        <f t="shared" si="18"/>
        <v>2.8951244015349806E-12</v>
      </c>
      <c r="AE33" s="2">
        <f t="shared" si="19"/>
        <v>25.383327701958144</v>
      </c>
      <c r="AF33" s="1">
        <f t="shared" si="7"/>
        <v>8.6680024581957325E-7</v>
      </c>
      <c r="AG33" s="19">
        <f t="shared" si="8"/>
        <v>9.8546223812433852E-12</v>
      </c>
      <c r="AH33" s="19">
        <f t="shared" si="20"/>
        <v>0.49901824835305703</v>
      </c>
      <c r="AI33" s="19">
        <f t="shared" si="21"/>
        <v>0.99999999500981751</v>
      </c>
      <c r="AJ33" s="19">
        <f t="shared" si="9"/>
        <v>1.0061453023106475E-8</v>
      </c>
      <c r="AK33" s="19">
        <f t="shared" si="10"/>
        <v>2.0040080162985123E-6</v>
      </c>
      <c r="AL33" s="19">
        <f t="shared" si="22"/>
        <v>498999.49841000489</v>
      </c>
      <c r="AM33" s="19">
        <f t="shared" si="23"/>
        <v>0.4989994984100049</v>
      </c>
      <c r="AO33" t="str">
        <f t="shared" si="24"/>
        <v>999924.864118661-8667.769951842i</v>
      </c>
      <c r="AP33">
        <f t="shared" si="25"/>
        <v>-0.49665151384623546</v>
      </c>
      <c r="AQ33" t="str">
        <f t="shared" si="26"/>
        <v>1.00499050796002+0.000549461485665477i</v>
      </c>
      <c r="AR33">
        <f t="shared" si="27"/>
        <v>3.1325490885188989E-2</v>
      </c>
      <c r="AS33">
        <f t="shared" si="28"/>
        <v>179.47202299526856</v>
      </c>
    </row>
    <row r="34" spans="2:45" ht="18" x14ac:dyDescent="0.35">
      <c r="B34" t="s">
        <v>250</v>
      </c>
      <c r="C34" s="5" t="s">
        <v>251</v>
      </c>
      <c r="D34" s="9">
        <f>Design!E41*0.000000000001</f>
        <v>1E-13</v>
      </c>
      <c r="E34" s="3" t="s">
        <v>114</v>
      </c>
      <c r="M34">
        <v>31</v>
      </c>
      <c r="N34" s="1">
        <f t="shared" si="11"/>
        <v>3.6140986263961326</v>
      </c>
      <c r="O34" s="2">
        <f t="shared" si="0"/>
        <v>999959.18465872004</v>
      </c>
      <c r="P34" s="2">
        <f t="shared" si="12"/>
        <v>119.99964547521502</v>
      </c>
      <c r="Q34" s="1">
        <f t="shared" si="13"/>
        <v>1.0049906719202486</v>
      </c>
      <c r="R34">
        <f t="shared" si="14"/>
        <v>4.3240615182620241E-2</v>
      </c>
      <c r="S34" s="1">
        <f t="shared" si="15"/>
        <v>1.0049896618737877</v>
      </c>
      <c r="T34" s="1">
        <f t="shared" si="16"/>
        <v>4.3231885592642363E-2</v>
      </c>
      <c r="U34" s="2">
        <f t="shared" si="1"/>
        <v>0.99999999985555144</v>
      </c>
      <c r="V34" s="16">
        <f t="shared" si="2"/>
        <v>8.6602315552250238E-15</v>
      </c>
      <c r="W34" s="1">
        <f t="shared" si="3"/>
        <v>5.4999999992055329E-15</v>
      </c>
      <c r="X34">
        <f t="shared" si="4"/>
        <v>1.3942740044332693E-14</v>
      </c>
      <c r="Y34">
        <f t="shared" si="5"/>
        <v>1.2868566351857484E-14</v>
      </c>
      <c r="Z34">
        <f t="shared" si="6"/>
        <v>1.8217127308086623E-13</v>
      </c>
      <c r="AA34">
        <f t="shared" si="17"/>
        <v>1.8344378524872657E-13</v>
      </c>
      <c r="AB34" s="1">
        <f t="shared" si="29"/>
        <v>7.0268817038819989E-14</v>
      </c>
      <c r="AC34" s="1">
        <f>SUM($AB$3:AB34)</f>
        <v>1.8073434579598084E-12</v>
      </c>
      <c r="AD34" s="1">
        <f t="shared" si="18"/>
        <v>3.0122390965996806E-12</v>
      </c>
      <c r="AE34" s="2">
        <f t="shared" si="19"/>
        <v>25.211105589611485</v>
      </c>
      <c r="AF34" s="1">
        <f t="shared" si="7"/>
        <v>9.0186438552194443E-7</v>
      </c>
      <c r="AG34" s="19">
        <f t="shared" si="8"/>
        <v>1.0267436805905049E-11</v>
      </c>
      <c r="AH34" s="19">
        <f t="shared" si="20"/>
        <v>0.49901986857173619</v>
      </c>
      <c r="AI34" s="19">
        <f t="shared" si="21"/>
        <v>0.99999999500980141</v>
      </c>
      <c r="AJ34" s="19">
        <f t="shared" si="9"/>
        <v>1.0066660669671338E-8</v>
      </c>
      <c r="AK34" s="19">
        <f t="shared" si="10"/>
        <v>2.0040080163215401E-6</v>
      </c>
      <c r="AL34" s="19">
        <f t="shared" si="22"/>
        <v>498999.49840134574</v>
      </c>
      <c r="AM34" s="19">
        <f t="shared" si="23"/>
        <v>0.49899949840134572</v>
      </c>
      <c r="AO34" t="str">
        <f t="shared" si="24"/>
        <v>999918.370983332-9034.5090276978i</v>
      </c>
      <c r="AP34">
        <f t="shared" si="25"/>
        <v>-0.51766740868756911</v>
      </c>
      <c r="AQ34" t="str">
        <f t="shared" si="26"/>
        <v>1.00499050873439+0.000572713283276304i</v>
      </c>
      <c r="AR34">
        <f t="shared" si="27"/>
        <v>3.2651104826854301E-2</v>
      </c>
      <c r="AS34">
        <f t="shared" si="28"/>
        <v>179.44968148648559</v>
      </c>
    </row>
    <row r="35" spans="2:45" x14ac:dyDescent="0.25">
      <c r="B35" t="s">
        <v>276</v>
      </c>
      <c r="C35" s="3" t="str">
        <f>Design!D42</f>
        <v>Bipolar Supply</v>
      </c>
      <c r="D35" s="3"/>
      <c r="E35" s="3"/>
      <c r="F35" s="3"/>
      <c r="M35">
        <v>32</v>
      </c>
      <c r="N35" s="1">
        <f t="shared" si="11"/>
        <v>3.7670379898390891</v>
      </c>
      <c r="O35" s="2">
        <f t="shared" si="0"/>
        <v>999955.65740202041</v>
      </c>
      <c r="P35" s="2">
        <f t="shared" si="12"/>
        <v>119.99961483654803</v>
      </c>
      <c r="Q35" s="1">
        <f t="shared" si="13"/>
        <v>1.0049906868649967</v>
      </c>
      <c r="R35">
        <f t="shared" si="14"/>
        <v>4.3240744346437758E-2</v>
      </c>
      <c r="S35" s="1">
        <f t="shared" si="15"/>
        <v>1.0049896768149429</v>
      </c>
      <c r="T35" s="1">
        <f t="shared" si="16"/>
        <v>4.323201472553706E-2</v>
      </c>
      <c r="U35" s="2">
        <f t="shared" si="1"/>
        <v>0.99999999984306764</v>
      </c>
      <c r="V35" s="16">
        <f t="shared" si="2"/>
        <v>8.6602316839764621E-15</v>
      </c>
      <c r="W35" s="1">
        <f t="shared" si="3"/>
        <v>5.499999999136872E-15</v>
      </c>
      <c r="X35">
        <f t="shared" si="4"/>
        <v>1.3942740044158635E-14</v>
      </c>
      <c r="Y35">
        <f t="shared" si="5"/>
        <v>1.2868566351696836E-14</v>
      </c>
      <c r="Z35">
        <f t="shared" si="6"/>
        <v>1.8217127307859204E-13</v>
      </c>
      <c r="AA35">
        <f t="shared" si="17"/>
        <v>1.8344378525251985E-13</v>
      </c>
      <c r="AB35" s="1">
        <f t="shared" si="29"/>
        <v>7.1740209789845996E-14</v>
      </c>
      <c r="AC35" s="1">
        <f>SUM($AB$3:AB35)</f>
        <v>1.8790836677496543E-12</v>
      </c>
      <c r="AD35" s="1">
        <f t="shared" si="18"/>
        <v>3.1318061129160908E-12</v>
      </c>
      <c r="AE35" s="2">
        <f t="shared" si="19"/>
        <v>25.042051325327076</v>
      </c>
      <c r="AF35" s="1">
        <f t="shared" si="7"/>
        <v>9.3766275020707744E-7</v>
      </c>
      <c r="AG35" s="19">
        <f t="shared" si="8"/>
        <v>1.0697889723110747E-11</v>
      </c>
      <c r="AH35" s="19">
        <f t="shared" si="20"/>
        <v>0.49902162881286743</v>
      </c>
      <c r="AI35" s="19">
        <f t="shared" si="21"/>
        <v>0.99999999500978365</v>
      </c>
      <c r="AJ35" s="19">
        <f t="shared" si="9"/>
        <v>1.0072315338745673E-8</v>
      </c>
      <c r="AK35" s="19">
        <f t="shared" si="10"/>
        <v>2.0040080163465585E-6</v>
      </c>
      <c r="AL35" s="19">
        <f t="shared" si="22"/>
        <v>498999.49839193898</v>
      </c>
      <c r="AM35" s="19">
        <f t="shared" si="23"/>
        <v>0.49899949839193897</v>
      </c>
      <c r="AO35" t="str">
        <f t="shared" si="24"/>
        <v>999911.316770307-9416.75979185943i</v>
      </c>
      <c r="AP35">
        <f t="shared" si="25"/>
        <v>-0.53957249382686423</v>
      </c>
      <c r="AQ35" t="str">
        <f t="shared" si="26"/>
        <v>1.0049905095757+0.00059694903718905i</v>
      </c>
      <c r="AR35">
        <f t="shared" si="27"/>
        <v>3.4032815302240817E-2</v>
      </c>
      <c r="AS35">
        <f t="shared" si="28"/>
        <v>179.42639469087089</v>
      </c>
    </row>
    <row r="36" spans="2:45" x14ac:dyDescent="0.25">
      <c r="B36" t="s">
        <v>262</v>
      </c>
      <c r="C36" t="s">
        <v>264</v>
      </c>
      <c r="D36">
        <f>Design!E43</f>
        <v>2.5</v>
      </c>
      <c r="E36" s="3" t="s">
        <v>64</v>
      </c>
      <c r="M36">
        <v>33</v>
      </c>
      <c r="N36" s="1">
        <f t="shared" si="11"/>
        <v>3.9264493539959986</v>
      </c>
      <c r="O36" s="2">
        <f t="shared" si="0"/>
        <v>999951.82534226496</v>
      </c>
      <c r="P36" s="2">
        <f t="shared" si="12"/>
        <v>119.99958155016014</v>
      </c>
      <c r="Q36" s="1">
        <f t="shared" si="13"/>
        <v>1.0049907031013434</v>
      </c>
      <c r="R36">
        <f t="shared" si="14"/>
        <v>4.3240884673225219E-2</v>
      </c>
      <c r="S36" s="1">
        <f t="shared" si="15"/>
        <v>1.0049896930473861</v>
      </c>
      <c r="T36" s="1">
        <f t="shared" si="16"/>
        <v>4.3232155018728152E-2</v>
      </c>
      <c r="U36" s="2">
        <f t="shared" si="1"/>
        <v>0.9999999998295046</v>
      </c>
      <c r="V36" s="16">
        <f t="shared" si="2"/>
        <v>8.6602318238552315E-15</v>
      </c>
      <c r="W36" s="1">
        <f t="shared" si="3"/>
        <v>5.4999999990622758E-15</v>
      </c>
      <c r="X36">
        <f t="shared" si="4"/>
        <v>1.394274004396953E-14</v>
      </c>
      <c r="Y36">
        <f t="shared" si="5"/>
        <v>1.2868566351522299E-14</v>
      </c>
      <c r="Z36">
        <f t="shared" si="6"/>
        <v>1.8217127307612125E-13</v>
      </c>
      <c r="AA36">
        <f t="shared" si="17"/>
        <v>1.8344378525664091E-13</v>
      </c>
      <c r="AB36" s="1">
        <f t="shared" si="29"/>
        <v>7.3242412745571128E-14</v>
      </c>
      <c r="AC36" s="1">
        <f>SUM($AB$3:AB36)</f>
        <v>1.9523260804952255E-12</v>
      </c>
      <c r="AD36" s="1">
        <f t="shared" si="18"/>
        <v>3.253876800825376E-12</v>
      </c>
      <c r="AE36" s="2">
        <f t="shared" si="19"/>
        <v>24.87598894464497</v>
      </c>
      <c r="AF36" s="1">
        <f t="shared" si="7"/>
        <v>9.7421071416711752E-7</v>
      </c>
      <c r="AG36" s="19">
        <f t="shared" si="8"/>
        <v>1.1146720861414747E-11</v>
      </c>
      <c r="AH36" s="19">
        <f t="shared" si="20"/>
        <v>0.49902354117690378</v>
      </c>
      <c r="AI36" s="19">
        <f t="shared" si="21"/>
        <v>0.99999999500976455</v>
      </c>
      <c r="AJ36" s="19">
        <f t="shared" si="9"/>
        <v>1.007845512033991E-8</v>
      </c>
      <c r="AK36" s="19">
        <f t="shared" si="10"/>
        <v>2.0040080163737385E-6</v>
      </c>
      <c r="AL36" s="19">
        <f t="shared" si="22"/>
        <v>498999.49838172027</v>
      </c>
      <c r="AM36" s="19">
        <f t="shared" si="23"/>
        <v>0.49899949838172025</v>
      </c>
      <c r="AO36" t="str">
        <f t="shared" si="24"/>
        <v>999903.653005328-9815.17763100253i</v>
      </c>
      <c r="AP36">
        <f t="shared" si="25"/>
        <v>-0.56240437787280395</v>
      </c>
      <c r="AQ36" t="str">
        <f t="shared" si="26"/>
        <v>1.00499051048971+0.000622210385904822i</v>
      </c>
      <c r="AR36">
        <f t="shared" si="27"/>
        <v>3.5472996167071537E-2</v>
      </c>
      <c r="AS36">
        <f t="shared" si="28"/>
        <v>179.40212262596012</v>
      </c>
    </row>
    <row r="37" spans="2:45" x14ac:dyDescent="0.25">
      <c r="B37" t="s">
        <v>263</v>
      </c>
      <c r="C37" t="s">
        <v>265</v>
      </c>
      <c r="D37">
        <f>Design!E44</f>
        <v>-2.5</v>
      </c>
      <c r="E37" s="3" t="s">
        <v>64</v>
      </c>
      <c r="G37" s="3"/>
      <c r="H37" s="3"/>
      <c r="M37">
        <v>34</v>
      </c>
      <c r="N37" s="1">
        <f t="shared" si="11"/>
        <v>4.0926065973001089</v>
      </c>
      <c r="O37" s="2">
        <f t="shared" si="0"/>
        <v>999947.66214428726</v>
      </c>
      <c r="P37" s="2">
        <f t="shared" si="12"/>
        <v>119.99954538726456</v>
      </c>
      <c r="Q37" s="1">
        <f t="shared" si="13"/>
        <v>1.0049907207409217</v>
      </c>
      <c r="R37">
        <f t="shared" si="14"/>
        <v>4.3241037127798247E-2</v>
      </c>
      <c r="S37" s="1">
        <f t="shared" si="15"/>
        <v>1.0049897106827237</v>
      </c>
      <c r="T37" s="1">
        <f t="shared" si="16"/>
        <v>4.3232307436803813E-2</v>
      </c>
      <c r="U37" s="2">
        <f t="shared" si="1"/>
        <v>0.99999999981476895</v>
      </c>
      <c r="V37" s="16">
        <f t="shared" si="2"/>
        <v>8.6602319758230702E-15</v>
      </c>
      <c r="W37" s="1">
        <f t="shared" si="3"/>
        <v>5.4999999989812298E-15</v>
      </c>
      <c r="X37">
        <f t="shared" si="4"/>
        <v>1.3942740043764074E-14</v>
      </c>
      <c r="Y37">
        <f t="shared" si="5"/>
        <v>1.2868566351332672E-14</v>
      </c>
      <c r="Z37">
        <f t="shared" si="6"/>
        <v>1.8217127307343683E-13</v>
      </c>
      <c r="AA37">
        <f t="shared" si="17"/>
        <v>1.8344378526111803E-13</v>
      </c>
      <c r="AB37" s="1">
        <f t="shared" si="29"/>
        <v>7.4776071055793271E-14</v>
      </c>
      <c r="AC37" s="1">
        <f>SUM($AB$3:AB37)</f>
        <v>2.0271021515510187E-12</v>
      </c>
      <c r="AD37" s="1">
        <f t="shared" si="18"/>
        <v>3.3785035859183647E-12</v>
      </c>
      <c r="AE37" s="2">
        <f t="shared" si="19"/>
        <v>24.712756157818561</v>
      </c>
      <c r="AF37" s="1">
        <f t="shared" si="7"/>
        <v>1.0115239736239584E-6</v>
      </c>
      <c r="AG37" s="19">
        <f t="shared" si="8"/>
        <v>1.1614701503030979E-11</v>
      </c>
      <c r="AH37" s="19">
        <f t="shared" si="20"/>
        <v>0.49902561880989305</v>
      </c>
      <c r="AI37" s="19">
        <f t="shared" si="21"/>
        <v>0.9999999950097439</v>
      </c>
      <c r="AJ37" s="19">
        <f t="shared" si="9"/>
        <v>1.0085121299981644E-8</v>
      </c>
      <c r="AK37" s="19">
        <f t="shared" si="10"/>
        <v>2.0040080164032682E-6</v>
      </c>
      <c r="AL37" s="19">
        <f t="shared" si="22"/>
        <v>498999.49837061937</v>
      </c>
      <c r="AM37" s="19">
        <f t="shared" si="23"/>
        <v>0.49899949837061935</v>
      </c>
      <c r="AO37" t="str">
        <f t="shared" si="24"/>
        <v>999895.327027826-10230.4455300091i</v>
      </c>
      <c r="AP37">
        <f t="shared" si="25"/>
        <v>-0.58620225833405049</v>
      </c>
      <c r="AQ37" t="str">
        <f t="shared" si="26"/>
        <v>1.00499051148271+0.000648540729959016i</v>
      </c>
      <c r="AR37">
        <f t="shared" si="27"/>
        <v>3.6974121731827084E-2</v>
      </c>
      <c r="AS37">
        <f t="shared" si="28"/>
        <v>179.37682361993413</v>
      </c>
    </row>
    <row r="38" spans="2:45" x14ac:dyDescent="0.25">
      <c r="B38" s="6" t="s">
        <v>111</v>
      </c>
      <c r="C38" s="6"/>
      <c r="D38" s="6"/>
      <c r="E38" s="6"/>
      <c r="M38">
        <v>35</v>
      </c>
      <c r="N38" s="1">
        <f t="shared" si="11"/>
        <v>4.2657951880159271</v>
      </c>
      <c r="O38" s="2">
        <f t="shared" si="0"/>
        <v>999943.13919826201</v>
      </c>
      <c r="P38" s="2">
        <f t="shared" si="12"/>
        <v>119.99950609930946</v>
      </c>
      <c r="Q38" s="1">
        <f t="shared" si="13"/>
        <v>1.0049907399050209</v>
      </c>
      <c r="R38">
        <f t="shared" si="14"/>
        <v>4.324120275843106E-2</v>
      </c>
      <c r="S38" s="1">
        <f t="shared" si="15"/>
        <v>1.0049897298422157</v>
      </c>
      <c r="T38" s="1">
        <f t="shared" si="16"/>
        <v>4.3232473027784116E-2</v>
      </c>
      <c r="U38" s="2">
        <f t="shared" si="1"/>
        <v>0.99999999979876042</v>
      </c>
      <c r="V38" s="16">
        <f t="shared" si="2"/>
        <v>8.660232140924905E-15</v>
      </c>
      <c r="W38" s="1">
        <f t="shared" si="3"/>
        <v>5.4999999988931826E-15</v>
      </c>
      <c r="X38">
        <f t="shared" si="4"/>
        <v>1.3942740043540871E-14</v>
      </c>
      <c r="Y38">
        <f t="shared" si="5"/>
        <v>1.2868566351126666E-14</v>
      </c>
      <c r="Z38">
        <f t="shared" si="6"/>
        <v>1.8217127307052054E-13</v>
      </c>
      <c r="AA38">
        <f t="shared" si="17"/>
        <v>1.8344378526598223E-13</v>
      </c>
      <c r="AB38" s="1">
        <f t="shared" si="29"/>
        <v>7.6341843379414689E-14</v>
      </c>
      <c r="AC38" s="1">
        <f>SUM($AB$3:AB38)</f>
        <v>2.1034439949304334E-12</v>
      </c>
      <c r="AD38" s="1">
        <f t="shared" si="18"/>
        <v>3.5057399915507224E-12</v>
      </c>
      <c r="AE38" s="2">
        <f t="shared" si="19"/>
        <v>24.552202971475619</v>
      </c>
      <c r="AF38" s="1">
        <f t="shared" si="7"/>
        <v>1.0496185534702862E-6</v>
      </c>
      <c r="AG38" s="19">
        <f t="shared" si="8"/>
        <v>1.2102635811372095E-11</v>
      </c>
      <c r="AH38" s="19">
        <f t="shared" si="20"/>
        <v>0.49902787599381038</v>
      </c>
      <c r="AI38" s="19">
        <f t="shared" si="21"/>
        <v>0.99999999500972125</v>
      </c>
      <c r="AJ38" s="19">
        <f t="shared" si="9"/>
        <v>1.0092358617969859E-8</v>
      </c>
      <c r="AK38" s="19">
        <f t="shared" si="10"/>
        <v>2.0040080164353496E-6</v>
      </c>
      <c r="AL38" s="19">
        <f t="shared" si="22"/>
        <v>498999.49835856032</v>
      </c>
      <c r="AM38" s="19">
        <f t="shared" si="23"/>
        <v>0.49899949835856033</v>
      </c>
      <c r="AO38" t="str">
        <f t="shared" si="24"/>
        <v>999886.281629675-10663.2752218475i</v>
      </c>
      <c r="AP38">
        <f t="shared" si="25"/>
        <v>-0.61100698851333923</v>
      </c>
      <c r="AQ38" t="str">
        <f t="shared" si="26"/>
        <v>1.00499051256154+0.000675985306486095i</v>
      </c>
      <c r="AR38">
        <f t="shared" si="27"/>
        <v>3.8538771012640256E-2</v>
      </c>
      <c r="AS38">
        <f t="shared" si="28"/>
        <v>179.35045424047402</v>
      </c>
    </row>
    <row r="39" spans="2:45" ht="18" x14ac:dyDescent="0.35">
      <c r="B39" t="s">
        <v>17</v>
      </c>
      <c r="C39" t="s">
        <v>19</v>
      </c>
      <c r="D39" s="9">
        <f>Design!E28*1000</f>
        <v>499000</v>
      </c>
      <c r="E39" s="3" t="s">
        <v>113</v>
      </c>
      <c r="F39" s="6"/>
      <c r="M39">
        <v>36</v>
      </c>
      <c r="N39" s="1">
        <f t="shared" si="11"/>
        <v>4.4463126746910868</v>
      </c>
      <c r="O39" s="2">
        <f t="shared" si="0"/>
        <v>999938.22542336525</v>
      </c>
      <c r="P39" s="2">
        <f t="shared" si="12"/>
        <v>119.99946341627111</v>
      </c>
      <c r="Q39" s="1">
        <f t="shared" si="13"/>
        <v>1.0049907607253803</v>
      </c>
      <c r="R39">
        <f t="shared" si="14"/>
        <v>4.3241382703713374E-2</v>
      </c>
      <c r="S39" s="1">
        <f t="shared" si="15"/>
        <v>1.0049897506575698</v>
      </c>
      <c r="T39" s="1">
        <f t="shared" si="16"/>
        <v>4.3232652929987403E-2</v>
      </c>
      <c r="U39" s="2">
        <f t="shared" si="1"/>
        <v>0.99999999978136778</v>
      </c>
      <c r="V39" s="16">
        <f t="shared" si="2"/>
        <v>8.6602323202956922E-15</v>
      </c>
      <c r="W39" s="1">
        <f t="shared" si="3"/>
        <v>5.499999998797523E-15</v>
      </c>
      <c r="X39">
        <f t="shared" si="4"/>
        <v>1.394274004329837E-14</v>
      </c>
      <c r="Y39">
        <f t="shared" si="5"/>
        <v>1.2868566350902847E-14</v>
      </c>
      <c r="Z39">
        <f t="shared" si="6"/>
        <v>1.821712730673521E-13</v>
      </c>
      <c r="AA39">
        <f t="shared" si="17"/>
        <v>1.8344378527126674E-13</v>
      </c>
      <c r="AB39" s="1">
        <f t="shared" si="29"/>
        <v>7.7940402167317257E-14</v>
      </c>
      <c r="AC39" s="1">
        <f>SUM($AB$3:AB39)</f>
        <v>2.1813843970977506E-12</v>
      </c>
      <c r="AD39" s="1">
        <f t="shared" si="18"/>
        <v>3.6356406618295847E-12</v>
      </c>
      <c r="AE39" s="2">
        <f t="shared" si="19"/>
        <v>24.394190479738672</v>
      </c>
      <c r="AF39" s="1">
        <f t="shared" si="7"/>
        <v>1.0885108141517776E-6</v>
      </c>
      <c r="AG39" s="19">
        <f t="shared" si="8"/>
        <v>1.2611362214805762E-11</v>
      </c>
      <c r="AH39" s="19">
        <f t="shared" si="20"/>
        <v>0.49903032824468929</v>
      </c>
      <c r="AI39" s="19">
        <f t="shared" si="21"/>
        <v>0.99999999500969683</v>
      </c>
      <c r="AJ39" s="19">
        <f t="shared" si="9"/>
        <v>1.0100215548113351E-8</v>
      </c>
      <c r="AK39" s="19">
        <f t="shared" si="10"/>
        <v>2.0040080164702041E-6</v>
      </c>
      <c r="AL39" s="19">
        <f t="shared" si="22"/>
        <v>498999.49834546045</v>
      </c>
      <c r="AM39" s="19">
        <f t="shared" si="23"/>
        <v>0.49899949834546048</v>
      </c>
      <c r="AO39" t="str">
        <f t="shared" si="24"/>
        <v>999876.454662829-11114.4083837313i</v>
      </c>
      <c r="AP39">
        <f t="shared" si="25"/>
        <v>-0.63686114718684206</v>
      </c>
      <c r="AQ39" t="str">
        <f t="shared" si="26"/>
        <v>1.0049905137336+0.000704591266939723i</v>
      </c>
      <c r="AR39">
        <f t="shared" si="27"/>
        <v>4.0169632162064005E-2</v>
      </c>
      <c r="AS39">
        <f t="shared" si="28"/>
        <v>179.32296922065109</v>
      </c>
    </row>
    <row r="40" spans="2:45" ht="18" x14ac:dyDescent="0.35">
      <c r="B40" t="s">
        <v>18</v>
      </c>
      <c r="C40" t="s">
        <v>20</v>
      </c>
      <c r="D40" s="9">
        <f>Design!E29*0.000000000001</f>
        <v>1.5000000000000001E-12</v>
      </c>
      <c r="E40" s="3" t="s">
        <v>114</v>
      </c>
      <c r="M40">
        <v>37</v>
      </c>
      <c r="N40" s="1">
        <f t="shared" si="11"/>
        <v>4.63446919736288</v>
      </c>
      <c r="O40" s="2">
        <f t="shared" si="0"/>
        <v>999932.88705450925</v>
      </c>
      <c r="P40" s="2">
        <f t="shared" si="12"/>
        <v>119.99941704480005</v>
      </c>
      <c r="Q40" s="1">
        <f t="shared" si="13"/>
        <v>1.0049907833451557</v>
      </c>
      <c r="R40">
        <f t="shared" si="14"/>
        <v>4.3241578200904102E-2</v>
      </c>
      <c r="S40" s="1">
        <f t="shared" si="15"/>
        <v>1.0049897732719073</v>
      </c>
      <c r="T40" s="1">
        <f t="shared" si="16"/>
        <v>4.3232848380376367E-2</v>
      </c>
      <c r="U40" s="2">
        <f t="shared" si="1"/>
        <v>0.99999999976247333</v>
      </c>
      <c r="V40" s="16">
        <f t="shared" si="2"/>
        <v>8.66023251516874E-15</v>
      </c>
      <c r="W40" s="1">
        <f t="shared" si="3"/>
        <v>5.4999999986936032E-15</v>
      </c>
      <c r="X40">
        <f t="shared" si="4"/>
        <v>1.394274004303493E-14</v>
      </c>
      <c r="Y40">
        <f t="shared" si="5"/>
        <v>1.2868566350659703E-14</v>
      </c>
      <c r="Z40">
        <f t="shared" si="6"/>
        <v>1.8217127306391009E-13</v>
      </c>
      <c r="AA40">
        <f t="shared" si="17"/>
        <v>1.8344378527700821E-13</v>
      </c>
      <c r="AB40" s="1">
        <f t="shared" si="29"/>
        <v>7.9572433951160422E-14</v>
      </c>
      <c r="AC40" s="1">
        <f>SUM($AB$3:AB40)</f>
        <v>2.2609568310489112E-12</v>
      </c>
      <c r="AD40" s="1">
        <f t="shared" si="18"/>
        <v>3.7682613850815189E-12</v>
      </c>
      <c r="AE40" s="2">
        <f t="shared" si="19"/>
        <v>24.238589800401531</v>
      </c>
      <c r="AF40" s="1">
        <f t="shared" si="7"/>
        <v>1.1282174586934067E-6</v>
      </c>
      <c r="AG40" s="19">
        <f t="shared" si="8"/>
        <v>1.3141754849037803E-11</v>
      </c>
      <c r="AH40" s="19">
        <f t="shared" si="20"/>
        <v>0.49903299241922716</v>
      </c>
      <c r="AI40" s="19">
        <f t="shared" si="21"/>
        <v>0.99999999500967018</v>
      </c>
      <c r="AJ40" s="19">
        <f t="shared" si="9"/>
        <v>1.0108744597145424E-8</v>
      </c>
      <c r="AK40" s="19">
        <f t="shared" si="10"/>
        <v>2.0040080165080708E-6</v>
      </c>
      <c r="AL40" s="19">
        <f t="shared" si="22"/>
        <v>498999.49833123002</v>
      </c>
      <c r="AM40" s="19">
        <f t="shared" si="23"/>
        <v>0.49899949833123003</v>
      </c>
      <c r="AO40" t="str">
        <f t="shared" si="24"/>
        <v>999865.778613166-11584.6178811999i</v>
      </c>
      <c r="AP40">
        <f t="shared" si="25"/>
        <v>-0.6638091111806077</v>
      </c>
      <c r="AQ40" t="str">
        <f t="shared" si="26"/>
        <v>1.00499051500696+0.00073440775810183i</v>
      </c>
      <c r="AR40">
        <f t="shared" si="27"/>
        <v>4.1869507087320998E-2</v>
      </c>
      <c r="AS40">
        <f t="shared" si="28"/>
        <v>179.29432138173209</v>
      </c>
    </row>
    <row r="41" spans="2:45" ht="18.75" x14ac:dyDescent="0.3">
      <c r="B41" s="8" t="s">
        <v>49</v>
      </c>
      <c r="C41" s="8"/>
      <c r="D41" s="8"/>
      <c r="E41" s="8"/>
      <c r="G41" s="6"/>
      <c r="H41" s="6"/>
      <c r="M41">
        <v>38</v>
      </c>
      <c r="N41" s="1">
        <f t="shared" si="11"/>
        <v>4.8305880203977258</v>
      </c>
      <c r="O41" s="2">
        <f t="shared" si="0"/>
        <v>999927.08741069783</v>
      </c>
      <c r="P41" s="2">
        <f t="shared" si="12"/>
        <v>119.99936666620681</v>
      </c>
      <c r="Q41" s="1">
        <f t="shared" si="13"/>
        <v>1.0049908079198582</v>
      </c>
      <c r="R41">
        <f t="shared" si="14"/>
        <v>4.3241790594047091E-2</v>
      </c>
      <c r="S41" s="1">
        <f t="shared" si="15"/>
        <v>1.0049897978407019</v>
      </c>
      <c r="T41" s="1">
        <f t="shared" si="16"/>
        <v>4.3233060722671884E-2</v>
      </c>
      <c r="U41" s="2">
        <f t="shared" si="1"/>
        <v>0.99999999974194476</v>
      </c>
      <c r="V41" s="16">
        <f t="shared" si="2"/>
        <v>8.660232726883804E-15</v>
      </c>
      <c r="W41" s="1">
        <f t="shared" si="3"/>
        <v>5.4999999985806967E-15</v>
      </c>
      <c r="X41">
        <f t="shared" si="4"/>
        <v>1.3942740042748704E-14</v>
      </c>
      <c r="Y41">
        <f t="shared" si="5"/>
        <v>1.2868566350395529E-14</v>
      </c>
      <c r="Z41">
        <f t="shared" si="6"/>
        <v>1.8217127306017036E-13</v>
      </c>
      <c r="AA41">
        <f t="shared" si="17"/>
        <v>1.8344378528324564E-13</v>
      </c>
      <c r="AB41" s="1">
        <f t="shared" si="29"/>
        <v>8.1238639638223335E-14</v>
      </c>
      <c r="AC41" s="1">
        <f>SUM($AB$3:AB41)</f>
        <v>2.3421954706871345E-12</v>
      </c>
      <c r="AD41" s="1">
        <f t="shared" si="18"/>
        <v>3.9036591178118908E-12</v>
      </c>
      <c r="AE41" s="2">
        <f t="shared" si="19"/>
        <v>24.085281135762816</v>
      </c>
      <c r="AF41" s="1">
        <f t="shared" si="7"/>
        <v>1.1687555398728801E-6</v>
      </c>
      <c r="AG41" s="19">
        <f t="shared" si="8"/>
        <v>1.3694725060624337E-11</v>
      </c>
      <c r="AH41" s="19">
        <f t="shared" si="20"/>
        <v>0.49903588683059663</v>
      </c>
      <c r="AI41" s="19">
        <f t="shared" si="21"/>
        <v>0.99999999500964121</v>
      </c>
      <c r="AJ41" s="19">
        <f t="shared" si="9"/>
        <v>1.0118002626030776E-8</v>
      </c>
      <c r="AK41" s="19">
        <f t="shared" si="10"/>
        <v>2.0040080165492099E-6</v>
      </c>
      <c r="AL41" s="19">
        <f t="shared" si="22"/>
        <v>498999.49831577198</v>
      </c>
      <c r="AM41" s="19">
        <f t="shared" si="23"/>
        <v>0.49899949831577201</v>
      </c>
      <c r="AO41" t="str">
        <f t="shared" si="24"/>
        <v>999854.180137641-12074.7090617937i</v>
      </c>
      <c r="AP41">
        <f t="shared" si="25"/>
        <v>-0.69189713095991801</v>
      </c>
      <c r="AQ41" t="str">
        <f t="shared" si="26"/>
        <v>1.00499051639037+0.000765486006519771i</v>
      </c>
      <c r="AR41">
        <f t="shared" si="27"/>
        <v>4.3641316263973703E-2</v>
      </c>
      <c r="AS41">
        <f t="shared" si="28"/>
        <v>179.26446155277611</v>
      </c>
    </row>
    <row r="42" spans="2:45" ht="15.75" x14ac:dyDescent="0.25">
      <c r="B42" s="7" t="s">
        <v>47</v>
      </c>
      <c r="C42" s="7" t="s">
        <v>48</v>
      </c>
      <c r="D42" s="7" t="s">
        <v>45</v>
      </c>
      <c r="E42" s="7" t="s">
        <v>46</v>
      </c>
      <c r="F42" s="6"/>
      <c r="M42">
        <v>39</v>
      </c>
      <c r="N42" s="1">
        <f t="shared" si="11"/>
        <v>5.0350060878790481</v>
      </c>
      <c r="O42" s="2">
        <f t="shared" si="0"/>
        <v>999920.78664342524</v>
      </c>
      <c r="P42" s="2">
        <f t="shared" si="12"/>
        <v>119.99931193427457</v>
      </c>
      <c r="Q42" s="1">
        <f t="shared" si="13"/>
        <v>1.0049908346184511</v>
      </c>
      <c r="R42">
        <f t="shared" si="14"/>
        <v>4.3242021343449427E-2</v>
      </c>
      <c r="S42" s="1">
        <f t="shared" si="15"/>
        <v>1.0049898245328763</v>
      </c>
      <c r="T42" s="1">
        <f t="shared" si="16"/>
        <v>4.3233291416833242E-2</v>
      </c>
      <c r="U42" s="2">
        <f t="shared" si="1"/>
        <v>0.99999999971964137</v>
      </c>
      <c r="V42" s="16">
        <f t="shared" si="2"/>
        <v>8.6602329568965299E-15</v>
      </c>
      <c r="W42" s="1">
        <f t="shared" si="3"/>
        <v>5.499999998458028E-15</v>
      </c>
      <c r="X42">
        <f t="shared" si="4"/>
        <v>1.3942740042437735E-14</v>
      </c>
      <c r="Y42">
        <f t="shared" si="5"/>
        <v>1.2868566350108516E-14</v>
      </c>
      <c r="Z42">
        <f t="shared" si="6"/>
        <v>1.8217127305610733E-13</v>
      </c>
      <c r="AA42">
        <f t="shared" si="17"/>
        <v>1.8344378529002207E-13</v>
      </c>
      <c r="AB42" s="1">
        <f t="shared" si="29"/>
        <v>8.2939734812426094E-14</v>
      </c>
      <c r="AC42" s="1">
        <f>SUM($AB$3:AB42)</f>
        <v>2.4251352054995607E-12</v>
      </c>
      <c r="AD42" s="1">
        <f t="shared" si="18"/>
        <v>4.0418920091659349E-12</v>
      </c>
      <c r="AE42" s="2">
        <f t="shared" si="19"/>
        <v>23.934152940987595</v>
      </c>
      <c r="AF42" s="1">
        <f t="shared" si="7"/>
        <v>1.2101424675442808E-6</v>
      </c>
      <c r="AG42" s="19">
        <f t="shared" si="8"/>
        <v>1.427122297422356E-11</v>
      </c>
      <c r="AH42" s="19">
        <f t="shared" si="20"/>
        <v>0.49903903137425293</v>
      </c>
      <c r="AI42" s="19">
        <f t="shared" si="21"/>
        <v>0.99999999500960979</v>
      </c>
      <c r="AJ42" s="19">
        <f t="shared" si="9"/>
        <v>1.0128051194394529E-8</v>
      </c>
      <c r="AK42" s="19">
        <f t="shared" si="10"/>
        <v>2.0040080165939044E-6</v>
      </c>
      <c r="AL42" s="19">
        <f t="shared" si="22"/>
        <v>498999.49829898018</v>
      </c>
      <c r="AM42" s="19">
        <f t="shared" si="23"/>
        <v>0.49899949829898016</v>
      </c>
      <c r="AO42" t="str">
        <f t="shared" si="24"/>
        <v>999841.579561606-12585.5211000182i</v>
      </c>
      <c r="AP42">
        <f t="shared" si="25"/>
        <v>-0.72117340935128238</v>
      </c>
      <c r="AQ42" t="str">
        <f t="shared" si="26"/>
        <v>1.00499051789335+0.000797879406516643i</v>
      </c>
      <c r="AR42">
        <f t="shared" si="27"/>
        <v>4.5488103753275194E-2</v>
      </c>
      <c r="AS42">
        <f t="shared" si="28"/>
        <v>179.23333848689543</v>
      </c>
    </row>
    <row r="43" spans="2:45" x14ac:dyDescent="0.25">
      <c r="B43" s="6" t="s">
        <v>106</v>
      </c>
      <c r="C43" s="6"/>
      <c r="D43" s="6"/>
      <c r="E43" s="6"/>
      <c r="M43">
        <v>40</v>
      </c>
      <c r="N43" s="1">
        <f t="shared" si="11"/>
        <v>5.2480746024977263</v>
      </c>
      <c r="O43" s="2">
        <f t="shared" si="0"/>
        <v>999913.94146340305</v>
      </c>
      <c r="P43" s="2">
        <f t="shared" si="12"/>
        <v>119.99925247288269</v>
      </c>
      <c r="Q43" s="1">
        <f t="shared" si="13"/>
        <v>1.0049908636244806</v>
      </c>
      <c r="R43">
        <f t="shared" si="14"/>
        <v>4.32422720354552E-2</v>
      </c>
      <c r="S43" s="1">
        <f t="shared" si="15"/>
        <v>1.0049898535319328</v>
      </c>
      <c r="T43" s="1">
        <f t="shared" si="16"/>
        <v>4.3233542048824215E-2</v>
      </c>
      <c r="U43" s="2">
        <f t="shared" si="1"/>
        <v>0.99999999969541131</v>
      </c>
      <c r="V43" s="16">
        <f t="shared" si="2"/>
        <v>8.6602332067881987E-15</v>
      </c>
      <c r="W43" s="1">
        <f t="shared" si="3"/>
        <v>5.4999999983247626E-15</v>
      </c>
      <c r="X43">
        <f t="shared" si="4"/>
        <v>1.3942740042099901E-14</v>
      </c>
      <c r="Y43">
        <f t="shared" si="5"/>
        <v>1.2868566349796711E-14</v>
      </c>
      <c r="Z43">
        <f t="shared" si="6"/>
        <v>1.821712730516933E-13</v>
      </c>
      <c r="AA43">
        <f t="shared" si="17"/>
        <v>1.8344378529738427E-13</v>
      </c>
      <c r="AB43" s="1">
        <f t="shared" si="29"/>
        <v>8.4676450041648392E-14</v>
      </c>
      <c r="AC43" s="1">
        <f>SUM($AB$3:AB43)</f>
        <v>2.5098116555412093E-12</v>
      </c>
      <c r="AD43" s="1">
        <f t="shared" si="18"/>
        <v>4.1830194259020156E-12</v>
      </c>
      <c r="AE43" s="2">
        <f t="shared" si="19"/>
        <v>23.785101185552865</v>
      </c>
      <c r="AF43" s="1">
        <f t="shared" si="7"/>
        <v>1.2523960161150635E-6</v>
      </c>
      <c r="AG43" s="19">
        <f t="shared" si="8"/>
        <v>1.4872239126298049E-11</v>
      </c>
      <c r="AH43" s="19">
        <f t="shared" si="20"/>
        <v>0.49904244766460509</v>
      </c>
      <c r="AI43" s="19">
        <f t="shared" si="21"/>
        <v>0.99999999500957548</v>
      </c>
      <c r="AJ43" s="19">
        <f t="shared" si="9"/>
        <v>1.0138956929305175E-8</v>
      </c>
      <c r="AK43" s="19">
        <f t="shared" si="10"/>
        <v>2.0040080166424614E-6</v>
      </c>
      <c r="AL43" s="19">
        <f t="shared" si="22"/>
        <v>498999.49828074017</v>
      </c>
      <c r="AM43" s="19">
        <f t="shared" si="23"/>
        <v>0.49899949828074019</v>
      </c>
      <c r="AO43" t="str">
        <f t="shared" si="24"/>
        <v>999827.890332878-13117.9283953121i</v>
      </c>
      <c r="AP43">
        <f t="shared" si="25"/>
        <v>-0.75168818352095723</v>
      </c>
      <c r="AQ43" t="str">
        <f t="shared" si="26"/>
        <v>1.00499051952622+0.000831643611925982i</v>
      </c>
      <c r="AR43">
        <f t="shared" si="27"/>
        <v>4.7413042431824128E-2</v>
      </c>
      <c r="AS43">
        <f t="shared" si="28"/>
        <v>179.2008987740472</v>
      </c>
    </row>
    <row r="44" spans="2:45" ht="18" x14ac:dyDescent="0.35">
      <c r="B44" t="s">
        <v>79</v>
      </c>
      <c r="C44" t="s">
        <v>126</v>
      </c>
      <c r="D44" s="10">
        <f>1/(2*PI()*D39*D40)</f>
        <v>212631.85449819017</v>
      </c>
      <c r="E44" s="3" t="s">
        <v>33</v>
      </c>
      <c r="G44" s="6"/>
      <c r="H44" s="6"/>
      <c r="M44">
        <v>41</v>
      </c>
      <c r="N44" s="1">
        <f t="shared" si="11"/>
        <v>5.4701596289397161</v>
      </c>
      <c r="O44" s="2">
        <f t="shared" si="0"/>
        <v>999906.50484375667</v>
      </c>
      <c r="P44" s="2">
        <f t="shared" si="12"/>
        <v>119.99918787342564</v>
      </c>
      <c r="Q44" s="1">
        <f t="shared" si="13"/>
        <v>1.0049908951373707</v>
      </c>
      <c r="R44">
        <f t="shared" si="14"/>
        <v>4.3242544393633751E-2</v>
      </c>
      <c r="S44" s="1">
        <f t="shared" si="15"/>
        <v>1.0049898850372472</v>
      </c>
      <c r="T44" s="1">
        <f t="shared" si="16"/>
        <v>4.3233814341801374E-2</v>
      </c>
      <c r="U44" s="2">
        <f t="shared" si="1"/>
        <v>0.99999999966908759</v>
      </c>
      <c r="V44" s="16">
        <f t="shared" si="2"/>
        <v>8.6602334782768802E-15</v>
      </c>
      <c r="W44" s="1">
        <f t="shared" si="3"/>
        <v>5.4999999981799822E-15</v>
      </c>
      <c r="X44">
        <f t="shared" si="4"/>
        <v>1.3942740041732877E-14</v>
      </c>
      <c r="Y44">
        <f t="shared" si="5"/>
        <v>1.2868566349457962E-14</v>
      </c>
      <c r="Z44">
        <f t="shared" si="6"/>
        <v>1.8217127304689788E-13</v>
      </c>
      <c r="AA44">
        <f t="shared" si="17"/>
        <v>1.8344378530538289E-13</v>
      </c>
      <c r="AB44" s="1">
        <f t="shared" si="29"/>
        <v>8.6449531191489007E-14</v>
      </c>
      <c r="AC44" s="1">
        <f>SUM($AB$3:AB44)</f>
        <v>2.5962611867326983E-12</v>
      </c>
      <c r="AD44" s="1">
        <f t="shared" si="18"/>
        <v>4.3271019778878308E-12</v>
      </c>
      <c r="AE44" s="2">
        <f t="shared" si="19"/>
        <v>23.638028695546662</v>
      </c>
      <c r="AF44" s="1">
        <f t="shared" si="7"/>
        <v>1.2955343321796165E-6</v>
      </c>
      <c r="AG44" s="19">
        <f t="shared" si="8"/>
        <v>1.5498806168095854E-11</v>
      </c>
      <c r="AH44" s="19">
        <f t="shared" si="20"/>
        <v>0.49904615918348144</v>
      </c>
      <c r="AI44" s="19">
        <f t="shared" si="21"/>
        <v>0.9999999950095384</v>
      </c>
      <c r="AJ44" s="19">
        <f t="shared" si="9"/>
        <v>1.0150791919630383E-8</v>
      </c>
      <c r="AK44" s="19">
        <f t="shared" si="10"/>
        <v>2.0040080166952155E-6</v>
      </c>
      <c r="AL44" s="19">
        <f t="shared" si="22"/>
        <v>498999.49826092692</v>
      </c>
      <c r="AM44" s="19">
        <f t="shared" si="23"/>
        <v>0.49899949826092693</v>
      </c>
      <c r="AO44" t="str">
        <f t="shared" si="24"/>
        <v>999813.018428858-13672.8420247448i</v>
      </c>
      <c r="AP44">
        <f t="shared" si="25"/>
        <v>-0.78349381033785648</v>
      </c>
      <c r="AQ44" t="str">
        <f t="shared" si="26"/>
        <v>1.00499052130021+0.000866836631708414i</v>
      </c>
      <c r="AR44">
        <f t="shared" si="27"/>
        <v>4.9419439442497548E-2</v>
      </c>
      <c r="AS44">
        <f t="shared" si="28"/>
        <v>179.16708675021965</v>
      </c>
    </row>
    <row r="45" spans="2:45" ht="18" x14ac:dyDescent="0.35">
      <c r="B45" t="s">
        <v>78</v>
      </c>
      <c r="C45" t="s">
        <v>127</v>
      </c>
      <c r="D45" s="10">
        <f>(D52+D39)/(2*PI()*D52*D39*(D40+D53))</f>
        <v>6158.2995260931275</v>
      </c>
      <c r="E45" s="3" t="s">
        <v>33</v>
      </c>
      <c r="M45">
        <v>42</v>
      </c>
      <c r="N45" s="1">
        <f t="shared" si="11"/>
        <v>5.7016427228074757</v>
      </c>
      <c r="O45" s="2">
        <f t="shared" si="0"/>
        <v>999898.42569767137</v>
      </c>
      <c r="P45" s="2">
        <f t="shared" si="12"/>
        <v>119.99911769200924</v>
      </c>
      <c r="Q45" s="1">
        <f t="shared" si="13"/>
        <v>1.0049909293737833</v>
      </c>
      <c r="R45">
        <f t="shared" si="14"/>
        <v>4.3242840290539653E-2</v>
      </c>
      <c r="S45" s="1">
        <f t="shared" si="15"/>
        <v>1.0049899192654292</v>
      </c>
      <c r="T45" s="1">
        <f t="shared" si="16"/>
        <v>4.3234110167870182E-2</v>
      </c>
      <c r="U45" s="2">
        <f t="shared" si="1"/>
        <v>0.99999999964048802</v>
      </c>
      <c r="V45" s="16">
        <f t="shared" si="2"/>
        <v>8.6602337732291501E-15</v>
      </c>
      <c r="W45" s="1">
        <f t="shared" si="3"/>
        <v>5.4999999980226841E-15</v>
      </c>
      <c r="X45">
        <f t="shared" si="4"/>
        <v>1.3942740041334121E-14</v>
      </c>
      <c r="Y45">
        <f t="shared" si="5"/>
        <v>1.2868566349089927E-14</v>
      </c>
      <c r="Z45">
        <f t="shared" si="6"/>
        <v>1.8217127304168787E-13</v>
      </c>
      <c r="AA45">
        <f t="shared" si="17"/>
        <v>1.8344378531407263E-13</v>
      </c>
      <c r="AB45" s="1">
        <f t="shared" si="29"/>
        <v>8.8259739745590796E-14</v>
      </c>
      <c r="AC45" s="1">
        <f>SUM($AB$3:AB45)</f>
        <v>2.684520926478289E-12</v>
      </c>
      <c r="AD45" s="1">
        <f t="shared" si="18"/>
        <v>4.474201544130482E-12</v>
      </c>
      <c r="AE45" s="2">
        <f t="shared" si="19"/>
        <v>23.492844566425454</v>
      </c>
      <c r="AF45" s="1">
        <f t="shared" si="7"/>
        <v>1.3395759423126662E-6</v>
      </c>
      <c r="AG45" s="19">
        <f t="shared" si="8"/>
        <v>1.6152000640852381E-11</v>
      </c>
      <c r="AH45" s="19">
        <f t="shared" si="20"/>
        <v>0.49905019144141238</v>
      </c>
      <c r="AI45" s="19">
        <f t="shared" si="21"/>
        <v>0.99999999500949821</v>
      </c>
      <c r="AJ45" s="19">
        <f t="shared" si="9"/>
        <v>1.0163634137153962E-8</v>
      </c>
      <c r="AK45" s="19">
        <f t="shared" si="10"/>
        <v>2.0040080167525291E-6</v>
      </c>
      <c r="AL45" s="19">
        <f t="shared" si="22"/>
        <v>498999.49823940499</v>
      </c>
      <c r="AM45" s="19">
        <f t="shared" si="23"/>
        <v>0.49899949823940498</v>
      </c>
      <c r="AO45" t="str">
        <f t="shared" si="24"/>
        <v>999796.861712682-14251.2112521747i</v>
      </c>
      <c r="AP45">
        <f t="shared" si="25"/>
        <v>-0.81664485525287667</v>
      </c>
      <c r="AQ45" t="str">
        <f t="shared" si="26"/>
        <v>1.00499052322752+0.000903518929614584i</v>
      </c>
      <c r="AR45">
        <f t="shared" si="27"/>
        <v>5.1510741876030858E-2</v>
      </c>
      <c r="AS45">
        <f t="shared" si="28"/>
        <v>179.13184440287108</v>
      </c>
    </row>
    <row r="46" spans="2:45" ht="18" x14ac:dyDescent="0.35">
      <c r="B46" t="s">
        <v>80</v>
      </c>
      <c r="C46" t="s">
        <v>128</v>
      </c>
      <c r="D46" s="10">
        <f>D56/D55</f>
        <v>400</v>
      </c>
      <c r="E46" s="3" t="s">
        <v>33</v>
      </c>
      <c r="M46">
        <v>43</v>
      </c>
      <c r="N46" s="1">
        <f t="shared" si="11"/>
        <v>5.9429215861557259</v>
      </c>
      <c r="O46" s="2">
        <f t="shared" si="0"/>
        <v>999889.6485282986</v>
      </c>
      <c r="P46" s="2">
        <f t="shared" si="12"/>
        <v>119.99904144640553</v>
      </c>
      <c r="Q46" s="1">
        <f t="shared" si="13"/>
        <v>1.0049909665690988</v>
      </c>
      <c r="R46">
        <f t="shared" si="14"/>
        <v>4.3243161760505217E-2</v>
      </c>
      <c r="S46" s="1">
        <f t="shared" si="15"/>
        <v>1.0049899564518032</v>
      </c>
      <c r="T46" s="1">
        <f t="shared" si="16"/>
        <v>4.3234431560879472E-2</v>
      </c>
      <c r="U46" s="2">
        <f t="shared" si="1"/>
        <v>0.99999999960941688</v>
      </c>
      <c r="V46" s="16">
        <f t="shared" si="2"/>
        <v>8.6602340936728543E-15</v>
      </c>
      <c r="W46" s="1">
        <f t="shared" si="3"/>
        <v>5.4999999978517931E-15</v>
      </c>
      <c r="X46">
        <f t="shared" si="4"/>
        <v>1.3942740040900903E-14</v>
      </c>
      <c r="Y46">
        <f t="shared" si="5"/>
        <v>1.2868566348690086E-14</v>
      </c>
      <c r="Z46">
        <f t="shared" si="6"/>
        <v>1.8217127303602758E-13</v>
      </c>
      <c r="AA46">
        <f t="shared" si="17"/>
        <v>1.8344378532351342E-13</v>
      </c>
      <c r="AB46" s="1">
        <f t="shared" si="29"/>
        <v>9.0107853132674611E-14</v>
      </c>
      <c r="AC46" s="1">
        <f>SUM($AB$3:AB46)</f>
        <v>2.7746287796109636E-12</v>
      </c>
      <c r="AD46" s="1">
        <f t="shared" si="18"/>
        <v>4.624381299351606E-12</v>
      </c>
      <c r="AE46" s="2">
        <f t="shared" si="19"/>
        <v>23.349463637360735</v>
      </c>
      <c r="AF46" s="1">
        <f t="shared" si="7"/>
        <v>1.3845397610258709E-6</v>
      </c>
      <c r="AG46" s="19">
        <f t="shared" si="8"/>
        <v>1.6832944826278008E-11</v>
      </c>
      <c r="AH46" s="19">
        <f t="shared" si="20"/>
        <v>0.4990545721528315</v>
      </c>
      <c r="AI46" s="19">
        <f t="shared" si="21"/>
        <v>0.99999999500945436</v>
      </c>
      <c r="AJ46" s="19">
        <f t="shared" si="9"/>
        <v>1.0177567885590393E-8</v>
      </c>
      <c r="AK46" s="19">
        <f t="shared" si="10"/>
        <v>2.0040080168147954E-6</v>
      </c>
      <c r="AL46" s="19">
        <f t="shared" si="22"/>
        <v>498999.49821602786</v>
      </c>
      <c r="AM46" s="19">
        <f t="shared" si="23"/>
        <v>0.49899949821602785</v>
      </c>
      <c r="AO46" t="str">
        <f t="shared" si="24"/>
        <v>999779.309234045-14854.0250955972i</v>
      </c>
      <c r="AP46">
        <f t="shared" si="25"/>
        <v>-0.85119818483085241</v>
      </c>
      <c r="AQ46" t="str">
        <f t="shared" si="26"/>
        <v>1.0049905253214+0.000941753528065541i</v>
      </c>
      <c r="AR46">
        <f t="shared" si="27"/>
        <v>5.3690542692996147E-2</v>
      </c>
      <c r="AS46">
        <f t="shared" si="28"/>
        <v>179.09511127247615</v>
      </c>
    </row>
    <row r="47" spans="2:45" ht="18" x14ac:dyDescent="0.35">
      <c r="B47" t="s">
        <v>81</v>
      </c>
      <c r="C47" t="s">
        <v>129</v>
      </c>
      <c r="D47" s="10">
        <f>1/(2*PI()*D48*$D$39)</f>
        <v>1585501.9478701369</v>
      </c>
      <c r="E47" s="3" t="s">
        <v>33</v>
      </c>
      <c r="M47">
        <v>44</v>
      </c>
      <c r="N47" s="1">
        <f t="shared" si="11"/>
        <v>6.1944107507678137</v>
      </c>
      <c r="O47" s="2">
        <f t="shared" si="0"/>
        <v>999880.1130485516</v>
      </c>
      <c r="P47" s="2">
        <f t="shared" si="12"/>
        <v>119.99895861274507</v>
      </c>
      <c r="Q47" s="1">
        <f t="shared" si="13"/>
        <v>1.004991006979036</v>
      </c>
      <c r="R47">
        <f t="shared" si="14"/>
        <v>4.3243511013642003E-2</v>
      </c>
      <c r="S47" s="1">
        <f t="shared" si="15"/>
        <v>1.0049899968520259</v>
      </c>
      <c r="T47" s="1">
        <f t="shared" si="16"/>
        <v>4.3234780730407596E-2</v>
      </c>
      <c r="U47" s="2">
        <f t="shared" si="1"/>
        <v>0.99999999957566021</v>
      </c>
      <c r="V47" s="16">
        <f t="shared" si="2"/>
        <v>8.6602344418110447E-15</v>
      </c>
      <c r="W47" s="1">
        <f t="shared" si="3"/>
        <v>5.4999999976661316E-15</v>
      </c>
      <c r="X47">
        <f t="shared" si="4"/>
        <v>1.3942740040430242E-14</v>
      </c>
      <c r="Y47">
        <f t="shared" si="5"/>
        <v>1.2868566348255686E-14</v>
      </c>
      <c r="Z47">
        <f t="shared" si="6"/>
        <v>1.821712730298781E-13</v>
      </c>
      <c r="AA47">
        <f t="shared" si="17"/>
        <v>1.834437853337701E-13</v>
      </c>
      <c r="AB47" s="1">
        <f t="shared" si="29"/>
        <v>9.1994665060424127E-14</v>
      </c>
      <c r="AC47" s="1">
        <f>SUM($AB$3:AB47)</f>
        <v>2.8666234446713878E-12</v>
      </c>
      <c r="AD47" s="1">
        <f t="shared" si="18"/>
        <v>4.77770574111898E-12</v>
      </c>
      <c r="AE47" s="2">
        <f t="shared" si="19"/>
        <v>23.207806019581888</v>
      </c>
      <c r="AF47" s="1">
        <f t="shared" si="7"/>
        <v>1.4304450988910226E-6</v>
      </c>
      <c r="AG47" s="19">
        <f t="shared" si="8"/>
        <v>1.7542808675525055E-11</v>
      </c>
      <c r="AH47" s="19">
        <f t="shared" si="20"/>
        <v>0.4990593314263912</v>
      </c>
      <c r="AI47" s="19">
        <f t="shared" si="21"/>
        <v>0.99999999500940673</v>
      </c>
      <c r="AJ47" s="19">
        <f t="shared" si="9"/>
        <v>1.0192684278556847E-8</v>
      </c>
      <c r="AK47" s="19">
        <f t="shared" si="10"/>
        <v>2.0040080168824432E-6</v>
      </c>
      <c r="AL47" s="19">
        <f t="shared" si="22"/>
        <v>498999.49819063547</v>
      </c>
      <c r="AM47" s="19">
        <f t="shared" si="23"/>
        <v>0.49899949819063549</v>
      </c>
      <c r="AO47" t="str">
        <f t="shared" si="24"/>
        <v>999760.240469985-15482.3139543937i</v>
      </c>
      <c r="AP47">
        <f t="shared" si="25"/>
        <v>-0.88721306307522696</v>
      </c>
      <c r="AQ47" t="str">
        <f t="shared" si="26"/>
        <v>1.00499052759624+0.000981606116429078i</v>
      </c>
      <c r="AR47">
        <f t="shared" si="27"/>
        <v>5.5962586896349628E-2</v>
      </c>
      <c r="AS47">
        <f t="shared" si="28"/>
        <v>179.05682435002842</v>
      </c>
    </row>
    <row r="48" spans="2:45" ht="18" x14ac:dyDescent="0.35">
      <c r="B48" t="s">
        <v>82</v>
      </c>
      <c r="C48" t="s">
        <v>130</v>
      </c>
      <c r="D48" s="10">
        <f>(1+SQRT(1+8*PI()*$D$56/(10^(D50/20))*($D$39^2/$D$52+$D$39)*$D$53))/(4*PI()*$D$56/(10^(D50/20))*($D$39^2/$D$52+$D$39))</f>
        <v>2.0116517811645678E-13</v>
      </c>
      <c r="E48" s="3" t="s">
        <v>35</v>
      </c>
      <c r="M48">
        <v>45</v>
      </c>
      <c r="N48" s="1">
        <f t="shared" si="11"/>
        <v>6.4565422903465537</v>
      </c>
      <c r="O48" s="2">
        <f t="shared" si="0"/>
        <v>999869.75376820657</v>
      </c>
      <c r="P48" s="2">
        <f t="shared" si="12"/>
        <v>119.9988686219244</v>
      </c>
      <c r="Q48" s="1">
        <f t="shared" si="13"/>
        <v>1.0049910508814308</v>
      </c>
      <c r="R48">
        <f t="shared" si="14"/>
        <v>4.3243890451214448E-2</v>
      </c>
      <c r="S48" s="1">
        <f t="shared" si="15"/>
        <v>1.004990040743867</v>
      </c>
      <c r="T48" s="1">
        <f t="shared" si="16"/>
        <v>4.3235160077147602E-2</v>
      </c>
      <c r="U48" s="2">
        <f t="shared" si="1"/>
        <v>0.99999999953898722</v>
      </c>
      <c r="V48" s="16">
        <f t="shared" si="2"/>
        <v>8.6602348200373303E-15</v>
      </c>
      <c r="W48" s="1">
        <f t="shared" si="3"/>
        <v>5.4999999974644301E-15</v>
      </c>
      <c r="X48">
        <f t="shared" si="4"/>
        <v>1.3942740039918921E-14</v>
      </c>
      <c r="Y48">
        <f t="shared" si="5"/>
        <v>1.2868566347783757E-14</v>
      </c>
      <c r="Z48">
        <f t="shared" si="6"/>
        <v>1.8217127302319732E-13</v>
      </c>
      <c r="AA48">
        <f t="shared" si="17"/>
        <v>1.8344378534491341E-13</v>
      </c>
      <c r="AB48" s="1">
        <f t="shared" si="29"/>
        <v>9.3920985856355426E-14</v>
      </c>
      <c r="AC48" s="1">
        <f>SUM($AB$3:AB48)</f>
        <v>2.9605444305277434E-12</v>
      </c>
      <c r="AD48" s="1">
        <f t="shared" si="18"/>
        <v>4.9342407175462389E-12</v>
      </c>
      <c r="AE48" s="2">
        <f t="shared" si="19"/>
        <v>23.067796672192191</v>
      </c>
      <c r="AF48" s="1">
        <f t="shared" si="7"/>
        <v>1.4773116708333441E-6</v>
      </c>
      <c r="AG48" s="19">
        <f t="shared" si="8"/>
        <v>1.828281181995911E-11</v>
      </c>
      <c r="AH48" s="19">
        <f t="shared" si="20"/>
        <v>0.49906450197170321</v>
      </c>
      <c r="AI48" s="19">
        <f t="shared" si="21"/>
        <v>0.99999999500935499</v>
      </c>
      <c r="AJ48" s="19">
        <f t="shared" si="9"/>
        <v>1.0209081747457087E-8</v>
      </c>
      <c r="AK48" s="19">
        <f t="shared" si="10"/>
        <v>2.0040080169559382E-6</v>
      </c>
      <c r="AL48" s="19">
        <f t="shared" si="22"/>
        <v>498999.49816305493</v>
      </c>
      <c r="AM48" s="19">
        <f t="shared" si="23"/>
        <v>0.49899949816305494</v>
      </c>
      <c r="AO48" t="str">
        <f t="shared" si="24"/>
        <v>999739.524500494-16137.151298171i</v>
      </c>
      <c r="AP48">
        <f t="shared" si="25"/>
        <v>-0.92475125168982031</v>
      </c>
      <c r="AQ48" t="str">
        <f t="shared" si="26"/>
        <v>1.00499053006769+0.00102314516387806i</v>
      </c>
      <c r="AR48">
        <f t="shared" si="27"/>
        <v>5.8330777965146886E-2</v>
      </c>
      <c r="AS48">
        <f t="shared" si="28"/>
        <v>179.01691797034502</v>
      </c>
    </row>
    <row r="49" spans="2:45" x14ac:dyDescent="0.25">
      <c r="B49" t="s">
        <v>83</v>
      </c>
      <c r="D49" s="3" t="str">
        <f>IF(D40&gt;=D48, "YES", "NO")</f>
        <v>YES</v>
      </c>
      <c r="E49" s="3"/>
      <c r="M49">
        <v>46</v>
      </c>
      <c r="N49" s="1">
        <f t="shared" si="11"/>
        <v>6.7297665628431771</v>
      </c>
      <c r="O49" s="2">
        <f t="shared" si="0"/>
        <v>999858.49954551505</v>
      </c>
      <c r="P49" s="2">
        <f t="shared" si="12"/>
        <v>119.99877085570432</v>
      </c>
      <c r="Q49" s="1">
        <f t="shared" si="13"/>
        <v>1.004991098578109</v>
      </c>
      <c r="R49">
        <f t="shared" si="14"/>
        <v>4.3244302681823291E-2</v>
      </c>
      <c r="S49" s="1">
        <f t="shared" si="15"/>
        <v>1.0049900884290794</v>
      </c>
      <c r="T49" s="1">
        <f t="shared" si="16"/>
        <v>4.323557220907534E-2</v>
      </c>
      <c r="U49" s="2">
        <f t="shared" si="1"/>
        <v>0.99999999949914342</v>
      </c>
      <c r="V49" s="16">
        <f t="shared" si="2"/>
        <v>8.6602352309519876E-15</v>
      </c>
      <c r="W49" s="1">
        <f t="shared" si="3"/>
        <v>5.4999999972452893E-15</v>
      </c>
      <c r="X49">
        <f t="shared" si="4"/>
        <v>1.3942740039363388E-14</v>
      </c>
      <c r="Y49">
        <f t="shared" si="5"/>
        <v>1.2868566347271025E-14</v>
      </c>
      <c r="Z49">
        <f t="shared" si="6"/>
        <v>1.8217127301593894E-13</v>
      </c>
      <c r="AA49">
        <f t="shared" si="17"/>
        <v>1.8344378535701958E-13</v>
      </c>
      <c r="AB49" s="1">
        <f t="shared" si="29"/>
        <v>9.5887642815832164E-14</v>
      </c>
      <c r="AC49" s="1">
        <f>SUM($AB$3:AB49)</f>
        <v>3.0564320733435758E-12</v>
      </c>
      <c r="AD49" s="1">
        <f t="shared" si="18"/>
        <v>5.0940534555726262E-12</v>
      </c>
      <c r="AE49" s="2">
        <f t="shared" si="19"/>
        <v>22.929365019836307</v>
      </c>
      <c r="AF49" s="1">
        <f t="shared" si="7"/>
        <v>1.5251596045984443E-6</v>
      </c>
      <c r="AG49" s="19">
        <f t="shared" si="8"/>
        <v>1.9054225667200913E-11</v>
      </c>
      <c r="AH49" s="19">
        <f t="shared" si="20"/>
        <v>0.49907011932391238</v>
      </c>
      <c r="AI49" s="19">
        <f t="shared" si="21"/>
        <v>0.99999999500929881</v>
      </c>
      <c r="AJ49" s="19">
        <f t="shared" si="9"/>
        <v>1.0226866580093146E-8</v>
      </c>
      <c r="AK49" s="19">
        <f t="shared" si="10"/>
        <v>2.0040080170357846E-6</v>
      </c>
      <c r="AL49" s="19">
        <f t="shared" si="22"/>
        <v>498999.49813309807</v>
      </c>
      <c r="AM49" s="19">
        <f t="shared" si="23"/>
        <v>0.49899949813309807</v>
      </c>
      <c r="AO49" t="str">
        <f t="shared" si="24"/>
        <v>999717.019113409-16819.6554188366i</v>
      </c>
      <c r="AP49">
        <f t="shared" si="25"/>
        <v>-0.96387711442581259</v>
      </c>
      <c r="AQ49" t="str">
        <f t="shared" si="26"/>
        <v>1.00499053275273+0.00106644203702458i</v>
      </c>
      <c r="AR49">
        <f t="shared" si="27"/>
        <v>6.0799184560473722E-2</v>
      </c>
      <c r="AS49">
        <f t="shared" si="28"/>
        <v>178.97532370101374</v>
      </c>
    </row>
    <row r="50" spans="2:45" ht="18" x14ac:dyDescent="0.35">
      <c r="B50" t="s">
        <v>244</v>
      </c>
      <c r="C50" t="s">
        <v>245</v>
      </c>
      <c r="D50" s="9">
        <f>20*LOG(1+$D$39/$D$52)</f>
        <v>4.323912067489355E-2</v>
      </c>
      <c r="E50" s="3" t="s">
        <v>37</v>
      </c>
      <c r="M50">
        <v>47</v>
      </c>
      <c r="N50" s="1">
        <f t="shared" si="11"/>
        <v>7.0145529841997121</v>
      </c>
      <c r="O50" s="2">
        <f t="shared" si="0"/>
        <v>999846.27310030605</v>
      </c>
      <c r="P50" s="2">
        <f t="shared" si="12"/>
        <v>119.99866464247204</v>
      </c>
      <c r="Q50" s="1">
        <f t="shared" si="13"/>
        <v>1.0049911503970035</v>
      </c>
      <c r="R50">
        <f t="shared" si="14"/>
        <v>4.3244750539707708E-2</v>
      </c>
      <c r="S50" s="1">
        <f t="shared" si="15"/>
        <v>1.0049901402355172</v>
      </c>
      <c r="T50" s="1">
        <f t="shared" si="16"/>
        <v>4.3236019959749614E-2</v>
      </c>
      <c r="U50" s="2">
        <f t="shared" si="1"/>
        <v>0.99999999945585638</v>
      </c>
      <c r="V50" s="16">
        <f t="shared" si="2"/>
        <v>8.6602356773802084E-15</v>
      </c>
      <c r="W50" s="1">
        <f t="shared" si="3"/>
        <v>5.4999999970072103E-15</v>
      </c>
      <c r="X50">
        <f t="shared" si="4"/>
        <v>1.394274003875985E-14</v>
      </c>
      <c r="Y50">
        <f t="shared" si="5"/>
        <v>1.2868566346713983E-14</v>
      </c>
      <c r="Z50">
        <f t="shared" si="6"/>
        <v>1.8217127300805328E-13</v>
      </c>
      <c r="AA50">
        <f t="shared" si="17"/>
        <v>1.8344378537017205E-13</v>
      </c>
      <c r="AB50" s="1">
        <f t="shared" si="29"/>
        <v>9.7895480557360797E-14</v>
      </c>
      <c r="AC50" s="1">
        <f>SUM($AB$3:AB50)</f>
        <v>3.1543275539009367E-12</v>
      </c>
      <c r="AD50" s="1">
        <f t="shared" si="18"/>
        <v>5.2572125898348944E-12</v>
      </c>
      <c r="AE50" s="2">
        <f t="shared" si="19"/>
        <v>22.79244460735914</v>
      </c>
      <c r="AF50" s="1">
        <f t="shared" si="7"/>
        <v>1.5740094493965674E-6</v>
      </c>
      <c r="AG50" s="19">
        <f t="shared" si="8"/>
        <v>1.9858375586049385E-11</v>
      </c>
      <c r="AH50" s="19">
        <f t="shared" si="20"/>
        <v>0.49907622208763741</v>
      </c>
      <c r="AI50" s="19">
        <f t="shared" si="21"/>
        <v>0.99999999500923786</v>
      </c>
      <c r="AJ50" s="19">
        <f t="shared" si="9"/>
        <v>1.0246153490644495E-8</v>
      </c>
      <c r="AK50" s="19">
        <f t="shared" si="10"/>
        <v>2.0040080171225317E-6</v>
      </c>
      <c r="AL50" s="19">
        <f t="shared" si="22"/>
        <v>498999.49810056074</v>
      </c>
      <c r="AM50" s="19">
        <f t="shared" si="23"/>
        <v>0.49899949810056077</v>
      </c>
      <c r="AO50" t="str">
        <f t="shared" si="24"/>
        <v>999692.569832572-17530.9912475034i</v>
      </c>
      <c r="AP50">
        <f t="shared" si="25"/>
        <v>-1.0046577256661531</v>
      </c>
      <c r="AQ50" t="str">
        <f t="shared" si="26"/>
        <v>1.00499053566983+0.00111157112253219i</v>
      </c>
      <c r="AR50">
        <f t="shared" si="27"/>
        <v>6.3372047515106902E-2</v>
      </c>
      <c r="AS50">
        <f t="shared" si="28"/>
        <v>178.93197022681872</v>
      </c>
    </row>
    <row r="51" spans="2:45" x14ac:dyDescent="0.25">
      <c r="B51" s="11" t="s">
        <v>131</v>
      </c>
      <c r="D51" s="3"/>
      <c r="E51" s="3"/>
      <c r="M51">
        <v>48</v>
      </c>
      <c r="N51" s="1">
        <f t="shared" si="11"/>
        <v>7.3113908348341736</v>
      </c>
      <c r="O51" s="2">
        <f t="shared" si="0"/>
        <v>999832.99048527423</v>
      </c>
      <c r="P51" s="2">
        <f t="shared" si="12"/>
        <v>119.99854925263891</v>
      </c>
      <c r="Q51" s="1">
        <f t="shared" si="13"/>
        <v>1.0049912066943829</v>
      </c>
      <c r="R51">
        <f t="shared" si="14"/>
        <v>4.3245237104003041E-2</v>
      </c>
      <c r="S51" s="1">
        <f t="shared" si="15"/>
        <v>1.0049901965193637</v>
      </c>
      <c r="T51" s="1">
        <f t="shared" si="16"/>
        <v>4.3236506407571942E-2</v>
      </c>
      <c r="U51" s="2">
        <f t="shared" si="1"/>
        <v>0.99999999940882833</v>
      </c>
      <c r="V51" s="16">
        <f t="shared" si="2"/>
        <v>8.6602361623913115E-15</v>
      </c>
      <c r="W51" s="1">
        <f t="shared" si="3"/>
        <v>5.4999999967485562E-15</v>
      </c>
      <c r="X51">
        <f t="shared" si="4"/>
        <v>1.3942740038104149E-14</v>
      </c>
      <c r="Y51">
        <f t="shared" si="5"/>
        <v>1.2868566346108799E-14</v>
      </c>
      <c r="Z51">
        <f t="shared" si="6"/>
        <v>1.8217127299948613E-13</v>
      </c>
      <c r="AA51">
        <f t="shared" si="17"/>
        <v>1.8344378538446126E-13</v>
      </c>
      <c r="AB51" s="1">
        <f t="shared" si="29"/>
        <v>9.9945361385332263E-14</v>
      </c>
      <c r="AC51" s="1">
        <f>SUM($AB$3:AB51)</f>
        <v>3.2542729152862691E-12</v>
      </c>
      <c r="AD51" s="1">
        <f t="shared" si="18"/>
        <v>5.4237881921437819E-12</v>
      </c>
      <c r="AE51" s="2">
        <f t="shared" si="19"/>
        <v>22.656972787241934</v>
      </c>
      <c r="AF51" s="1">
        <f t="shared" si="7"/>
        <v>1.6238821847278482E-6</v>
      </c>
      <c r="AG51" s="19">
        <f t="shared" si="8"/>
        <v>2.0696643184046989E-11</v>
      </c>
      <c r="AH51" s="19">
        <f t="shared" si="20"/>
        <v>0.49908285220195314</v>
      </c>
      <c r="AI51" s="19">
        <f t="shared" si="21"/>
        <v>0.99999999500917158</v>
      </c>
      <c r="AJ51" s="19">
        <f t="shared" si="9"/>
        <v>1.0267066221435939E-8</v>
      </c>
      <c r="AK51" s="19">
        <f t="shared" si="10"/>
        <v>2.004008017216776E-6</v>
      </c>
      <c r="AL51" s="19">
        <f t="shared" si="22"/>
        <v>498999.49806522165</v>
      </c>
      <c r="AM51" s="19">
        <f t="shared" si="23"/>
        <v>0.49899949806522165</v>
      </c>
      <c r="AO51" t="str">
        <f t="shared" si="24"/>
        <v>999666.008862726-18272.3722377354i</v>
      </c>
      <c r="AP51">
        <f t="shared" si="25"/>
        <v>-1.0471629834029412</v>
      </c>
      <c r="AQ51" t="str">
        <f t="shared" si="26"/>
        <v>1.00499053883905+0.00115860995491661i</v>
      </c>
      <c r="AR51">
        <f t="shared" si="27"/>
        <v>6.6053787118899129E-2</v>
      </c>
      <c r="AS51">
        <f t="shared" si="28"/>
        <v>178.88678322947817</v>
      </c>
    </row>
    <row r="52" spans="2:45" ht="18" x14ac:dyDescent="0.35">
      <c r="B52" t="s">
        <v>132</v>
      </c>
      <c r="C52" t="s">
        <v>137</v>
      </c>
      <c r="D52" s="10">
        <f>(D21*D32)/(D21+D32)</f>
        <v>99990000.999900013</v>
      </c>
      <c r="E52" s="3" t="s">
        <v>113</v>
      </c>
      <c r="M52">
        <v>49</v>
      </c>
      <c r="N52" s="1">
        <f t="shared" si="11"/>
        <v>7.620790100254121</v>
      </c>
      <c r="O52" s="2">
        <f t="shared" si="0"/>
        <v>999818.560511905</v>
      </c>
      <c r="P52" s="2">
        <f t="shared" si="12"/>
        <v>119.99842389364213</v>
      </c>
      <c r="Q52" s="1">
        <f t="shared" si="13"/>
        <v>1.004991267857283</v>
      </c>
      <c r="R52">
        <f t="shared" si="14"/>
        <v>4.3245765719756406E-2</v>
      </c>
      <c r="S52" s="1">
        <f t="shared" si="15"/>
        <v>1.0049902576675613</v>
      </c>
      <c r="T52" s="1">
        <f t="shared" si="16"/>
        <v>4.3237034896786805E-2</v>
      </c>
      <c r="U52" s="2">
        <f t="shared" si="1"/>
        <v>0.99999999935773654</v>
      </c>
      <c r="V52" s="16">
        <f t="shared" si="2"/>
        <v>8.6602366893196669E-15</v>
      </c>
      <c r="W52" s="1">
        <f t="shared" si="3"/>
        <v>5.4999999964675513E-15</v>
      </c>
      <c r="X52">
        <f t="shared" si="4"/>
        <v>1.394274003739179E-14</v>
      </c>
      <c r="Y52">
        <f t="shared" si="5"/>
        <v>1.2868566345451321E-14</v>
      </c>
      <c r="Z52">
        <f t="shared" si="6"/>
        <v>1.8217127299017866E-13</v>
      </c>
      <c r="AA52">
        <f t="shared" si="17"/>
        <v>1.8344378539998554E-13</v>
      </c>
      <c r="AB52" s="1">
        <f t="shared" si="29"/>
        <v>1.0203816566035408E-13</v>
      </c>
      <c r="AC52" s="1">
        <f>SUM($AB$3:AB52)</f>
        <v>3.3563110809466233E-12</v>
      </c>
      <c r="AD52" s="1">
        <f t="shared" si="18"/>
        <v>5.5938518015777055E-12</v>
      </c>
      <c r="AE52" s="2">
        <f t="shared" si="19"/>
        <v>22.522890436151158</v>
      </c>
      <c r="AF52" s="1">
        <f t="shared" si="7"/>
        <v>1.674799229392365E-6</v>
      </c>
      <c r="AG52" s="19">
        <f t="shared" si="8"/>
        <v>2.1570468681610084E-11</v>
      </c>
      <c r="AH52" s="19">
        <f t="shared" si="20"/>
        <v>0.49909005522821714</v>
      </c>
      <c r="AI52" s="19">
        <f t="shared" si="21"/>
        <v>0.99999999500909942</v>
      </c>
      <c r="AJ52" s="19">
        <f t="shared" si="9"/>
        <v>1.0289738176650135E-8</v>
      </c>
      <c r="AK52" s="19">
        <f t="shared" si="10"/>
        <v>2.0040080173191654E-6</v>
      </c>
      <c r="AL52" s="19">
        <f t="shared" si="22"/>
        <v>498999.49802684027</v>
      </c>
      <c r="AM52" s="19">
        <f t="shared" si="23"/>
        <v>0.49899949802684029</v>
      </c>
      <c r="AO52" t="str">
        <f t="shared" si="24"/>
        <v>999637.153944098-19045.0623165585i</v>
      </c>
      <c r="AP52">
        <f t="shared" si="25"/>
        <v>-1.0914657267673415</v>
      </c>
      <c r="AQ52" t="str">
        <f t="shared" si="26"/>
        <v>1.00499054228216+0.00120763934975478i</v>
      </c>
      <c r="AR52">
        <f t="shared" si="27"/>
        <v>6.8849010712408024E-2</v>
      </c>
      <c r="AS52">
        <f t="shared" si="28"/>
        <v>178.83968526252025</v>
      </c>
    </row>
    <row r="53" spans="2:45" ht="18" x14ac:dyDescent="0.35">
      <c r="B53" t="s">
        <v>133</v>
      </c>
      <c r="C53" t="s">
        <v>138</v>
      </c>
      <c r="D53" s="10">
        <f>(D33+D22+D34)</f>
        <v>5.0550000000000003E-11</v>
      </c>
      <c r="E53" s="3" t="s">
        <v>114</v>
      </c>
      <c r="M53">
        <v>50</v>
      </c>
      <c r="N53" s="1">
        <f t="shared" si="11"/>
        <v>7.943282347242814</v>
      </c>
      <c r="O53" s="2">
        <f t="shared" si="0"/>
        <v>999802.88412717241</v>
      </c>
      <c r="P53" s="2">
        <f t="shared" si="12"/>
        <v>119.99828770451686</v>
      </c>
      <c r="Q53" s="1">
        <f t="shared" si="13"/>
        <v>1.004991334306228</v>
      </c>
      <c r="R53">
        <f t="shared" si="14"/>
        <v>4.3246340021446707E-2</v>
      </c>
      <c r="S53" s="1">
        <f t="shared" si="15"/>
        <v>1.0049903241005336</v>
      </c>
      <c r="T53" s="1">
        <f t="shared" si="16"/>
        <v>4.3237609061005489E-2</v>
      </c>
      <c r="U53" s="2">
        <f t="shared" si="1"/>
        <v>0.9999999993022286</v>
      </c>
      <c r="V53" s="16">
        <f t="shared" si="2"/>
        <v>8.6602372617881656E-15</v>
      </c>
      <c r="W53" s="1">
        <f t="shared" si="3"/>
        <v>5.4999999961622574E-15</v>
      </c>
      <c r="X53">
        <f t="shared" si="4"/>
        <v>1.3942740036617857E-14</v>
      </c>
      <c r="Y53">
        <f t="shared" si="5"/>
        <v>1.2868566344737013E-14</v>
      </c>
      <c r="Z53">
        <f t="shared" si="6"/>
        <v>1.821712729800667E-13</v>
      </c>
      <c r="AA53">
        <f t="shared" si="17"/>
        <v>1.8344378541685141E-13</v>
      </c>
      <c r="AB53" s="1">
        <f t="shared" si="29"/>
        <v>1.0417479217733798E-13</v>
      </c>
      <c r="AC53" s="1">
        <f>SUM($AB$3:AB53)</f>
        <v>3.4604858731239612E-12</v>
      </c>
      <c r="AD53" s="1">
        <f t="shared" si="18"/>
        <v>5.7674764552066023E-12</v>
      </c>
      <c r="AE53" s="2">
        <f t="shared" si="19"/>
        <v>22.390141697405006</v>
      </c>
      <c r="AF53" s="1">
        <f t="shared" si="7"/>
        <v>1.7267824506888567E-6</v>
      </c>
      <c r="AG53" s="19">
        <f t="shared" si="8"/>
        <v>2.2481353386806862E-11</v>
      </c>
      <c r="AH53" s="19">
        <f t="shared" si="20"/>
        <v>0.49909788066270544</v>
      </c>
      <c r="AI53" s="19">
        <f t="shared" si="21"/>
        <v>0.99999999500902115</v>
      </c>
      <c r="AJ53" s="19">
        <f t="shared" si="9"/>
        <v>1.0314313087823855E-8</v>
      </c>
      <c r="AK53" s="19">
        <f t="shared" si="10"/>
        <v>2.0040080174304041E-6</v>
      </c>
      <c r="AL53" s="19">
        <f t="shared" si="22"/>
        <v>498999.49798515585</v>
      </c>
      <c r="AM53" s="19">
        <f t="shared" si="23"/>
        <v>0.49899949798515586</v>
      </c>
      <c r="AO53" t="str">
        <f t="shared" si="24"/>
        <v>999605.807109012-19850.377904526i</v>
      </c>
      <c r="AP53">
        <f t="shared" si="25"/>
        <v>-1.1376418582741308</v>
      </c>
      <c r="AQ53" t="str">
        <f t="shared" si="26"/>
        <v>1.00499054602285+0.00125874354253085i</v>
      </c>
      <c r="AR53">
        <f t="shared" si="27"/>
        <v>7.1762520601784369E-2</v>
      </c>
      <c r="AS53">
        <f t="shared" si="28"/>
        <v>178.79059562112408</v>
      </c>
    </row>
    <row r="54" spans="2:45" ht="18" x14ac:dyDescent="0.35">
      <c r="B54" t="s">
        <v>134</v>
      </c>
      <c r="C54" t="s">
        <v>139</v>
      </c>
      <c r="D54" s="10">
        <f>D28</f>
        <v>120</v>
      </c>
      <c r="E54" s="3" t="s">
        <v>37</v>
      </c>
      <c r="M54">
        <v>51</v>
      </c>
      <c r="N54" s="1">
        <f t="shared" si="11"/>
        <v>8.2794216371233382</v>
      </c>
      <c r="O54" s="2">
        <f t="shared" si="0"/>
        <v>999785.85373681225</v>
      </c>
      <c r="P54" s="2">
        <f t="shared" si="12"/>
        <v>119.99813975000164</v>
      </c>
      <c r="Q54" s="1">
        <f t="shared" si="13"/>
        <v>1.0049914064980576</v>
      </c>
      <c r="R54">
        <f t="shared" si="14"/>
        <v>4.3246963957416076E-2</v>
      </c>
      <c r="S54" s="1">
        <f t="shared" si="15"/>
        <v>1.0049903962750102</v>
      </c>
      <c r="T54" s="1">
        <f t="shared" si="16"/>
        <v>4.3238232847624167E-2</v>
      </c>
      <c r="U54" s="2">
        <f t="shared" si="1"/>
        <v>0.99999999924192295</v>
      </c>
      <c r="V54" s="16">
        <f t="shared" si="2"/>
        <v>8.660237883732553E-15</v>
      </c>
      <c r="W54" s="1">
        <f t="shared" si="3"/>
        <v>5.4999999958305761E-15</v>
      </c>
      <c r="X54">
        <f t="shared" si="4"/>
        <v>1.3942740035777031E-14</v>
      </c>
      <c r="Y54">
        <f t="shared" si="5"/>
        <v>1.2868566343960966E-14</v>
      </c>
      <c r="Z54">
        <f t="shared" si="6"/>
        <v>1.8217127296908075E-13</v>
      </c>
      <c r="AA54">
        <f t="shared" si="17"/>
        <v>1.8344378543517492E-13</v>
      </c>
      <c r="AB54" s="1">
        <f t="shared" si="29"/>
        <v>1.0635615855150967E-13</v>
      </c>
      <c r="AC54" s="1">
        <f>SUM($AB$3:AB54)</f>
        <v>3.5668420316754709E-12</v>
      </c>
      <c r="AD54" s="1">
        <f t="shared" si="18"/>
        <v>5.9447367194591187E-12</v>
      </c>
      <c r="AE54" s="2">
        <f t="shared" si="19"/>
        <v>22.258673746563971</v>
      </c>
      <c r="AF54" s="1">
        <f t="shared" si="7"/>
        <v>1.77985417380606E-6</v>
      </c>
      <c r="AG54" s="19">
        <f t="shared" si="8"/>
        <v>2.3430862275043657E-11</v>
      </c>
      <c r="AH54" s="19">
        <f t="shared" si="20"/>
        <v>0.49910638227619936</v>
      </c>
      <c r="AI54" s="19">
        <f t="shared" si="21"/>
        <v>0.99999999500893622</v>
      </c>
      <c r="AJ54" s="19">
        <f t="shared" si="9"/>
        <v>1.0340945710594896E-8</v>
      </c>
      <c r="AK54" s="19">
        <f t="shared" si="10"/>
        <v>2.0040080175512562E-6</v>
      </c>
      <c r="AL54" s="19">
        <f t="shared" si="22"/>
        <v>498999.49793988513</v>
      </c>
      <c r="AM54" s="19">
        <f t="shared" si="23"/>
        <v>0.49899949793988513</v>
      </c>
      <c r="AO54" t="str">
        <f t="shared" si="24"/>
        <v>999571.753332247-20689.6900059908i</v>
      </c>
      <c r="AP54">
        <f t="shared" si="25"/>
        <v>-1.1857704709466721</v>
      </c>
      <c r="AQ54" t="str">
        <f t="shared" si="26"/>
        <v>1.00499055008683+0.00131201033335794i</v>
      </c>
      <c r="AR54">
        <f t="shared" si="27"/>
        <v>7.4799322308535407E-2</v>
      </c>
      <c r="AS54">
        <f t="shared" si="28"/>
        <v>178.7394302067448</v>
      </c>
    </row>
    <row r="55" spans="2:45" ht="18" x14ac:dyDescent="0.35">
      <c r="B55" t="s">
        <v>135</v>
      </c>
      <c r="C55" t="s">
        <v>136</v>
      </c>
      <c r="D55" s="10">
        <f>POWER(10,D54/20)</f>
        <v>1000000</v>
      </c>
      <c r="E55" s="3" t="s">
        <v>140</v>
      </c>
      <c r="M55">
        <v>52</v>
      </c>
      <c r="N55" s="1">
        <f t="shared" si="11"/>
        <v>8.6297854776697012</v>
      </c>
      <c r="O55" s="2">
        <f t="shared" si="0"/>
        <v>999767.35247065511</v>
      </c>
      <c r="P55" s="2">
        <f t="shared" si="12"/>
        <v>119.99797901413774</v>
      </c>
      <c r="Q55" s="1">
        <f t="shared" si="13"/>
        <v>1.0049914849291033</v>
      </c>
      <c r="R55">
        <f t="shared" si="14"/>
        <v>4.3247641817321936E-2</v>
      </c>
      <c r="S55" s="1">
        <f t="shared" si="15"/>
        <v>1.0049904746872034</v>
      </c>
      <c r="T55" s="1">
        <f t="shared" si="16"/>
        <v>4.3238910545274033E-2</v>
      </c>
      <c r="U55" s="2">
        <f t="shared" si="1"/>
        <v>0.99999999917640525</v>
      </c>
      <c r="V55" s="16">
        <f t="shared" si="2"/>
        <v>8.6602385594288071E-15</v>
      </c>
      <c r="W55" s="1">
        <f t="shared" si="3"/>
        <v>5.4999999954702292E-15</v>
      </c>
      <c r="X55">
        <f t="shared" si="4"/>
        <v>1.3942740034863535E-14</v>
      </c>
      <c r="Y55">
        <f t="shared" si="5"/>
        <v>1.2868566343117847E-14</v>
      </c>
      <c r="Z55">
        <f t="shared" si="6"/>
        <v>1.821712729571453E-13</v>
      </c>
      <c r="AA55">
        <f t="shared" si="17"/>
        <v>1.8344378545508196E-13</v>
      </c>
      <c r="AB55" s="1">
        <f t="shared" si="29"/>
        <v>1.0858320161249438E-13</v>
      </c>
      <c r="AC55" s="1">
        <f>SUM($AB$3:AB55)</f>
        <v>3.6754252332879655E-12</v>
      </c>
      <c r="AD55" s="1">
        <f t="shared" si="18"/>
        <v>6.1257087221466092E-12</v>
      </c>
      <c r="AE55" s="2">
        <f t="shared" si="19"/>
        <v>22.128436577697222</v>
      </c>
      <c r="AF55" s="1">
        <f t="shared" si="7"/>
        <v>1.8340371914106948E-6</v>
      </c>
      <c r="AG55" s="19">
        <f t="shared" si="8"/>
        <v>2.4420626678094375E-11</v>
      </c>
      <c r="AH55" s="19">
        <f t="shared" si="20"/>
        <v>0.49911561848282338</v>
      </c>
      <c r="AI55" s="19">
        <f t="shared" si="21"/>
        <v>0.99999999500884384</v>
      </c>
      <c r="AJ55" s="19">
        <f t="shared" si="9"/>
        <v>1.0369802551735546E-8</v>
      </c>
      <c r="AK55" s="19">
        <f t="shared" si="10"/>
        <v>2.0040080176825535E-6</v>
      </c>
      <c r="AL55" s="19">
        <f t="shared" si="22"/>
        <v>498999.49789072119</v>
      </c>
      <c r="AM55" s="19">
        <f t="shared" si="23"/>
        <v>0.49899949789072118</v>
      </c>
      <c r="AO55" t="str">
        <f t="shared" si="24"/>
        <v>999534.759066183-21564.4263705386i</v>
      </c>
      <c r="AP55">
        <f t="shared" si="25"/>
        <v>-1.2359339804898339</v>
      </c>
      <c r="AQ55" t="str">
        <f t="shared" si="26"/>
        <v>1.00499055450204+0.00136753123782391i</v>
      </c>
      <c r="AR55">
        <f t="shared" si="27"/>
        <v>7.7964633168285127E-2</v>
      </c>
      <c r="AS55">
        <f t="shared" si="28"/>
        <v>178.68610138634187</v>
      </c>
    </row>
    <row r="56" spans="2:45" x14ac:dyDescent="0.25">
      <c r="B56" t="s">
        <v>141</v>
      </c>
      <c r="C56" t="s">
        <v>142</v>
      </c>
      <c r="D56" s="3">
        <f>D26*(1-D27/100)</f>
        <v>400000000</v>
      </c>
      <c r="E56" s="3"/>
      <c r="M56">
        <v>53</v>
      </c>
      <c r="N56" s="1">
        <f t="shared" si="11"/>
        <v>8.9949758153003518</v>
      </c>
      <c r="O56" s="2">
        <f t="shared" si="0"/>
        <v>999747.25338508526</v>
      </c>
      <c r="P56" s="2">
        <f t="shared" si="12"/>
        <v>119.99780439331869</v>
      </c>
      <c r="Q56" s="1">
        <f t="shared" si="13"/>
        <v>1.004991570138597</v>
      </c>
      <c r="R56">
        <f t="shared" si="14"/>
        <v>4.3248378261598296E-2</v>
      </c>
      <c r="S56" s="1">
        <f t="shared" si="15"/>
        <v>1.0049905598762159</v>
      </c>
      <c r="T56" s="1">
        <f t="shared" si="16"/>
        <v>4.323964681327689E-2</v>
      </c>
      <c r="U56" s="2">
        <f t="shared" si="1"/>
        <v>0.99999999910522608</v>
      </c>
      <c r="V56" s="16">
        <f t="shared" si="2"/>
        <v>8.6602392935225012E-15</v>
      </c>
      <c r="W56" s="1">
        <f t="shared" si="3"/>
        <v>5.4999999950787435E-15</v>
      </c>
      <c r="X56">
        <f t="shared" si="4"/>
        <v>1.3942740033871102E-14</v>
      </c>
      <c r="Y56">
        <f t="shared" si="5"/>
        <v>1.2868566342201872E-14</v>
      </c>
      <c r="Z56">
        <f t="shared" si="6"/>
        <v>1.821712729441785E-13</v>
      </c>
      <c r="AA56">
        <f t="shared" si="17"/>
        <v>1.8344378547670967E-13</v>
      </c>
      <c r="AB56" s="1">
        <f t="shared" si="29"/>
        <v>1.1085687780665679E-13</v>
      </c>
      <c r="AC56" s="1">
        <f>SUM($AB$3:AB56)</f>
        <v>3.7862821110946221E-12</v>
      </c>
      <c r="AD56" s="1">
        <f t="shared" si="18"/>
        <v>6.310470185157704E-12</v>
      </c>
      <c r="AE56" s="2">
        <f t="shared" si="19"/>
        <v>21.999382808173593</v>
      </c>
      <c r="AF56" s="1">
        <f t="shared" si="7"/>
        <v>1.8893547734362165E-6</v>
      </c>
      <c r="AG56" s="19">
        <f t="shared" si="8"/>
        <v>2.5452347087099444E-11</v>
      </c>
      <c r="AH56" s="19">
        <f t="shared" si="20"/>
        <v>0.49912565274066306</v>
      </c>
      <c r="AI56" s="19">
        <f t="shared" si="21"/>
        <v>0.99999999500874348</v>
      </c>
      <c r="AJ56" s="19">
        <f t="shared" si="9"/>
        <v>1.0401062625016157E-8</v>
      </c>
      <c r="AK56" s="19">
        <f t="shared" si="10"/>
        <v>2.0040080178251985E-6</v>
      </c>
      <c r="AL56" s="19">
        <f t="shared" si="22"/>
        <v>498999.49783733051</v>
      </c>
      <c r="AM56" s="19">
        <f t="shared" si="23"/>
        <v>0.4989994978373305</v>
      </c>
      <c r="AO56" t="str">
        <f t="shared" si="24"/>
        <v>999494.570651022-22476.0737263249i</v>
      </c>
      <c r="AP56">
        <f t="shared" si="25"/>
        <v>-1.2882182626810557</v>
      </c>
      <c r="AQ56" t="str">
        <f t="shared" si="26"/>
        <v>1.00499055929884+0.00142540164422073i</v>
      </c>
      <c r="AR56">
        <f t="shared" si="27"/>
        <v>8.1263891293322565E-2</v>
      </c>
      <c r="AS56">
        <f t="shared" si="28"/>
        <v>178.63051784602561</v>
      </c>
    </row>
    <row r="57" spans="2:45" x14ac:dyDescent="0.25">
      <c r="D57" s="3"/>
      <c r="E57" s="3"/>
      <c r="M57">
        <v>54</v>
      </c>
      <c r="N57" s="1">
        <f t="shared" si="11"/>
        <v>9.3756200692587992</v>
      </c>
      <c r="O57" s="2">
        <f t="shared" si="0"/>
        <v>999725.41859732848</v>
      </c>
      <c r="P57" s="2">
        <f t="shared" si="12"/>
        <v>119.99761468874368</v>
      </c>
      <c r="Q57" s="1">
        <f t="shared" si="13"/>
        <v>1.0049916627123596</v>
      </c>
      <c r="R57">
        <f t="shared" si="14"/>
        <v>4.3249178353333063E-2</v>
      </c>
      <c r="S57" s="1">
        <f t="shared" si="15"/>
        <v>1.0049906524277274</v>
      </c>
      <c r="T57" s="1">
        <f t="shared" si="16"/>
        <v>4.3240446713505187E-2</v>
      </c>
      <c r="U57" s="2">
        <f t="shared" si="1"/>
        <v>0.99999999902789427</v>
      </c>
      <c r="V57" s="16">
        <f t="shared" si="2"/>
        <v>8.6602400910605766E-15</v>
      </c>
      <c r="W57" s="1">
        <f t="shared" si="3"/>
        <v>5.4999999946534189E-15</v>
      </c>
      <c r="X57">
        <f t="shared" si="4"/>
        <v>1.3942740032792885E-14</v>
      </c>
      <c r="Y57">
        <f t="shared" si="5"/>
        <v>1.2868566341206724E-14</v>
      </c>
      <c r="Z57">
        <f t="shared" si="6"/>
        <v>1.8217127293009088E-13</v>
      </c>
      <c r="AA57">
        <f t="shared" si="17"/>
        <v>1.8344378550020642E-13</v>
      </c>
      <c r="AB57" s="1">
        <f t="shared" si="29"/>
        <v>1.1317816360786942E-13</v>
      </c>
      <c r="AC57" s="1">
        <f>SUM($AB$3:AB57)</f>
        <v>3.8994602747024914E-12</v>
      </c>
      <c r="AD57" s="1">
        <f t="shared" si="18"/>
        <v>6.4991004578374857E-12</v>
      </c>
      <c r="AE57" s="2">
        <f t="shared" si="19"/>
        <v>21.871467500082638</v>
      </c>
      <c r="AF57" s="1">
        <f t="shared" si="7"/>
        <v>1.9458306770765433E-6</v>
      </c>
      <c r="AG57" s="19">
        <f t="shared" si="8"/>
        <v>2.6527796074352427E-11</v>
      </c>
      <c r="AH57" s="19">
        <f t="shared" si="20"/>
        <v>0.49913655398687667</v>
      </c>
      <c r="AI57" s="19">
        <f t="shared" si="21"/>
        <v>0.99999999500863446</v>
      </c>
      <c r="AJ57" s="19">
        <f t="shared" si="9"/>
        <v>1.0434918233888193E-8</v>
      </c>
      <c r="AK57" s="19">
        <f t="shared" si="10"/>
        <v>2.0040080179801708E-6</v>
      </c>
      <c r="AL57" s="19">
        <f t="shared" si="22"/>
        <v>498999.49777935201</v>
      </c>
      <c r="AM57" s="19">
        <f t="shared" si="23"/>
        <v>0.49899949777935199</v>
      </c>
      <c r="AO57" t="str">
        <f t="shared" si="24"/>
        <v>999450.912589604-23426.1800857853i</v>
      </c>
      <c r="AP57">
        <f t="shared" si="25"/>
        <v>-1.3427127961507657</v>
      </c>
      <c r="AQ57" t="str">
        <f t="shared" si="26"/>
        <v>1.0049905645102+0.00148572097742736i</v>
      </c>
      <c r="AR57">
        <f t="shared" si="27"/>
        <v>8.4702764914304729E-2</v>
      </c>
      <c r="AS57">
        <f t="shared" si="28"/>
        <v>178.57258443893491</v>
      </c>
    </row>
    <row r="58" spans="2:45" x14ac:dyDescent="0.25">
      <c r="B58" s="6" t="s">
        <v>108</v>
      </c>
      <c r="C58" s="6"/>
      <c r="D58" s="6"/>
      <c r="E58" s="6"/>
      <c r="M58">
        <v>55</v>
      </c>
      <c r="N58" s="1">
        <f t="shared" si="11"/>
        <v>9.7723722095581049</v>
      </c>
      <c r="O58" s="2">
        <f t="shared" si="0"/>
        <v>999701.69834579143</v>
      </c>
      <c r="P58" s="2">
        <f t="shared" si="12"/>
        <v>119.99740859822376</v>
      </c>
      <c r="Q58" s="1">
        <f t="shared" si="13"/>
        <v>1.0049917632868626</v>
      </c>
      <c r="R58">
        <f t="shared" si="14"/>
        <v>4.3250047593369277E-2</v>
      </c>
      <c r="S58" s="1">
        <f t="shared" si="15"/>
        <v>1.0049907529780568</v>
      </c>
      <c r="T58" s="1">
        <f t="shared" si="16"/>
        <v>4.3241315745489117E-2</v>
      </c>
      <c r="U58" s="2">
        <f t="shared" si="1"/>
        <v>0.99999999894388003</v>
      </c>
      <c r="V58" s="16">
        <f t="shared" si="2"/>
        <v>8.6602409575263423E-15</v>
      </c>
      <c r="W58" s="1">
        <f t="shared" si="3"/>
        <v>5.4999999941913405E-15</v>
      </c>
      <c r="X58">
        <f t="shared" si="4"/>
        <v>1.3942740031621496E-14</v>
      </c>
      <c r="Y58">
        <f t="shared" si="5"/>
        <v>1.2868566340125581E-14</v>
      </c>
      <c r="Z58">
        <f t="shared" si="6"/>
        <v>1.8217127291478589E-13</v>
      </c>
      <c r="AA58">
        <f t="shared" si="17"/>
        <v>1.8344378552573406E-13</v>
      </c>
      <c r="AB58" s="1">
        <f t="shared" si="29"/>
        <v>1.1554805593688166E-13</v>
      </c>
      <c r="AC58" s="1">
        <f>SUM($AB$3:AB58)</f>
        <v>4.0150083306393734E-12</v>
      </c>
      <c r="AD58" s="1">
        <f t="shared" si="18"/>
        <v>6.6916805510656226E-12</v>
      </c>
      <c r="AE58" s="2">
        <f t="shared" si="19"/>
        <v>21.74464799661358</v>
      </c>
      <c r="AF58" s="1">
        <f t="shared" si="7"/>
        <v>2.0034891569890473E-6</v>
      </c>
      <c r="AG58" s="19">
        <f t="shared" si="8"/>
        <v>2.7648821338899665E-11</v>
      </c>
      <c r="AH58" s="19">
        <f t="shared" si="20"/>
        <v>0.49914839711026587</v>
      </c>
      <c r="AI58" s="19">
        <f t="shared" si="21"/>
        <v>0.999999995008516</v>
      </c>
      <c r="AJ58" s="19">
        <f t="shared" si="9"/>
        <v>1.0471575778360561E-8</v>
      </c>
      <c r="AK58" s="19">
        <f t="shared" si="10"/>
        <v>2.0040080181485373E-6</v>
      </c>
      <c r="AL58" s="19">
        <f t="shared" si="22"/>
        <v>498999.49771639344</v>
      </c>
      <c r="AM58" s="19">
        <f t="shared" si="23"/>
        <v>0.49899949771639346</v>
      </c>
      <c r="AO58" t="str">
        <f t="shared" si="24"/>
        <v>999403.48567546-24416.357123876i</v>
      </c>
      <c r="AP58">
        <f t="shared" si="25"/>
        <v>-1.3995108107243301</v>
      </c>
      <c r="AQ58" t="str">
        <f t="shared" si="26"/>
        <v>1.00499057017196+0.00154859286972758i</v>
      </c>
      <c r="AR58">
        <f t="shared" si="27"/>
        <v>8.8287162117130988E-2</v>
      </c>
      <c r="AS58">
        <f t="shared" si="28"/>
        <v>178.51220202715854</v>
      </c>
    </row>
    <row r="59" spans="2:45" ht="18" x14ac:dyDescent="0.35">
      <c r="B59" t="s">
        <v>176</v>
      </c>
      <c r="C59" t="s">
        <v>177</v>
      </c>
      <c r="D59" s="3">
        <f>D19-D15</f>
        <v>0</v>
      </c>
      <c r="E59" s="3" t="s">
        <v>64</v>
      </c>
      <c r="M59">
        <v>56</v>
      </c>
      <c r="N59" s="1">
        <f t="shared" si="11"/>
        <v>10.18591388054117</v>
      </c>
      <c r="O59" s="2">
        <f t="shared" si="0"/>
        <v>999675.92997022939</v>
      </c>
      <c r="P59" s="2">
        <f t="shared" si="12"/>
        <v>119.99718470728578</v>
      </c>
      <c r="Q59" s="1">
        <f t="shared" si="13"/>
        <v>1.0049918725535671</v>
      </c>
      <c r="R59">
        <f t="shared" si="14"/>
        <v>4.3250991957810979E-2</v>
      </c>
      <c r="S59" s="1">
        <f t="shared" si="15"/>
        <v>1.0049908622184993</v>
      </c>
      <c r="T59" s="1">
        <f t="shared" si="16"/>
        <v>4.3242259883903254E-2</v>
      </c>
      <c r="U59" s="2">
        <f t="shared" si="1"/>
        <v>0.99999999885260393</v>
      </c>
      <c r="V59" s="16">
        <f t="shared" si="2"/>
        <v>8.6602418988768484E-15</v>
      </c>
      <c r="W59" s="1">
        <f t="shared" si="3"/>
        <v>5.499999993689322E-15</v>
      </c>
      <c r="X59">
        <f t="shared" si="4"/>
        <v>1.3942740030348857E-14</v>
      </c>
      <c r="Y59">
        <f t="shared" si="5"/>
        <v>1.2868566338950988E-14</v>
      </c>
      <c r="Z59">
        <f t="shared" si="6"/>
        <v>1.8217127289815802E-13</v>
      </c>
      <c r="AA59">
        <f t="shared" si="17"/>
        <v>1.8344378555346778E-13</v>
      </c>
      <c r="AB59" s="1">
        <f t="shared" si="29"/>
        <v>1.1796757258946104E-13</v>
      </c>
      <c r="AC59" s="1">
        <f>SUM($AB$3:AB59)</f>
        <v>4.1329759032288342E-12</v>
      </c>
      <c r="AD59" s="1">
        <f t="shared" si="18"/>
        <v>6.8882931720480575E-12</v>
      </c>
      <c r="AE59" s="2">
        <f t="shared" si="19"/>
        <v>21.618883771912788</v>
      </c>
      <c r="AF59" s="1">
        <f t="shared" si="7"/>
        <v>2.0623549757111881E-6</v>
      </c>
      <c r="AG59" s="19">
        <f t="shared" si="8"/>
        <v>2.8817348881186674E-11</v>
      </c>
      <c r="AH59" s="19">
        <f t="shared" si="20"/>
        <v>0.49916126346451933</v>
      </c>
      <c r="AI59" s="19">
        <f t="shared" si="21"/>
        <v>0.99999999500838743</v>
      </c>
      <c r="AJ59" s="19">
        <f t="shared" si="9"/>
        <v>1.0511256582770125E-8</v>
      </c>
      <c r="AK59" s="19">
        <f t="shared" si="10"/>
        <v>2.0040080183314549E-6</v>
      </c>
      <c r="AL59" s="19">
        <f t="shared" si="22"/>
        <v>498999.4976480293</v>
      </c>
      <c r="AM59" s="19">
        <f t="shared" si="23"/>
        <v>0.49899949764802931</v>
      </c>
      <c r="AO59" t="str">
        <f t="shared" si="24"/>
        <v>999351.964961843-25448.2826286273i</v>
      </c>
      <c r="AP59">
        <f t="shared" si="25"/>
        <v>-1.4587094414975563</v>
      </c>
      <c r="AQ59" t="str">
        <f t="shared" si="26"/>
        <v>1.00499057632304+0.0016141253388566i</v>
      </c>
      <c r="AR59">
        <f t="shared" si="27"/>
        <v>9.2023240991724972E-2</v>
      </c>
      <c r="AS59">
        <f t="shared" si="28"/>
        <v>178.44926731751073</v>
      </c>
    </row>
    <row r="60" spans="2:45" ht="18" x14ac:dyDescent="0.35">
      <c r="B60" t="s">
        <v>3</v>
      </c>
      <c r="C60" t="s">
        <v>89</v>
      </c>
      <c r="D60" s="3">
        <f>D61/D20</f>
        <v>8.3500334001336005E-6</v>
      </c>
      <c r="E60" s="3" t="s">
        <v>61</v>
      </c>
      <c r="M60">
        <v>57</v>
      </c>
      <c r="N60" s="1">
        <f t="shared" si="11"/>
        <v>10.616955571987244</v>
      </c>
      <c r="O60" s="2">
        <f t="shared" si="0"/>
        <v>999647.93680499878</v>
      </c>
      <c r="P60" s="2">
        <f t="shared" si="12"/>
        <v>119.99694147951475</v>
      </c>
      <c r="Q60" s="1">
        <f t="shared" si="13"/>
        <v>1.0049919912637004</v>
      </c>
      <c r="R60">
        <f t="shared" si="14"/>
        <v>4.3252017939297838E-2</v>
      </c>
      <c r="S60" s="1">
        <f t="shared" si="15"/>
        <v>1.0049909809001014</v>
      </c>
      <c r="T60" s="1">
        <f t="shared" si="16"/>
        <v>4.3243285619833607E-2</v>
      </c>
      <c r="U60" s="2">
        <f t="shared" si="1"/>
        <v>0.99999999875343937</v>
      </c>
      <c r="V60" s="16">
        <f t="shared" si="2"/>
        <v>8.6602429215840405E-15</v>
      </c>
      <c r="W60" s="1">
        <f t="shared" si="3"/>
        <v>5.499999993143917E-15</v>
      </c>
      <c r="X60">
        <f t="shared" si="4"/>
        <v>1.3942740028966232E-14</v>
      </c>
      <c r="Y60">
        <f t="shared" si="5"/>
        <v>1.2868566337674882E-14</v>
      </c>
      <c r="Z60">
        <f t="shared" si="6"/>
        <v>1.8217127288009308E-13</v>
      </c>
      <c r="AA60">
        <f t="shared" si="17"/>
        <v>1.8344378558359846E-13</v>
      </c>
      <c r="AB60" s="1">
        <f t="shared" si="29"/>
        <v>1.2043775267351373E-13</v>
      </c>
      <c r="AC60" s="1">
        <f>SUM($AB$3:AB60)</f>
        <v>4.2534136559023483E-12</v>
      </c>
      <c r="AD60" s="1">
        <f t="shared" si="18"/>
        <v>7.0890227598372474E-12</v>
      </c>
      <c r="AE60" s="2">
        <f t="shared" si="19"/>
        <v>21.494136293108465</v>
      </c>
      <c r="AF60" s="1">
        <f t="shared" si="7"/>
        <v>2.1224534142952717E-6</v>
      </c>
      <c r="AG60" s="19">
        <f t="shared" si="8"/>
        <v>3.0035386312209958E-11</v>
      </c>
      <c r="AH60" s="19">
        <f t="shared" si="20"/>
        <v>0.49917524142560521</v>
      </c>
      <c r="AI60" s="19">
        <f t="shared" si="21"/>
        <v>0.99999999500824766</v>
      </c>
      <c r="AJ60" s="19">
        <f t="shared" si="9"/>
        <v>1.055419774042312E-8</v>
      </c>
      <c r="AK60" s="19">
        <f t="shared" si="10"/>
        <v>2.0040080185301811E-6</v>
      </c>
      <c r="AL60" s="19">
        <f t="shared" si="22"/>
        <v>498999.49757379881</v>
      </c>
      <c r="AM60" s="19">
        <f t="shared" si="23"/>
        <v>0.4989994975737988</v>
      </c>
      <c r="AO60" t="str">
        <f t="shared" si="24"/>
        <v>999295.997558491-26523.7030233579i</v>
      </c>
      <c r="AP60">
        <f t="shared" si="25"/>
        <v>-1.5204098888168853</v>
      </c>
      <c r="AQ60" t="str">
        <f t="shared" si="26"/>
        <v>1.00499058300573+0.00168243097358192i</v>
      </c>
      <c r="AR60">
        <f t="shared" si="27"/>
        <v>9.591742021009933E-2</v>
      </c>
      <c r="AS60">
        <f t="shared" si="28"/>
        <v>178.38367269097301</v>
      </c>
    </row>
    <row r="61" spans="2:45" ht="18" x14ac:dyDescent="0.35">
      <c r="B61" t="s">
        <v>143</v>
      </c>
      <c r="C61" t="s">
        <v>144</v>
      </c>
      <c r="D61" s="3">
        <f>ABS(IF(D94="POS",(D36-D15-D65)/D39,(D37-D15-D65)/D39))</f>
        <v>5.01002004008016E-6</v>
      </c>
      <c r="E61" s="3" t="s">
        <v>115</v>
      </c>
      <c r="F61" s="19"/>
      <c r="M61">
        <v>58</v>
      </c>
      <c r="N61" s="1">
        <f t="shared" si="11"/>
        <v>11.066237839776663</v>
      </c>
      <c r="O61" s="2">
        <f t="shared" si="0"/>
        <v>999617.52697810298</v>
      </c>
      <c r="P61" s="2">
        <f t="shared" si="12"/>
        <v>119.99667724606988</v>
      </c>
      <c r="Q61" s="1">
        <f t="shared" si="13"/>
        <v>1.0049921202334193</v>
      </c>
      <c r="R61">
        <f t="shared" si="14"/>
        <v>4.3253132591636281E-2</v>
      </c>
      <c r="S61" s="1">
        <f t="shared" si="15"/>
        <v>1.0049911098388242</v>
      </c>
      <c r="T61" s="1">
        <f t="shared" si="16"/>
        <v>4.3244400005401078E-2</v>
      </c>
      <c r="U61" s="2">
        <f t="shared" si="1"/>
        <v>0.9999999986457051</v>
      </c>
      <c r="V61" s="16">
        <f t="shared" si="2"/>
        <v>8.6602440326792475E-15</v>
      </c>
      <c r="W61" s="1">
        <f t="shared" si="3"/>
        <v>5.4999999925513783E-15</v>
      </c>
      <c r="X61">
        <f t="shared" si="4"/>
        <v>1.394274002746412E-14</v>
      </c>
      <c r="Y61">
        <f t="shared" si="5"/>
        <v>1.2868566336288497E-14</v>
      </c>
      <c r="Z61">
        <f t="shared" si="6"/>
        <v>1.8217127286046698E-13</v>
      </c>
      <c r="AA61">
        <f t="shared" si="17"/>
        <v>1.8344378561633328E-13</v>
      </c>
      <c r="AB61" s="1">
        <f t="shared" si="29"/>
        <v>1.2295965705535276E-13</v>
      </c>
      <c r="AC61" s="1">
        <f>SUM($AB$3:AB61)</f>
        <v>4.3763733129577008E-12</v>
      </c>
      <c r="AD61" s="1">
        <f t="shared" si="18"/>
        <v>7.2939555215961691E-12</v>
      </c>
      <c r="AE61" s="2">
        <f t="shared" si="19"/>
        <v>21.370368893337599</v>
      </c>
      <c r="AF61" s="1">
        <f t="shared" si="7"/>
        <v>2.1838102831658926E-6</v>
      </c>
      <c r="AG61" s="19">
        <f t="shared" si="8"/>
        <v>3.1305026302861413E-11</v>
      </c>
      <c r="AH61" s="19">
        <f t="shared" si="20"/>
        <v>0.49919042699709731</v>
      </c>
      <c r="AI61" s="19">
        <f t="shared" si="21"/>
        <v>0.99999999500809578</v>
      </c>
      <c r="AJ61" s="19">
        <f t="shared" si="9"/>
        <v>1.0600652970319268E-8</v>
      </c>
      <c r="AK61" s="19">
        <f t="shared" si="10"/>
        <v>2.0040080187460826E-6</v>
      </c>
      <c r="AL61" s="19">
        <f t="shared" si="22"/>
        <v>498999.49749320187</v>
      </c>
      <c r="AM61" s="19">
        <f t="shared" si="23"/>
        <v>0.49899949749320188</v>
      </c>
      <c r="AO61" t="str">
        <f t="shared" si="24"/>
        <v>999235.200241818-27644.4359593821i</v>
      </c>
      <c r="AP61">
        <f t="shared" si="25"/>
        <v>-1.5847175843330163</v>
      </c>
      <c r="AQ61" t="str">
        <f t="shared" si="26"/>
        <v>1.00499059026598+0.00175362712713773i</v>
      </c>
      <c r="AR61">
        <f t="shared" si="27"/>
        <v>9.9976390051880137E-2</v>
      </c>
      <c r="AS61">
        <f t="shared" si="28"/>
        <v>178.31530602561509</v>
      </c>
    </row>
    <row r="62" spans="2:45" ht="18" x14ac:dyDescent="0.35">
      <c r="B62" t="s">
        <v>87</v>
      </c>
      <c r="C62" t="s">
        <v>94</v>
      </c>
      <c r="D62" s="9">
        <f>D11*D20</f>
        <v>6E-10</v>
      </c>
      <c r="E62" s="3" t="s">
        <v>115</v>
      </c>
      <c r="F62" s="10"/>
      <c r="M62">
        <v>59</v>
      </c>
      <c r="N62" s="1">
        <f t="shared" si="11"/>
        <v>11.53453257821092</v>
      </c>
      <c r="O62" s="2">
        <f t="shared" si="0"/>
        <v>999584.49210814084</v>
      </c>
      <c r="P62" s="2">
        <f t="shared" si="12"/>
        <v>119.99639019430424</v>
      </c>
      <c r="Q62" s="1">
        <f t="shared" si="13"/>
        <v>1.0049922603494064</v>
      </c>
      <c r="R62">
        <f t="shared" si="14"/>
        <v>4.325434357816102E-2</v>
      </c>
      <c r="S62" s="1">
        <f t="shared" si="15"/>
        <v>1.0049912499211375</v>
      </c>
      <c r="T62" s="1">
        <f t="shared" si="16"/>
        <v>4.3245610702109631E-2</v>
      </c>
      <c r="U62" s="2">
        <f t="shared" si="1"/>
        <v>0.99999999852865906</v>
      </c>
      <c r="V62" s="16">
        <f t="shared" si="2"/>
        <v>8.6602452398013864E-15</v>
      </c>
      <c r="W62" s="1">
        <f t="shared" si="3"/>
        <v>5.4999999919076253E-15</v>
      </c>
      <c r="X62">
        <f t="shared" si="4"/>
        <v>1.3942740025832179E-14</v>
      </c>
      <c r="Y62">
        <f t="shared" si="5"/>
        <v>1.2868566334782282E-14</v>
      </c>
      <c r="Z62">
        <f t="shared" si="6"/>
        <v>1.8217127283914456E-13</v>
      </c>
      <c r="AA62">
        <f t="shared" si="17"/>
        <v>1.834437856518971E-13</v>
      </c>
      <c r="AB62" s="1">
        <f t="shared" si="29"/>
        <v>1.2553436881530157E-13</v>
      </c>
      <c r="AC62" s="1">
        <f>SUM($AB$3:AB62)</f>
        <v>4.5019076817730025E-12</v>
      </c>
      <c r="AD62" s="1">
        <f t="shared" si="18"/>
        <v>7.5031794696216709E-12</v>
      </c>
      <c r="AE62" s="2">
        <f t="shared" si="19"/>
        <v>21.2475466547384</v>
      </c>
      <c r="AF62" s="1">
        <f t="shared" si="7"/>
        <v>2.2464519332047283E-6</v>
      </c>
      <c r="AG62" s="19">
        <f t="shared" si="8"/>
        <v>3.2628450179393333E-11</v>
      </c>
      <c r="AH62" s="19">
        <f t="shared" si="20"/>
        <v>0.49920692446753545</v>
      </c>
      <c r="AI62" s="19">
        <f t="shared" si="21"/>
        <v>0.99999999500793069</v>
      </c>
      <c r="AJ62" s="19">
        <f t="shared" si="9"/>
        <v>1.065089348037893E-8</v>
      </c>
      <c r="AK62" s="19">
        <f t="shared" si="10"/>
        <v>2.0040080189806434E-6</v>
      </c>
      <c r="AL62" s="19">
        <f t="shared" si="22"/>
        <v>498999.49740569614</v>
      </c>
      <c r="AM62" s="19">
        <f t="shared" si="23"/>
        <v>0.49899949740569616</v>
      </c>
      <c r="AO62" t="str">
        <f t="shared" si="24"/>
        <v>999169.15686309-28812.3729774521i</v>
      </c>
      <c r="AP62">
        <f t="shared" si="25"/>
        <v>-1.6517423632935213</v>
      </c>
      <c r="AQ62" t="str">
        <f t="shared" si="26"/>
        <v>1.0049905981537+0.00182783611884468i</v>
      </c>
      <c r="AR62">
        <f t="shared" si="27"/>
        <v>0.1042071238961714</v>
      </c>
      <c r="AS62">
        <f t="shared" si="28"/>
        <v>178.2440505128103</v>
      </c>
    </row>
    <row r="63" spans="2:45" ht="18" x14ac:dyDescent="0.35">
      <c r="B63" t="s">
        <v>88</v>
      </c>
      <c r="C63" t="s">
        <v>178</v>
      </c>
      <c r="D63" s="9">
        <f>D12*D20</f>
        <v>6.0000000000000008E-7</v>
      </c>
      <c r="E63" s="3" t="s">
        <v>115</v>
      </c>
      <c r="F63" s="19"/>
      <c r="M63">
        <v>60</v>
      </c>
      <c r="N63" s="1">
        <f t="shared" si="11"/>
        <v>12.022644346174127</v>
      </c>
      <c r="O63" s="2">
        <f t="shared" si="0"/>
        <v>999548.60589065717</v>
      </c>
      <c r="P63" s="2">
        <f t="shared" si="12"/>
        <v>119.99607835541275</v>
      </c>
      <c r="Q63" s="1">
        <f t="shared" si="13"/>
        <v>1.0049924125749814</v>
      </c>
      <c r="R63">
        <f t="shared" si="14"/>
        <v>4.3255659224556389E-2</v>
      </c>
      <c r="S63" s="1">
        <f t="shared" si="15"/>
        <v>1.0049914021101296</v>
      </c>
      <c r="T63" s="1">
        <f t="shared" si="16"/>
        <v>4.3246926033650393E-2</v>
      </c>
      <c r="U63" s="2">
        <f t="shared" si="1"/>
        <v>0.99999999840149767</v>
      </c>
      <c r="V63" s="16">
        <f t="shared" si="2"/>
        <v>8.6602465512496133E-15</v>
      </c>
      <c r="W63" s="1">
        <f t="shared" si="3"/>
        <v>5.4999999912082377E-15</v>
      </c>
      <c r="X63">
        <f t="shared" si="4"/>
        <v>1.39427400240592E-14</v>
      </c>
      <c r="Y63">
        <f t="shared" si="5"/>
        <v>1.2868566333145897E-14</v>
      </c>
      <c r="Z63">
        <f t="shared" si="6"/>
        <v>1.8217127281597941E-13</v>
      </c>
      <c r="AA63">
        <f t="shared" si="17"/>
        <v>1.8344378569053462E-13</v>
      </c>
      <c r="AB63" s="1">
        <f t="shared" si="29"/>
        <v>1.281629937128581E-13</v>
      </c>
      <c r="AC63" s="1">
        <f>SUM($AB$3:AB63)</f>
        <v>4.630070675485861E-12</v>
      </c>
      <c r="AD63" s="1">
        <f t="shared" si="18"/>
        <v>7.7167844591431023E-12</v>
      </c>
      <c r="AE63" s="2">
        <f t="shared" si="19"/>
        <v>21.125636300483578</v>
      </c>
      <c r="AF63" s="1">
        <f t="shared" si="7"/>
        <v>2.3104052670674447E-6</v>
      </c>
      <c r="AG63" s="19">
        <f t="shared" si="8"/>
        <v>3.4007931671184406E-11</v>
      </c>
      <c r="AH63" s="19">
        <f t="shared" si="20"/>
        <v>0.49922484712425774</v>
      </c>
      <c r="AI63" s="19">
        <f t="shared" si="21"/>
        <v>0.99999999500775161</v>
      </c>
      <c r="AJ63" s="19">
        <f t="shared" si="9"/>
        <v>1.0705208830795037E-8</v>
      </c>
      <c r="AK63" s="19">
        <f t="shared" si="10"/>
        <v>2.0040080192354762E-6</v>
      </c>
      <c r="AL63" s="19">
        <f t="shared" si="22"/>
        <v>498999.49731069402</v>
      </c>
      <c r="AM63" s="19">
        <f t="shared" si="23"/>
        <v>0.49899949731069404</v>
      </c>
      <c r="AO63" t="str">
        <f t="shared" si="24"/>
        <v>999097.415537957-30029.4822354865i</v>
      </c>
      <c r="AP63">
        <f t="shared" si="25"/>
        <v>-1.7215986432349377</v>
      </c>
      <c r="AQ63" t="str">
        <f t="shared" si="26"/>
        <v>1.00499060672312+0.0019051854442619i</v>
      </c>
      <c r="AR63">
        <f t="shared" si="27"/>
        <v>0.10861689019948859</v>
      </c>
      <c r="AS63">
        <f t="shared" si="28"/>
        <v>178.16978446656557</v>
      </c>
    </row>
    <row r="64" spans="2:45" ht="18" x14ac:dyDescent="0.35">
      <c r="B64" t="s">
        <v>86</v>
      </c>
      <c r="C64" t="s">
        <v>95</v>
      </c>
      <c r="D64" s="9">
        <f>D63-D62</f>
        <v>5.9940000000000003E-7</v>
      </c>
      <c r="E64" s="3" t="s">
        <v>115</v>
      </c>
      <c r="M64">
        <v>61</v>
      </c>
      <c r="N64" s="1">
        <f t="shared" si="11"/>
        <v>12.531411749414154</v>
      </c>
      <c r="O64" s="2">
        <f t="shared" si="0"/>
        <v>999509.62256467587</v>
      </c>
      <c r="P64" s="2">
        <f t="shared" si="12"/>
        <v>119.99573959102618</v>
      </c>
      <c r="Q64" s="1">
        <f t="shared" si="13"/>
        <v>1.0049925779567233</v>
      </c>
      <c r="R64">
        <f t="shared" si="14"/>
        <v>4.3257088576083576E-2</v>
      </c>
      <c r="S64" s="1">
        <f t="shared" si="15"/>
        <v>1.0049915674521284</v>
      </c>
      <c r="T64" s="1">
        <f t="shared" si="16"/>
        <v>4.3248355043125103E-2</v>
      </c>
      <c r="U64" s="2">
        <f t="shared" si="1"/>
        <v>0.99999999826334618</v>
      </c>
      <c r="V64" s="16">
        <f t="shared" si="2"/>
        <v>8.6602479760403843E-15</v>
      </c>
      <c r="W64" s="1">
        <f t="shared" si="3"/>
        <v>5.4999999904484045E-15</v>
      </c>
      <c r="X64">
        <f t="shared" si="4"/>
        <v>1.3942740022132989E-14</v>
      </c>
      <c r="Y64">
        <f t="shared" si="5"/>
        <v>1.2868566331368086E-14</v>
      </c>
      <c r="Z64">
        <f t="shared" si="6"/>
        <v>1.8217127279081217E-13</v>
      </c>
      <c r="AA64">
        <f t="shared" si="17"/>
        <v>1.8344378573251141E-13</v>
      </c>
      <c r="AB64" s="1">
        <f t="shared" si="29"/>
        <v>1.3084666066157656E-13</v>
      </c>
      <c r="AC64" s="1">
        <f>SUM($AB$3:AB64)</f>
        <v>4.7609173361474377E-12</v>
      </c>
      <c r="AD64" s="1">
        <f t="shared" si="18"/>
        <v>7.9348622269123964E-12</v>
      </c>
      <c r="AE64" s="2">
        <f t="shared" si="19"/>
        <v>21.004606095028503</v>
      </c>
      <c r="AF64" s="1">
        <f t="shared" si="7"/>
        <v>2.3756977507375714E-6</v>
      </c>
      <c r="AG64" s="19">
        <f t="shared" si="8"/>
        <v>3.5445840817246148E-11</v>
      </c>
      <c r="AH64" s="19">
        <f t="shared" si="20"/>
        <v>0.49924431802853614</v>
      </c>
      <c r="AI64" s="19">
        <f t="shared" si="21"/>
        <v>0.99999999500755687</v>
      </c>
      <c r="AJ64" s="19">
        <f t="shared" si="9"/>
        <v>1.0763907790350283E-8</v>
      </c>
      <c r="AK64" s="19">
        <f t="shared" si="10"/>
        <v>2.0040080195123331E-6</v>
      </c>
      <c r="AL64" s="19">
        <f t="shared" si="22"/>
        <v>498999.49720755807</v>
      </c>
      <c r="AM64" s="19">
        <f t="shared" si="23"/>
        <v>0.4989994972075581</v>
      </c>
      <c r="AO64" t="str">
        <f t="shared" si="24"/>
        <v>999019.485599381-31297.8112993344i</v>
      </c>
      <c r="AP64">
        <f t="shared" si="25"/>
        <v>-1.7944056092278993</v>
      </c>
      <c r="AQ64" t="str">
        <f t="shared" si="26"/>
        <v>1.00499061603316+0.00198580799423191i</v>
      </c>
      <c r="AR64">
        <f t="shared" si="27"/>
        <v>0.11321326498027894</v>
      </c>
      <c r="AS64">
        <f t="shared" si="28"/>
        <v>178.0923811257918</v>
      </c>
    </row>
    <row r="65" spans="2:45" ht="18" x14ac:dyDescent="0.35">
      <c r="B65" t="s">
        <v>197</v>
      </c>
      <c r="C65" t="s">
        <v>96</v>
      </c>
      <c r="D65" s="10">
        <f>D23*D39</f>
        <v>0</v>
      </c>
      <c r="E65" s="3" t="s">
        <v>64</v>
      </c>
      <c r="M65">
        <v>62</v>
      </c>
      <c r="N65" s="1">
        <f t="shared" si="11"/>
        <v>13.061708881318413</v>
      </c>
      <c r="O65" s="2">
        <f t="shared" si="0"/>
        <v>999467.27524949762</v>
      </c>
      <c r="P65" s="2">
        <f t="shared" si="12"/>
        <v>119.99537157866287</v>
      </c>
      <c r="Q65" s="1">
        <f t="shared" si="13"/>
        <v>1.004992757631648</v>
      </c>
      <c r="R65">
        <f t="shared" si="14"/>
        <v>4.3258641459618774E-2</v>
      </c>
      <c r="S65" s="1">
        <f t="shared" si="15"/>
        <v>1.004991747083877</v>
      </c>
      <c r="T65" s="1">
        <f t="shared" si="16"/>
        <v>4.3249907555061334E-2</v>
      </c>
      <c r="U65" s="2">
        <f t="shared" si="1"/>
        <v>0.99999999811325468</v>
      </c>
      <c r="V65" s="16">
        <f t="shared" si="2"/>
        <v>8.6602495239692802E-15</v>
      </c>
      <c r="W65" s="1">
        <f t="shared" si="3"/>
        <v>5.4999999896229011E-15</v>
      </c>
      <c r="X65">
        <f t="shared" si="4"/>
        <v>1.3942740020040302E-14</v>
      </c>
      <c r="Y65">
        <f t="shared" si="5"/>
        <v>1.2868566329436623E-14</v>
      </c>
      <c r="Z65">
        <f t="shared" si="6"/>
        <v>1.8217127276346983E-13</v>
      </c>
      <c r="AA65">
        <f t="shared" si="17"/>
        <v>1.8344378577811606E-13</v>
      </c>
      <c r="AB65" s="1">
        <f t="shared" si="29"/>
        <v>1.3358652221391492E-13</v>
      </c>
      <c r="AC65" s="1">
        <f>SUM($AB$3:AB65)</f>
        <v>4.8945038583613525E-12</v>
      </c>
      <c r="AD65" s="1">
        <f t="shared" si="18"/>
        <v>8.1575064306022552E-12</v>
      </c>
      <c r="AE65" s="2">
        <f t="shared" si="19"/>
        <v>20.884425751834861</v>
      </c>
      <c r="AF65" s="1">
        <f t="shared" si="7"/>
        <v>2.4423574253223148E-6</v>
      </c>
      <c r="AG65" s="19">
        <f t="shared" si="8"/>
        <v>3.6944648038183082E-11</v>
      </c>
      <c r="AH65" s="19">
        <f t="shared" si="20"/>
        <v>0.49926547085723577</v>
      </c>
      <c r="AI65" s="19">
        <f t="shared" si="21"/>
        <v>0.99999999500734527</v>
      </c>
      <c r="AJ65" s="19">
        <f t="shared" si="9"/>
        <v>1.0827319177806105E-8</v>
      </c>
      <c r="AK65" s="19">
        <f t="shared" si="10"/>
        <v>2.0040080198131175E-6</v>
      </c>
      <c r="AL65" s="19">
        <f t="shared" si="22"/>
        <v>498999.4970955982</v>
      </c>
      <c r="AM65" s="19">
        <f t="shared" si="23"/>
        <v>0.49899949709559821</v>
      </c>
      <c r="AO65" t="str">
        <f t="shared" si="24"/>
        <v>998934.834294655-32619.4899924121i</v>
      </c>
      <c r="AP65">
        <f t="shared" si="25"/>
        <v>-1.8702874058204453</v>
      </c>
      <c r="AQ65" t="str">
        <f t="shared" si="26"/>
        <v>1.00499062614782+0.00206984228319515i</v>
      </c>
      <c r="AR65">
        <f t="shared" si="27"/>
        <v>0.11800414483145152</v>
      </c>
      <c r="AS65">
        <f t="shared" si="28"/>
        <v>178.01170844934811</v>
      </c>
    </row>
    <row r="66" spans="2:45" ht="18" x14ac:dyDescent="0.35">
      <c r="B66" t="s">
        <v>84</v>
      </c>
      <c r="C66" t="s">
        <v>198</v>
      </c>
      <c r="D66" s="10">
        <f>MIN(D36,MAX(D37,IF(D94="POS",D15+D39*(D23),D15-D39*(D23))))</f>
        <v>0</v>
      </c>
      <c r="E66" s="3" t="s">
        <v>64</v>
      </c>
      <c r="M66">
        <v>63</v>
      </c>
      <c r="N66" s="1">
        <f t="shared" si="11"/>
        <v>13.614446824659501</v>
      </c>
      <c r="O66" s="2">
        <f t="shared" si="0"/>
        <v>999421.27414105111</v>
      </c>
      <c r="P66" s="2">
        <f t="shared" ref="P66:P129" si="30">20*LOG10(O66)</f>
        <v>119.99497179594223</v>
      </c>
      <c r="Q66" s="1">
        <f t="shared" si="13"/>
        <v>1.0049929528350579</v>
      </c>
      <c r="R66">
        <f t="shared" si="14"/>
        <v>4.3260328551488494E-2</v>
      </c>
      <c r="S66" s="1">
        <f t="shared" si="15"/>
        <v>1.004991942240381</v>
      </c>
      <c r="T66" s="1">
        <f t="shared" si="16"/>
        <v>4.3251594243232466E-2</v>
      </c>
      <c r="U66" s="2">
        <f t="shared" si="1"/>
        <v>0.99999999795019079</v>
      </c>
      <c r="V66" s="16">
        <f t="shared" si="2"/>
        <v>8.6602512056786342E-15</v>
      </c>
      <c r="W66" s="1">
        <f t="shared" si="3"/>
        <v>5.4999999887260498E-15</v>
      </c>
      <c r="X66">
        <f t="shared" si="4"/>
        <v>1.3942740017766745E-14</v>
      </c>
      <c r="Y66">
        <f t="shared" si="5"/>
        <v>1.2868566327338225E-14</v>
      </c>
      <c r="Z66">
        <f t="shared" si="6"/>
        <v>1.8217127273376425E-13</v>
      </c>
      <c r="AA66">
        <f t="shared" si="17"/>
        <v>1.8344378582766195E-13</v>
      </c>
      <c r="AB66" s="1">
        <f t="shared" si="29"/>
        <v>1.3638375505621418E-13</v>
      </c>
      <c r="AC66" s="1">
        <f>SUM($AB$3:AB66)</f>
        <v>5.0308876134175663E-12</v>
      </c>
      <c r="AD66" s="1">
        <f t="shared" si="18"/>
        <v>8.3848126890292768E-12</v>
      </c>
      <c r="AE66" s="2">
        <f t="shared" si="19"/>
        <v>20.765066347907052</v>
      </c>
      <c r="AF66" s="1">
        <f t="shared" si="7"/>
        <v>2.5104129190953654E-6</v>
      </c>
      <c r="AG66" s="19">
        <f t="shared" si="8"/>
        <v>3.8506928380605305E-11</v>
      </c>
      <c r="AH66" s="19">
        <f t="shared" si="20"/>
        <v>0.49928845081666301</v>
      </c>
      <c r="AI66" s="19">
        <f t="shared" si="21"/>
        <v>0.99999999500711545</v>
      </c>
      <c r="AJ66" s="19">
        <f t="shared" si="9"/>
        <v>1.0895792679819007E-8</v>
      </c>
      <c r="AK66" s="19">
        <f t="shared" si="10"/>
        <v>2.0040080201398973E-6</v>
      </c>
      <c r="AL66" s="19">
        <f t="shared" si="22"/>
        <v>498999.49697406578</v>
      </c>
      <c r="AM66" s="19">
        <f t="shared" si="23"/>
        <v>0.49899949697406576</v>
      </c>
      <c r="AO66" t="str">
        <f t="shared" si="24"/>
        <v>998842.883205722-33996.7332989848i</v>
      </c>
      <c r="AP66">
        <f t="shared" si="25"/>
        <v>-1.9493733358131744</v>
      </c>
      <c r="AQ66" t="str">
        <f t="shared" si="26"/>
        <v>1.00499063713665+0.00215743268716594i</v>
      </c>
      <c r="AR66">
        <f t="shared" si="27"/>
        <v>0.12299776048318672</v>
      </c>
      <c r="AS66">
        <f t="shared" si="28"/>
        <v>177.92762890370366</v>
      </c>
    </row>
    <row r="67" spans="2:45" ht="18" x14ac:dyDescent="0.35">
      <c r="B67" t="s">
        <v>91</v>
      </c>
      <c r="C67" t="s">
        <v>97</v>
      </c>
      <c r="D67" s="10">
        <f>MIN(D36,MAX(D37,IF(D94="POS",D15+D39*(D62+D23),D15-D39*(D62+D23))))</f>
        <v>-2.9940000000000001E-4</v>
      </c>
      <c r="E67" s="3" t="s">
        <v>64</v>
      </c>
      <c r="M67">
        <v>64</v>
      </c>
      <c r="N67" s="1">
        <f t="shared" si="11"/>
        <v>14.190575216890924</v>
      </c>
      <c r="O67" s="2">
        <f t="shared" ref="O67:O130" si="31">IMABS(IMDIV($D$55,COMPLEX(1,N67/$D$46)))</f>
        <v>999371.30455624394</v>
      </c>
      <c r="P67" s="2">
        <f t="shared" si="30"/>
        <v>119.99453750345624</v>
      </c>
      <c r="Q67" s="1">
        <f t="shared" ref="Q67:Q130" si="32">IMABS(IMDIV(IMSUM(COMPLEX($D$39,$D$39*$D$52*$D$53*2*PI()*N67),COMPLEX($D$52,$D$39*$D$52*$D$40*2*PI()*N67)),COMPLEX($D$52,$D$39*$D$52*$D$40*2*PI()*N67)))</f>
        <v>1.0049931649090051</v>
      </c>
      <c r="R67">
        <f t="shared" si="14"/>
        <v>4.3262161450616538E-2</v>
      </c>
      <c r="S67" s="1">
        <f t="shared" si="15"/>
        <v>1.0049921542633711</v>
      </c>
      <c r="T67" s="1">
        <f t="shared" si="16"/>
        <v>4.3253426703793271E-2</v>
      </c>
      <c r="U67" s="2">
        <f t="shared" ref="U67:U130" si="33">IMABS(IMDIV(1,COMPLEX(1,2*PI()*N67*$D$39*$D$40)))</f>
        <v>0.99999999777303483</v>
      </c>
      <c r="V67" s="16">
        <f t="shared" ref="V67:V130" si="34">$D$90*S67</f>
        <v>8.6602530327304524E-15</v>
      </c>
      <c r="W67" s="1">
        <f t="shared" ref="W67:W130" si="35">$D$89*U67</f>
        <v>5.4999999877516914E-15</v>
      </c>
      <c r="X67">
        <f t="shared" ref="X67:X130" si="36">$D$86*U67</f>
        <v>1.3942740015296706E-14</v>
      </c>
      <c r="Y67">
        <f t="shared" ref="Y67:Y130" si="37">$D$87*U67</f>
        <v>1.2868566325058481E-14</v>
      </c>
      <c r="Z67">
        <f t="shared" ref="Z67:Z130" si="38">$D$88*U67</f>
        <v>1.8217127270149154E-13</v>
      </c>
      <c r="AA67">
        <f t="shared" si="17"/>
        <v>1.8344378588149006E-13</v>
      </c>
      <c r="AB67" s="1">
        <f t="shared" si="29"/>
        <v>1.3923956051406306E-13</v>
      </c>
      <c r="AC67" s="1">
        <f>SUM($AB$3:AB67)</f>
        <v>5.1701271739316291E-12</v>
      </c>
      <c r="AD67" s="1">
        <f t="shared" si="18"/>
        <v>8.6168786232193826E-12</v>
      </c>
      <c r="AE67" s="2">
        <f t="shared" si="19"/>
        <v>20.646500244546022</v>
      </c>
      <c r="AF67" s="1">
        <f t="shared" ref="AF67:AF130" si="39">AC67*$D$39</f>
        <v>2.5798934597918828E-6</v>
      </c>
      <c r="AG67" s="19">
        <f t="shared" ref="AG67:AG130" si="40">IMABS(COMPLEX(1,2*PI()*N67*$D$32*$D$33))/$D$32</f>
        <v>4.0135365941284216E-11</v>
      </c>
      <c r="AH67" s="19">
        <f t="shared" si="20"/>
        <v>0.49931341563474479</v>
      </c>
      <c r="AI67" s="19">
        <f t="shared" si="21"/>
        <v>0.99999999500686587</v>
      </c>
      <c r="AJ67" s="19">
        <f t="shared" ref="AJ67:AJ130" si="41">IMABS(COMPLEX(1,2*PI()*N67*$D$53*$D$52))/$D$52</f>
        <v>1.096969963631223E-8</v>
      </c>
      <c r="AK67" s="19">
        <f t="shared" ref="AK67:AK130" si="42">IMABS(COMPLEX(1,2*PI()*N67*$D$39*$D$40))/$D$39</f>
        <v>2.0040080204949193E-6</v>
      </c>
      <c r="AL67" s="19">
        <f t="shared" si="22"/>
        <v>498999.49684214994</v>
      </c>
      <c r="AM67" s="19">
        <f t="shared" si="23"/>
        <v>0.49899949684214995</v>
      </c>
      <c r="AO67" t="str">
        <f t="shared" si="24"/>
        <v>998743.004370449-35431.8443146562i</v>
      </c>
      <c r="AP67">
        <f t="shared" si="25"/>
        <v>-2.0317980659863411</v>
      </c>
      <c r="AQ67" t="str">
        <f t="shared" si="26"/>
        <v>1.0049906490752+0.00224872969177914i</v>
      </c>
      <c r="AR67">
        <f t="shared" si="27"/>
        <v>0.12820269093930026</v>
      </c>
      <c r="AS67">
        <f t="shared" si="28"/>
        <v>177.83999924307435</v>
      </c>
    </row>
    <row r="68" spans="2:45" ht="18" x14ac:dyDescent="0.35">
      <c r="B68" t="s">
        <v>92</v>
      </c>
      <c r="C68" t="s">
        <v>98</v>
      </c>
      <c r="D68" s="10">
        <f>MIN(D36,MAX(D37,IF(D94="POS",D15+D39*(D63+D23),D15-D39*(D63+D23))))</f>
        <v>-0.29940000000000005</v>
      </c>
      <c r="E68" s="3" t="s">
        <v>64</v>
      </c>
      <c r="M68">
        <v>65</v>
      </c>
      <c r="N68" s="1">
        <f t="shared" ref="N68:N131" si="43">$D$7*POWER($D$8/$D$7,M68/$D$9)</f>
        <v>14.791083881682074</v>
      </c>
      <c r="O68" s="2">
        <f t="shared" si="31"/>
        <v>999317.02481287392</v>
      </c>
      <c r="P68" s="2">
        <f t="shared" si="30"/>
        <v>119.99406572618746</v>
      </c>
      <c r="Q68" s="1">
        <f t="shared" si="32"/>
        <v>1.0049933953115175</v>
      </c>
      <c r="R68">
        <f t="shared" ref="R68:R131" si="44">20*LOG10(Q68)</f>
        <v>4.3264152758254772E-2</v>
      </c>
      <c r="S68" s="1">
        <f t="shared" ref="S68:S131" si="45">O68/(1+O68/Q68)</f>
        <v>1.0049923846105251</v>
      </c>
      <c r="T68" s="1">
        <f t="shared" ref="T68:T131" si="46">20*LOG10(S68)</f>
        <v>4.3255417534985796E-2</v>
      </c>
      <c r="U68" s="2">
        <f t="shared" si="33"/>
        <v>0.99999999758056857</v>
      </c>
      <c r="V68" s="16">
        <f t="shared" si="34"/>
        <v>8.6602550176858869E-15</v>
      </c>
      <c r="W68" s="1">
        <f t="shared" si="35"/>
        <v>5.4999999866931277E-15</v>
      </c>
      <c r="X68">
        <f t="shared" si="36"/>
        <v>1.3942740012613199E-14</v>
      </c>
      <c r="Y68">
        <f t="shared" si="37"/>
        <v>1.2868566322581717E-14</v>
      </c>
      <c r="Z68">
        <f t="shared" si="38"/>
        <v>1.8217127266642971E-13</v>
      </c>
      <c r="AA68">
        <f t="shared" ref="AA68:AA131" si="47">SQRT(V68^2+W68^2+X68^2+Y68^2+Z68^2)</f>
        <v>1.8344378593997035E-13</v>
      </c>
      <c r="AB68" s="1">
        <f t="shared" si="29"/>
        <v>1.4215516506822913E-13</v>
      </c>
      <c r="AC68" s="1">
        <f>SUM($AB$3:AB68)</f>
        <v>5.312282338999858E-12</v>
      </c>
      <c r="AD68" s="1">
        <f t="shared" ref="AD68:AD131" si="48">AC68/$D$20</f>
        <v>8.8538038983330977E-12</v>
      </c>
      <c r="AE68" s="2">
        <f t="shared" ref="AE68:AE131" si="49">10*LOG10($D$11/AD68)</f>
        <v>20.528701013785152</v>
      </c>
      <c r="AF68" s="1">
        <f t="shared" si="39"/>
        <v>2.650828887160929E-6</v>
      </c>
      <c r="AG68" s="19">
        <f t="shared" si="40"/>
        <v>4.1832758478656619E-11</v>
      </c>
      <c r="AH68" s="19">
        <f t="shared" ref="AH68:AH131" si="50">1/(AG68+(1+O68)*AK68)</f>
        <v>0.49934053663819372</v>
      </c>
      <c r="AI68" s="19">
        <f t="shared" ref="AI68:AI131" si="51">$D$21/($D$21+AH68)</f>
        <v>0.99999999500659464</v>
      </c>
      <c r="AJ68" s="19">
        <f t="shared" si="41"/>
        <v>1.104943378387186E-8</v>
      </c>
      <c r="AK68" s="19">
        <f t="shared" si="42"/>
        <v>2.0040080208806242E-6</v>
      </c>
      <c r="AL68" s="19">
        <f t="shared" ref="AL68:AL131" si="52">O68/(AJ68+((1+O68)*AK68))</f>
        <v>498999.49669897219</v>
      </c>
      <c r="AM68" s="19">
        <f t="shared" ref="AM68:AM131" si="53">AL68/1000000</f>
        <v>0.4989994966989722</v>
      </c>
      <c r="AO68" t="str">
        <f t="shared" ref="AO68:AO131" si="54">IMDIV($D$55,COMPLEX(1,N68/$D$46))</f>
        <v>998634.516080854-36927.2172362373i</v>
      </c>
      <c r="AP68">
        <f t="shared" ref="AP68:AP131" si="55">DEGREES(ATAN(IMAGINARY(AO68)/IMREAL(AO68)))</f>
        <v>-2.1177018398819998</v>
      </c>
      <c r="AQ68" t="str">
        <f t="shared" ref="AQ68:AQ131" si="56">IMDIV(IMSUM(COMPLEX($D$39,$D$39*$D$52*$D$53*2*PI()*N68),COMPLEX($D$52,$D$39*$D$52*$D$40*2*PI()*N68)),COMPLEX($D$52,$D$39*$D$52*$D$40*2*PI()*N68))</f>
        <v>1.00499066204554+0.00234389015083338i</v>
      </c>
      <c r="AR68">
        <f t="shared" ref="AR68:AR131" si="57">DEGREES(ATAN(IMAGINARY(AQ68)/IMREAL(AQ68)))</f>
        <v>0.1336278782113525</v>
      </c>
      <c r="AS68">
        <f t="shared" ref="AS68:AS131" si="58">360-180+AP68-AR68</f>
        <v>177.74867028190667</v>
      </c>
    </row>
    <row r="69" spans="2:45" ht="18" x14ac:dyDescent="0.35">
      <c r="B69" t="s">
        <v>85</v>
      </c>
      <c r="C69" t="s">
        <v>99</v>
      </c>
      <c r="D69" s="10">
        <f>ABS(D67-D68)</f>
        <v>0.29910060000000005</v>
      </c>
      <c r="E69" s="3" t="s">
        <v>64</v>
      </c>
      <c r="M69">
        <v>66</v>
      </c>
      <c r="N69" s="1">
        <f t="shared" si="43"/>
        <v>15.417004529495596</v>
      </c>
      <c r="O69" s="2">
        <f t="shared" si="31"/>
        <v>999258.06393170764</v>
      </c>
      <c r="P69" s="2">
        <f t="shared" si="30"/>
        <v>119.99355323335212</v>
      </c>
      <c r="Q69" s="1">
        <f t="shared" si="32"/>
        <v>1.0049936456266508</v>
      </c>
      <c r="R69">
        <f t="shared" si="44"/>
        <v>4.3266316164862068E-2</v>
      </c>
      <c r="S69" s="1">
        <f t="shared" si="45"/>
        <v>1.0049926348655187</v>
      </c>
      <c r="T69" s="1">
        <f t="shared" si="46"/>
        <v>4.3257580423997279E-2</v>
      </c>
      <c r="U69" s="2">
        <f t="shared" si="33"/>
        <v>0.9999999973714675</v>
      </c>
      <c r="V69" s="16">
        <f t="shared" si="34"/>
        <v>8.6602571741918449E-15</v>
      </c>
      <c r="W69" s="1">
        <f t="shared" si="35"/>
        <v>5.4999999855430718E-15</v>
      </c>
      <c r="X69">
        <f t="shared" si="36"/>
        <v>1.3942740009697756E-14</v>
      </c>
      <c r="Y69">
        <f t="shared" si="37"/>
        <v>1.2868566319890885E-14</v>
      </c>
      <c r="Z69">
        <f t="shared" si="38"/>
        <v>1.821712726283375E-13</v>
      </c>
      <c r="AA69">
        <f t="shared" si="47"/>
        <v>1.8344378600350472E-13</v>
      </c>
      <c r="AB69" s="1">
        <f t="shared" ref="AB69:AB132" si="59">AA69*SQRT(N69-N68)</f>
        <v>1.4513182088140389E-13</v>
      </c>
      <c r="AC69" s="1">
        <f>SUM($AB$3:AB69)</f>
        <v>5.4574141598812619E-12</v>
      </c>
      <c r="AD69" s="1">
        <f t="shared" si="48"/>
        <v>9.0956902664687699E-12</v>
      </c>
      <c r="AE69" s="2">
        <f t="shared" si="49"/>
        <v>20.411643370025736</v>
      </c>
      <c r="AF69" s="1">
        <f t="shared" si="39"/>
        <v>2.7232496657807497E-6</v>
      </c>
      <c r="AG69" s="19">
        <f t="shared" si="40"/>
        <v>4.3602022219597868E-11</v>
      </c>
      <c r="AH69" s="19">
        <f t="shared" si="50"/>
        <v>0.49936999992186265</v>
      </c>
      <c r="AI69" s="19">
        <f t="shared" si="51"/>
        <v>0.9999999950063001</v>
      </c>
      <c r="AJ69" s="19">
        <f t="shared" si="41"/>
        <v>1.1135411947593741E-8</v>
      </c>
      <c r="AK69" s="19">
        <f t="shared" si="42"/>
        <v>2.0040080212996641E-6</v>
      </c>
      <c r="AL69" s="19">
        <f t="shared" si="52"/>
        <v>498999.49654358055</v>
      </c>
      <c r="AM69" s="19">
        <f t="shared" si="53"/>
        <v>0.49899949654358056</v>
      </c>
      <c r="AO69" t="str">
        <f t="shared" si="54"/>
        <v>998516.678332545-38485.3403815744i</v>
      </c>
      <c r="AP69">
        <f t="shared" si="55"/>
        <v>-2.2072306977237441</v>
      </c>
      <c r="AQ69" t="str">
        <f t="shared" si="56"/>
        <v>1.00499067613685+0.00244307755577524i</v>
      </c>
      <c r="AR69">
        <f t="shared" si="57"/>
        <v>0.13928264267574825</v>
      </c>
      <c r="AS69">
        <f t="shared" si="58"/>
        <v>177.65348665960053</v>
      </c>
    </row>
    <row r="70" spans="2:45" x14ac:dyDescent="0.25">
      <c r="B70" t="s">
        <v>93</v>
      </c>
      <c r="M70">
        <v>67</v>
      </c>
      <c r="N70" s="1">
        <f t="shared" si="43"/>
        <v>16.069412530128776</v>
      </c>
      <c r="O70" s="2">
        <f t="shared" si="31"/>
        <v>999194.01914632646</v>
      </c>
      <c r="P70" s="2">
        <f t="shared" si="30"/>
        <v>119.99299651653854</v>
      </c>
      <c r="Q70" s="1">
        <f t="shared" si="32"/>
        <v>1.0049939175753648</v>
      </c>
      <c r="R70">
        <f t="shared" si="44"/>
        <v>4.3268666544098437E-2</v>
      </c>
      <c r="S70" s="1">
        <f t="shared" si="45"/>
        <v>1.0049929067488996</v>
      </c>
      <c r="T70" s="1">
        <f t="shared" si="46"/>
        <v>4.3259930240940936E-2</v>
      </c>
      <c r="U70" s="2">
        <f t="shared" si="33"/>
        <v>0.99999999714429499</v>
      </c>
      <c r="V70" s="16">
        <f t="shared" si="34"/>
        <v>8.6602595170746862E-15</v>
      </c>
      <c r="W70" s="1">
        <f t="shared" si="35"/>
        <v>5.4999999842936226E-15</v>
      </c>
      <c r="X70">
        <f t="shared" si="36"/>
        <v>1.3942740006530349E-14</v>
      </c>
      <c r="Y70">
        <f t="shared" si="37"/>
        <v>1.2868566316967501E-14</v>
      </c>
      <c r="Z70">
        <f t="shared" si="38"/>
        <v>1.821712725869532E-13</v>
      </c>
      <c r="AA70">
        <f t="shared" si="47"/>
        <v>1.8344378607253015E-13</v>
      </c>
      <c r="AB70" s="1">
        <f t="shared" si="59"/>
        <v>1.4817080633596877E-13</v>
      </c>
      <c r="AC70" s="1">
        <f>SUM($AB$3:AB70)</f>
        <v>5.605584966217231E-12</v>
      </c>
      <c r="AD70" s="1">
        <f t="shared" si="48"/>
        <v>9.3426416103620527E-12</v>
      </c>
      <c r="AE70" s="2">
        <f t="shared" si="49"/>
        <v>20.295303106436741</v>
      </c>
      <c r="AF70" s="1">
        <f t="shared" si="39"/>
        <v>2.7971868981423983E-6</v>
      </c>
      <c r="AG70" s="19">
        <f t="shared" si="40"/>
        <v>4.5446196869725526E-11</v>
      </c>
      <c r="AH70" s="19">
        <f t="shared" si="50"/>
        <v>0.49940200761809661</v>
      </c>
      <c r="AI70" s="19">
        <f t="shared" si="51"/>
        <v>0.99999999500598002</v>
      </c>
      <c r="AJ70" s="19">
        <f t="shared" si="41"/>
        <v>1.122807467193045E-8</v>
      </c>
      <c r="AK70" s="19">
        <f t="shared" si="42"/>
        <v>2.0040080217549198E-6</v>
      </c>
      <c r="AL70" s="19">
        <f t="shared" si="52"/>
        <v>498999.49637494428</v>
      </c>
      <c r="AM70" s="19">
        <f t="shared" si="53"/>
        <v>0.49899949637494428</v>
      </c>
      <c r="AO70" t="str">
        <f t="shared" si="54"/>
        <v>998388.687897789-40108.7992281088i</v>
      </c>
      <c r="AP70">
        <f t="shared" si="55"/>
        <v>-2.3005367035324067</v>
      </c>
      <c r="AQ70" t="str">
        <f t="shared" si="56"/>
        <v>1.00499069144602+0.00254646231658715i</v>
      </c>
      <c r="AR70">
        <f t="shared" si="57"/>
        <v>0.14517669908011696</v>
      </c>
      <c r="AS70">
        <f t="shared" si="58"/>
        <v>177.55428659738749</v>
      </c>
    </row>
    <row r="71" spans="2:45" x14ac:dyDescent="0.25">
      <c r="M71">
        <v>68</v>
      </c>
      <c r="N71" s="1">
        <f t="shared" si="43"/>
        <v>16.749428760264376</v>
      </c>
      <c r="O71" s="2">
        <f t="shared" si="31"/>
        <v>999124.45320525253</v>
      </c>
      <c r="P71" s="2">
        <f t="shared" si="30"/>
        <v>119.99239176599917</v>
      </c>
      <c r="Q71" s="1">
        <f t="shared" si="32"/>
        <v>1.0049942130273177</v>
      </c>
      <c r="R71">
        <f t="shared" si="44"/>
        <v>4.3271220054755734E-2</v>
      </c>
      <c r="S71" s="1">
        <f t="shared" si="45"/>
        <v>1.0049932021298773</v>
      </c>
      <c r="T71" s="1">
        <f t="shared" si="46"/>
        <v>4.3262483140746516E-2</v>
      </c>
      <c r="U71" s="2">
        <f t="shared" si="33"/>
        <v>0.99999999689748909</v>
      </c>
      <c r="V71" s="16">
        <f t="shared" si="34"/>
        <v>8.6602620624418287E-15</v>
      </c>
      <c r="W71" s="1">
        <f t="shared" si="35"/>
        <v>5.4999999829361902E-15</v>
      </c>
      <c r="X71">
        <f t="shared" si="36"/>
        <v>1.3942740003089199E-14</v>
      </c>
      <c r="Y71">
        <f t="shared" si="37"/>
        <v>1.2868566313791463E-14</v>
      </c>
      <c r="Z71">
        <f t="shared" si="38"/>
        <v>1.8217127254199224E-13</v>
      </c>
      <c r="AA71">
        <f t="shared" si="47"/>
        <v>1.8344378614752114E-13</v>
      </c>
      <c r="AB71" s="1">
        <f t="shared" si="59"/>
        <v>1.5127342658303429E-13</v>
      </c>
      <c r="AC71" s="1">
        <f>SUM($AB$3:AB71)</f>
        <v>5.7568583928002656E-12</v>
      </c>
      <c r="AD71" s="1">
        <f t="shared" si="48"/>
        <v>9.5947639880004427E-12</v>
      </c>
      <c r="AE71" s="2">
        <f t="shared" si="49"/>
        <v>20.179657035725633</v>
      </c>
      <c r="AF71" s="1">
        <f t="shared" si="39"/>
        <v>2.8726723380073326E-6</v>
      </c>
      <c r="AG71" s="19">
        <f t="shared" si="40"/>
        <v>4.7368450835840919E-11</v>
      </c>
      <c r="AH71" s="19">
        <f t="shared" si="50"/>
        <v>0.49943677927453545</v>
      </c>
      <c r="AI71" s="19">
        <f t="shared" si="51"/>
        <v>0.99999999500563219</v>
      </c>
      <c r="AJ71" s="19">
        <f t="shared" si="41"/>
        <v>1.1327886781522677E-8</v>
      </c>
      <c r="AK71" s="19">
        <f t="shared" si="42"/>
        <v>2.0040080222495214E-6</v>
      </c>
      <c r="AL71" s="19">
        <f t="shared" si="52"/>
        <v>498999.4961919465</v>
      </c>
      <c r="AM71" s="19">
        <f t="shared" si="53"/>
        <v>0.4989994961919465</v>
      </c>
      <c r="AO71" t="str">
        <f t="shared" si="54"/>
        <v>998249.672992695-41800.2794568708i</v>
      </c>
      <c r="AP71">
        <f t="shared" si="55"/>
        <v>-2.3977781794667554</v>
      </c>
      <c r="AQ71" t="str">
        <f t="shared" si="56"/>
        <v>1.00499070807828+0.00265422205456188i</v>
      </c>
      <c r="AR71">
        <f t="shared" si="57"/>
        <v>0.15132017322638761</v>
      </c>
      <c r="AS71">
        <f t="shared" si="58"/>
        <v>177.45090164730684</v>
      </c>
    </row>
    <row r="72" spans="2:45" x14ac:dyDescent="0.25">
      <c r="B72" s="6" t="s">
        <v>109</v>
      </c>
      <c r="C72" s="6"/>
      <c r="D72" s="6"/>
      <c r="E72" s="6"/>
      <c r="M72">
        <v>69</v>
      </c>
      <c r="N72" s="1">
        <f t="shared" si="43"/>
        <v>17.458221529205041</v>
      </c>
      <c r="O72" s="2">
        <f t="shared" si="31"/>
        <v>999048.89144976111</v>
      </c>
      <c r="P72" s="2">
        <f t="shared" si="30"/>
        <v>119.99173484494563</v>
      </c>
      <c r="Q72" s="1">
        <f t="shared" si="32"/>
        <v>1.0049945340137976</v>
      </c>
      <c r="R72">
        <f t="shared" si="44"/>
        <v>4.3273994252515102E-2</v>
      </c>
      <c r="S72" s="1">
        <f t="shared" si="45"/>
        <v>1.0049935230392537</v>
      </c>
      <c r="T72" s="1">
        <f t="shared" si="46"/>
        <v>4.3265256674912066E-2</v>
      </c>
      <c r="U72" s="2">
        <f t="shared" si="33"/>
        <v>0.99999999662935257</v>
      </c>
      <c r="V72" s="16">
        <f t="shared" si="34"/>
        <v>8.6602648277931687E-15</v>
      </c>
      <c r="W72" s="1">
        <f t="shared" si="35"/>
        <v>5.4999999814614392E-15</v>
      </c>
      <c r="X72">
        <f t="shared" si="36"/>
        <v>1.3942739999350642E-14</v>
      </c>
      <c r="Y72">
        <f t="shared" si="37"/>
        <v>1.2868566310340931E-14</v>
      </c>
      <c r="Z72">
        <f t="shared" si="38"/>
        <v>1.8217127249314547E-13</v>
      </c>
      <c r="AA72">
        <f t="shared" si="47"/>
        <v>1.8344378622899326E-13</v>
      </c>
      <c r="AB72" s="1">
        <f t="shared" si="59"/>
        <v>1.5444101410296599E-13</v>
      </c>
      <c r="AC72" s="1">
        <f>SUM($AB$3:AB72)</f>
        <v>5.9112994069032319E-12</v>
      </c>
      <c r="AD72" s="1">
        <f t="shared" si="48"/>
        <v>9.8521656781720542E-12</v>
      </c>
      <c r="AE72" s="2">
        <f t="shared" si="49"/>
        <v>20.064682934924051</v>
      </c>
      <c r="AF72" s="1">
        <f t="shared" si="39"/>
        <v>2.9497384040447126E-6</v>
      </c>
      <c r="AG72" s="19">
        <f t="shared" si="40"/>
        <v>4.9372086669482896E-11</v>
      </c>
      <c r="AH72" s="19">
        <f t="shared" si="50"/>
        <v>0.49947455334950558</v>
      </c>
      <c r="AI72" s="19">
        <f t="shared" si="51"/>
        <v>0.99999999500525449</v>
      </c>
      <c r="AJ72" s="19">
        <f t="shared" si="41"/>
        <v>1.1435337863789857E-8</v>
      </c>
      <c r="AK72" s="19">
        <f t="shared" si="42"/>
        <v>2.0040080227868689E-6</v>
      </c>
      <c r="AL72" s="19">
        <f t="shared" si="52"/>
        <v>498999.49599337787</v>
      </c>
      <c r="AM72" s="19">
        <f t="shared" si="53"/>
        <v>0.4989994959933779</v>
      </c>
      <c r="AO72" t="str">
        <f t="shared" si="54"/>
        <v>998098.687506996-43562.5699862648i</v>
      </c>
      <c r="AP72">
        <f t="shared" si="55"/>
        <v>-2.4991199473839583</v>
      </c>
      <c r="AQ72" t="str">
        <f t="shared" si="56"/>
        <v>1.004990726148+0.00276654190746633i</v>
      </c>
      <c r="AR72">
        <f t="shared" si="57"/>
        <v>0.15772361935906734</v>
      </c>
      <c r="AS72">
        <f t="shared" si="58"/>
        <v>177.34315643325698</v>
      </c>
    </row>
    <row r="73" spans="2:45" ht="18" x14ac:dyDescent="0.35">
      <c r="B73" t="s">
        <v>100</v>
      </c>
      <c r="C73" t="s">
        <v>236</v>
      </c>
      <c r="D73" s="10" cm="1">
        <f t="array" aca="1" ref="D73" ca="1">INDIRECT("AF"&amp;D78)</f>
        <v>6.0454596601748525E-4</v>
      </c>
      <c r="E73" t="s">
        <v>64</v>
      </c>
      <c r="M73">
        <v>70</v>
      </c>
      <c r="N73" s="1">
        <f t="shared" si="43"/>
        <v>18.197008586099841</v>
      </c>
      <c r="O73" s="2">
        <f t="shared" si="31"/>
        <v>998966.81864954042</v>
      </c>
      <c r="P73" s="2">
        <f t="shared" si="30"/>
        <v>119.99102126168219</v>
      </c>
      <c r="Q73" s="1">
        <f t="shared" si="32"/>
        <v>1.0049948827416206</v>
      </c>
      <c r="R73">
        <f t="shared" si="44"/>
        <v>4.3277008210060947E-2</v>
      </c>
      <c r="S73" s="1">
        <f t="shared" si="45"/>
        <v>1.0049938716833158</v>
      </c>
      <c r="T73" s="1">
        <f t="shared" si="46"/>
        <v>4.3268269911566203E-2</v>
      </c>
      <c r="U73" s="2">
        <f t="shared" si="33"/>
        <v>0.99999999633804182</v>
      </c>
      <c r="V73" s="16">
        <f t="shared" si="34"/>
        <v>8.6602678321407967E-15</v>
      </c>
      <c r="W73" s="1">
        <f t="shared" si="35"/>
        <v>5.4999999798592304E-15</v>
      </c>
      <c r="X73">
        <f t="shared" si="36"/>
        <v>1.3942739995288971E-14</v>
      </c>
      <c r="Y73">
        <f t="shared" si="37"/>
        <v>1.2868566306592178E-14</v>
      </c>
      <c r="Z73">
        <f t="shared" si="38"/>
        <v>1.8217127244007702E-13</v>
      </c>
      <c r="AA73">
        <f t="shared" si="47"/>
        <v>1.8344378631750658E-13</v>
      </c>
      <c r="AB73" s="1">
        <f t="shared" si="59"/>
        <v>1.576749292776527E-13</v>
      </c>
      <c r="AC73" s="1">
        <f>SUM($AB$3:AB73)</f>
        <v>6.0689743361808846E-12</v>
      </c>
      <c r="AD73" s="1">
        <f t="shared" si="48"/>
        <v>1.0114957226968141E-11</v>
      </c>
      <c r="AE73" s="2">
        <f t="shared" si="49"/>
        <v>19.950359493866006</v>
      </c>
      <c r="AF73" s="1">
        <f t="shared" si="39"/>
        <v>3.0284181937542616E-6</v>
      </c>
      <c r="AG73" s="19">
        <f t="shared" si="40"/>
        <v>5.146054674094529E-11</v>
      </c>
      <c r="AH73" s="19">
        <f t="shared" si="50"/>
        <v>0.49951558883491526</v>
      </c>
      <c r="AI73" s="19">
        <f t="shared" si="51"/>
        <v>0.99999999500484404</v>
      </c>
      <c r="AJ73" s="19">
        <f t="shared" si="41"/>
        <v>1.1550942666234029E-8</v>
      </c>
      <c r="AK73" s="19">
        <f t="shared" si="42"/>
        <v>2.0040080233706572E-6</v>
      </c>
      <c r="AL73" s="19">
        <f t="shared" si="52"/>
        <v>498999.49577792891</v>
      </c>
      <c r="AM73" s="19">
        <f t="shared" si="53"/>
        <v>0.4989994957779289</v>
      </c>
      <c r="AO73" t="str">
        <f t="shared" si="54"/>
        <v>997934.704762784-45398.5659773385i</v>
      </c>
      <c r="AP73">
        <f t="shared" si="55"/>
        <v>-2.6047335775745304</v>
      </c>
      <c r="AQ73" t="str">
        <f t="shared" si="56"/>
        <v>1.00499074577941+0.00288361484761909i</v>
      </c>
      <c r="AR73">
        <f t="shared" si="57"/>
        <v>0.1643980382885164</v>
      </c>
      <c r="AS73">
        <f t="shared" si="58"/>
        <v>177.23086838413695</v>
      </c>
    </row>
    <row r="74" spans="2:45" ht="18" x14ac:dyDescent="0.35">
      <c r="B74" t="s">
        <v>101</v>
      </c>
      <c r="C74" t="s">
        <v>237</v>
      </c>
      <c r="D74" s="3">
        <f ca="1">D73*6.6</f>
        <v>3.9900033757154021E-3</v>
      </c>
      <c r="E74" t="s">
        <v>64</v>
      </c>
      <c r="M74">
        <v>71</v>
      </c>
      <c r="N74" s="1">
        <f t="shared" si="43"/>
        <v>18.967059212111458</v>
      </c>
      <c r="O74" s="2">
        <f t="shared" si="31"/>
        <v>998877.67557716183</v>
      </c>
      <c r="P74" s="2">
        <f t="shared" si="30"/>
        <v>119.99024613940273</v>
      </c>
      <c r="Q74" s="1">
        <f t="shared" si="32"/>
        <v>1.0049952616083293</v>
      </c>
      <c r="R74">
        <f t="shared" si="44"/>
        <v>4.3280282648424061E-2</v>
      </c>
      <c r="S74" s="1">
        <f t="shared" si="45"/>
        <v>1.0049942504590321</v>
      </c>
      <c r="T74" s="1">
        <f t="shared" si="46"/>
        <v>4.3271543566801796E-2</v>
      </c>
      <c r="U74" s="2">
        <f t="shared" si="33"/>
        <v>0.99999999602155487</v>
      </c>
      <c r="V74" s="16">
        <f t="shared" si="34"/>
        <v>8.6602710961399565E-15</v>
      </c>
      <c r="W74" s="1">
        <f t="shared" si="35"/>
        <v>5.499999978118552E-15</v>
      </c>
      <c r="X74">
        <f t="shared" si="36"/>
        <v>1.3942739990876275E-14</v>
      </c>
      <c r="Y74">
        <f t="shared" si="37"/>
        <v>1.2868566302519446E-14</v>
      </c>
      <c r="Z74">
        <f t="shared" si="38"/>
        <v>1.8217127238242219E-13</v>
      </c>
      <c r="AA74">
        <f t="shared" si="47"/>
        <v>1.8344378641366983E-13</v>
      </c>
      <c r="AB74" s="1">
        <f t="shared" si="59"/>
        <v>1.6097656097475574E-13</v>
      </c>
      <c r="AC74" s="1">
        <f>SUM($AB$3:AB74)</f>
        <v>6.2299508971556408E-12</v>
      </c>
      <c r="AD74" s="1">
        <f t="shared" si="48"/>
        <v>1.0383251495259402E-11</v>
      </c>
      <c r="AE74" s="2">
        <f t="shared" si="49"/>
        <v>19.836666267065588</v>
      </c>
      <c r="AF74" s="1">
        <f t="shared" si="39"/>
        <v>3.1087454976806648E-6</v>
      </c>
      <c r="AG74" s="19">
        <f t="shared" si="40"/>
        <v>5.363741915350784E-11</v>
      </c>
      <c r="AH74" s="19">
        <f t="shared" si="50"/>
        <v>0.4995601670173388</v>
      </c>
      <c r="AI74" s="19">
        <f t="shared" si="51"/>
        <v>0.9999999950043984</v>
      </c>
      <c r="AJ74" s="19">
        <f t="shared" si="41"/>
        <v>1.1675241403000715E-8</v>
      </c>
      <c r="AK74" s="19">
        <f t="shared" si="42"/>
        <v>2.0040080240048998E-6</v>
      </c>
      <c r="AL74" s="19">
        <f t="shared" si="52"/>
        <v>498999.49554418161</v>
      </c>
      <c r="AM74" s="19">
        <f t="shared" si="53"/>
        <v>0.4989994955441816</v>
      </c>
      <c r="AO74" t="str">
        <f t="shared" si="54"/>
        <v>997756.610766434-47311.2717892065i</v>
      </c>
      <c r="AP74">
        <f t="shared" si="55"/>
        <v>-2.714797644579261</v>
      </c>
      <c r="AQ74" t="str">
        <f t="shared" si="56"/>
        <v>1.00499076710748+0.00300564201342821i</v>
      </c>
      <c r="AR74">
        <f t="shared" si="57"/>
        <v>0.17135489628017081</v>
      </c>
      <c r="AS74">
        <f t="shared" si="58"/>
        <v>177.11384745914057</v>
      </c>
    </row>
    <row r="75" spans="2:45" x14ac:dyDescent="0.25">
      <c r="B75" s="6" t="s">
        <v>107</v>
      </c>
      <c r="C75" s="6"/>
      <c r="D75" s="6"/>
      <c r="E75" s="6"/>
      <c r="M75">
        <v>72</v>
      </c>
      <c r="N75" s="1">
        <f t="shared" si="43"/>
        <v>19.769696401118605</v>
      </c>
      <c r="O75" s="2">
        <f t="shared" si="31"/>
        <v>998780.85530093906</v>
      </c>
      <c r="P75" s="2">
        <f t="shared" si="30"/>
        <v>119.98940418346115</v>
      </c>
      <c r="Q75" s="1">
        <f t="shared" si="32"/>
        <v>1.0049956732186549</v>
      </c>
      <c r="R75">
        <f t="shared" si="44"/>
        <v>4.3283840079256314E-2</v>
      </c>
      <c r="S75" s="1">
        <f t="shared" si="45"/>
        <v>1.0049946619705101</v>
      </c>
      <c r="T75" s="1">
        <f t="shared" si="46"/>
        <v>4.3275100146900961E-2</v>
      </c>
      <c r="U75" s="2">
        <f t="shared" si="33"/>
        <v>0.99999999567771558</v>
      </c>
      <c r="V75" s="16">
        <f t="shared" si="34"/>
        <v>8.6602746422308487E-15</v>
      </c>
      <c r="W75" s="1">
        <f t="shared" si="35"/>
        <v>5.4999999762274362E-15</v>
      </c>
      <c r="X75">
        <f t="shared" si="36"/>
        <v>1.3942739986082214E-14</v>
      </c>
      <c r="Y75">
        <f t="shared" si="37"/>
        <v>1.2868566298094726E-14</v>
      </c>
      <c r="Z75">
        <f t="shared" si="38"/>
        <v>1.8217127231978456E-13</v>
      </c>
      <c r="AA75">
        <f t="shared" si="47"/>
        <v>1.834437865181441E-13</v>
      </c>
      <c r="AB75" s="1">
        <f t="shared" si="59"/>
        <v>1.6434732714420484E-13</v>
      </c>
      <c r="AC75" s="1">
        <f>SUM($AB$3:AB75)</f>
        <v>6.3942982242998454E-12</v>
      </c>
      <c r="AD75" s="1">
        <f t="shared" si="48"/>
        <v>1.065716370716641E-11</v>
      </c>
      <c r="AE75" s="2">
        <f t="shared" si="49"/>
        <v>19.723583628728317</v>
      </c>
      <c r="AF75" s="1">
        <f t="shared" si="39"/>
        <v>3.1907548139256227E-6</v>
      </c>
      <c r="AG75" s="19">
        <f t="shared" si="40"/>
        <v>5.5906443908042486E-11</v>
      </c>
      <c r="AH75" s="19">
        <f t="shared" si="50"/>
        <v>0.4996085933888843</v>
      </c>
      <c r="AI75" s="19">
        <f t="shared" si="51"/>
        <v>0.99999999500391412</v>
      </c>
      <c r="AJ75" s="19">
        <f t="shared" si="41"/>
        <v>1.1808799967245483E-8</v>
      </c>
      <c r="AK75" s="19">
        <f t="shared" si="42"/>
        <v>2.0040080246939568E-6</v>
      </c>
      <c r="AL75" s="19">
        <f t="shared" si="52"/>
        <v>498999.4952906004</v>
      </c>
      <c r="AM75" s="19">
        <f t="shared" si="53"/>
        <v>0.49899949529060039</v>
      </c>
      <c r="AO75" t="str">
        <f t="shared" si="54"/>
        <v>997563.196915675-49303.8038598804i</v>
      </c>
      <c r="AP75">
        <f t="shared" si="55"/>
        <v>-2.8294979899411286</v>
      </c>
      <c r="AQ75" t="str">
        <f t="shared" si="56"/>
        <v>1.00499079027883+0.00313283305495862i</v>
      </c>
      <c r="AR75">
        <f t="shared" si="57"/>
        <v>0.1786061447420102</v>
      </c>
      <c r="AS75">
        <f t="shared" si="58"/>
        <v>176.99189586531685</v>
      </c>
    </row>
    <row r="76" spans="2:45" x14ac:dyDescent="0.25">
      <c r="B76" t="s">
        <v>224</v>
      </c>
      <c r="C76" t="s">
        <v>261</v>
      </c>
      <c r="D76" s="10">
        <f>D44*1.57</f>
        <v>333832.01156215859</v>
      </c>
      <c r="E76" t="s">
        <v>33</v>
      </c>
      <c r="M76">
        <v>73</v>
      </c>
      <c r="N76" s="1">
        <f t="shared" si="43"/>
        <v>20.606299132699995</v>
      </c>
      <c r="O76" s="2">
        <f t="shared" si="31"/>
        <v>998675.69917442894</v>
      </c>
      <c r="P76" s="2">
        <f t="shared" si="30"/>
        <v>119.98848964591245</v>
      </c>
      <c r="Q76" s="1">
        <f t="shared" si="32"/>
        <v>1.0049961204024798</v>
      </c>
      <c r="R76">
        <f t="shared" si="44"/>
        <v>4.3287704960061284E-2</v>
      </c>
      <c r="S76" s="1">
        <f t="shared" si="45"/>
        <v>1.0049951090469551</v>
      </c>
      <c r="T76" s="1">
        <f t="shared" si="46"/>
        <v>4.3278964103540776E-2</v>
      </c>
      <c r="U76" s="2">
        <f t="shared" si="33"/>
        <v>0.99999999530415962</v>
      </c>
      <c r="V76" s="16">
        <f t="shared" si="34"/>
        <v>8.6602784947934011E-15</v>
      </c>
      <c r="W76" s="1">
        <f t="shared" si="35"/>
        <v>5.499999974172878E-15</v>
      </c>
      <c r="X76">
        <f t="shared" si="36"/>
        <v>1.394273998087382E-14</v>
      </c>
      <c r="Y76">
        <f t="shared" si="37"/>
        <v>1.2868566293287597E-14</v>
      </c>
      <c r="Z76">
        <f t="shared" si="38"/>
        <v>1.8217127225173338E-13</v>
      </c>
      <c r="AA76">
        <f t="shared" si="47"/>
        <v>1.8344378663164758E-13</v>
      </c>
      <c r="AB76" s="1">
        <f t="shared" si="59"/>
        <v>1.6778867542715811E-13</v>
      </c>
      <c r="AC76" s="1">
        <f>SUM($AB$3:AB76)</f>
        <v>6.5620868997270035E-12</v>
      </c>
      <c r="AD76" s="1">
        <f t="shared" si="48"/>
        <v>1.0936811499545006E-11</v>
      </c>
      <c r="AE76" s="2">
        <f t="shared" si="49"/>
        <v>19.611092730654001</v>
      </c>
      <c r="AF76" s="1">
        <f t="shared" si="39"/>
        <v>3.2744813629637749E-6</v>
      </c>
      <c r="AG76" s="19">
        <f t="shared" si="40"/>
        <v>5.8271519328585078E-11</v>
      </c>
      <c r="AH76" s="19">
        <f t="shared" si="50"/>
        <v>0.49966119972034245</v>
      </c>
      <c r="AI76" s="19">
        <f t="shared" si="51"/>
        <v>0.9999999950033881</v>
      </c>
      <c r="AJ76" s="19">
        <f t="shared" si="41"/>
        <v>1.1952210048259203E-8</v>
      </c>
      <c r="AK76" s="19">
        <f t="shared" si="42"/>
        <v>2.0040080254425662E-6</v>
      </c>
      <c r="AL76" s="19">
        <f t="shared" si="52"/>
        <v>498999.49501552316</v>
      </c>
      <c r="AM76" s="19">
        <f t="shared" si="53"/>
        <v>0.49899949501552315</v>
      </c>
      <c r="AO76" t="str">
        <f t="shared" si="54"/>
        <v>997353.152121535-51379.393483894i</v>
      </c>
      <c r="AP76">
        <f t="shared" si="55"/>
        <v>-2.9490279916818678</v>
      </c>
      <c r="AQ76" t="str">
        <f t="shared" si="56"/>
        <v>1.00499081545279+0.00326540649412322i</v>
      </c>
      <c r="AR76">
        <f t="shared" si="57"/>
        <v>0.18616424074390464</v>
      </c>
      <c r="AS76">
        <f t="shared" si="58"/>
        <v>176.86480776757423</v>
      </c>
    </row>
    <row r="77" spans="2:45" x14ac:dyDescent="0.25">
      <c r="B77" t="s">
        <v>227</v>
      </c>
      <c r="D77" s="3">
        <v>1</v>
      </c>
      <c r="E77" t="s">
        <v>33</v>
      </c>
      <c r="M77">
        <v>74</v>
      </c>
      <c r="N77" s="1">
        <f t="shared" si="43"/>
        <v>21.478304741305333</v>
      </c>
      <c r="O77" s="2">
        <f t="shared" si="31"/>
        <v>998561.4924993841</v>
      </c>
      <c r="P77" s="2">
        <f t="shared" si="30"/>
        <v>119.98749628710601</v>
      </c>
      <c r="Q77" s="1">
        <f t="shared" si="32"/>
        <v>1.0049966062342139</v>
      </c>
      <c r="R77">
        <f t="shared" si="44"/>
        <v>4.3291903861649134E-2</v>
      </c>
      <c r="S77" s="1">
        <f t="shared" si="45"/>
        <v>1.0049955947620417</v>
      </c>
      <c r="T77" s="1">
        <f t="shared" si="46"/>
        <v>4.3283162001202413E-2</v>
      </c>
      <c r="U77" s="2">
        <f t="shared" si="33"/>
        <v>0.99999999489831848</v>
      </c>
      <c r="V77" s="16">
        <f t="shared" si="34"/>
        <v>8.6602826803141866E-15</v>
      </c>
      <c r="W77" s="1">
        <f t="shared" si="35"/>
        <v>5.4999999719407519E-15</v>
      </c>
      <c r="X77">
        <f t="shared" si="36"/>
        <v>1.3942739975215283E-14</v>
      </c>
      <c r="Y77">
        <f t="shared" si="37"/>
        <v>1.2868566288065004E-14</v>
      </c>
      <c r="Z77">
        <f t="shared" si="38"/>
        <v>1.8217127217780078E-13</v>
      </c>
      <c r="AA77">
        <f t="shared" si="47"/>
        <v>1.8344378675496062E-13</v>
      </c>
      <c r="AB77" s="1">
        <f t="shared" si="59"/>
        <v>1.7130208377775026E-13</v>
      </c>
      <c r="AC77" s="1">
        <f>SUM($AB$3:AB77)</f>
        <v>6.7333889835047541E-12</v>
      </c>
      <c r="AD77" s="1">
        <f t="shared" si="48"/>
        <v>1.1222314972507923E-11</v>
      </c>
      <c r="AE77" s="2">
        <f t="shared" si="49"/>
        <v>19.499175462810648</v>
      </c>
      <c r="AF77" s="1">
        <f t="shared" si="39"/>
        <v>3.3599611027688723E-6</v>
      </c>
      <c r="AG77" s="19">
        <f t="shared" si="40"/>
        <v>6.0736708759913886E-11</v>
      </c>
      <c r="AH77" s="19">
        <f t="shared" si="50"/>
        <v>0.49971834631013179</v>
      </c>
      <c r="AI77" s="19">
        <f t="shared" si="51"/>
        <v>0.99999999500281644</v>
      </c>
      <c r="AJ77" s="19">
        <f t="shared" si="41"/>
        <v>1.210608915507012E-8</v>
      </c>
      <c r="AK77" s="19">
        <f t="shared" si="42"/>
        <v>2.004008026255875E-6</v>
      </c>
      <c r="AL77" s="19">
        <f t="shared" si="52"/>
        <v>498999.49471714982</v>
      </c>
      <c r="AM77" s="19">
        <f t="shared" si="53"/>
        <v>0.49899949471714983</v>
      </c>
      <c r="AO77" t="str">
        <f t="shared" si="54"/>
        <v>997125.054302598-53541.3894537546i</v>
      </c>
      <c r="AP77">
        <f t="shared" si="55"/>
        <v>-3.0735888402198777</v>
      </c>
      <c r="AQ77" t="str">
        <f t="shared" si="56"/>
        <v>1.00499084280242+0.00340359010011608i</v>
      </c>
      <c r="AR77">
        <f t="shared" si="57"/>
        <v>0.19404216840389021</v>
      </c>
      <c r="AS77">
        <f t="shared" si="58"/>
        <v>176.73236899137623</v>
      </c>
    </row>
    <row r="78" spans="2:45" x14ac:dyDescent="0.25">
      <c r="B78" t="s">
        <v>225</v>
      </c>
      <c r="D78" s="10" cm="1">
        <f t="array" ref="D78">MATCH(MIN(ABS(N3:N503-D76)),ABS(N3:N503-D76),0)+2</f>
        <v>310</v>
      </c>
      <c r="M78">
        <v>75</v>
      </c>
      <c r="N78" s="1">
        <f t="shared" si="43"/>
        <v>22.387211385683397</v>
      </c>
      <c r="O78" s="2">
        <f t="shared" si="31"/>
        <v>998437.45983746788</v>
      </c>
      <c r="P78" s="2">
        <f t="shared" si="30"/>
        <v>119.986417334097</v>
      </c>
      <c r="Q78" s="1">
        <f t="shared" si="32"/>
        <v>1.0049971340539832</v>
      </c>
      <c r="R78">
        <f t="shared" si="44"/>
        <v>4.3296465651243184E-2</v>
      </c>
      <c r="S78" s="1">
        <f t="shared" si="45"/>
        <v>1.0049961224550965</v>
      </c>
      <c r="T78" s="1">
        <f t="shared" si="46"/>
        <v>4.3287722700231734E-2</v>
      </c>
      <c r="U78" s="2">
        <f t="shared" si="33"/>
        <v>0.9999999944574024</v>
      </c>
      <c r="V78" s="16">
        <f t="shared" si="34"/>
        <v>8.6602872275689688E-15</v>
      </c>
      <c r="W78" s="1">
        <f t="shared" si="35"/>
        <v>5.4999999695157138E-15</v>
      </c>
      <c r="X78">
        <f t="shared" si="36"/>
        <v>1.3942739969067704E-14</v>
      </c>
      <c r="Y78">
        <f t="shared" si="37"/>
        <v>1.2868566282391046E-14</v>
      </c>
      <c r="Z78">
        <f t="shared" si="38"/>
        <v>1.8217127209747854E-13</v>
      </c>
      <c r="AA78">
        <f t="shared" si="47"/>
        <v>1.8344378688893107E-13</v>
      </c>
      <c r="AB78" s="1">
        <f t="shared" si="59"/>
        <v>1.7488906109782934E-13</v>
      </c>
      <c r="AC78" s="1">
        <f>SUM($AB$3:AB78)</f>
        <v>6.9082780446025833E-12</v>
      </c>
      <c r="AD78" s="1">
        <f t="shared" si="48"/>
        <v>1.1513796741004306E-11</v>
      </c>
      <c r="AE78" s="2">
        <f t="shared" si="49"/>
        <v>19.387814416378241</v>
      </c>
      <c r="AF78" s="1">
        <f t="shared" si="39"/>
        <v>3.447230744256689E-6</v>
      </c>
      <c r="AG78" s="19">
        <f t="shared" si="40"/>
        <v>6.3306247548640903E-11</v>
      </c>
      <c r="AH78" s="19">
        <f t="shared" si="50"/>
        <v>0.49978042442364079</v>
      </c>
      <c r="AI78" s="19">
        <f t="shared" si="51"/>
        <v>0.99999999500219572</v>
      </c>
      <c r="AJ78" s="19">
        <f t="shared" si="41"/>
        <v>1.2271080551301737E-8</v>
      </c>
      <c r="AK78" s="19">
        <f t="shared" si="42"/>
        <v>2.0040080271394739E-6</v>
      </c>
      <c r="AL78" s="19">
        <f t="shared" si="52"/>
        <v>498999.49439353246</v>
      </c>
      <c r="AM78" s="19">
        <f t="shared" si="53"/>
        <v>0.49899949439353247</v>
      </c>
      <c r="AO78" t="str">
        <f t="shared" si="54"/>
        <v>996877.361206695-55793.2605273414i</v>
      </c>
      <c r="AP78">
        <f t="shared" si="55"/>
        <v>-3.2033898203622377</v>
      </c>
      <c r="AQ78" t="str">
        <f t="shared" si="56"/>
        <v>1.00499087251575+0.00354762128073309i</v>
      </c>
      <c r="AR78">
        <f t="shared" si="57"/>
        <v>0.20225346117784937</v>
      </c>
      <c r="AS78">
        <f t="shared" si="58"/>
        <v>176.59435671845989</v>
      </c>
    </row>
    <row r="79" spans="2:45" x14ac:dyDescent="0.25">
      <c r="B79" t="s">
        <v>226</v>
      </c>
      <c r="D79" s="10" cm="1">
        <f t="array" ref="D79">MATCH(MIN(ABS(N3:N503-D77)),ABS(N3:N503-D77),0)+2</f>
        <v>3</v>
      </c>
      <c r="M79">
        <v>76</v>
      </c>
      <c r="N79" s="1">
        <f t="shared" si="43"/>
        <v>23.334580622810019</v>
      </c>
      <c r="O79" s="2">
        <f t="shared" si="31"/>
        <v>998302.75994458375</v>
      </c>
      <c r="P79" s="2">
        <f t="shared" si="30"/>
        <v>119.98524543562566</v>
      </c>
      <c r="Q79" s="1">
        <f t="shared" si="32"/>
        <v>1.0049977074906067</v>
      </c>
      <c r="R79">
        <f t="shared" si="44"/>
        <v>4.3301421691053207E-2</v>
      </c>
      <c r="S79" s="1">
        <f t="shared" si="45"/>
        <v>1.0049966957540717</v>
      </c>
      <c r="T79" s="1">
        <f t="shared" si="46"/>
        <v>4.3292677555376427E-2</v>
      </c>
      <c r="U79" s="2">
        <f t="shared" si="33"/>
        <v>0.99999999397838002</v>
      </c>
      <c r="V79" s="16">
        <f t="shared" si="34"/>
        <v>8.6602921678206587E-15</v>
      </c>
      <c r="W79" s="1">
        <f t="shared" si="35"/>
        <v>5.4999999668810903E-15</v>
      </c>
      <c r="X79">
        <f t="shared" si="36"/>
        <v>1.394273996238882E-14</v>
      </c>
      <c r="Y79">
        <f t="shared" si="37"/>
        <v>1.2868566276226715E-14</v>
      </c>
      <c r="Z79">
        <f t="shared" si="38"/>
        <v>1.8217127201021444E-13</v>
      </c>
      <c r="AA79">
        <f t="shared" si="47"/>
        <v>1.8344378703448009E-13</v>
      </c>
      <c r="AB79" s="1">
        <f t="shared" si="59"/>
        <v>1.7855114788500445E-13</v>
      </c>
      <c r="AC79" s="1">
        <f>SUM($AB$3:AB79)</f>
        <v>7.0868291924875876E-12</v>
      </c>
      <c r="AD79" s="1">
        <f t="shared" si="48"/>
        <v>1.1811381987479313E-11</v>
      </c>
      <c r="AE79" s="2">
        <f t="shared" si="49"/>
        <v>19.276992849078695</v>
      </c>
      <c r="AF79" s="1">
        <f t="shared" si="39"/>
        <v>3.5363277670513064E-6</v>
      </c>
      <c r="AG79" s="19">
        <f t="shared" si="40"/>
        <v>6.5984550319811151E-11</v>
      </c>
      <c r="AH79" s="19">
        <f t="shared" si="50"/>
        <v>0.49984785893869932</v>
      </c>
      <c r="AI79" s="19">
        <f t="shared" si="51"/>
        <v>0.99999999500152148</v>
      </c>
      <c r="AJ79" s="19">
        <f t="shared" si="41"/>
        <v>1.244785310933311E-8</v>
      </c>
      <c r="AK79" s="19">
        <f t="shared" si="42"/>
        <v>2.0040080280994392E-6</v>
      </c>
      <c r="AL79" s="19">
        <f t="shared" si="52"/>
        <v>498999.49404256145</v>
      </c>
      <c r="AM79" s="19">
        <f t="shared" si="53"/>
        <v>0.49899949404256144</v>
      </c>
      <c r="AO79" t="str">
        <f t="shared" si="54"/>
        <v>996608.400512973-58138.5976778492i</v>
      </c>
      <c r="AP79">
        <f t="shared" si="55"/>
        <v>-3.3386485989069907</v>
      </c>
      <c r="AQ79" t="str">
        <f t="shared" si="56"/>
        <v>1.00499090479709+0.00369774749025208i</v>
      </c>
      <c r="AR79">
        <f t="shared" si="57"/>
        <v>0.2108122250906245</v>
      </c>
      <c r="AS79">
        <f t="shared" si="58"/>
        <v>176.45053917600239</v>
      </c>
    </row>
    <row r="80" spans="2:45" ht="18" x14ac:dyDescent="0.35">
      <c r="B80" t="s">
        <v>103</v>
      </c>
      <c r="C80" t="s">
        <v>231</v>
      </c>
      <c r="D80" s="3" cm="1">
        <f t="array" aca="1" ref="D80" ca="1">INDIRECT("AD"&amp;D79)</f>
        <v>3.0573964201366112E-13</v>
      </c>
      <c r="E80" t="s">
        <v>61</v>
      </c>
      <c r="M80">
        <v>77</v>
      </c>
      <c r="N80" s="1">
        <f t="shared" si="43"/>
        <v>24.322040090738149</v>
      </c>
      <c r="O80" s="2">
        <f t="shared" si="31"/>
        <v>998156.48030010925</v>
      </c>
      <c r="P80" s="2">
        <f t="shared" si="30"/>
        <v>119.98397261339632</v>
      </c>
      <c r="Q80" s="1">
        <f t="shared" si="32"/>
        <v>1.0049983304864614</v>
      </c>
      <c r="R80">
        <f t="shared" si="44"/>
        <v>4.3306806053147955E-2</v>
      </c>
      <c r="S80" s="1">
        <f t="shared" si="45"/>
        <v>1.0049973186004022</v>
      </c>
      <c r="T80" s="1">
        <f t="shared" si="46"/>
        <v>4.3298060630599197E-2</v>
      </c>
      <c r="U80" s="2">
        <f t="shared" si="33"/>
        <v>0.99999999345795809</v>
      </c>
      <c r="V80" s="16">
        <f t="shared" si="34"/>
        <v>8.6602975350335254E-15</v>
      </c>
      <c r="W80" s="1">
        <f t="shared" si="35"/>
        <v>5.4999999640187701E-15</v>
      </c>
      <c r="X80">
        <f t="shared" si="36"/>
        <v>1.3942739955132713E-14</v>
      </c>
      <c r="Y80">
        <f t="shared" si="37"/>
        <v>1.286856626952963E-14</v>
      </c>
      <c r="Z80">
        <f t="shared" si="38"/>
        <v>1.8217127191540851E-13</v>
      </c>
      <c r="AA80">
        <f t="shared" si="47"/>
        <v>1.8344378719260826E-13</v>
      </c>
      <c r="AB80" s="1">
        <f t="shared" si="59"/>
        <v>1.8228991689426473E-13</v>
      </c>
      <c r="AC80" s="1">
        <f>SUM($AB$3:AB80)</f>
        <v>7.2691191093818525E-12</v>
      </c>
      <c r="AD80" s="1">
        <f t="shared" si="48"/>
        <v>1.2115198515636421E-11</v>
      </c>
      <c r="AE80" s="2">
        <f t="shared" si="49"/>
        <v>19.166694652624116</v>
      </c>
      <c r="AF80" s="1">
        <f t="shared" si="39"/>
        <v>3.6272904355815446E-6</v>
      </c>
      <c r="AG80" s="19">
        <f t="shared" si="40"/>
        <v>6.8776218561511792E-11</v>
      </c>
      <c r="AH80" s="19">
        <f t="shared" si="50"/>
        <v>0.49992111121416744</v>
      </c>
      <c r="AI80" s="19">
        <f t="shared" si="51"/>
        <v>0.99999999500078884</v>
      </c>
      <c r="AJ80" s="19">
        <f t="shared" si="41"/>
        <v>1.2637101095168142E-8</v>
      </c>
      <c r="AK80" s="19">
        <f t="shared" si="42"/>
        <v>2.0040080291423693E-6</v>
      </c>
      <c r="AL80" s="19">
        <f t="shared" si="52"/>
        <v>498999.49366195366</v>
      </c>
      <c r="AM80" s="19">
        <f t="shared" si="53"/>
        <v>0.49899949366195367</v>
      </c>
      <c r="AO80" t="str">
        <f t="shared" si="54"/>
        <v>996316.359165103-60581.1160766798i</v>
      </c>
      <c r="AP80">
        <f t="shared" si="55"/>
        <v>-3.4795915172818601</v>
      </c>
      <c r="AQ80" t="str">
        <f t="shared" si="56"/>
        <v>1.00499093986835+0.00385422665457345i</v>
      </c>
      <c r="AR80">
        <f t="shared" si="57"/>
        <v>0.21973316294819803</v>
      </c>
      <c r="AS80">
        <f t="shared" si="58"/>
        <v>176.30067531976997</v>
      </c>
    </row>
    <row r="81" spans="2:45" ht="18" x14ac:dyDescent="0.35">
      <c r="B81" t="s">
        <v>104</v>
      </c>
      <c r="C81" t="s">
        <v>234</v>
      </c>
      <c r="D81" s="3" cm="1">
        <f t="array" aca="1" ref="D81" ca="1">INDIRECT("AD"&amp;D78)</f>
        <v>2.0191916032648137E-9</v>
      </c>
      <c r="E81" t="s">
        <v>61</v>
      </c>
      <c r="M81">
        <v>78</v>
      </c>
      <c r="N81" s="1">
        <f t="shared" si="43"/>
        <v>25.351286304979077</v>
      </c>
      <c r="O81" s="2">
        <f t="shared" si="31"/>
        <v>997997.63120179554</v>
      </c>
      <c r="P81" s="2">
        <f t="shared" si="30"/>
        <v>119.98259020937047</v>
      </c>
      <c r="Q81" s="1">
        <f t="shared" si="32"/>
        <v>1.0049990073246862</v>
      </c>
      <c r="R81">
        <f t="shared" si="44"/>
        <v>4.3312655754550879E-2</v>
      </c>
      <c r="S81" s="1">
        <f t="shared" si="45"/>
        <v>1.0049979952762043</v>
      </c>
      <c r="T81" s="1">
        <f t="shared" si="46"/>
        <v>4.3303908934121949E-2</v>
      </c>
      <c r="U81" s="2">
        <f t="shared" si="33"/>
        <v>0.99999999289255725</v>
      </c>
      <c r="V81" s="16">
        <f t="shared" si="34"/>
        <v>8.6603033661075727E-15</v>
      </c>
      <c r="W81" s="1">
        <f t="shared" si="35"/>
        <v>5.4999999609090654E-15</v>
      </c>
      <c r="X81">
        <f t="shared" si="36"/>
        <v>1.3942739947249476E-14</v>
      </c>
      <c r="Y81">
        <f t="shared" si="37"/>
        <v>1.2868566262253732E-14</v>
      </c>
      <c r="Z81">
        <f t="shared" si="38"/>
        <v>1.8217127181240872E-13</v>
      </c>
      <c r="AA81">
        <f t="shared" si="47"/>
        <v>1.834437873644026E-13</v>
      </c>
      <c r="AB81" s="1">
        <f t="shared" si="59"/>
        <v>1.8610697381343495E-13</v>
      </c>
      <c r="AC81" s="1">
        <f>SUM($AB$3:AB81)</f>
        <v>7.4552260831952876E-12</v>
      </c>
      <c r="AD81" s="1">
        <f t="shared" si="48"/>
        <v>1.242537680532548E-11</v>
      </c>
      <c r="AE81" s="2">
        <f t="shared" si="49"/>
        <v>19.056904322129576</v>
      </c>
      <c r="AF81" s="1">
        <f t="shared" si="39"/>
        <v>3.7201578155144484E-6</v>
      </c>
      <c r="AG81" s="19">
        <f t="shared" si="40"/>
        <v>7.1686048530520099E-11</v>
      </c>
      <c r="AH81" s="19">
        <f t="shared" si="50"/>
        <v>0.50000068219993654</v>
      </c>
      <c r="AI81" s="19">
        <f t="shared" si="51"/>
        <v>0.99999999499999315</v>
      </c>
      <c r="AJ81" s="19">
        <f t="shared" si="41"/>
        <v>1.2839543898740463E-8</v>
      </c>
      <c r="AK81" s="19">
        <f t="shared" si="42"/>
        <v>2.0040080302754355E-6</v>
      </c>
      <c r="AL81" s="19">
        <f t="shared" si="52"/>
        <v>498999.49324923678</v>
      </c>
      <c r="AM81" s="19">
        <f t="shared" si="53"/>
        <v>0.49899949324923676</v>
      </c>
      <c r="AO81" t="str">
        <f t="shared" si="54"/>
        <v>995999.271884395-63124.65675273i</v>
      </c>
      <c r="AP81">
        <f t="shared" si="55"/>
        <v>-3.6264538885193325</v>
      </c>
      <c r="AQ81" t="str">
        <f t="shared" si="56"/>
        <v>1.00499097797067+0.00401732761435136i</v>
      </c>
      <c r="AR81">
        <f t="shared" si="57"/>
        <v>0.22903159957210475</v>
      </c>
      <c r="AS81">
        <f t="shared" si="58"/>
        <v>176.14451451190857</v>
      </c>
    </row>
    <row r="82" spans="2:45" ht="18" x14ac:dyDescent="0.35">
      <c r="B82" t="s">
        <v>228</v>
      </c>
      <c r="C82" t="s">
        <v>232</v>
      </c>
      <c r="D82" s="3" cm="1">
        <f t="array" aca="1" ref="D82" ca="1">INDIRECT("AE"&amp;D79)</f>
        <v>35.146482472679956</v>
      </c>
      <c r="E82" t="s">
        <v>37</v>
      </c>
      <c r="M82">
        <v>79</v>
      </c>
      <c r="N82" s="1">
        <f t="shared" si="43"/>
        <v>26.42408757321946</v>
      </c>
      <c r="O82" s="2">
        <f t="shared" si="31"/>
        <v>997825.13939557306</v>
      </c>
      <c r="P82" s="2">
        <f t="shared" si="30"/>
        <v>119.98108882876883</v>
      </c>
      <c r="Q82" s="1">
        <f t="shared" si="32"/>
        <v>1.004999742658562</v>
      </c>
      <c r="R82">
        <f t="shared" si="44"/>
        <v>4.3319011011132308E-2</v>
      </c>
      <c r="S82" s="1">
        <f t="shared" si="45"/>
        <v>1.0049987304336483</v>
      </c>
      <c r="T82" s="1">
        <f t="shared" si="46"/>
        <v>4.3310262672258716E-2</v>
      </c>
      <c r="U82" s="2">
        <f t="shared" si="33"/>
        <v>0.99999999227829239</v>
      </c>
      <c r="V82" s="16">
        <f t="shared" si="34"/>
        <v>8.6603097011316389E-15</v>
      </c>
      <c r="W82" s="1">
        <f t="shared" si="35"/>
        <v>5.4999999575306084E-15</v>
      </c>
      <c r="X82">
        <f t="shared" si="36"/>
        <v>1.394273993868494E-14</v>
      </c>
      <c r="Y82">
        <f t="shared" si="37"/>
        <v>1.2868566254349024E-14</v>
      </c>
      <c r="Z82">
        <f t="shared" si="38"/>
        <v>1.821712717005073E-13</v>
      </c>
      <c r="AA82">
        <f t="shared" si="47"/>
        <v>1.8344378755104457E-13</v>
      </c>
      <c r="AB82" s="1">
        <f t="shared" si="59"/>
        <v>1.9000395795280252E-13</v>
      </c>
      <c r="AC82" s="1">
        <f>SUM($AB$3:AB82)</f>
        <v>7.64523004114809E-12</v>
      </c>
      <c r="AD82" s="1">
        <f t="shared" si="48"/>
        <v>1.2742050068580151E-11</v>
      </c>
      <c r="AE82" s="2">
        <f t="shared" si="49"/>
        <v>18.947606927349572</v>
      </c>
      <c r="AF82" s="1">
        <f t="shared" si="39"/>
        <v>3.814969790532897E-6</v>
      </c>
      <c r="AG82" s="19">
        <f t="shared" si="40"/>
        <v>7.4719039492576642E-11</v>
      </c>
      <c r="AH82" s="19">
        <f t="shared" si="50"/>
        <v>0.50008711580805898</v>
      </c>
      <c r="AI82" s="19">
        <f t="shared" si="51"/>
        <v>0.99999999499912895</v>
      </c>
      <c r="AJ82" s="19">
        <f t="shared" si="41"/>
        <v>1.3055925727513786E-8</v>
      </c>
      <c r="AK82" s="19">
        <f t="shared" si="42"/>
        <v>2.0040080315064277E-6</v>
      </c>
      <c r="AL82" s="19">
        <f t="shared" si="52"/>
        <v>498999.49280173448</v>
      </c>
      <c r="AM82" s="19">
        <f t="shared" si="53"/>
        <v>0.4989994928017345</v>
      </c>
      <c r="AO82" t="str">
        <f t="shared" si="54"/>
        <v>995655.008809795-65773.1878637615i</v>
      </c>
      <c r="AP82">
        <f t="shared" si="55"/>
        <v>-3.7794802977251756</v>
      </c>
      <c r="AQ82" t="str">
        <f t="shared" si="56"/>
        <v>1.00499101936601+0.00418733058687717i</v>
      </c>
      <c r="AR82">
        <f t="shared" si="57"/>
        <v>0.23872350809912354</v>
      </c>
      <c r="AS82">
        <f t="shared" si="58"/>
        <v>175.9817961941757</v>
      </c>
    </row>
    <row r="83" spans="2:45" ht="18" x14ac:dyDescent="0.35">
      <c r="B83" t="s">
        <v>229</v>
      </c>
      <c r="C83" t="s">
        <v>233</v>
      </c>
      <c r="D83" s="3" cm="1">
        <f t="array" aca="1" ref="D83" ca="1">INDIRECT("AE"&amp;D78)</f>
        <v>-3.0517753156991398</v>
      </c>
      <c r="E83" t="s">
        <v>37</v>
      </c>
      <c r="M83">
        <v>80</v>
      </c>
      <c r="N83" s="1">
        <f t="shared" si="43"/>
        <v>27.542287033381665</v>
      </c>
      <c r="O83" s="2">
        <f t="shared" si="31"/>
        <v>997637.84120804712</v>
      </c>
      <c r="P83" s="2">
        <f t="shared" si="30"/>
        <v>119.97945827845859</v>
      </c>
      <c r="Q83" s="1">
        <f t="shared" si="32"/>
        <v>1.0050005415435166</v>
      </c>
      <c r="R83">
        <f t="shared" si="44"/>
        <v>4.3325915514185361E-2</v>
      </c>
      <c r="S83" s="1">
        <f t="shared" si="45"/>
        <v>1.0049995291269569</v>
      </c>
      <c r="T83" s="1">
        <f t="shared" si="46"/>
        <v>4.3317165525930533E-2</v>
      </c>
      <c r="U83" s="2">
        <f t="shared" si="33"/>
        <v>0.99999999161093889</v>
      </c>
      <c r="V83" s="16">
        <f t="shared" si="34"/>
        <v>8.660316583659148E-15</v>
      </c>
      <c r="W83" s="1">
        <f t="shared" si="35"/>
        <v>5.4999999538601641E-15</v>
      </c>
      <c r="X83">
        <f t="shared" si="36"/>
        <v>1.3942739929380204E-14</v>
      </c>
      <c r="Y83">
        <f t="shared" si="37"/>
        <v>1.2868566245761142E-14</v>
      </c>
      <c r="Z83">
        <f t="shared" si="38"/>
        <v>1.8217127157893467E-13</v>
      </c>
      <c r="AA83">
        <f t="shared" si="47"/>
        <v>1.8344378775381713E-13</v>
      </c>
      <c r="AB83" s="1">
        <f t="shared" si="59"/>
        <v>1.9398254294917285E-13</v>
      </c>
      <c r="AC83" s="1">
        <f>SUM($AB$3:AB83)</f>
        <v>7.839212584097262E-12</v>
      </c>
      <c r="AD83" s="1">
        <f t="shared" si="48"/>
        <v>1.306535430682877E-11</v>
      </c>
      <c r="AE83" s="2">
        <f t="shared" si="49"/>
        <v>18.838788085609004</v>
      </c>
      <c r="AF83" s="1">
        <f t="shared" si="39"/>
        <v>3.9117670794645341E-6</v>
      </c>
      <c r="AG83" s="19">
        <f t="shared" si="40"/>
        <v>7.7880402311437319E-11</v>
      </c>
      <c r="AH83" s="19">
        <f t="shared" si="50"/>
        <v>0.50018100256619735</v>
      </c>
      <c r="AI83" s="19">
        <f t="shared" si="51"/>
        <v>0.99999999499819003</v>
      </c>
      <c r="AJ83" s="19">
        <f t="shared" si="41"/>
        <v>1.3287015284033032E-8</v>
      </c>
      <c r="AK83" s="19">
        <f t="shared" si="42"/>
        <v>2.0040080328438097E-6</v>
      </c>
      <c r="AL83" s="19">
        <f t="shared" si="52"/>
        <v>498999.49231654895</v>
      </c>
      <c r="AM83" s="19">
        <f t="shared" si="53"/>
        <v>0.49899949231654894</v>
      </c>
      <c r="AO83" t="str">
        <f t="shared" si="54"/>
        <v>995281.262210253-68530.805506853i</v>
      </c>
      <c r="AP83">
        <f t="shared" si="55"/>
        <v>-3.9389249050340878</v>
      </c>
      <c r="AQ83" t="str">
        <f t="shared" si="56"/>
        <v>1.00499106433897+0.00436452764750841i</v>
      </c>
      <c r="AR83">
        <f t="shared" si="57"/>
        <v>0.2488255373909149</v>
      </c>
      <c r="AS83">
        <f t="shared" si="58"/>
        <v>175.81224955757497</v>
      </c>
    </row>
    <row r="84" spans="2:45" x14ac:dyDescent="0.25">
      <c r="D84" s="3"/>
      <c r="M84">
        <v>81</v>
      </c>
      <c r="N84" s="1">
        <f t="shared" si="43"/>
        <v>28.707805820246914</v>
      </c>
      <c r="O84" s="2">
        <f t="shared" si="31"/>
        <v>997434.47514801961</v>
      </c>
      <c r="P84" s="2">
        <f t="shared" si="30"/>
        <v>119.97768750038188</v>
      </c>
      <c r="Q84" s="1">
        <f t="shared" si="32"/>
        <v>1.0050014094718733</v>
      </c>
      <c r="R84">
        <f t="shared" si="44"/>
        <v>4.3333416730705655E-2</v>
      </c>
      <c r="S84" s="1">
        <f t="shared" si="45"/>
        <v>1.0050003968471442</v>
      </c>
      <c r="T84" s="1">
        <f t="shared" si="46"/>
        <v>4.3324664950866676E-2</v>
      </c>
      <c r="U84" s="2">
        <f t="shared" si="33"/>
        <v>0.99999999088590974</v>
      </c>
      <c r="V84" s="16">
        <f t="shared" si="34"/>
        <v>8.6603240610074554E-15</v>
      </c>
      <c r="W84" s="1">
        <f t="shared" si="35"/>
        <v>5.4999999498725038E-15</v>
      </c>
      <c r="X84">
        <f t="shared" si="36"/>
        <v>1.3942739919271311E-14</v>
      </c>
      <c r="Y84">
        <f t="shared" si="37"/>
        <v>1.2868566236431055E-14</v>
      </c>
      <c r="Z84">
        <f t="shared" si="38"/>
        <v>1.8217127144685519E-13</v>
      </c>
      <c r="AA84">
        <f t="shared" si="47"/>
        <v>1.8344378797411461E-13</v>
      </c>
      <c r="AB84" s="1">
        <f t="shared" si="59"/>
        <v>1.9804443748466262E-13</v>
      </c>
      <c r="AC84" s="1">
        <f>SUM($AB$3:AB84)</f>
        <v>8.0372570215819244E-12</v>
      </c>
      <c r="AD84" s="1">
        <f t="shared" si="48"/>
        <v>1.3395428369303207E-11</v>
      </c>
      <c r="AE84" s="2">
        <f t="shared" si="49"/>
        <v>18.730433936309922</v>
      </c>
      <c r="AF84" s="1">
        <f t="shared" si="39"/>
        <v>4.0105912537693801E-6</v>
      </c>
      <c r="AG84" s="19">
        <f t="shared" si="40"/>
        <v>8.1175568401463191E-11</v>
      </c>
      <c r="AH84" s="19">
        <f t="shared" si="50"/>
        <v>0.50028298357620804</v>
      </c>
      <c r="AI84" s="19">
        <f t="shared" si="51"/>
        <v>0.99999999499717018</v>
      </c>
      <c r="AJ84" s="19">
        <f t="shared" si="41"/>
        <v>1.3533605450392684E-8</v>
      </c>
      <c r="AK84" s="19">
        <f t="shared" si="42"/>
        <v>2.0040080342967753E-6</v>
      </c>
      <c r="AL84" s="19">
        <f t="shared" si="52"/>
        <v>498999.4917905429</v>
      </c>
      <c r="AM84" s="19">
        <f t="shared" si="53"/>
        <v>0.49899949179054293</v>
      </c>
      <c r="AO84" t="str">
        <f t="shared" si="54"/>
        <v>994875.532213805-71401.7339852718i</v>
      </c>
      <c r="AP84">
        <f t="shared" si="55"/>
        <v>-4.1050517498618984</v>
      </c>
      <c r="AQ84" t="str">
        <f t="shared" si="56"/>
        <v>1.00499111319874+0.00454922323147032i</v>
      </c>
      <c r="AR84">
        <f t="shared" si="57"/>
        <v>0.25935504060019954</v>
      </c>
      <c r="AS84">
        <f t="shared" si="58"/>
        <v>175.63559320953789</v>
      </c>
    </row>
    <row r="85" spans="2:45" x14ac:dyDescent="0.25">
      <c r="B85" s="11" t="s">
        <v>199</v>
      </c>
      <c r="D85" s="3"/>
      <c r="M85">
        <v>82</v>
      </c>
      <c r="N85" s="1">
        <f t="shared" si="43"/>
        <v>29.922646366081889</v>
      </c>
      <c r="O85" s="2">
        <f t="shared" si="31"/>
        <v>997213.67394211283</v>
      </c>
      <c r="P85" s="2">
        <f t="shared" si="30"/>
        <v>119.97576449966101</v>
      </c>
      <c r="Q85" s="1">
        <f t="shared" si="32"/>
        <v>1.0050023524106317</v>
      </c>
      <c r="R85">
        <f t="shared" si="44"/>
        <v>4.3341566229872085E-2</v>
      </c>
      <c r="S85" s="1">
        <f t="shared" si="45"/>
        <v>1.0050013395597885</v>
      </c>
      <c r="T85" s="1">
        <f t="shared" si="46"/>
        <v>4.3332812504016792E-2</v>
      </c>
      <c r="U85" s="2">
        <f t="shared" si="33"/>
        <v>0.99999999009821838</v>
      </c>
      <c r="V85" s="16">
        <f t="shared" si="34"/>
        <v>8.6603321845833478E-15</v>
      </c>
      <c r="W85" s="1">
        <f t="shared" si="35"/>
        <v>5.4999999455402011E-15</v>
      </c>
      <c r="X85">
        <f t="shared" si="36"/>
        <v>1.3942739908288736E-14</v>
      </c>
      <c r="Y85">
        <f t="shared" si="37"/>
        <v>1.2868566226294596E-14</v>
      </c>
      <c r="Z85">
        <f t="shared" si="38"/>
        <v>1.8217127130336044E-13</v>
      </c>
      <c r="AA85">
        <f t="shared" si="47"/>
        <v>1.8344378821345119E-13</v>
      </c>
      <c r="AB85" s="1">
        <f t="shared" si="59"/>
        <v>2.0219138602056449E-13</v>
      </c>
      <c r="AC85" s="1">
        <f>SUM($AB$3:AB85)</f>
        <v>8.2394484076024897E-12</v>
      </c>
      <c r="AD85" s="1">
        <f t="shared" si="48"/>
        <v>1.3732414012670817E-11</v>
      </c>
      <c r="AE85" s="2">
        <f t="shared" si="49"/>
        <v>18.622531116905098</v>
      </c>
      <c r="AF85" s="1">
        <f t="shared" si="39"/>
        <v>4.1114847553936427E-6</v>
      </c>
      <c r="AG85" s="19">
        <f t="shared" si="40"/>
        <v>8.461019905912869E-11</v>
      </c>
      <c r="AH85" s="19">
        <f t="shared" si="50"/>
        <v>0.50039375480233916</v>
      </c>
      <c r="AI85" s="19">
        <f t="shared" si="51"/>
        <v>0.99999999499606251</v>
      </c>
      <c r="AJ85" s="19">
        <f t="shared" si="41"/>
        <v>1.3796513004285753E-8</v>
      </c>
      <c r="AK85" s="19">
        <f t="shared" si="42"/>
        <v>2.0040080358753139E-6</v>
      </c>
      <c r="AL85" s="19">
        <f t="shared" si="52"/>
        <v>498999.49122031889</v>
      </c>
      <c r="AM85" s="19">
        <f t="shared" si="53"/>
        <v>0.49899949122031889</v>
      </c>
      <c r="AO85" t="str">
        <f t="shared" si="54"/>
        <v>994435.111497126-74390.3254383592i</v>
      </c>
      <c r="AP85">
        <f t="shared" si="55"/>
        <v>-4.2781350550548431</v>
      </c>
      <c r="AQ85" t="str">
        <f t="shared" si="56"/>
        <v>1.00499116628125+0.00474173465689241i</v>
      </c>
      <c r="AR85">
        <f t="shared" si="57"/>
        <v>0.27033010494198356</v>
      </c>
      <c r="AS85">
        <f t="shared" si="58"/>
        <v>175.45153484000318</v>
      </c>
    </row>
    <row r="86" spans="2:45" ht="18" x14ac:dyDescent="0.35">
      <c r="B86" t="s">
        <v>200</v>
      </c>
      <c r="C86" t="s">
        <v>205</v>
      </c>
      <c r="D86" s="10">
        <f>D24*SQRT(2*D5*(D23+D62))</f>
        <v>1.3942740046346702E-14</v>
      </c>
      <c r="M86">
        <v>83</v>
      </c>
      <c r="N86" s="1">
        <f t="shared" si="43"/>
        <v>31.188895840939374</v>
      </c>
      <c r="O86" s="2">
        <f t="shared" si="31"/>
        <v>996973.95596842829</v>
      </c>
      <c r="P86" s="2">
        <f t="shared" si="30"/>
        <v>119.97367626699673</v>
      </c>
      <c r="Q86" s="1">
        <f t="shared" si="32"/>
        <v>1.0050033768424551</v>
      </c>
      <c r="R86">
        <f t="shared" si="44"/>
        <v>4.3350420037231961E-2</v>
      </c>
      <c r="S86" s="1">
        <f t="shared" si="45"/>
        <v>1.0050023637460115</v>
      </c>
      <c r="T86" s="1">
        <f t="shared" si="46"/>
        <v>4.3341664197659613E-2</v>
      </c>
      <c r="U86" s="2">
        <f t="shared" si="33"/>
        <v>0.99999998924245104</v>
      </c>
      <c r="V86" s="16">
        <f t="shared" si="34"/>
        <v>8.660341010236172E-15</v>
      </c>
      <c r="W86" s="1">
        <f t="shared" si="35"/>
        <v>5.4999999408334807E-15</v>
      </c>
      <c r="X86">
        <f t="shared" si="36"/>
        <v>1.3942739896356994E-14</v>
      </c>
      <c r="Y86">
        <f t="shared" si="37"/>
        <v>1.2868566215282098E-14</v>
      </c>
      <c r="Z86">
        <f t="shared" si="38"/>
        <v>1.8217127114746423E-13</v>
      </c>
      <c r="AA86">
        <f t="shared" si="47"/>
        <v>1.8344378847347285E-13</v>
      </c>
      <c r="AB86" s="1">
        <f t="shared" si="59"/>
        <v>2.0642516954657319E-13</v>
      </c>
      <c r="AC86" s="1">
        <f>SUM($AB$3:AB86)</f>
        <v>8.4458735771490628E-12</v>
      </c>
      <c r="AD86" s="1">
        <f t="shared" si="48"/>
        <v>1.4076455961915105E-11</v>
      </c>
      <c r="AE86" s="2">
        <f t="shared" si="49"/>
        <v>18.515066740237948</v>
      </c>
      <c r="AF86" s="1">
        <f t="shared" si="39"/>
        <v>4.2144909149973821E-6</v>
      </c>
      <c r="AG86" s="19">
        <f t="shared" si="40"/>
        <v>8.8190195189480283E-11</v>
      </c>
      <c r="AH86" s="19">
        <f t="shared" si="50"/>
        <v>0.50051407171531703</v>
      </c>
      <c r="AI86" s="19">
        <f t="shared" si="51"/>
        <v>0.99999999499485925</v>
      </c>
      <c r="AJ86" s="19">
        <f t="shared" si="41"/>
        <v>1.4076578392273171E-8</v>
      </c>
      <c r="AK86" s="19">
        <f t="shared" si="42"/>
        <v>2.0040080375902791E-6</v>
      </c>
      <c r="AL86" s="19">
        <f t="shared" si="52"/>
        <v>498999.49060219759</v>
      </c>
      <c r="AM86" s="19">
        <f t="shared" si="53"/>
        <v>0.49899949060219762</v>
      </c>
      <c r="AO86" t="str">
        <f t="shared" si="54"/>
        <v>993957.068879338-77501.0587291077i</v>
      </c>
      <c r="AP86">
        <f t="shared" si="55"/>
        <v>-4.4584595293006437</v>
      </c>
      <c r="AQ86" t="str">
        <f t="shared" si="56"/>
        <v>1.00499122395145+0.00494239266997815i</v>
      </c>
      <c r="AR86">
        <f t="shared" si="57"/>
        <v>0.28176958272031394</v>
      </c>
      <c r="AS86">
        <f t="shared" si="58"/>
        <v>175.25977088797904</v>
      </c>
    </row>
    <row r="87" spans="2:45" ht="18" x14ac:dyDescent="0.35">
      <c r="B87" t="s">
        <v>201</v>
      </c>
      <c r="C87" t="s">
        <v>206</v>
      </c>
      <c r="D87" s="3">
        <f>SQRT((4*D6*D14)/D21)</f>
        <v>1.2868566353716331E-14</v>
      </c>
      <c r="M87">
        <v>84</v>
      </c>
      <c r="N87" s="1">
        <f t="shared" si="43"/>
        <v>32.508729738543444</v>
      </c>
      <c r="O87" s="2">
        <f t="shared" si="31"/>
        <v>996713.71605124394</v>
      </c>
      <c r="P87" s="2">
        <f t="shared" si="30"/>
        <v>119.9714086949546</v>
      </c>
      <c r="Q87" s="1">
        <f t="shared" si="32"/>
        <v>1.0050044898102373</v>
      </c>
      <c r="R87">
        <f t="shared" si="44"/>
        <v>4.3360039019811003E-2</v>
      </c>
      <c r="S87" s="1">
        <f t="shared" si="45"/>
        <v>1.0050034764470319</v>
      </c>
      <c r="T87" s="1">
        <f t="shared" si="46"/>
        <v>4.3351280884407865E-2</v>
      </c>
      <c r="U87" s="2">
        <f t="shared" si="33"/>
        <v>0.99999998831272319</v>
      </c>
      <c r="V87" s="16">
        <f t="shared" si="34"/>
        <v>8.6603505986417577E-15</v>
      </c>
      <c r="W87" s="1">
        <f t="shared" si="35"/>
        <v>5.4999999357199778E-15</v>
      </c>
      <c r="X87">
        <f t="shared" si="36"/>
        <v>1.394273988339404E-14</v>
      </c>
      <c r="Y87">
        <f t="shared" si="37"/>
        <v>1.2868566203317833E-14</v>
      </c>
      <c r="Z87">
        <f t="shared" si="38"/>
        <v>1.8217127097809451E-13</v>
      </c>
      <c r="AA87">
        <f t="shared" si="47"/>
        <v>1.8344378875596692E-13</v>
      </c>
      <c r="AB87" s="1">
        <f t="shared" si="59"/>
        <v>2.107476063456889E-13</v>
      </c>
      <c r="AC87" s="1">
        <f>SUM($AB$3:AB87)</f>
        <v>8.6566211834947517E-12</v>
      </c>
      <c r="AD87" s="1">
        <f t="shared" si="48"/>
        <v>1.4427701972491253E-11</v>
      </c>
      <c r="AE87" s="2">
        <f t="shared" si="49"/>
        <v>18.408028373156448</v>
      </c>
      <c r="AF87" s="1">
        <f t="shared" si="39"/>
        <v>4.3196539705638809E-6</v>
      </c>
      <c r="AG87" s="19">
        <f t="shared" si="40"/>
        <v>9.1921707444256981E-11</v>
      </c>
      <c r="AH87" s="19">
        <f t="shared" si="50"/>
        <v>0.50064475432048261</v>
      </c>
      <c r="AI87" s="19">
        <f t="shared" si="51"/>
        <v>0.99999999499355241</v>
      </c>
      <c r="AJ87" s="19">
        <f t="shared" si="41"/>
        <v>1.4374665586101409E-8</v>
      </c>
      <c r="AK87" s="19">
        <f t="shared" si="42"/>
        <v>2.0040080394534615E-6</v>
      </c>
      <c r="AL87" s="19">
        <f t="shared" si="52"/>
        <v>498999.48993219418</v>
      </c>
      <c r="AM87" s="19">
        <f t="shared" si="53"/>
        <v>0.49899948993219417</v>
      </c>
      <c r="AO87" t="str">
        <f t="shared" si="54"/>
        <v>993438.23176468-80738.5374709362i</v>
      </c>
      <c r="AP87">
        <f t="shared" si="55"/>
        <v>-4.6463206659005571</v>
      </c>
      <c r="AQ87" t="str">
        <f t="shared" si="56"/>
        <v>1.00499128660582+0.00515154201324487i</v>
      </c>
      <c r="AR87">
        <f t="shared" si="57"/>
        <v>0.29369312366313061</v>
      </c>
      <c r="AS87">
        <f t="shared" si="58"/>
        <v>175.05998621043631</v>
      </c>
    </row>
    <row r="88" spans="2:45" ht="18" x14ac:dyDescent="0.35">
      <c r="B88" t="s">
        <v>202</v>
      </c>
      <c r="C88" t="s">
        <v>207</v>
      </c>
      <c r="D88" s="3">
        <f>SQRT((4*D6*D13)/D39)</f>
        <v>1.8217127310718061E-13</v>
      </c>
      <c r="M88">
        <v>85</v>
      </c>
      <c r="N88" s="1">
        <f t="shared" si="43"/>
        <v>33.884415613920254</v>
      </c>
      <c r="O88" s="2">
        <f t="shared" si="31"/>
        <v>996431.21557912161</v>
      </c>
      <c r="P88" s="2">
        <f t="shared" si="30"/>
        <v>119.96894648771513</v>
      </c>
      <c r="Q88" s="1">
        <f t="shared" si="32"/>
        <v>1.0050056989655702</v>
      </c>
      <c r="R88">
        <f t="shared" si="44"/>
        <v>4.337048930492509E-2</v>
      </c>
      <c r="S88" s="1">
        <f t="shared" si="45"/>
        <v>1.0050046853126251</v>
      </c>
      <c r="T88" s="1">
        <f t="shared" si="46"/>
        <v>4.3361728675943643E-2</v>
      </c>
      <c r="U88" s="2">
        <f t="shared" si="33"/>
        <v>0.99999998730264228</v>
      </c>
      <c r="V88" s="16">
        <f t="shared" si="34"/>
        <v>8.6603610157200154E-15</v>
      </c>
      <c r="W88" s="1">
        <f t="shared" si="35"/>
        <v>5.499999930164533E-15</v>
      </c>
      <c r="X88">
        <f t="shared" si="36"/>
        <v>1.3942739869310744E-14</v>
      </c>
      <c r="Y88">
        <f t="shared" si="37"/>
        <v>1.286856619031954E-14</v>
      </c>
      <c r="Z88">
        <f t="shared" si="38"/>
        <v>1.8217127079408678E-13</v>
      </c>
      <c r="AA88">
        <f t="shared" si="47"/>
        <v>1.8344378906287564E-13</v>
      </c>
      <c r="AB88" s="1">
        <f t="shared" si="59"/>
        <v>2.1516055277516834E-13</v>
      </c>
      <c r="AC88" s="1">
        <f>SUM($AB$3:AB88)</f>
        <v>8.87178173626992E-12</v>
      </c>
      <c r="AD88" s="1">
        <f t="shared" si="48"/>
        <v>1.4786302893783201E-11</v>
      </c>
      <c r="AE88" s="2">
        <f t="shared" si="49"/>
        <v>18.301404016315825</v>
      </c>
      <c r="AF88" s="1">
        <f t="shared" si="39"/>
        <v>4.4270190863986901E-6</v>
      </c>
      <c r="AG88" s="19">
        <f t="shared" si="40"/>
        <v>9.5811146789089067E-11</v>
      </c>
      <c r="AH88" s="19">
        <f t="shared" si="50"/>
        <v>0.50078669260011799</v>
      </c>
      <c r="AI88" s="19">
        <f t="shared" si="51"/>
        <v>0.9999999949921331</v>
      </c>
      <c r="AJ88" s="19">
        <f t="shared" si="41"/>
        <v>1.4691662047265898E-8</v>
      </c>
      <c r="AK88" s="19">
        <f t="shared" si="42"/>
        <v>2.0040080414776707E-6</v>
      </c>
      <c r="AL88" s="19">
        <f t="shared" si="52"/>
        <v>498999.48920599266</v>
      </c>
      <c r="AM88" s="19">
        <f t="shared" si="53"/>
        <v>0.49899948920599269</v>
      </c>
      <c r="AO88" t="str">
        <f t="shared" si="54"/>
        <v>992875.167380486-84107.4870606525i</v>
      </c>
      <c r="AP88">
        <f t="shared" si="55"/>
        <v>-4.8420250357035748</v>
      </c>
      <c r="AQ88" t="str">
        <f t="shared" si="56"/>
        <v>1.00499135467515+0.00536954201780967i</v>
      </c>
      <c r="AR88">
        <f t="shared" si="57"/>
        <v>0.30612120861989245</v>
      </c>
      <c r="AS88">
        <f t="shared" si="58"/>
        <v>174.85185375567653</v>
      </c>
    </row>
    <row r="89" spans="2:45" ht="18" x14ac:dyDescent="0.35">
      <c r="B89" t="s">
        <v>203</v>
      </c>
      <c r="C89" t="s">
        <v>208</v>
      </c>
      <c r="D89" s="10">
        <f>D31</f>
        <v>5.5000000000000002E-15</v>
      </c>
      <c r="M89">
        <v>86</v>
      </c>
      <c r="N89" s="1">
        <f t="shared" si="43"/>
        <v>35.318316979195686</v>
      </c>
      <c r="O89" s="2">
        <f t="shared" si="31"/>
        <v>996124.5719085508</v>
      </c>
      <c r="P89" s="2">
        <f t="shared" si="30"/>
        <v>119.96627306384561</v>
      </c>
      <c r="Q89" s="1">
        <f t="shared" si="32"/>
        <v>1.0050070126212383</v>
      </c>
      <c r="R89">
        <f t="shared" si="44"/>
        <v>4.3381842733775655E-2</v>
      </c>
      <c r="S89" s="1">
        <f t="shared" si="45"/>
        <v>1.0050059986536033</v>
      </c>
      <c r="T89" s="1">
        <f t="shared" si="46"/>
        <v>4.3373079396499252E-2</v>
      </c>
      <c r="U89" s="2">
        <f t="shared" si="33"/>
        <v>0.99999998620526609</v>
      </c>
      <c r="V89" s="16">
        <f t="shared" si="34"/>
        <v>8.6603723330871633E-15</v>
      </c>
      <c r="W89" s="1">
        <f t="shared" si="35"/>
        <v>5.4999999241289637E-15</v>
      </c>
      <c r="X89">
        <f t="shared" si="36"/>
        <v>1.3942739854010314E-14</v>
      </c>
      <c r="Y89">
        <f t="shared" si="37"/>
        <v>1.2868566176197882E-14</v>
      </c>
      <c r="Z89">
        <f t="shared" si="38"/>
        <v>1.8217127059417638E-13</v>
      </c>
      <c r="AA89">
        <f t="shared" si="47"/>
        <v>1.8344378939630947E-13</v>
      </c>
      <c r="AB89" s="1">
        <f t="shared" si="59"/>
        <v>2.1966590406381162E-13</v>
      </c>
      <c r="AC89" s="1">
        <f>SUM($AB$3:AB89)</f>
        <v>9.091447640333732E-12</v>
      </c>
      <c r="AD89" s="1">
        <f t="shared" si="48"/>
        <v>1.5152412733889555E-11</v>
      </c>
      <c r="AE89" s="2">
        <f t="shared" si="49"/>
        <v>18.195182085091325</v>
      </c>
      <c r="AF89" s="1">
        <f t="shared" si="39"/>
        <v>4.5366323725265326E-6</v>
      </c>
      <c r="AG89" s="19">
        <f t="shared" si="40"/>
        <v>9.986519551793278E-11</v>
      </c>
      <c r="AH89" s="19">
        <f t="shared" si="50"/>
        <v>0.50094085240216579</v>
      </c>
      <c r="AI89" s="19">
        <f t="shared" si="51"/>
        <v>0.99999999499059145</v>
      </c>
      <c r="AJ89" s="19">
        <f t="shared" si="41"/>
        <v>1.5028478823588019E-8</v>
      </c>
      <c r="AK89" s="19">
        <f t="shared" si="42"/>
        <v>2.0040080436768224E-6</v>
      </c>
      <c r="AL89" s="19">
        <f t="shared" si="52"/>
        <v>498999.48841891793</v>
      </c>
      <c r="AM89" s="19">
        <f t="shared" si="53"/>
        <v>0.49899948841891795</v>
      </c>
      <c r="AO89" t="str">
        <f t="shared" si="54"/>
        <v>992264.162759994-87612.7505686342i</v>
      </c>
      <c r="AP89">
        <f t="shared" si="55"/>
        <v>-5.0458905716689406</v>
      </c>
      <c r="AQ89" t="str">
        <f t="shared" si="56"/>
        <v>1.0049914286274+0.00559676722073918i</v>
      </c>
      <c r="AR89">
        <f t="shared" si="57"/>
        <v>0.31907518467899115</v>
      </c>
      <c r="AS89">
        <f t="shared" si="58"/>
        <v>174.63503424365209</v>
      </c>
    </row>
    <row r="90" spans="2:45" ht="18" x14ac:dyDescent="0.35">
      <c r="B90" t="s">
        <v>204</v>
      </c>
      <c r="C90" t="s">
        <v>209</v>
      </c>
      <c r="D90" s="10">
        <f>D30/D39</f>
        <v>8.6172344689378759E-15</v>
      </c>
      <c r="M90">
        <v>87</v>
      </c>
      <c r="N90" s="1">
        <f t="shared" si="43"/>
        <v>36.812897364253125</v>
      </c>
      <c r="O90" s="2">
        <f t="shared" si="31"/>
        <v>995791.74701542477</v>
      </c>
      <c r="P90" s="2">
        <f t="shared" si="30"/>
        <v>119.9633704516325</v>
      </c>
      <c r="Q90" s="1">
        <f t="shared" si="32"/>
        <v>1.0050084398084749</v>
      </c>
      <c r="R90">
        <f t="shared" si="44"/>
        <v>4.3394177356193706E-2</v>
      </c>
      <c r="S90" s="1">
        <f t="shared" si="45"/>
        <v>1.0050074254990595</v>
      </c>
      <c r="T90" s="1">
        <f t="shared" si="46"/>
        <v>4.338541107748653E-2</v>
      </c>
      <c r="U90" s="2">
        <f t="shared" si="33"/>
        <v>0.99999998501304754</v>
      </c>
      <c r="V90" s="16">
        <f t="shared" si="34"/>
        <v>8.66038462854901E-15</v>
      </c>
      <c r="W90" s="1">
        <f t="shared" si="35"/>
        <v>5.4999999175717617E-15</v>
      </c>
      <c r="X90">
        <f t="shared" si="36"/>
        <v>1.3942739837387521E-14</v>
      </c>
      <c r="Y90">
        <f t="shared" si="37"/>
        <v>1.2868566160855738E-14</v>
      </c>
      <c r="Z90">
        <f t="shared" si="38"/>
        <v>1.821712703769884E-13</v>
      </c>
      <c r="AA90">
        <f t="shared" si="47"/>
        <v>1.8344378975856038E-13</v>
      </c>
      <c r="AB90" s="1">
        <f t="shared" si="59"/>
        <v>2.2426559512595151E-13</v>
      </c>
      <c r="AC90" s="1">
        <f>SUM($AB$3:AB90)</f>
        <v>9.3157132354596838E-12</v>
      </c>
      <c r="AD90" s="1">
        <f t="shared" si="48"/>
        <v>1.552618872576614E-11</v>
      </c>
      <c r="AE90" s="2">
        <f t="shared" si="49"/>
        <v>18.089351391528488</v>
      </c>
      <c r="AF90" s="1">
        <f t="shared" si="39"/>
        <v>4.6485409044943824E-6</v>
      </c>
      <c r="AG90" s="19">
        <f t="shared" si="40"/>
        <v>1.0409081873366156E-10</v>
      </c>
      <c r="AH90" s="19">
        <f t="shared" si="50"/>
        <v>0.50110828180972167</v>
      </c>
      <c r="AI90" s="19">
        <f t="shared" si="51"/>
        <v>0.99999999498891712</v>
      </c>
      <c r="AJ90" s="19">
        <f t="shared" si="41"/>
        <v>1.5386050799404423E-8</v>
      </c>
      <c r="AK90" s="19">
        <f t="shared" si="42"/>
        <v>2.004008046066038E-6</v>
      </c>
      <c r="AL90" s="19">
        <f t="shared" si="52"/>
        <v>498999.48756590404</v>
      </c>
      <c r="AM90" s="19">
        <f t="shared" si="53"/>
        <v>0.49899948756590407</v>
      </c>
      <c r="AO90" t="str">
        <f t="shared" si="54"/>
        <v>991601.203424032-91259.283319797i</v>
      </c>
      <c r="AP90">
        <f t="shared" si="55"/>
        <v>-5.2582468421492754</v>
      </c>
      <c r="AQ90" t="str">
        <f t="shared" si="56"/>
        <v>1.00499150897103+0.00583360800852369i</v>
      </c>
      <c r="AR90">
        <f t="shared" si="57"/>
        <v>0.3325773017640935</v>
      </c>
      <c r="AS90">
        <f t="shared" si="58"/>
        <v>174.40917585608662</v>
      </c>
    </row>
    <row r="91" spans="2:45" x14ac:dyDescent="0.25">
      <c r="B91" t="s">
        <v>194</v>
      </c>
      <c r="D91" s="3" t="str">
        <f>IF('Drop Down'!B24, "VALID", "NOT VALID")</f>
        <v>VALID</v>
      </c>
      <c r="M91">
        <v>88</v>
      </c>
      <c r="N91" s="1">
        <f t="shared" si="43"/>
        <v>38.370724549227866</v>
      </c>
      <c r="O91" s="2">
        <f t="shared" si="31"/>
        <v>995430.53535743139</v>
      </c>
      <c r="P91" s="2">
        <f t="shared" si="30"/>
        <v>119.96021917649912</v>
      </c>
      <c r="Q91" s="1">
        <f t="shared" si="32"/>
        <v>1.005009990338946</v>
      </c>
      <c r="R91">
        <f t="shared" si="44"/>
        <v>4.3407577966208699E-2</v>
      </c>
      <c r="S91" s="1">
        <f t="shared" si="45"/>
        <v>1.005008975658338</v>
      </c>
      <c r="T91" s="1">
        <f t="shared" si="46"/>
        <v>4.3398808492957061E-2</v>
      </c>
      <c r="U91" s="2">
        <f t="shared" si="33"/>
        <v>0.9999999837177902</v>
      </c>
      <c r="V91" s="16">
        <f t="shared" si="34"/>
        <v>8.660397986634977E-15</v>
      </c>
      <c r="W91" s="1">
        <f t="shared" si="35"/>
        <v>5.499999910447846E-15</v>
      </c>
      <c r="X91">
        <f t="shared" si="36"/>
        <v>1.3942739819328084E-14</v>
      </c>
      <c r="Y91">
        <f t="shared" si="37"/>
        <v>1.2868566144187634E-14</v>
      </c>
      <c r="Z91">
        <f t="shared" si="38"/>
        <v>1.8217127014102973E-13</v>
      </c>
      <c r="AA91">
        <f t="shared" si="47"/>
        <v>1.8344379015211903E-13</v>
      </c>
      <c r="AB91" s="1">
        <f t="shared" si="59"/>
        <v>2.2896160139249781E-13</v>
      </c>
      <c r="AC91" s="1">
        <f>SUM($AB$3:AB91)</f>
        <v>9.5446748368521814E-12</v>
      </c>
      <c r="AD91" s="1">
        <f t="shared" si="48"/>
        <v>1.5907791394753637E-11</v>
      </c>
      <c r="AE91" s="2">
        <f t="shared" si="49"/>
        <v>17.983901127263767</v>
      </c>
      <c r="AF91" s="1">
        <f t="shared" si="39"/>
        <v>4.7627927435892385E-6</v>
      </c>
      <c r="AG91" s="19">
        <f t="shared" si="40"/>
        <v>1.0849527631454303E-10</v>
      </c>
      <c r="AH91" s="19">
        <f t="shared" si="50"/>
        <v>0.50129011802791767</v>
      </c>
      <c r="AI91" s="19">
        <f t="shared" si="51"/>
        <v>0.99999999498709891</v>
      </c>
      <c r="AJ91" s="19">
        <f t="shared" si="41"/>
        <v>1.5765337118168042E-8</v>
      </c>
      <c r="AK91" s="19">
        <f t="shared" si="42"/>
        <v>2.004008048661743E-6</v>
      </c>
      <c r="AL91" s="19">
        <f t="shared" si="52"/>
        <v>498999.48664146266</v>
      </c>
      <c r="AM91" s="19">
        <f t="shared" si="53"/>
        <v>0.49899948664146265</v>
      </c>
      <c r="AO91" t="str">
        <f t="shared" si="54"/>
        <v>990881.950721982-95052.1459798869i</v>
      </c>
      <c r="AP91">
        <f t="shared" si="55"/>
        <v>-5.4794353095690935</v>
      </c>
      <c r="AQ91" t="str">
        <f t="shared" si="56"/>
        <v>1.0049915962584+0.00608047128778107i</v>
      </c>
      <c r="AR91">
        <f t="shared" si="57"/>
        <v>0.34665075077118368</v>
      </c>
      <c r="AS91">
        <f t="shared" si="58"/>
        <v>174.17391393965974</v>
      </c>
    </row>
    <row r="92" spans="2:45" x14ac:dyDescent="0.25">
      <c r="B92" t="s">
        <v>195</v>
      </c>
      <c r="D92" s="3" t="str">
        <f>IF('Drop Down'!B25, "VALID", "NOT VALID")</f>
        <v>VALID</v>
      </c>
      <c r="M92">
        <v>89</v>
      </c>
      <c r="N92" s="1">
        <f t="shared" si="43"/>
        <v>39.994474976109743</v>
      </c>
      <c r="O92" s="2">
        <f t="shared" si="31"/>
        <v>995038.55091193086</v>
      </c>
      <c r="P92" s="2">
        <f t="shared" si="30"/>
        <v>119.95679814001988</v>
      </c>
      <c r="Q92" s="1">
        <f t="shared" si="32"/>
        <v>1.0050116748722648</v>
      </c>
      <c r="R92">
        <f t="shared" si="44"/>
        <v>4.3422136685402915E-2</v>
      </c>
      <c r="S92" s="1">
        <f t="shared" si="45"/>
        <v>1.0050106597885322</v>
      </c>
      <c r="T92" s="1">
        <f t="shared" si="46"/>
        <v>4.3413363742811246E-2</v>
      </c>
      <c r="U92" s="2">
        <f t="shared" si="33"/>
        <v>0.99999998231059029</v>
      </c>
      <c r="V92" s="16">
        <f t="shared" si="34"/>
        <v>8.6604124991797371E-15</v>
      </c>
      <c r="W92" s="1">
        <f t="shared" si="35"/>
        <v>5.4999999027082465E-15</v>
      </c>
      <c r="X92">
        <f t="shared" si="36"/>
        <v>1.394273979970786E-14</v>
      </c>
      <c r="Y92">
        <f t="shared" si="37"/>
        <v>1.2868566126078988E-14</v>
      </c>
      <c r="Z92">
        <f t="shared" si="38"/>
        <v>1.8217126988467834E-13</v>
      </c>
      <c r="AA92">
        <f t="shared" si="47"/>
        <v>1.8344379057969141E-13</v>
      </c>
      <c r="AB92" s="1">
        <f t="shared" si="59"/>
        <v>2.3375593965938057E-13</v>
      </c>
      <c r="AC92" s="1">
        <f>SUM($AB$3:AB92)</f>
        <v>9.7784307765115615E-12</v>
      </c>
      <c r="AD92" s="1">
        <f t="shared" si="48"/>
        <v>1.6297384627519269E-11</v>
      </c>
      <c r="AE92" s="2">
        <f t="shared" si="49"/>
        <v>17.878820847353346</v>
      </c>
      <c r="AF92" s="1">
        <f t="shared" si="39"/>
        <v>4.8794369574792694E-6</v>
      </c>
      <c r="AG92" s="19">
        <f t="shared" si="40"/>
        <v>1.1308613538714879E-10</v>
      </c>
      <c r="AH92" s="19">
        <f t="shared" si="50"/>
        <v>0.50148759482712379</v>
      </c>
      <c r="AI92" s="19">
        <f t="shared" si="51"/>
        <v>0.99999999498512404</v>
      </c>
      <c r="AJ92" s="19">
        <f t="shared" si="41"/>
        <v>1.6167321792959891E-8</v>
      </c>
      <c r="AK92" s="19">
        <f t="shared" si="42"/>
        <v>2.0040080514817833E-6</v>
      </c>
      <c r="AL92" s="19">
        <f t="shared" si="52"/>
        <v>498999.48563964601</v>
      </c>
      <c r="AM92" s="19">
        <f t="shared" si="53"/>
        <v>0.49899948563964602</v>
      </c>
      <c r="AO92" t="str">
        <f t="shared" si="54"/>
        <v>990101.717800915-98996.4959409799i</v>
      </c>
      <c r="AP92">
        <f t="shared" si="55"/>
        <v>-5.7098095707087424</v>
      </c>
      <c r="AQ92" t="str">
        <f t="shared" si="56"/>
        <v>1.00499169108964+0.0063377811843427i</v>
      </c>
      <c r="AR92">
        <f t="shared" si="57"/>
        <v>0.3613197033103201</v>
      </c>
      <c r="AS92">
        <f t="shared" si="58"/>
        <v>173.92887072598094</v>
      </c>
    </row>
    <row r="93" spans="2:45" ht="18" x14ac:dyDescent="0.35">
      <c r="B93" t="s">
        <v>177</v>
      </c>
      <c r="D93" s="3" t="str">
        <f>IF('Drop Down'!B26, "VALID", "NOT VALID")</f>
        <v>VALID</v>
      </c>
      <c r="M93">
        <v>90</v>
      </c>
      <c r="N93" s="1">
        <f t="shared" si="43"/>
        <v>41.686938347033525</v>
      </c>
      <c r="O93" s="2">
        <f t="shared" si="31"/>
        <v>994613.21335624682</v>
      </c>
      <c r="P93" s="2">
        <f t="shared" si="30"/>
        <v>119.95308449003326</v>
      </c>
      <c r="Q93" s="1">
        <f t="shared" si="32"/>
        <v>1.005013504989217</v>
      </c>
      <c r="R93">
        <f t="shared" si="44"/>
        <v>4.3437953595589801E-2</v>
      </c>
      <c r="S93" s="1">
        <f t="shared" si="45"/>
        <v>1.0050124894676946</v>
      </c>
      <c r="T93" s="1">
        <f t="shared" si="46"/>
        <v>4.3429176885345026E-2</v>
      </c>
      <c r="U93" s="2">
        <f t="shared" si="33"/>
        <v>0.99999998078177232</v>
      </c>
      <c r="V93" s="16">
        <f t="shared" si="34"/>
        <v>8.660428265954082E-15</v>
      </c>
      <c r="W93" s="1">
        <f t="shared" si="35"/>
        <v>5.4999998942997481E-15</v>
      </c>
      <c r="X93">
        <f t="shared" si="36"/>
        <v>1.3942739778391949E-14</v>
      </c>
      <c r="Y93">
        <f t="shared" si="37"/>
        <v>1.2868566106405292E-14</v>
      </c>
      <c r="Z93">
        <f t="shared" si="38"/>
        <v>1.8217126960617161E-13</v>
      </c>
      <c r="AA93">
        <f t="shared" si="47"/>
        <v>1.8344379104421706E-13</v>
      </c>
      <c r="AB93" s="1">
        <f t="shared" si="59"/>
        <v>2.3865066895377378E-13</v>
      </c>
      <c r="AC93" s="1">
        <f>SUM($AB$3:AB93)</f>
        <v>1.0017081445465336E-11</v>
      </c>
      <c r="AD93" s="1">
        <f t="shared" si="48"/>
        <v>1.6695135742442228E-11</v>
      </c>
      <c r="AE93" s="2">
        <f t="shared" si="49"/>
        <v>17.774100454952674</v>
      </c>
      <c r="AF93" s="1">
        <f t="shared" si="39"/>
        <v>4.9985236412872028E-6</v>
      </c>
      <c r="AG93" s="19">
        <f t="shared" si="40"/>
        <v>1.1787128332715161E-10</v>
      </c>
      <c r="AH93" s="19">
        <f t="shared" si="50"/>
        <v>0.50170205058377304</v>
      </c>
      <c r="AI93" s="19">
        <f t="shared" si="51"/>
        <v>0.99999999498297942</v>
      </c>
      <c r="AJ93" s="19">
        <f t="shared" si="41"/>
        <v>1.659301451678427E-8</v>
      </c>
      <c r="AK93" s="19">
        <f t="shared" si="42"/>
        <v>2.0040080545455472E-6</v>
      </c>
      <c r="AL93" s="19">
        <f t="shared" si="52"/>
        <v>498999.48455400806</v>
      </c>
      <c r="AM93" s="19">
        <f t="shared" si="53"/>
        <v>0.49899948455400805</v>
      </c>
      <c r="AO93" t="str">
        <f t="shared" si="54"/>
        <v>989255.444182839-103097.576777793i</v>
      </c>
      <c r="AP93">
        <f t="shared" si="55"/>
        <v>-5.9497355742882094</v>
      </c>
      <c r="AQ93" t="str">
        <f t="shared" si="56"/>
        <v>1.00499179411673+0.00660597977192265i</v>
      </c>
      <c r="AR93">
        <f t="shared" si="57"/>
        <v>0.37660935311892069</v>
      </c>
      <c r="AS93">
        <f t="shared" si="58"/>
        <v>173.67365507259288</v>
      </c>
    </row>
    <row r="94" spans="2:45" x14ac:dyDescent="0.25">
      <c r="B94" t="s">
        <v>196</v>
      </c>
      <c r="D94" s="3" t="str">
        <f>'Drop Down'!B33</f>
        <v>NEG</v>
      </c>
      <c r="M94">
        <v>91</v>
      </c>
      <c r="N94" s="1">
        <f t="shared" si="43"/>
        <v>43.451022417157148</v>
      </c>
      <c r="O94" s="2">
        <f t="shared" si="31"/>
        <v>994151.7333606818</v>
      </c>
      <c r="P94" s="2">
        <f t="shared" si="30"/>
        <v>119.949053481351</v>
      </c>
      <c r="Q94" s="1">
        <f t="shared" si="32"/>
        <v>1.0050154932713684</v>
      </c>
      <c r="R94">
        <f t="shared" si="44"/>
        <v>4.3455137426620147E-2</v>
      </c>
      <c r="S94" s="1">
        <f t="shared" si="45"/>
        <v>1.0050144772744267</v>
      </c>
      <c r="T94" s="1">
        <f t="shared" si="46"/>
        <v>4.3446356624903322E-2</v>
      </c>
      <c r="U94" s="2">
        <f t="shared" si="33"/>
        <v>0.99999997912082461</v>
      </c>
      <c r="V94" s="16">
        <f t="shared" si="34"/>
        <v>8.6604453953507707E-15</v>
      </c>
      <c r="W94" s="1">
        <f t="shared" si="35"/>
        <v>5.4999998851645353E-15</v>
      </c>
      <c r="X94">
        <f t="shared" si="36"/>
        <v>1.3942739755233787E-14</v>
      </c>
      <c r="Y94">
        <f t="shared" si="37"/>
        <v>1.2868566085031277E-14</v>
      </c>
      <c r="Z94">
        <f t="shared" si="38"/>
        <v>1.8217126930359466E-13</v>
      </c>
      <c r="AA94">
        <f t="shared" si="47"/>
        <v>1.8344379154888962E-13</v>
      </c>
      <c r="AB94" s="1">
        <f t="shared" si="59"/>
        <v>2.436478914184598E-13</v>
      </c>
      <c r="AC94" s="1">
        <f>SUM($AB$3:AB94)</f>
        <v>1.0260729336883796E-11</v>
      </c>
      <c r="AD94" s="1">
        <f t="shared" si="48"/>
        <v>1.7101215561472995E-11</v>
      </c>
      <c r="AE94" s="2">
        <f t="shared" si="49"/>
        <v>17.669730186793313</v>
      </c>
      <c r="AF94" s="1">
        <f t="shared" si="39"/>
        <v>5.1201039391050138E-6</v>
      </c>
      <c r="AG94" s="19">
        <f t="shared" si="40"/>
        <v>1.2285894131031001E-10</v>
      </c>
      <c r="AH94" s="19">
        <f t="shared" si="50"/>
        <v>0.501934936962529</v>
      </c>
      <c r="AI94" s="19">
        <f t="shared" si="51"/>
        <v>0.99999999498065073</v>
      </c>
      <c r="AJ94" s="19">
        <f t="shared" si="41"/>
        <v>1.704345168072953E-8</v>
      </c>
      <c r="AK94" s="19">
        <f t="shared" si="42"/>
        <v>2.0040080578740991E-6</v>
      </c>
      <c r="AL94" s="19">
        <f t="shared" si="52"/>
        <v>498999.48337756185</v>
      </c>
      <c r="AM94" s="19">
        <f t="shared" si="53"/>
        <v>0.49899948337756184</v>
      </c>
      <c r="AO94" t="str">
        <f t="shared" si="54"/>
        <v>988337.668944048-107360.705522522i</v>
      </c>
      <c r="AP94">
        <f t="shared" si="55"/>
        <v>-6.1995918109750363</v>
      </c>
      <c r="AQ94" t="str">
        <f t="shared" si="56"/>
        <v>1.00499190604799+0.00688552783162158i</v>
      </c>
      <c r="AR94">
        <f t="shared" si="57"/>
        <v>0.39254595921586971</v>
      </c>
      <c r="AS94">
        <f t="shared" si="58"/>
        <v>173.40786222980907</v>
      </c>
    </row>
    <row r="95" spans="2:45" x14ac:dyDescent="0.25">
      <c r="M95">
        <v>92</v>
      </c>
      <c r="N95" s="1">
        <f t="shared" si="43"/>
        <v>45.289757990362077</v>
      </c>
      <c r="O95" s="2">
        <f t="shared" si="31"/>
        <v>993651.09696924174</v>
      </c>
      <c r="P95" s="2">
        <f t="shared" si="30"/>
        <v>119.94467832656156</v>
      </c>
      <c r="Q95" s="1">
        <f t="shared" si="32"/>
        <v>1.0050176533875836</v>
      </c>
      <c r="R95">
        <f t="shared" si="44"/>
        <v>4.3473806303879314E-2</v>
      </c>
      <c r="S95" s="1">
        <f t="shared" si="45"/>
        <v>1.0050166368743778</v>
      </c>
      <c r="T95" s="1">
        <f t="shared" si="46"/>
        <v>4.3465021059205369E-2</v>
      </c>
      <c r="U95" s="2">
        <f t="shared" si="33"/>
        <v>0.99999997731632939</v>
      </c>
      <c r="V95" s="16">
        <f t="shared" si="34"/>
        <v>8.6604640051299084E-15</v>
      </c>
      <c r="W95" s="1">
        <f t="shared" si="35"/>
        <v>5.4999998752398116E-15</v>
      </c>
      <c r="X95">
        <f t="shared" si="36"/>
        <v>1.3942739730074179E-14</v>
      </c>
      <c r="Y95">
        <f t="shared" si="37"/>
        <v>1.286856606181001E-14</v>
      </c>
      <c r="Z95">
        <f t="shared" si="38"/>
        <v>1.8217126897486746E-13</v>
      </c>
      <c r="AA95">
        <f t="shared" si="47"/>
        <v>1.8344379209717905E-13</v>
      </c>
      <c r="AB95" s="1">
        <f t="shared" si="59"/>
        <v>2.4874975321470733E-13</v>
      </c>
      <c r="AC95" s="1">
        <f>SUM($AB$3:AB95)</f>
        <v>1.0509479090098504E-11</v>
      </c>
      <c r="AD95" s="1">
        <f t="shared" si="48"/>
        <v>1.7515798483497507E-11</v>
      </c>
      <c r="AE95" s="2">
        <f t="shared" si="49"/>
        <v>17.565700599407755</v>
      </c>
      <c r="AF95" s="1">
        <f t="shared" si="39"/>
        <v>5.2442300659591537E-6</v>
      </c>
      <c r="AG95" s="19">
        <f t="shared" si="40"/>
        <v>1.2805767843695556E-10</v>
      </c>
      <c r="AH95" s="19">
        <f t="shared" si="50"/>
        <v>0.50218782828594433</v>
      </c>
      <c r="AI95" s="19">
        <f t="shared" si="51"/>
        <v>0.99999999497812164</v>
      </c>
      <c r="AJ95" s="19">
        <f t="shared" si="41"/>
        <v>1.751969760430841E-8</v>
      </c>
      <c r="AK95" s="19">
        <f t="shared" si="42"/>
        <v>2.0040080614903234E-6</v>
      </c>
      <c r="AL95" s="19">
        <f t="shared" si="52"/>
        <v>498999.48210273322</v>
      </c>
      <c r="AM95" s="19">
        <f t="shared" si="53"/>
        <v>0.49899948210273321</v>
      </c>
      <c r="AO95" t="str">
        <f t="shared" si="54"/>
        <v>987342.502508177-111791.257480484i</v>
      </c>
      <c r="AP95">
        <f t="shared" si="55"/>
        <v>-6.4597694703109543</v>
      </c>
      <c r="AQ95" t="str">
        <f t="shared" si="56"/>
        <v>1.00499202765299+0.00717690564357048i</v>
      </c>
      <c r="AR95">
        <f t="shared" si="57"/>
        <v>0.40915689086859558</v>
      </c>
      <c r="AS95">
        <f t="shared" si="58"/>
        <v>173.13107363882045</v>
      </c>
    </row>
    <row r="96" spans="2:45" x14ac:dyDescent="0.25">
      <c r="M96">
        <v>93</v>
      </c>
      <c r="N96" s="1">
        <f t="shared" si="43"/>
        <v>47.206304126359036</v>
      </c>
      <c r="O96" s="2">
        <f t="shared" si="31"/>
        <v>993108.04904919362</v>
      </c>
      <c r="P96" s="2">
        <f t="shared" si="30"/>
        <v>119.93993003643426</v>
      </c>
      <c r="Q96" s="1">
        <f t="shared" si="32"/>
        <v>1.0050200001879028</v>
      </c>
      <c r="R96">
        <f t="shared" si="44"/>
        <v>4.3494088559327397E-2</v>
      </c>
      <c r="S96" s="1">
        <f t="shared" si="45"/>
        <v>1.0050189831141014</v>
      </c>
      <c r="T96" s="1">
        <f t="shared" si="46"/>
        <v>4.3485298490213181E-2</v>
      </c>
      <c r="U96" s="2">
        <f t="shared" si="33"/>
        <v>0.99999997535587937</v>
      </c>
      <c r="V96" s="16">
        <f t="shared" si="34"/>
        <v>8.6604842232277276E-15</v>
      </c>
      <c r="W96" s="1">
        <f t="shared" si="35"/>
        <v>5.4999998644573365E-15</v>
      </c>
      <c r="X96">
        <f t="shared" si="36"/>
        <v>1.3942739702740134E-14</v>
      </c>
      <c r="Y96">
        <f t="shared" si="37"/>
        <v>1.2868566036581829E-14</v>
      </c>
      <c r="Z96">
        <f t="shared" si="38"/>
        <v>1.8217126861772978E-13</v>
      </c>
      <c r="AA96">
        <f t="shared" si="47"/>
        <v>1.8344379269285484E-13</v>
      </c>
      <c r="AB96" s="1">
        <f t="shared" si="59"/>
        <v>2.5395844544408434E-13</v>
      </c>
      <c r="AC96" s="1">
        <f>SUM($AB$3:AB96)</f>
        <v>1.0763437535542588E-11</v>
      </c>
      <c r="AD96" s="1">
        <f t="shared" si="48"/>
        <v>1.7939062559237648E-11</v>
      </c>
      <c r="AE96" s="2">
        <f t="shared" si="49"/>
        <v>17.462002556056156</v>
      </c>
      <c r="AF96" s="1">
        <f t="shared" si="39"/>
        <v>5.3709553302357516E-6</v>
      </c>
      <c r="AG96" s="19">
        <f t="shared" si="40"/>
        <v>1.3347642645423287E-10</v>
      </c>
      <c r="AH96" s="19">
        <f t="shared" si="50"/>
        <v>0.50246243164017257</v>
      </c>
      <c r="AI96" s="19">
        <f t="shared" si="51"/>
        <v>0.99999999497537573</v>
      </c>
      <c r="AJ96" s="19">
        <f t="shared" si="41"/>
        <v>1.8022845978703176E-8</v>
      </c>
      <c r="AK96" s="19">
        <f t="shared" si="42"/>
        <v>2.0040080654190815E-6</v>
      </c>
      <c r="AL96" s="19">
        <f t="shared" si="52"/>
        <v>498999.48072131089</v>
      </c>
      <c r="AM96" s="19">
        <f t="shared" si="53"/>
        <v>0.4989994807213109</v>
      </c>
      <c r="AO96" t="str">
        <f t="shared" si="54"/>
        <v>986263.597086295-116394.648282032i</v>
      </c>
      <c r="AP96">
        <f t="shared" si="55"/>
        <v>-6.730672558362234</v>
      </c>
      <c r="AQ96" t="str">
        <f t="shared" si="56"/>
        <v>1.00499215976777+0.00748061381207392i</v>
      </c>
      <c r="AR96">
        <f t="shared" si="57"/>
        <v>0.42647067444813347</v>
      </c>
      <c r="AS96">
        <f t="shared" si="58"/>
        <v>172.84285676718963</v>
      </c>
    </row>
    <row r="97" spans="13:45" x14ac:dyDescent="0.25">
      <c r="M97">
        <v>94</v>
      </c>
      <c r="N97" s="1">
        <f t="shared" si="43"/>
        <v>49.203953568145089</v>
      </c>
      <c r="O97" s="2">
        <f t="shared" si="31"/>
        <v>992519.07579848764</v>
      </c>
      <c r="P97" s="2">
        <f t="shared" si="30"/>
        <v>119.9347772494468</v>
      </c>
      <c r="Q97" s="1">
        <f t="shared" si="32"/>
        <v>1.0050225498056706</v>
      </c>
      <c r="R97">
        <f t="shared" si="44"/>
        <v>4.3516123613809639E-2</v>
      </c>
      <c r="S97" s="1">
        <f t="shared" si="45"/>
        <v>1.0050215321231621</v>
      </c>
      <c r="T97" s="1">
        <f t="shared" si="46"/>
        <v>4.3507328306249198E-2</v>
      </c>
      <c r="U97" s="2">
        <f t="shared" si="33"/>
        <v>0.99999997322599576</v>
      </c>
      <c r="V97" s="16">
        <f t="shared" si="34"/>
        <v>8.660506188636468E-15</v>
      </c>
      <c r="W97" s="1">
        <f t="shared" si="35"/>
        <v>5.4999998527429769E-15</v>
      </c>
      <c r="X97">
        <f t="shared" si="36"/>
        <v>1.3942739673043721E-14</v>
      </c>
      <c r="Y97">
        <f t="shared" si="37"/>
        <v>1.2868566009173281E-14</v>
      </c>
      <c r="Z97">
        <f t="shared" si="38"/>
        <v>1.8217126822972619E-13</v>
      </c>
      <c r="AA97">
        <f t="shared" si="47"/>
        <v>1.8344379334001232E-13</v>
      </c>
      <c r="AB97" s="1">
        <f t="shared" si="59"/>
        <v>2.5927620508957143E-13</v>
      </c>
      <c r="AC97" s="1">
        <f>SUM($AB$3:AB97)</f>
        <v>1.1022713740632159E-11</v>
      </c>
      <c r="AD97" s="1">
        <f t="shared" si="48"/>
        <v>1.8371189567720267E-11</v>
      </c>
      <c r="AE97" s="2">
        <f t="shared" si="49"/>
        <v>17.358627214312481</v>
      </c>
      <c r="AF97" s="1">
        <f t="shared" si="39"/>
        <v>5.5003341565754474E-6</v>
      </c>
      <c r="AG97" s="19">
        <f t="shared" si="40"/>
        <v>1.3912449510138155E-10</v>
      </c>
      <c r="AH97" s="19">
        <f t="shared" si="50"/>
        <v>0.50276059776767779</v>
      </c>
      <c r="AI97" s="19">
        <f t="shared" si="51"/>
        <v>0.999999994972394</v>
      </c>
      <c r="AJ97" s="19">
        <f t="shared" si="41"/>
        <v>1.8554021520379322E-8</v>
      </c>
      <c r="AK97" s="19">
        <f t="shared" si="42"/>
        <v>2.0040080696873852E-6</v>
      </c>
      <c r="AL97" s="19">
        <f t="shared" si="52"/>
        <v>498999.47922439163</v>
      </c>
      <c r="AM97" s="19">
        <f t="shared" si="53"/>
        <v>0.49899947922439164</v>
      </c>
      <c r="AO97" t="str">
        <f t="shared" si="54"/>
        <v>985094.115823884-121176.312838129i</v>
      </c>
      <c r="AP97">
        <f t="shared" si="55"/>
        <v>-7.0127179691395423</v>
      </c>
      <c r="AQ97" t="str">
        <f t="shared" si="56"/>
        <v>1.00499230330065+0.0077971741256708i</v>
      </c>
      <c r="AR97">
        <f t="shared" si="57"/>
        <v>0.44451704225001648</v>
      </c>
      <c r="AS97">
        <f t="shared" si="58"/>
        <v>172.54276498861043</v>
      </c>
    </row>
    <row r="98" spans="13:45" x14ac:dyDescent="0.25">
      <c r="M98">
        <v>95</v>
      </c>
      <c r="N98" s="1">
        <f t="shared" si="43"/>
        <v>51.28613839913649</v>
      </c>
      <c r="O98" s="2">
        <f t="shared" si="31"/>
        <v>991880.3863100576</v>
      </c>
      <c r="P98" s="2">
        <f t="shared" si="30"/>
        <v>119.92918604998621</v>
      </c>
      <c r="Q98" s="1">
        <f t="shared" si="32"/>
        <v>1.0050253197683914</v>
      </c>
      <c r="R98">
        <f t="shared" si="44"/>
        <v>4.3540062934716565E-2</v>
      </c>
      <c r="S98" s="1">
        <f t="shared" si="45"/>
        <v>1.0050243014249662</v>
      </c>
      <c r="T98" s="1">
        <f t="shared" si="46"/>
        <v>4.3531261939446432E-2</v>
      </c>
      <c r="U98" s="2">
        <f t="shared" si="33"/>
        <v>0.99999997091203574</v>
      </c>
      <c r="V98" s="16">
        <f t="shared" si="34"/>
        <v>8.6605300523594281E-15</v>
      </c>
      <c r="W98" s="1">
        <f t="shared" si="35"/>
        <v>5.4999998400161972E-15</v>
      </c>
      <c r="X98">
        <f t="shared" si="36"/>
        <v>1.3942739640780777E-14</v>
      </c>
      <c r="Y98">
        <f t="shared" si="37"/>
        <v>1.2868565979395932E-14</v>
      </c>
      <c r="Z98">
        <f t="shared" si="38"/>
        <v>1.8217126780818913E-13</v>
      </c>
      <c r="AA98">
        <f t="shared" si="47"/>
        <v>1.8344379404310095E-13</v>
      </c>
      <c r="AB98" s="1">
        <f t="shared" si="59"/>
        <v>2.6470531597637451E-13</v>
      </c>
      <c r="AC98" s="1">
        <f>SUM($AB$3:AB98)</f>
        <v>1.1287419056608534E-11</v>
      </c>
      <c r="AD98" s="1">
        <f t="shared" si="48"/>
        <v>1.8812365094347558E-11</v>
      </c>
      <c r="AE98" s="2">
        <f t="shared" si="49"/>
        <v>17.255566014270254</v>
      </c>
      <c r="AF98" s="1">
        <f t="shared" si="39"/>
        <v>5.6324221092476581E-6</v>
      </c>
      <c r="AG98" s="19">
        <f t="shared" si="40"/>
        <v>1.4501158810444314E-10</v>
      </c>
      <c r="AH98" s="19">
        <f t="shared" si="50"/>
        <v>0.50308433280016918</v>
      </c>
      <c r="AI98" s="19">
        <f t="shared" si="51"/>
        <v>0.9999999949691567</v>
      </c>
      <c r="AJ98" s="19">
        <f t="shared" si="41"/>
        <v>1.9114381829706264E-8</v>
      </c>
      <c r="AK98" s="19">
        <f t="shared" si="42"/>
        <v>2.0040080743245797E-6</v>
      </c>
      <c r="AL98" s="19">
        <f t="shared" si="52"/>
        <v>498999.47760232107</v>
      </c>
      <c r="AM98" s="19">
        <f t="shared" si="53"/>
        <v>0.49899947760232105</v>
      </c>
      <c r="AO98" t="str">
        <f t="shared" si="54"/>
        <v>983826.700746589-126141.680838138i</v>
      </c>
      <c r="AP98">
        <f t="shared" si="55"/>
        <v>-7.306335502013467</v>
      </c>
      <c r="AQ98" t="str">
        <f t="shared" si="56"/>
        <v>1.00499245923845+0.00812713045358947i</v>
      </c>
      <c r="AR98">
        <f t="shared" si="57"/>
        <v>0.46332698336199973</v>
      </c>
      <c r="AS98">
        <f t="shared" si="58"/>
        <v>172.23033751462452</v>
      </c>
    </row>
    <row r="99" spans="13:45" x14ac:dyDescent="0.25">
      <c r="M99">
        <v>96</v>
      </c>
      <c r="N99" s="1">
        <f t="shared" si="43"/>
        <v>53.456435939697158</v>
      </c>
      <c r="O99" s="2">
        <f t="shared" si="31"/>
        <v>991187.89320438926</v>
      </c>
      <c r="P99" s="2">
        <f t="shared" si="30"/>
        <v>119.92311977481295</v>
      </c>
      <c r="Q99" s="1">
        <f t="shared" si="32"/>
        <v>1.0050283291181861</v>
      </c>
      <c r="R99">
        <f t="shared" si="44"/>
        <v>4.3566071076552498E-2</v>
      </c>
      <c r="S99" s="1">
        <f t="shared" si="45"/>
        <v>1.0050273100571936</v>
      </c>
      <c r="T99" s="1">
        <f t="shared" si="46"/>
        <v>4.3557263906101464E-2</v>
      </c>
      <c r="U99" s="2">
        <f t="shared" si="33"/>
        <v>0.99999996839808991</v>
      </c>
      <c r="V99" s="16">
        <f t="shared" si="34"/>
        <v>8.6605559784487622E-15</v>
      </c>
      <c r="W99" s="1">
        <f t="shared" si="35"/>
        <v>5.4999998261894944E-15</v>
      </c>
      <c r="X99">
        <f t="shared" si="36"/>
        <v>1.3942739605729485E-14</v>
      </c>
      <c r="Y99">
        <f t="shared" si="37"/>
        <v>1.2868565947045054E-14</v>
      </c>
      <c r="Z99">
        <f t="shared" si="38"/>
        <v>1.8217126735022042E-13</v>
      </c>
      <c r="AA99">
        <f t="shared" si="47"/>
        <v>1.8344379480695453E-13</v>
      </c>
      <c r="AB99" s="1">
        <f t="shared" si="59"/>
        <v>2.7024810975290048E-13</v>
      </c>
      <c r="AC99" s="1">
        <f>SUM($AB$3:AB99)</f>
        <v>1.1557667166361435E-11</v>
      </c>
      <c r="AD99" s="1">
        <f t="shared" si="48"/>
        <v>1.9262778610602392E-11</v>
      </c>
      <c r="AE99" s="2">
        <f t="shared" si="49"/>
        <v>17.152810667331131</v>
      </c>
      <c r="AF99" s="1">
        <f t="shared" si="39"/>
        <v>5.7672759160143556E-6</v>
      </c>
      <c r="AG99" s="19">
        <f t="shared" si="40"/>
        <v>1.5114781984784855E-10</v>
      </c>
      <c r="AH99" s="19">
        <f t="shared" si="50"/>
        <v>0.50343581088713785</v>
      </c>
      <c r="AI99" s="19">
        <f t="shared" si="51"/>
        <v>0.99999999496564196</v>
      </c>
      <c r="AJ99" s="19">
        <f t="shared" si="41"/>
        <v>1.9705119446923483E-8</v>
      </c>
      <c r="AK99" s="19">
        <f t="shared" si="42"/>
        <v>2.004008079362547E-6</v>
      </c>
      <c r="AL99" s="19">
        <f t="shared" si="52"/>
        <v>498999.47584463004</v>
      </c>
      <c r="AM99" s="19">
        <f t="shared" si="53"/>
        <v>0.49899947584463006</v>
      </c>
      <c r="AO99" t="str">
        <f t="shared" si="54"/>
        <v>982453.439634956-131296.148398953i</v>
      </c>
      <c r="AP99">
        <f t="shared" si="55"/>
        <v>-7.6119678164542171</v>
      </c>
      <c r="AQ99" t="str">
        <f t="shared" si="56"/>
        <v>1.00499262865327+0.00847104968013789i</v>
      </c>
      <c r="AR99">
        <f t="shared" si="57"/>
        <v>0.48293279666269207</v>
      </c>
      <c r="AS99">
        <f t="shared" si="58"/>
        <v>171.90509938688311</v>
      </c>
    </row>
    <row r="100" spans="13:45" x14ac:dyDescent="0.25">
      <c r="M100">
        <v>97</v>
      </c>
      <c r="N100" s="1">
        <f t="shared" si="43"/>
        <v>55.718574893192987</v>
      </c>
      <c r="O100" s="2">
        <f t="shared" si="31"/>
        <v>990437.19235694676</v>
      </c>
      <c r="P100" s="2">
        <f t="shared" si="30"/>
        <v>119.91653880743269</v>
      </c>
      <c r="Q100" s="1">
        <f t="shared" si="32"/>
        <v>1.005031598542667</v>
      </c>
      <c r="R100">
        <f t="shared" si="44"/>
        <v>4.3594326811449279E-2</v>
      </c>
      <c r="S100" s="1">
        <f t="shared" si="45"/>
        <v>1.0050305787026439</v>
      </c>
      <c r="T100" s="1">
        <f t="shared" si="46"/>
        <v>4.3585512936943911E-2</v>
      </c>
      <c r="U100" s="2">
        <f t="shared" si="33"/>
        <v>0.99999996566687532</v>
      </c>
      <c r="V100" s="16">
        <f t="shared" si="34"/>
        <v>8.6605841451330044E-15</v>
      </c>
      <c r="W100" s="1">
        <f t="shared" si="35"/>
        <v>5.4999998111678142E-15</v>
      </c>
      <c r="X100">
        <f t="shared" si="36"/>
        <v>1.394273956764887E-14</v>
      </c>
      <c r="Y100">
        <f t="shared" si="37"/>
        <v>1.2868565911898238E-14</v>
      </c>
      <c r="Z100">
        <f t="shared" si="38"/>
        <v>1.8217126685267158E-13</v>
      </c>
      <c r="AA100">
        <f t="shared" si="47"/>
        <v>1.83443795636825E-13</v>
      </c>
      <c r="AB100" s="1">
        <f t="shared" si="59"/>
        <v>2.7590696689226311E-13</v>
      </c>
      <c r="AC100" s="1">
        <f>SUM($AB$3:AB100)</f>
        <v>1.1833574133253697E-11</v>
      </c>
      <c r="AD100" s="1">
        <f t="shared" si="48"/>
        <v>1.972262355542283E-11</v>
      </c>
      <c r="AE100" s="2">
        <f t="shared" si="49"/>
        <v>17.050353145541873</v>
      </c>
      <c r="AF100" s="1">
        <f t="shared" si="39"/>
        <v>5.9049534924935954E-6</v>
      </c>
      <c r="AG100" s="19">
        <f t="shared" si="40"/>
        <v>1.5754373275155375E-10</v>
      </c>
      <c r="AH100" s="19">
        <f t="shared" si="50"/>
        <v>0.50381738777731588</v>
      </c>
      <c r="AI100" s="19">
        <f t="shared" si="51"/>
        <v>0.99999999496182612</v>
      </c>
      <c r="AJ100" s="19">
        <f t="shared" si="41"/>
        <v>2.0327464096056133E-8</v>
      </c>
      <c r="AK100" s="19">
        <f t="shared" si="42"/>
        <v>2.0040080848359232E-6</v>
      </c>
      <c r="AL100" s="19">
        <f t="shared" si="52"/>
        <v>498999.47393996484</v>
      </c>
      <c r="AM100" s="19">
        <f t="shared" si="53"/>
        <v>0.49899947393996485</v>
      </c>
      <c r="AO100" t="str">
        <f t="shared" si="54"/>
        <v>980965.832003912-136645.045445433i</v>
      </c>
      <c r="AP100">
        <f t="shared" si="55"/>
        <v>-7.9300703144633111</v>
      </c>
      <c r="AQ100" t="str">
        <f t="shared" si="56"/>
        <v>1.00499281270987+0.00882952267863365i</v>
      </c>
      <c r="AR100">
        <f t="shared" si="57"/>
        <v>0.50336814603838131</v>
      </c>
      <c r="AS100">
        <f t="shared" si="58"/>
        <v>171.56656153949831</v>
      </c>
    </row>
    <row r="101" spans="13:45" x14ac:dyDescent="0.25">
      <c r="M101">
        <v>98</v>
      </c>
      <c r="N101" s="1">
        <f t="shared" si="43"/>
        <v>58.076441752131217</v>
      </c>
      <c r="O101" s="2">
        <f t="shared" si="31"/>
        <v>989623.54176539811</v>
      </c>
      <c r="P101" s="2">
        <f t="shared" si="30"/>
        <v>119.90940036009303</v>
      </c>
      <c r="Q101" s="1">
        <f t="shared" si="32"/>
        <v>1.0050351505170987</v>
      </c>
      <c r="R101">
        <f t="shared" si="44"/>
        <v>4.3625024357115724E-2</v>
      </c>
      <c r="S101" s="1">
        <f t="shared" si="45"/>
        <v>1.0050341298313679</v>
      </c>
      <c r="T101" s="1">
        <f t="shared" si="46"/>
        <v>4.3616203204830326E-2</v>
      </c>
      <c r="U101" s="2">
        <f t="shared" si="33"/>
        <v>0.99999996269961366</v>
      </c>
      <c r="V101" s="16">
        <f t="shared" si="34"/>
        <v>8.6606147460418471E-15</v>
      </c>
      <c r="W101" s="1">
        <f t="shared" si="35"/>
        <v>5.4999997948478755E-15</v>
      </c>
      <c r="X101">
        <f t="shared" si="36"/>
        <v>1.3942739526277112E-14</v>
      </c>
      <c r="Y101">
        <f t="shared" si="37"/>
        <v>1.2868565873713835E-14</v>
      </c>
      <c r="Z101">
        <f t="shared" si="38"/>
        <v>1.8217126631212175E-13</v>
      </c>
      <c r="AA101">
        <f t="shared" si="47"/>
        <v>1.8344379653841771E-13</v>
      </c>
      <c r="AB101" s="1">
        <f t="shared" si="59"/>
        <v>2.8168431771476593E-13</v>
      </c>
      <c r="AC101" s="1">
        <f>SUM($AB$3:AB101)</f>
        <v>1.2115258450968463E-11</v>
      </c>
      <c r="AD101" s="1">
        <f t="shared" si="48"/>
        <v>2.0192097418280772E-11</v>
      </c>
      <c r="AE101" s="2">
        <f t="shared" si="49"/>
        <v>16.948185671447693</v>
      </c>
      <c r="AF101" s="1">
        <f t="shared" si="39"/>
        <v>6.0455139670332625E-6</v>
      </c>
      <c r="AG101" s="19">
        <f t="shared" si="40"/>
        <v>1.6421031538355445E-10</v>
      </c>
      <c r="AH101" s="19">
        <f t="shared" si="50"/>
        <v>0.50423161541206385</v>
      </c>
      <c r="AI101" s="19">
        <f t="shared" si="51"/>
        <v>0.99999999495768388</v>
      </c>
      <c r="AJ101" s="19">
        <f t="shared" si="41"/>
        <v>2.098268510622873E-8</v>
      </c>
      <c r="AK101" s="19">
        <f t="shared" si="42"/>
        <v>2.0040080907823397E-6</v>
      </c>
      <c r="AL101" s="19">
        <f t="shared" si="52"/>
        <v>498999.471876011</v>
      </c>
      <c r="AM101" s="19">
        <f t="shared" si="53"/>
        <v>0.49899947187601101</v>
      </c>
      <c r="AO101" t="str">
        <f t="shared" si="54"/>
        <v>979354.754416291-142193.598373826i</v>
      </c>
      <c r="AP101">
        <f t="shared" si="55"/>
        <v>-8.2611109400349108</v>
      </c>
      <c r="AQ101" t="str">
        <f t="shared" si="56"/>
        <v>1.00499301267367+0.00920316532654691i</v>
      </c>
      <c r="AR101">
        <f t="shared" si="57"/>
        <v>0.52466811790868317</v>
      </c>
      <c r="AS101">
        <f t="shared" si="58"/>
        <v>171.21422094205641</v>
      </c>
    </row>
    <row r="102" spans="13:45" x14ac:dyDescent="0.25">
      <c r="M102">
        <v>99</v>
      </c>
      <c r="N102" s="1">
        <f t="shared" si="43"/>
        <v>60.534087475391381</v>
      </c>
      <c r="O102" s="2">
        <f t="shared" si="31"/>
        <v>988741.839623651</v>
      </c>
      <c r="P102" s="2">
        <f t="shared" si="30"/>
        <v>119.90165824321619</v>
      </c>
      <c r="Q102" s="1">
        <f t="shared" si="32"/>
        <v>1.0050390094588668</v>
      </c>
      <c r="R102">
        <f t="shared" si="44"/>
        <v>4.365837471103317E-2</v>
      </c>
      <c r="S102" s="1">
        <f t="shared" si="45"/>
        <v>1.0050379878551041</v>
      </c>
      <c r="T102" s="1">
        <f t="shared" si="46"/>
        <v>4.3649545658665051E-2</v>
      </c>
      <c r="U102" s="2">
        <f t="shared" si="33"/>
        <v>0.99999995947590514</v>
      </c>
      <c r="V102" s="16">
        <f t="shared" si="34"/>
        <v>8.6606479915369689E-15</v>
      </c>
      <c r="W102" s="1">
        <f t="shared" si="35"/>
        <v>5.4999997771174789E-15</v>
      </c>
      <c r="X102">
        <f t="shared" si="36"/>
        <v>1.3942739481329782E-14</v>
      </c>
      <c r="Y102">
        <f t="shared" si="37"/>
        <v>1.2868565832229326E-14</v>
      </c>
      <c r="Z102">
        <f t="shared" si="38"/>
        <v>1.8217126572485466E-13</v>
      </c>
      <c r="AA102">
        <f t="shared" si="47"/>
        <v>1.8344379751793153E-13</v>
      </c>
      <c r="AB102" s="1">
        <f t="shared" si="59"/>
        <v>2.8758264343183554E-13</v>
      </c>
      <c r="AC102" s="1">
        <f>SUM($AB$3:AB102)</f>
        <v>1.2402841094400298E-11</v>
      </c>
      <c r="AD102" s="1">
        <f t="shared" si="48"/>
        <v>2.0671401824000496E-11</v>
      </c>
      <c r="AE102" s="2">
        <f t="shared" si="49"/>
        <v>16.846300708432189</v>
      </c>
      <c r="AF102" s="1">
        <f t="shared" si="39"/>
        <v>6.1890177061057487E-6</v>
      </c>
      <c r="AG102" s="19">
        <f t="shared" si="40"/>
        <v>1.7115902133892012E-10</v>
      </c>
      <c r="AH102" s="19">
        <f t="shared" si="50"/>
        <v>0.50468125759101212</v>
      </c>
      <c r="AI102" s="19">
        <f t="shared" si="51"/>
        <v>0.99999999495318748</v>
      </c>
      <c r="AJ102" s="19">
        <f t="shared" si="41"/>
        <v>2.1672093999239914E-8</v>
      </c>
      <c r="AK102" s="19">
        <f t="shared" si="42"/>
        <v>2.0040080972426786E-6</v>
      </c>
      <c r="AL102" s="19">
        <f t="shared" si="52"/>
        <v>498999.46963941248</v>
      </c>
      <c r="AM102" s="19">
        <f t="shared" si="53"/>
        <v>0.4989994696394125</v>
      </c>
      <c r="AO102" t="str">
        <f t="shared" si="54"/>
        <v>977610.425422362-147946.887523429i</v>
      </c>
      <c r="AP102">
        <f t="shared" si="55"/>
        <v>-8.6055698838844847</v>
      </c>
      <c r="AQ102" t="str">
        <f t="shared" si="56"/>
        <v>1.00499322991947+0.00959261956360033i</v>
      </c>
      <c r="AR102">
        <f t="shared" si="57"/>
        <v>0.54686928115502942</v>
      </c>
      <c r="AS102">
        <f t="shared" si="58"/>
        <v>170.84756083496049</v>
      </c>
    </row>
    <row r="103" spans="13:45" x14ac:dyDescent="0.25">
      <c r="M103">
        <v>100</v>
      </c>
      <c r="N103" s="1">
        <f t="shared" si="43"/>
        <v>63.095734448019307</v>
      </c>
      <c r="O103" s="2">
        <f t="shared" si="31"/>
        <v>987786.601695886</v>
      </c>
      <c r="P103" s="2">
        <f t="shared" si="30"/>
        <v>119.89326262219581</v>
      </c>
      <c r="Q103" s="1">
        <f t="shared" si="32"/>
        <v>1.0050432018952344</v>
      </c>
      <c r="R103">
        <f t="shared" si="44"/>
        <v>4.3694607099338617E-2</v>
      </c>
      <c r="S103" s="1">
        <f t="shared" si="45"/>
        <v>1.0050421792950006</v>
      </c>
      <c r="T103" s="1">
        <f t="shared" si="46"/>
        <v>4.3685769471984104E-2</v>
      </c>
      <c r="U103" s="2">
        <f t="shared" si="33"/>
        <v>0.99999995597358482</v>
      </c>
      <c r="V103" s="16">
        <f t="shared" si="34"/>
        <v>8.6606841101573204E-15</v>
      </c>
      <c r="W103" s="1">
        <f t="shared" si="35"/>
        <v>5.4999997578547167E-15</v>
      </c>
      <c r="X103">
        <f t="shared" si="36"/>
        <v>1.394273943249784E-14</v>
      </c>
      <c r="Y103">
        <f t="shared" si="37"/>
        <v>1.2868565787159486E-14</v>
      </c>
      <c r="Z103">
        <f t="shared" si="38"/>
        <v>1.8217126508683252E-13</v>
      </c>
      <c r="AA103">
        <f t="shared" si="47"/>
        <v>1.8344379858210067E-13</v>
      </c>
      <c r="AB103" s="1">
        <f t="shared" si="59"/>
        <v>2.93604477211803E-13</v>
      </c>
      <c r="AC103" s="1">
        <f>SUM($AB$3:AB103)</f>
        <v>1.26964455716121E-11</v>
      </c>
      <c r="AD103" s="1">
        <f t="shared" si="48"/>
        <v>2.1160742619353503E-11</v>
      </c>
      <c r="AE103" s="2">
        <f t="shared" si="49"/>
        <v>16.744690951515917</v>
      </c>
      <c r="AF103" s="1">
        <f t="shared" si="39"/>
        <v>6.3355263402344384E-6</v>
      </c>
      <c r="AG103" s="19">
        <f t="shared" si="40"/>
        <v>1.7840178891776911E-10</v>
      </c>
      <c r="AH103" s="19">
        <f t="shared" si="50"/>
        <v>0.50516930677115002</v>
      </c>
      <c r="AI103" s="19">
        <f t="shared" si="51"/>
        <v>0.99999999494830705</v>
      </c>
      <c r="AJ103" s="19">
        <f t="shared" si="41"/>
        <v>2.2397047232194277E-8</v>
      </c>
      <c r="AK103" s="19">
        <f t="shared" si="42"/>
        <v>2.0040081042613562E-6</v>
      </c>
      <c r="AL103" s="19">
        <f t="shared" si="52"/>
        <v>498999.46721568209</v>
      </c>
      <c r="AM103" s="19">
        <f t="shared" si="53"/>
        <v>0.49899946721568211</v>
      </c>
      <c r="AO103" t="str">
        <f t="shared" si="54"/>
        <v>975722.370489907-153909.798958557i</v>
      </c>
      <c r="AP103">
        <f t="shared" si="55"/>
        <v>-8.963939180530506</v>
      </c>
      <c r="AQ103" t="str">
        <f t="shared" si="56"/>
        <v>1.00499346594087+0.0099985544946436i</v>
      </c>
      <c r="AR103">
        <f t="shared" si="57"/>
        <v>0.57000974954954797</v>
      </c>
      <c r="AS103">
        <f t="shared" si="58"/>
        <v>170.46605106991996</v>
      </c>
    </row>
    <row r="104" spans="13:45" x14ac:dyDescent="0.25">
      <c r="M104">
        <v>101</v>
      </c>
      <c r="N104" s="1">
        <f t="shared" si="43"/>
        <v>65.765783735542044</v>
      </c>
      <c r="O104" s="2">
        <f t="shared" si="31"/>
        <v>986751.93811462424</v>
      </c>
      <c r="P104" s="2">
        <f t="shared" si="30"/>
        <v>119.88415976163299</v>
      </c>
      <c r="Q104" s="1">
        <f t="shared" si="32"/>
        <v>1.0050477566456393</v>
      </c>
      <c r="R104">
        <f t="shared" si="44"/>
        <v>4.3733970551203663E-2</v>
      </c>
      <c r="S104" s="1">
        <f t="shared" si="45"/>
        <v>1.0050467329638757</v>
      </c>
      <c r="T104" s="1">
        <f t="shared" si="46"/>
        <v>4.3725123617023291E-2</v>
      </c>
      <c r="U104" s="2">
        <f t="shared" si="33"/>
        <v>0.99999995216857474</v>
      </c>
      <c r="V104" s="16">
        <f t="shared" si="34"/>
        <v>8.6607233501897102E-15</v>
      </c>
      <c r="W104" s="1">
        <f t="shared" si="35"/>
        <v>5.4999997369271614E-15</v>
      </c>
      <c r="X104">
        <f t="shared" si="36"/>
        <v>1.3942739379445574E-14</v>
      </c>
      <c r="Y104">
        <f t="shared" si="37"/>
        <v>1.2868565738194461E-14</v>
      </c>
      <c r="Z104">
        <f t="shared" si="38"/>
        <v>1.8217126439366898E-13</v>
      </c>
      <c r="AA104">
        <f t="shared" si="47"/>
        <v>1.8344379973824176E-13</v>
      </c>
      <c r="AB104" s="1">
        <f t="shared" si="59"/>
        <v>2.9975240526805223E-13</v>
      </c>
      <c r="AC104" s="1">
        <f>SUM($AB$3:AB104)</f>
        <v>1.2996197976880153E-11</v>
      </c>
      <c r="AD104" s="1">
        <f t="shared" si="48"/>
        <v>2.1660329961466921E-11</v>
      </c>
      <c r="AE104" s="2">
        <f t="shared" si="49"/>
        <v>16.643349318587667</v>
      </c>
      <c r="AF104" s="1">
        <f t="shared" si="39"/>
        <v>6.4851027904631959E-6</v>
      </c>
      <c r="AG104" s="19">
        <f t="shared" si="40"/>
        <v>1.8595106163599278E-10</v>
      </c>
      <c r="AH104" s="19">
        <f t="shared" si="50"/>
        <v>0.50569900206086849</v>
      </c>
      <c r="AI104" s="19">
        <f t="shared" si="51"/>
        <v>0.99999999494300995</v>
      </c>
      <c r="AJ104" s="19">
        <f t="shared" si="41"/>
        <v>2.3158949084385723E-8</v>
      </c>
      <c r="AK104" s="19">
        <f t="shared" si="42"/>
        <v>2.0040081118866276E-6</v>
      </c>
      <c r="AL104" s="19">
        <f t="shared" si="52"/>
        <v>498999.46458910592</v>
      </c>
      <c r="AM104" s="19">
        <f t="shared" si="53"/>
        <v>0.49899946458910593</v>
      </c>
      <c r="AO104" t="str">
        <f t="shared" si="54"/>
        <v>973679.387372968-160086.970044314i</v>
      </c>
      <c r="AP104">
        <f t="shared" si="55"/>
        <v>-9.336722183606577</v>
      </c>
      <c r="AQ104" t="str">
        <f t="shared" si="56"/>
        <v>1.00499372236056+0.0104216675391967i</v>
      </c>
      <c r="AR104">
        <f t="shared" si="57"/>
        <v>0.59412924678535217</v>
      </c>
      <c r="AS104">
        <f t="shared" si="58"/>
        <v>170.06914856960807</v>
      </c>
    </row>
    <row r="105" spans="13:45" x14ac:dyDescent="0.25">
      <c r="M105">
        <v>102</v>
      </c>
      <c r="N105" s="1">
        <f t="shared" si="43"/>
        <v>68.5488226452661</v>
      </c>
      <c r="O105" s="2">
        <f t="shared" si="31"/>
        <v>985631.52976290346</v>
      </c>
      <c r="P105" s="2">
        <f t="shared" si="30"/>
        <v>119.87429175726382</v>
      </c>
      <c r="Q105" s="1">
        <f t="shared" si="32"/>
        <v>1.0050527050197176</v>
      </c>
      <c r="R105">
        <f t="shared" si="44"/>
        <v>4.3776735608922437E-2</v>
      </c>
      <c r="S105" s="1">
        <f t="shared" si="45"/>
        <v>1.0050516801642018</v>
      </c>
      <c r="T105" s="1">
        <f t="shared" si="46"/>
        <v>4.3767878574461246E-2</v>
      </c>
      <c r="U105" s="2">
        <f t="shared" si="33"/>
        <v>0.99999994803471459</v>
      </c>
      <c r="V105" s="16">
        <f t="shared" si="34"/>
        <v>8.6607659813748856E-15</v>
      </c>
      <c r="W105" s="1">
        <f t="shared" si="35"/>
        <v>5.4999997141909303E-15</v>
      </c>
      <c r="X105">
        <f t="shared" si="36"/>
        <v>1.3942739321808236E-14</v>
      </c>
      <c r="Y105">
        <f t="shared" si="37"/>
        <v>1.2868565684997607E-14</v>
      </c>
      <c r="Z105">
        <f t="shared" si="38"/>
        <v>1.821712636405984E-13</v>
      </c>
      <c r="AA105">
        <f t="shared" si="47"/>
        <v>1.8344380099430356E-13</v>
      </c>
      <c r="AB105" s="1">
        <f t="shared" si="59"/>
        <v>3.0602906796991469E-13</v>
      </c>
      <c r="AC105" s="1">
        <f>SUM($AB$3:AB105)</f>
        <v>1.3302227044850067E-11</v>
      </c>
      <c r="AD105" s="1">
        <f t="shared" si="48"/>
        <v>2.2170378408083446E-11</v>
      </c>
      <c r="AE105" s="2">
        <f t="shared" si="49"/>
        <v>16.542268942044092</v>
      </c>
      <c r="AF105" s="1">
        <f t="shared" si="39"/>
        <v>6.6378112953801833E-6</v>
      </c>
      <c r="AG105" s="19">
        <f t="shared" si="40"/>
        <v>1.9381980960397613E-10</v>
      </c>
      <c r="AH105" s="19">
        <f t="shared" si="50"/>
        <v>0.50627384847007184</v>
      </c>
      <c r="AI105" s="19">
        <f t="shared" si="51"/>
        <v>0.99999999493726155</v>
      </c>
      <c r="AJ105" s="19">
        <f t="shared" si="41"/>
        <v>2.3959254678415628E-8</v>
      </c>
      <c r="AK105" s="19">
        <f t="shared" si="42"/>
        <v>2.0040081201709181E-6</v>
      </c>
      <c r="AL105" s="19">
        <f t="shared" si="52"/>
        <v>498999.46174263855</v>
      </c>
      <c r="AM105" s="19">
        <f t="shared" si="53"/>
        <v>0.49899946174263854</v>
      </c>
      <c r="AO105" t="str">
        <f t="shared" si="54"/>
        <v>971469.512462761-166482.728287732i</v>
      </c>
      <c r="AP105">
        <f t="shared" si="55"/>
        <v>-9.7244329040405564</v>
      </c>
      <c r="AQ105" t="str">
        <f t="shared" si="56"/>
        <v>1.00499400094148+0.0108626856296375i</v>
      </c>
      <c r="AR105">
        <f t="shared" si="57"/>
        <v>0.61926917421307304</v>
      </c>
      <c r="AS105">
        <f t="shared" si="58"/>
        <v>169.65629792174639</v>
      </c>
    </row>
    <row r="106" spans="13:45" x14ac:dyDescent="0.25">
      <c r="M106">
        <v>103</v>
      </c>
      <c r="N106" s="1">
        <f t="shared" si="43"/>
        <v>71.44963260755128</v>
      </c>
      <c r="O106" s="2">
        <f t="shared" si="31"/>
        <v>984418.60444235243</v>
      </c>
      <c r="P106" s="2">
        <f t="shared" si="30"/>
        <v>119.86359625604607</v>
      </c>
      <c r="Q106" s="1">
        <f t="shared" si="32"/>
        <v>1.0050580810324021</v>
      </c>
      <c r="R106">
        <f t="shared" si="44"/>
        <v>4.3823196185319713E-2</v>
      </c>
      <c r="S106" s="1">
        <f t="shared" si="45"/>
        <v>1.0050570549031617</v>
      </c>
      <c r="T106" s="1">
        <f t="shared" si="46"/>
        <v>4.381432819046932E-2</v>
      </c>
      <c r="U106" s="2">
        <f t="shared" si="33"/>
        <v>0.99999994354358313</v>
      </c>
      <c r="V106" s="16">
        <f t="shared" si="34"/>
        <v>8.6608122967607115E-15</v>
      </c>
      <c r="W106" s="1">
        <f t="shared" si="35"/>
        <v>5.4999996894897075E-15</v>
      </c>
      <c r="X106">
        <f t="shared" si="36"/>
        <v>1.3942739259189558E-14</v>
      </c>
      <c r="Y106">
        <f t="shared" si="37"/>
        <v>1.2868565627203184E-14</v>
      </c>
      <c r="Z106">
        <f t="shared" si="38"/>
        <v>1.8217126282244326E-13</v>
      </c>
      <c r="AA106">
        <f t="shared" si="47"/>
        <v>1.8344380235892188E-13</v>
      </c>
      <c r="AB106" s="1">
        <f t="shared" si="59"/>
        <v>3.1243716097693614E-13</v>
      </c>
      <c r="AC106" s="1">
        <f>SUM($AB$3:AB106)</f>
        <v>1.3614664205827002E-11</v>
      </c>
      <c r="AD106" s="1">
        <f t="shared" si="48"/>
        <v>2.2691107009711673E-11</v>
      </c>
      <c r="AE106" s="2">
        <f t="shared" si="49"/>
        <v>16.44144316081498</v>
      </c>
      <c r="AF106" s="1">
        <f t="shared" si="39"/>
        <v>6.7937174387076738E-6</v>
      </c>
      <c r="AG106" s="19">
        <f t="shared" si="40"/>
        <v>2.0202155181004028E-10</v>
      </c>
      <c r="AH106" s="19">
        <f t="shared" si="50"/>
        <v>0.50689763747626537</v>
      </c>
      <c r="AI106" s="19">
        <f t="shared" si="51"/>
        <v>0.99999999493102354</v>
      </c>
      <c r="AJ106" s="19">
        <f t="shared" si="41"/>
        <v>2.479947312663097E-8</v>
      </c>
      <c r="AK106" s="19">
        <f t="shared" si="42"/>
        <v>2.0040081291711832E-6</v>
      </c>
      <c r="AL106" s="19">
        <f t="shared" si="52"/>
        <v>498999.45865779067</v>
      </c>
      <c r="AM106" s="19">
        <f t="shared" si="53"/>
        <v>0.49899945865779066</v>
      </c>
      <c r="AO106" t="str">
        <f t="shared" si="54"/>
        <v>969079.988772229-173101.022912764i</v>
      </c>
      <c r="AP106">
        <f t="shared" si="55"/>
        <v>-10.127595194476767</v>
      </c>
      <c r="AQ106" t="str">
        <f t="shared" si="56"/>
        <v>1.00499430359892+0.0113223664600908i</v>
      </c>
      <c r="AR106">
        <f t="shared" si="57"/>
        <v>0.64547268139205038</v>
      </c>
      <c r="AS106">
        <f t="shared" si="58"/>
        <v>169.2269321241312</v>
      </c>
    </row>
    <row r="107" spans="13:45" x14ac:dyDescent="0.25">
      <c r="M107">
        <v>104</v>
      </c>
      <c r="N107" s="1">
        <f t="shared" si="43"/>
        <v>74.47319739059887</v>
      </c>
      <c r="O107" s="2">
        <f t="shared" si="31"/>
        <v>983105.91307696735</v>
      </c>
      <c r="P107" s="2">
        <f t="shared" si="30"/>
        <v>119.85200616512844</v>
      </c>
      <c r="Q107" s="1">
        <f t="shared" si="32"/>
        <v>1.0050639216376329</v>
      </c>
      <c r="R107">
        <f t="shared" si="44"/>
        <v>4.38736715817254E-2</v>
      </c>
      <c r="S107" s="1">
        <f t="shared" si="45"/>
        <v>1.0050628941263136</v>
      </c>
      <c r="T107" s="1">
        <f t="shared" si="46"/>
        <v>4.3864791694295559E-2</v>
      </c>
      <c r="U107" s="2">
        <f t="shared" si="33"/>
        <v>0.99999993866430203</v>
      </c>
      <c r="V107" s="16">
        <f t="shared" si="34"/>
        <v>8.6608626147157289E-15</v>
      </c>
      <c r="W107" s="1">
        <f t="shared" si="35"/>
        <v>5.4999996626536613E-15</v>
      </c>
      <c r="X107">
        <f t="shared" si="36"/>
        <v>1.3942739191159009E-14</v>
      </c>
      <c r="Y107">
        <f t="shared" si="37"/>
        <v>1.2868565564413832E-14</v>
      </c>
      <c r="Z107">
        <f t="shared" si="38"/>
        <v>1.8217126193357842E-13</v>
      </c>
      <c r="AA107">
        <f t="shared" si="47"/>
        <v>1.8344380384147869E-13</v>
      </c>
      <c r="AB107" s="1">
        <f t="shared" si="59"/>
        <v>3.1897943639681637E-13</v>
      </c>
      <c r="AC107" s="1">
        <f>SUM($AB$3:AB107)</f>
        <v>1.3933643642223819E-11</v>
      </c>
      <c r="AD107" s="1">
        <f t="shared" si="48"/>
        <v>2.3222739403706367E-11</v>
      </c>
      <c r="AE107" s="2">
        <f t="shared" si="49"/>
        <v>16.340865512752924</v>
      </c>
      <c r="AF107" s="1">
        <f t="shared" si="39"/>
        <v>6.9528881774696854E-6</v>
      </c>
      <c r="AG107" s="19">
        <f t="shared" si="40"/>
        <v>2.1057037934688325E-10</v>
      </c>
      <c r="AH107" s="19">
        <f t="shared" si="50"/>
        <v>0.50757446896427927</v>
      </c>
      <c r="AI107" s="19">
        <f t="shared" si="51"/>
        <v>0.99999999492425529</v>
      </c>
      <c r="AJ107" s="19">
        <f t="shared" si="41"/>
        <v>2.5681170795302261E-8</v>
      </c>
      <c r="AK107" s="19">
        <f t="shared" si="42"/>
        <v>2.0040081389493019E-6</v>
      </c>
      <c r="AL107" s="19">
        <f t="shared" si="52"/>
        <v>498999.45531450666</v>
      </c>
      <c r="AM107" s="19">
        <f t="shared" si="53"/>
        <v>0.49899945531450668</v>
      </c>
      <c r="AO107" t="str">
        <f t="shared" si="54"/>
        <v>966497.236326897-179945.348646103i</v>
      </c>
      <c r="AP107">
        <f t="shared" si="55"/>
        <v>-10.546741762061293</v>
      </c>
      <c r="AQ107" t="str">
        <f t="shared" si="56"/>
        <v>1.00499463241371+0.0118014997881651i</v>
      </c>
      <c r="AR107">
        <f t="shared" si="57"/>
        <v>0.67278473956846729</v>
      </c>
      <c r="AS107">
        <f t="shared" si="58"/>
        <v>168.78047349837024</v>
      </c>
    </row>
    <row r="108" spans="13:45" x14ac:dyDescent="0.25">
      <c r="M108">
        <v>105</v>
      </c>
      <c r="N108" s="1">
        <f t="shared" si="43"/>
        <v>77.624711662869146</v>
      </c>
      <c r="O108" s="2">
        <f t="shared" si="31"/>
        <v>981685.7062569469</v>
      </c>
      <c r="P108" s="2">
        <f t="shared" si="30"/>
        <v>119.83944935072743</v>
      </c>
      <c r="Q108" s="1">
        <f t="shared" si="32"/>
        <v>1.0050702669822207</v>
      </c>
      <c r="R108">
        <f t="shared" si="44"/>
        <v>4.3928508679782867E-2</v>
      </c>
      <c r="S108" s="1">
        <f t="shared" si="45"/>
        <v>1.005069237971407</v>
      </c>
      <c r="T108" s="1">
        <f t="shared" si="46"/>
        <v>4.3919615889663692E-2</v>
      </c>
      <c r="U108" s="2">
        <f t="shared" si="33"/>
        <v>0.99999993336332682</v>
      </c>
      <c r="V108" s="16">
        <f t="shared" si="34"/>
        <v>8.6609172811163329E-15</v>
      </c>
      <c r="W108" s="1">
        <f t="shared" si="35"/>
        <v>5.4999996334982979E-15</v>
      </c>
      <c r="X108">
        <f t="shared" si="36"/>
        <v>1.3942739117248891E-14</v>
      </c>
      <c r="Y108">
        <f t="shared" si="37"/>
        <v>1.2868565496197881E-14</v>
      </c>
      <c r="Z108">
        <f t="shared" si="38"/>
        <v>1.8217126096789302E-13</v>
      </c>
      <c r="AA108">
        <f t="shared" si="47"/>
        <v>1.8344380545216728E-13</v>
      </c>
      <c r="AB108" s="1">
        <f t="shared" si="59"/>
        <v>3.2565870396770757E-13</v>
      </c>
      <c r="AC108" s="1">
        <f>SUM($AB$3:AB108)</f>
        <v>1.4259302346191527E-11</v>
      </c>
      <c r="AD108" s="1">
        <f t="shared" si="48"/>
        <v>2.3765503910319212E-11</v>
      </c>
      <c r="AE108" s="2">
        <f t="shared" si="49"/>
        <v>16.240529727367441</v>
      </c>
      <c r="AF108" s="1">
        <f t="shared" si="39"/>
        <v>7.1153918707495717E-6</v>
      </c>
      <c r="AG108" s="19">
        <f t="shared" si="40"/>
        <v>2.1948097962094172E-10</v>
      </c>
      <c r="AH108" s="19">
        <f t="shared" si="50"/>
        <v>0.50830877459393975</v>
      </c>
      <c r="AI108" s="19">
        <f t="shared" si="51"/>
        <v>0.99999999491691238</v>
      </c>
      <c r="AJ108" s="19">
        <f t="shared" si="41"/>
        <v>2.6605974680454718E-8</v>
      </c>
      <c r="AK108" s="19">
        <f t="shared" si="42"/>
        <v>2.0040081495725003E-6</v>
      </c>
      <c r="AL108" s="19">
        <f t="shared" si="52"/>
        <v>498999.45169103169</v>
      </c>
      <c r="AM108" s="19">
        <f t="shared" si="53"/>
        <v>0.49899945169103171</v>
      </c>
      <c r="AO108" t="str">
        <f t="shared" si="54"/>
        <v>963706.825869201-187018.661214089i</v>
      </c>
      <c r="AP108">
        <f t="shared" si="55"/>
        <v>-10.98241299049463</v>
      </c>
      <c r="AQ108" t="str">
        <f t="shared" si="56"/>
        <v>1.00499498964652+0.0123009087917722i</v>
      </c>
      <c r="AR108">
        <f t="shared" si="57"/>
        <v>0.70125221819652706</v>
      </c>
      <c r="AS108">
        <f t="shared" si="58"/>
        <v>168.31633479130886</v>
      </c>
    </row>
    <row r="109" spans="13:45" x14ac:dyDescent="0.25">
      <c r="M109">
        <v>106</v>
      </c>
      <c r="N109" s="1">
        <f t="shared" si="43"/>
        <v>80.909589917838218</v>
      </c>
      <c r="O109" s="2">
        <f t="shared" si="31"/>
        <v>980149.71148872678</v>
      </c>
      <c r="P109" s="2">
        <f t="shared" si="30"/>
        <v>119.82584832829018</v>
      </c>
      <c r="Q109" s="1">
        <f t="shared" si="32"/>
        <v>1.005077160681616</v>
      </c>
      <c r="R109">
        <f t="shared" si="44"/>
        <v>4.3988084322168094E-2</v>
      </c>
      <c r="S109" s="1">
        <f t="shared" si="45"/>
        <v>1.0050761300441009</v>
      </c>
      <c r="T109" s="1">
        <f t="shared" si="46"/>
        <v>4.3979177535054509E-2</v>
      </c>
      <c r="U109" s="2">
        <f t="shared" si="33"/>
        <v>0.99999992760421141</v>
      </c>
      <c r="V109" s="16">
        <f t="shared" si="34"/>
        <v>8.6609766717227132E-15</v>
      </c>
      <c r="W109" s="1">
        <f t="shared" si="35"/>
        <v>5.4999996018231628E-15</v>
      </c>
      <c r="X109">
        <f t="shared" si="36"/>
        <v>1.3942739036951041E-14</v>
      </c>
      <c r="Y109">
        <f t="shared" si="37"/>
        <v>1.2868565422086322E-14</v>
      </c>
      <c r="Z109">
        <f t="shared" si="38"/>
        <v>1.8217125991874765E-13</v>
      </c>
      <c r="AA109">
        <f t="shared" si="47"/>
        <v>1.8344380720206156E-13</v>
      </c>
      <c r="AB109" s="1">
        <f t="shared" si="59"/>
        <v>3.3247783226525315E-13</v>
      </c>
      <c r="AC109" s="1">
        <f>SUM($AB$3:AB109)</f>
        <v>1.459178017845678E-11</v>
      </c>
      <c r="AD109" s="1">
        <f t="shared" si="48"/>
        <v>2.4319633630761301E-11</v>
      </c>
      <c r="AE109" s="2">
        <f t="shared" si="49"/>
        <v>16.140429718884967</v>
      </c>
      <c r="AF109" s="1">
        <f t="shared" si="39"/>
        <v>7.2812983090499332E-6</v>
      </c>
      <c r="AG109" s="19">
        <f t="shared" si="40"/>
        <v>2.2876866158624534E-10</v>
      </c>
      <c r="AH109" s="19">
        <f t="shared" si="50"/>
        <v>0.50910534264517915</v>
      </c>
      <c r="AI109" s="19">
        <f t="shared" si="51"/>
        <v>0.99999999490894664</v>
      </c>
      <c r="AJ109" s="19">
        <f t="shared" si="41"/>
        <v>2.7575575890845149E-8</v>
      </c>
      <c r="AK109" s="19">
        <f t="shared" si="42"/>
        <v>2.004008161113815E-6</v>
      </c>
      <c r="AL109" s="19">
        <f t="shared" si="52"/>
        <v>498999.44776376901</v>
      </c>
      <c r="AM109" s="19">
        <f t="shared" si="53"/>
        <v>0.49899944776376903</v>
      </c>
      <c r="AO109" t="str">
        <f t="shared" si="54"/>
        <v>960693.456931434-194323.284092682i</v>
      </c>
      <c r="AP109">
        <f t="shared" si="55"/>
        <v>-11.435155551113102</v>
      </c>
      <c r="AQ109" t="str">
        <f t="shared" si="56"/>
        <v>1.00499537775339+0.0128214514833611i</v>
      </c>
      <c r="AR109">
        <f t="shared" si="57"/>
        <v>0.73092396462271114</v>
      </c>
      <c r="AS109">
        <f t="shared" si="58"/>
        <v>167.83392048426418</v>
      </c>
    </row>
    <row r="110" spans="13:45" x14ac:dyDescent="0.25">
      <c r="M110">
        <v>107</v>
      </c>
      <c r="N110" s="1">
        <f t="shared" si="43"/>
        <v>84.333475776427548</v>
      </c>
      <c r="O110" s="2">
        <f t="shared" si="31"/>
        <v>978489.11158624198</v>
      </c>
      <c r="P110" s="2">
        <f t="shared" si="30"/>
        <v>119.81111994572971</v>
      </c>
      <c r="Q110" s="1">
        <f t="shared" si="32"/>
        <v>1.0050846501195139</v>
      </c>
      <c r="R110">
        <f t="shared" si="44"/>
        <v>4.4052807898830114E-2</v>
      </c>
      <c r="S110" s="1">
        <f t="shared" si="45"/>
        <v>1.0050836177175133</v>
      </c>
      <c r="T110" s="1">
        <f t="shared" si="46"/>
        <v>4.4043885929478173E-2</v>
      </c>
      <c r="U110" s="2">
        <f t="shared" si="33"/>
        <v>0.99999992134736093</v>
      </c>
      <c r="V110" s="16">
        <f t="shared" si="34"/>
        <v>8.6610411947601348E-15</v>
      </c>
      <c r="W110" s="1">
        <f t="shared" si="35"/>
        <v>5.4999995674104855E-15</v>
      </c>
      <c r="X110">
        <f t="shared" si="36"/>
        <v>1.3942738949713401E-14</v>
      </c>
      <c r="Y110">
        <f t="shared" si="37"/>
        <v>1.2868565341569626E-14</v>
      </c>
      <c r="Z110">
        <f t="shared" si="38"/>
        <v>1.8217125877892922E-13</v>
      </c>
      <c r="AA110">
        <f t="shared" si="47"/>
        <v>1.8344380910319254E-13</v>
      </c>
      <c r="AB110" s="1">
        <f t="shared" si="59"/>
        <v>3.3943974993494068E-13</v>
      </c>
      <c r="AC110" s="1">
        <f>SUM($AB$3:AB110)</f>
        <v>1.4931219928391721E-11</v>
      </c>
      <c r="AD110" s="1">
        <f t="shared" si="48"/>
        <v>2.4885366547319537E-11</v>
      </c>
      <c r="AE110" s="2">
        <f t="shared" si="49"/>
        <v>16.040559579617167</v>
      </c>
      <c r="AF110" s="1">
        <f t="shared" si="39"/>
        <v>7.4506787442674689E-6</v>
      </c>
      <c r="AG110" s="19">
        <f t="shared" si="40"/>
        <v>2.3844938204613533E-10</v>
      </c>
      <c r="AH110" s="19">
        <f t="shared" si="50"/>
        <v>0.50996934438378627</v>
      </c>
      <c r="AI110" s="19">
        <f t="shared" si="51"/>
        <v>0.99999999490030667</v>
      </c>
      <c r="AJ110" s="19">
        <f t="shared" si="41"/>
        <v>2.8591733235192948E-8</v>
      </c>
      <c r="AK110" s="19">
        <f t="shared" si="42"/>
        <v>2.0040081736525958E-6</v>
      </c>
      <c r="AL110" s="19">
        <f t="shared" si="52"/>
        <v>498999.44350712391</v>
      </c>
      <c r="AM110" s="19">
        <f t="shared" si="53"/>
        <v>0.49899944350712389</v>
      </c>
      <c r="AO110" t="str">
        <f t="shared" si="54"/>
        <v>957440.941492833-201860.806116865i</v>
      </c>
      <c r="AP110">
        <f t="shared" si="55"/>
        <v>-11.905520781745299</v>
      </c>
      <c r="AQ110" t="str">
        <f t="shared" si="56"/>
        <v>1.00499579940263+0.0133640221839945i</v>
      </c>
      <c r="AR110">
        <f t="shared" si="57"/>
        <v>0.76185088705696824</v>
      </c>
      <c r="AS110">
        <f t="shared" si="58"/>
        <v>167.33262833119772</v>
      </c>
    </row>
    <row r="111" spans="13:45" x14ac:dyDescent="0.25">
      <c r="M111">
        <v>108</v>
      </c>
      <c r="N111" s="1">
        <f t="shared" si="43"/>
        <v>87.90225168308838</v>
      </c>
      <c r="O111" s="2">
        <f t="shared" si="31"/>
        <v>976694.52471488679</v>
      </c>
      <c r="P111" s="2">
        <f t="shared" si="30"/>
        <v>119.79517506198739</v>
      </c>
      <c r="Q111" s="1">
        <f t="shared" si="32"/>
        <v>1.0050927867732928</v>
      </c>
      <c r="R111">
        <f t="shared" si="44"/>
        <v>4.4123124155943105E-2</v>
      </c>
      <c r="S111" s="1">
        <f t="shared" si="45"/>
        <v>1.0050917524576037</v>
      </c>
      <c r="T111" s="1">
        <f t="shared" si="46"/>
        <v>4.4114185720937678E-2</v>
      </c>
      <c r="U111" s="2">
        <f t="shared" si="33"/>
        <v>0.99999991454975823</v>
      </c>
      <c r="V111" s="16">
        <f t="shared" si="34"/>
        <v>8.6611112937228379E-15</v>
      </c>
      <c r="W111" s="1">
        <f t="shared" si="35"/>
        <v>5.4999995300236709E-15</v>
      </c>
      <c r="X111">
        <f t="shared" si="36"/>
        <v>1.3942738854936194E-14</v>
      </c>
      <c r="Y111">
        <f t="shared" si="37"/>
        <v>1.2868565254094225E-14</v>
      </c>
      <c r="Z111">
        <f t="shared" si="38"/>
        <v>1.8217125754060127E-13</v>
      </c>
      <c r="AA111">
        <f t="shared" si="47"/>
        <v>1.8344381116863117E-13</v>
      </c>
      <c r="AB111" s="1">
        <f t="shared" si="59"/>
        <v>3.4654744695030056E-13</v>
      </c>
      <c r="AC111" s="1">
        <f>SUM($AB$3:AB111)</f>
        <v>1.5277767375342022E-11</v>
      </c>
      <c r="AD111" s="1">
        <f t="shared" si="48"/>
        <v>2.5462945625570039E-11</v>
      </c>
      <c r="AE111" s="2">
        <f t="shared" si="49"/>
        <v>15.940913573621261</v>
      </c>
      <c r="AF111" s="1">
        <f t="shared" si="39"/>
        <v>7.6236059202956692E-6</v>
      </c>
      <c r="AG111" s="19">
        <f t="shared" si="40"/>
        <v>2.4853977306802262E-10</v>
      </c>
      <c r="AH111" s="19">
        <f t="shared" si="50"/>
        <v>0.51090636198280137</v>
      </c>
      <c r="AI111" s="19">
        <f t="shared" si="51"/>
        <v>0.99999999489093638</v>
      </c>
      <c r="AJ111" s="19">
        <f t="shared" si="41"/>
        <v>2.9656276912359463E-8</v>
      </c>
      <c r="AK111" s="19">
        <f t="shared" si="42"/>
        <v>2.0040081872750481E-6</v>
      </c>
      <c r="AL111" s="19">
        <f t="shared" si="52"/>
        <v>498999.43889333715</v>
      </c>
      <c r="AM111" s="19">
        <f t="shared" si="53"/>
        <v>0.49899943889333714</v>
      </c>
      <c r="AO111" t="str">
        <f t="shared" si="54"/>
        <v>953932.194608039-209631.969647592i</v>
      </c>
      <c r="AP111">
        <f t="shared" si="55"/>
        <v>-12.394062811257506</v>
      </c>
      <c r="AQ111" t="str">
        <f t="shared" si="56"/>
        <v>1.00499625749316+0.0139295530598011i</v>
      </c>
      <c r="AR111">
        <f t="shared" si="57"/>
        <v>0.79408604095879043</v>
      </c>
      <c r="AS111">
        <f t="shared" si="58"/>
        <v>166.8118511477837</v>
      </c>
    </row>
    <row r="112" spans="13:45" x14ac:dyDescent="0.25">
      <c r="M112">
        <v>109</v>
      </c>
      <c r="N112" s="1">
        <f t="shared" si="43"/>
        <v>91.622049012199938</v>
      </c>
      <c r="O112" s="2">
        <f t="shared" si="31"/>
        <v>974755.98668308172</v>
      </c>
      <c r="P112" s="2">
        <f t="shared" si="30"/>
        <v>119.77791822370867</v>
      </c>
      <c r="Q112" s="1">
        <f t="shared" si="32"/>
        <v>1.0051016265675381</v>
      </c>
      <c r="R112">
        <f t="shared" si="44"/>
        <v>4.4199516246905539E-2</v>
      </c>
      <c r="S112" s="1">
        <f t="shared" si="45"/>
        <v>1.0051005901766343</v>
      </c>
      <c r="T112" s="1">
        <f t="shared" si="46"/>
        <v>4.4190559956899481E-2</v>
      </c>
      <c r="U112" s="2">
        <f t="shared" si="33"/>
        <v>0.99999990716466947</v>
      </c>
      <c r="V112" s="16">
        <f t="shared" si="34"/>
        <v>8.6611874504198952E-15</v>
      </c>
      <c r="W112" s="1">
        <f t="shared" si="35"/>
        <v>5.499999489405682E-15</v>
      </c>
      <c r="X112">
        <f t="shared" si="36"/>
        <v>1.3942738751967821E-14</v>
      </c>
      <c r="Y112">
        <f t="shared" si="37"/>
        <v>1.2868565159058719E-14</v>
      </c>
      <c r="Z112">
        <f t="shared" si="38"/>
        <v>1.8217125619525026E-13</v>
      </c>
      <c r="AA112">
        <f t="shared" si="47"/>
        <v>1.8344381341257831E-13</v>
      </c>
      <c r="AB112" s="1">
        <f t="shared" si="59"/>
        <v>3.5380397589750888E-13</v>
      </c>
      <c r="AC112" s="1">
        <f>SUM($AB$3:AB112)</f>
        <v>1.563157135123953E-11</v>
      </c>
      <c r="AD112" s="1">
        <f t="shared" si="48"/>
        <v>2.6052618918732551E-11</v>
      </c>
      <c r="AE112" s="2">
        <f t="shared" si="49"/>
        <v>15.841486130636898</v>
      </c>
      <c r="AF112" s="1">
        <f t="shared" si="39"/>
        <v>7.8001541042685254E-6</v>
      </c>
      <c r="AG112" s="19">
        <f t="shared" si="40"/>
        <v>2.5905717055829774E-10</v>
      </c>
      <c r="AH112" s="19">
        <f t="shared" si="50"/>
        <v>0.51192241802441307</v>
      </c>
      <c r="AI112" s="19">
        <f t="shared" si="51"/>
        <v>0.99999999488077584</v>
      </c>
      <c r="AJ112" s="19">
        <f t="shared" si="41"/>
        <v>3.0771112304709244E-8</v>
      </c>
      <c r="AK112" s="19">
        <f t="shared" si="42"/>
        <v>2.0040082020748291E-6</v>
      </c>
      <c r="AL112" s="19">
        <f t="shared" si="52"/>
        <v>498999.43389230192</v>
      </c>
      <c r="AM112" s="19">
        <f t="shared" si="53"/>
        <v>0.49899943389230195</v>
      </c>
      <c r="AO112" t="str">
        <f t="shared" si="54"/>
        <v>950149.233574508-217636.54911867i</v>
      </c>
      <c r="AP112">
        <f t="shared" si="55"/>
        <v>-12.901336407126175</v>
      </c>
      <c r="AQ112" t="str">
        <f t="shared" si="56"/>
        <v>1.00499675517443+0.014519015723441i</v>
      </c>
      <c r="AR112">
        <f t="shared" si="57"/>
        <v>0.82768471896985107</v>
      </c>
      <c r="AS112">
        <f t="shared" si="58"/>
        <v>166.27097887390397</v>
      </c>
    </row>
    <row r="113" spans="13:45" x14ac:dyDescent="0.25">
      <c r="M113">
        <v>110</v>
      </c>
      <c r="N113" s="1">
        <f t="shared" si="43"/>
        <v>95.49925860214357</v>
      </c>
      <c r="O113" s="2">
        <f t="shared" si="31"/>
        <v>972662.93616655713</v>
      </c>
      <c r="P113" s="2">
        <f t="shared" si="30"/>
        <v>119.75924734341643</v>
      </c>
      <c r="Q113" s="1">
        <f t="shared" si="32"/>
        <v>1.0051112302580965</v>
      </c>
      <c r="R113">
        <f t="shared" si="44"/>
        <v>4.4282509046424667E-2</v>
      </c>
      <c r="S113" s="1">
        <f t="shared" si="45"/>
        <v>1.0051101916171616</v>
      </c>
      <c r="T113" s="1">
        <f t="shared" si="46"/>
        <v>4.4273533397836712E-2</v>
      </c>
      <c r="U113" s="2">
        <f t="shared" si="33"/>
        <v>0.99999989914131904</v>
      </c>
      <c r="V113" s="16">
        <f t="shared" si="34"/>
        <v>8.6612701882841593E-15</v>
      </c>
      <c r="W113" s="1">
        <f t="shared" si="35"/>
        <v>5.499999445277255E-15</v>
      </c>
      <c r="X113">
        <f t="shared" si="36"/>
        <v>1.3942738640100331E-14</v>
      </c>
      <c r="Y113">
        <f t="shared" si="37"/>
        <v>1.2868565055809703E-14</v>
      </c>
      <c r="Z113">
        <f t="shared" si="38"/>
        <v>1.8217125473362629E-13</v>
      </c>
      <c r="AA113">
        <f t="shared" si="47"/>
        <v>1.8344381585046148E-13</v>
      </c>
      <c r="AB113" s="1">
        <f t="shared" si="59"/>
        <v>3.6121245328687278E-13</v>
      </c>
      <c r="AC113" s="1">
        <f>SUM($AB$3:AB113)</f>
        <v>1.5992783804526402E-11</v>
      </c>
      <c r="AD113" s="1">
        <f t="shared" si="48"/>
        <v>2.6654639674210673E-11</v>
      </c>
      <c r="AE113" s="2">
        <f t="shared" si="49"/>
        <v>15.742271840285207</v>
      </c>
      <c r="AF113" s="1">
        <f t="shared" si="39"/>
        <v>7.9803991184586754E-6</v>
      </c>
      <c r="AG113" s="19">
        <f t="shared" si="40"/>
        <v>2.7001964404646712E-10</v>
      </c>
      <c r="AH113" s="19">
        <f t="shared" si="50"/>
        <v>0.51302400659475622</v>
      </c>
      <c r="AI113" s="19">
        <f t="shared" si="51"/>
        <v>0.99999999486975999</v>
      </c>
      <c r="AJ113" s="19">
        <f t="shared" si="41"/>
        <v>3.1938223876328197E-8</v>
      </c>
      <c r="AK113" s="19">
        <f t="shared" si="42"/>
        <v>2.0040082181536901E-6</v>
      </c>
      <c r="AL113" s="19">
        <f t="shared" si="52"/>
        <v>498999.4284713681</v>
      </c>
      <c r="AM113" s="19">
        <f t="shared" si="53"/>
        <v>0.49899942847136808</v>
      </c>
      <c r="AO113" t="str">
        <f t="shared" si="54"/>
        <v>946073.187392148-225873.219948292i</v>
      </c>
      <c r="AP113">
        <f t="shared" si="55"/>
        <v>-13.427894523137677</v>
      </c>
      <c r="AQ113" t="str">
        <f t="shared" si="56"/>
        <v>1.00499729586809+0.0151334229033365i</v>
      </c>
      <c r="AR113">
        <f t="shared" si="57"/>
        <v>0.86270454452895362</v>
      </c>
      <c r="AS113">
        <f t="shared" si="58"/>
        <v>165.70940093233338</v>
      </c>
    </row>
    <row r="114" spans="13:45" x14ac:dyDescent="0.25">
      <c r="M114">
        <v>111</v>
      </c>
      <c r="N114" s="1">
        <f t="shared" si="43"/>
        <v>99.540541735152686</v>
      </c>
      <c r="O114" s="2">
        <f t="shared" si="31"/>
        <v>970404.20364630758</v>
      </c>
      <c r="P114" s="2">
        <f t="shared" si="30"/>
        <v>119.73905338323053</v>
      </c>
      <c r="Q114" s="1">
        <f t="shared" si="32"/>
        <v>1.0051216638492648</v>
      </c>
      <c r="R114">
        <f t="shared" si="44"/>
        <v>4.4372672750026973E-2</v>
      </c>
      <c r="S114" s="1">
        <f t="shared" si="45"/>
        <v>1.0051206227691571</v>
      </c>
      <c r="T114" s="1">
        <f t="shared" si="46"/>
        <v>4.4363676116158643E-2</v>
      </c>
      <c r="U114" s="2">
        <f t="shared" si="33"/>
        <v>0.99999989042454607</v>
      </c>
      <c r="V114" s="16">
        <f t="shared" si="34"/>
        <v>8.6613600759666843E-15</v>
      </c>
      <c r="W114" s="1">
        <f t="shared" si="35"/>
        <v>5.4999993973350034E-15</v>
      </c>
      <c r="X114">
        <f t="shared" si="36"/>
        <v>1.3942738518564632E-14</v>
      </c>
      <c r="Y114">
        <f t="shared" si="37"/>
        <v>1.2868564943637331E-14</v>
      </c>
      <c r="Z114">
        <f t="shared" si="38"/>
        <v>1.8217125314568066E-13</v>
      </c>
      <c r="AA114">
        <f t="shared" si="47"/>
        <v>1.834438184990423E-13</v>
      </c>
      <c r="AB114" s="1">
        <f t="shared" si="59"/>
        <v>3.6877606089191138E-13</v>
      </c>
      <c r="AC114" s="1">
        <f>SUM($AB$3:AB114)</f>
        <v>1.6361559865418313E-11</v>
      </c>
      <c r="AD114" s="1">
        <f t="shared" si="48"/>
        <v>2.7269266442363858E-11</v>
      </c>
      <c r="AE114" s="2">
        <f t="shared" si="49"/>
        <v>15.643265446516406</v>
      </c>
      <c r="AF114" s="1">
        <f t="shared" si="39"/>
        <v>8.1644183728437391E-6</v>
      </c>
      <c r="AG114" s="19">
        <f t="shared" si="40"/>
        <v>2.8144602772971186E-10</v>
      </c>
      <c r="AH114" s="19">
        <f t="shared" si="50"/>
        <v>0.51421812596906269</v>
      </c>
      <c r="AI114" s="19">
        <f t="shared" si="51"/>
        <v>0.99999999485781876</v>
      </c>
      <c r="AJ114" s="19">
        <f t="shared" si="41"/>
        <v>3.3159679179118961E-8</v>
      </c>
      <c r="AK114" s="19">
        <f t="shared" si="42"/>
        <v>2.0040082356221763E-6</v>
      </c>
      <c r="AL114" s="19">
        <f t="shared" si="52"/>
        <v>498999.42259512952</v>
      </c>
      <c r="AM114" s="19">
        <f t="shared" si="53"/>
        <v>0.49899942259512953</v>
      </c>
      <c r="AO114" t="str">
        <f t="shared" si="54"/>
        <v>941684.318454424-234339.418006129i</v>
      </c>
      <c r="AP114">
        <f t="shared" si="55"/>
        <v>-13.974285524516404</v>
      </c>
      <c r="AQ114" t="str">
        <f t="shared" si="56"/>
        <v>1.00499788329153+0.0157738301835335i</v>
      </c>
      <c r="AR114">
        <f t="shared" si="57"/>
        <v>0.89920556930872542</v>
      </c>
      <c r="AS114">
        <f t="shared" si="58"/>
        <v>165.12650890617488</v>
      </c>
    </row>
    <row r="115" spans="13:45" x14ac:dyDescent="0.25">
      <c r="M115">
        <v>112</v>
      </c>
      <c r="N115" s="1">
        <f t="shared" si="43"/>
        <v>103.75284158180128</v>
      </c>
      <c r="O115" s="2">
        <f t="shared" si="31"/>
        <v>967968.00494118384</v>
      </c>
      <c r="P115" s="2">
        <f t="shared" si="30"/>
        <v>119.71722004891302</v>
      </c>
      <c r="Q115" s="1">
        <f t="shared" si="32"/>
        <v>1.0051329990468916</v>
      </c>
      <c r="R115">
        <f t="shared" si="44"/>
        <v>4.4470626782846676E-2</v>
      </c>
      <c r="S115" s="1">
        <f t="shared" si="45"/>
        <v>1.0051319553230376</v>
      </c>
      <c r="T115" s="1">
        <f t="shared" si="46"/>
        <v>4.446160740439227E-2</v>
      </c>
      <c r="U115" s="2">
        <f t="shared" si="33"/>
        <v>0.99999988095442127</v>
      </c>
      <c r="V115" s="16">
        <f t="shared" si="34"/>
        <v>8.6614577312406042E-15</v>
      </c>
      <c r="W115" s="1">
        <f t="shared" si="35"/>
        <v>5.4999993452493175E-15</v>
      </c>
      <c r="X115">
        <f t="shared" si="36"/>
        <v>1.3942738386525144E-14</v>
      </c>
      <c r="Y115">
        <f t="shared" si="37"/>
        <v>1.2868564821770402E-14</v>
      </c>
      <c r="Z115">
        <f t="shared" si="38"/>
        <v>1.8217125142049599E-13</v>
      </c>
      <c r="AA115">
        <f t="shared" si="47"/>
        <v>1.8344382137653087E-13</v>
      </c>
      <c r="AB115" s="1">
        <f t="shared" si="59"/>
        <v>3.764980471164658E-13</v>
      </c>
      <c r="AC115" s="1">
        <f>SUM($AB$3:AB115)</f>
        <v>1.673805791253478E-11</v>
      </c>
      <c r="AD115" s="1">
        <f t="shared" si="48"/>
        <v>2.7896763187557967E-11</v>
      </c>
      <c r="AE115" s="2">
        <f t="shared" si="49"/>
        <v>15.544461842293256</v>
      </c>
      <c r="AF115" s="1">
        <f t="shared" si="39"/>
        <v>8.3522908983548554E-6</v>
      </c>
      <c r="AG115" s="19">
        <f t="shared" si="40"/>
        <v>2.933559528311823E-10</v>
      </c>
      <c r="AH115" s="19">
        <f t="shared" si="50"/>
        <v>0.51551231286699439</v>
      </c>
      <c r="AI115" s="19">
        <f t="shared" si="51"/>
        <v>0.99999999484487689</v>
      </c>
      <c r="AJ115" s="19">
        <f t="shared" si="41"/>
        <v>3.4437632971017238E-8</v>
      </c>
      <c r="AK115" s="19">
        <f t="shared" si="42"/>
        <v>2.0040082546003878E-6</v>
      </c>
      <c r="AL115" s="19">
        <f t="shared" si="52"/>
        <v>498999.41622519447</v>
      </c>
      <c r="AM115" s="19">
        <f t="shared" si="53"/>
        <v>0.49899941622519445</v>
      </c>
      <c r="AO115" t="str">
        <f t="shared" si="54"/>
        <v>936962.058589816-243031.190082569i</v>
      </c>
      <c r="AP115">
        <f t="shared" si="55"/>
        <v>-14.541050068525967</v>
      </c>
      <c r="AQ115" t="str">
        <f t="shared" si="56"/>
        <v>1.00499852148338+0.0164413378171842i</v>
      </c>
      <c r="AR115">
        <f t="shared" si="57"/>
        <v>0.93725037461754634</v>
      </c>
      <c r="AS115">
        <f t="shared" si="58"/>
        <v>164.52169955685648</v>
      </c>
    </row>
    <row r="116" spans="13:45" x14ac:dyDescent="0.25">
      <c r="M116">
        <v>113</v>
      </c>
      <c r="N116" s="1">
        <f t="shared" si="43"/>
        <v>108.14339512979383</v>
      </c>
      <c r="O116" s="2">
        <f t="shared" si="31"/>
        <v>965341.9403182239</v>
      </c>
      <c r="P116" s="2">
        <f t="shared" si="30"/>
        <v>119.69362349981155</v>
      </c>
      <c r="Q116" s="1">
        <f t="shared" si="32"/>
        <v>1.0051453137506763</v>
      </c>
      <c r="R116">
        <f t="shared" si="44"/>
        <v>4.4577044045889171E-2</v>
      </c>
      <c r="S116" s="1">
        <f t="shared" si="45"/>
        <v>1.00514426716189</v>
      </c>
      <c r="T116" s="1">
        <f t="shared" si="46"/>
        <v>4.4568000020808823E-2</v>
      </c>
      <c r="U116" s="2">
        <f t="shared" si="33"/>
        <v>0.99999987066583407</v>
      </c>
      <c r="V116" s="16">
        <f t="shared" si="34"/>
        <v>8.66156382524274E-15</v>
      </c>
      <c r="W116" s="1">
        <f t="shared" si="35"/>
        <v>5.4999992886620875E-15</v>
      </c>
      <c r="X116">
        <f t="shared" si="36"/>
        <v>1.3942738243074047E-14</v>
      </c>
      <c r="Y116">
        <f t="shared" si="37"/>
        <v>1.2868564689371034E-14</v>
      </c>
      <c r="Z116">
        <f t="shared" si="38"/>
        <v>1.8217124954621094E-13</v>
      </c>
      <c r="AA116">
        <f t="shared" si="47"/>
        <v>1.8344382450271063E-13</v>
      </c>
      <c r="AB116" s="1">
        <f t="shared" si="59"/>
        <v>3.8438172839052065E-13</v>
      </c>
      <c r="AC116" s="1">
        <f>SUM($AB$3:AB116)</f>
        <v>1.7122439640925301E-11</v>
      </c>
      <c r="AD116" s="1">
        <f t="shared" si="48"/>
        <v>2.8537399401542169E-11</v>
      </c>
      <c r="AE116" s="2">
        <f t="shared" si="49"/>
        <v>15.445856064498338</v>
      </c>
      <c r="AF116" s="1">
        <f t="shared" si="39"/>
        <v>8.5440973808217256E-6</v>
      </c>
      <c r="AG116" s="19">
        <f t="shared" si="40"/>
        <v>3.0576988132763621E-10</v>
      </c>
      <c r="AH116" s="19">
        <f t="shared" si="50"/>
        <v>0.51691467823744208</v>
      </c>
      <c r="AI116" s="19">
        <f t="shared" si="51"/>
        <v>0.99999999483085322</v>
      </c>
      <c r="AJ116" s="19">
        <f t="shared" si="41"/>
        <v>3.577433145167741E-8</v>
      </c>
      <c r="AK116" s="19">
        <f t="shared" si="42"/>
        <v>2.0040082752188024E-6</v>
      </c>
      <c r="AL116" s="19">
        <f t="shared" si="52"/>
        <v>498999.40931993769</v>
      </c>
      <c r="AM116" s="19">
        <f t="shared" si="53"/>
        <v>0.49899940931993769</v>
      </c>
      <c r="AO116" t="str">
        <f t="shared" si="54"/>
        <v>931885.061737353-251943.036117538i</v>
      </c>
      <c r="AP116">
        <f t="shared" si="55"/>
        <v>-15.128717620010768</v>
      </c>
      <c r="AQ116" t="str">
        <f t="shared" si="56"/>
        <v>1.00499921483133+0.0171370926167613i</v>
      </c>
      <c r="AR116">
        <f t="shared" si="57"/>
        <v>0.97690417691319931</v>
      </c>
      <c r="AS116">
        <f t="shared" si="58"/>
        <v>163.89437820307603</v>
      </c>
    </row>
    <row r="117" spans="13:45" x14ac:dyDescent="0.25">
      <c r="M117">
        <v>114</v>
      </c>
      <c r="N117" s="1">
        <f t="shared" si="43"/>
        <v>112.71974561755098</v>
      </c>
      <c r="O117" s="2">
        <f t="shared" si="31"/>
        <v>962513.0002650203</v>
      </c>
      <c r="P117" s="2">
        <f t="shared" si="30"/>
        <v>119.66813208112211</v>
      </c>
      <c r="Q117" s="1">
        <f t="shared" si="32"/>
        <v>1.0051586925888381</v>
      </c>
      <c r="R117">
        <f t="shared" si="44"/>
        <v>4.4692655526932759E-2</v>
      </c>
      <c r="S117" s="1">
        <f t="shared" si="45"/>
        <v>1.0051576428960631</v>
      </c>
      <c r="T117" s="1">
        <f t="shared" si="46"/>
        <v>4.468358479966867E-2</v>
      </c>
      <c r="U117" s="2">
        <f t="shared" si="33"/>
        <v>0.9999998594880507</v>
      </c>
      <c r="V117" s="16">
        <f t="shared" si="34"/>
        <v>8.6616790870803044E-15</v>
      </c>
      <c r="W117" s="1">
        <f t="shared" si="35"/>
        <v>5.4999992271842789E-15</v>
      </c>
      <c r="X117">
        <f t="shared" si="36"/>
        <v>1.394273808722512E-14</v>
      </c>
      <c r="Y117">
        <f t="shared" si="37"/>
        <v>1.2868564545528988E-14</v>
      </c>
      <c r="Z117">
        <f t="shared" si="38"/>
        <v>1.8217124750993991E-13</v>
      </c>
      <c r="AA117">
        <f t="shared" si="47"/>
        <v>1.8344382789907593E-13</v>
      </c>
      <c r="AB117" s="1">
        <f t="shared" si="59"/>
        <v>3.9243049059532233E-13</v>
      </c>
      <c r="AC117" s="1">
        <f>SUM($AB$3:AB117)</f>
        <v>1.7514870131520625E-11</v>
      </c>
      <c r="AD117" s="1">
        <f t="shared" si="48"/>
        <v>2.9191450219201042E-11</v>
      </c>
      <c r="AE117" s="2">
        <f t="shared" si="49"/>
        <v>15.34744328905386</v>
      </c>
      <c r="AF117" s="1">
        <f t="shared" si="39"/>
        <v>8.739920195628792E-6</v>
      </c>
      <c r="AG117" s="19">
        <f t="shared" si="40"/>
        <v>3.1870914110436017E-10</v>
      </c>
      <c r="AH117" s="19">
        <f t="shared" si="50"/>
        <v>0.5184339445085393</v>
      </c>
      <c r="AI117" s="19">
        <f t="shared" si="51"/>
        <v>0.9999999948156606</v>
      </c>
      <c r="AJ117" s="19">
        <f t="shared" si="41"/>
        <v>3.7172116621963767E-8</v>
      </c>
      <c r="AK117" s="19">
        <f t="shared" si="42"/>
        <v>2.0040082976191766E-6</v>
      </c>
      <c r="AL117" s="19">
        <f t="shared" si="52"/>
        <v>498999.40183423198</v>
      </c>
      <c r="AM117" s="19">
        <f t="shared" si="53"/>
        <v>0.49899940183423197</v>
      </c>
      <c r="AO117" t="str">
        <f t="shared" si="54"/>
        <v>926431.275679171-261067.744316748i</v>
      </c>
      <c r="AP117">
        <f t="shared" si="55"/>
        <v>-15.737802583566252</v>
      </c>
      <c r="AQ117" t="str">
        <f t="shared" si="56"/>
        <v>1.00499996810227+0.017862289924256i</v>
      </c>
      <c r="AR117">
        <f t="shared" si="57"/>
        <v>1.0182349375791222</v>
      </c>
      <c r="AS117">
        <f t="shared" si="58"/>
        <v>163.24396247885463</v>
      </c>
    </row>
    <row r="118" spans="13:45" x14ac:dyDescent="0.25">
      <c r="M118">
        <v>115</v>
      </c>
      <c r="N118" s="1">
        <f t="shared" si="43"/>
        <v>117.48975549395293</v>
      </c>
      <c r="O118" s="2">
        <f t="shared" si="31"/>
        <v>959467.57910503261</v>
      </c>
      <c r="P118" s="2">
        <f t="shared" si="30"/>
        <v>119.64060608578272</v>
      </c>
      <c r="Q118" s="1">
        <f t="shared" si="32"/>
        <v>1.0051732274989382</v>
      </c>
      <c r="R118">
        <f t="shared" si="44"/>
        <v>4.4818255308511093E-2</v>
      </c>
      <c r="S118" s="1">
        <f t="shared" si="45"/>
        <v>1.0051721744439099</v>
      </c>
      <c r="T118" s="1">
        <f t="shared" si="46"/>
        <v>4.4809155658520922E-2</v>
      </c>
      <c r="U118" s="2">
        <f t="shared" si="33"/>
        <v>0.99999984734422098</v>
      </c>
      <c r="V118" s="16">
        <f t="shared" si="34"/>
        <v>8.6618043088352955E-15</v>
      </c>
      <c r="W118" s="1">
        <f t="shared" si="35"/>
        <v>5.499999160393216E-15</v>
      </c>
      <c r="X118">
        <f t="shared" si="36"/>
        <v>1.3942737917906858E-14</v>
      </c>
      <c r="Y118">
        <f t="shared" si="37"/>
        <v>1.2868564389255308E-14</v>
      </c>
      <c r="Z118">
        <f t="shared" si="38"/>
        <v>1.82171245297683E-13</v>
      </c>
      <c r="AA118">
        <f t="shared" si="47"/>
        <v>1.8344383158897799E-13</v>
      </c>
      <c r="AB118" s="1">
        <f t="shared" si="59"/>
        <v>4.0064779051842083E-13</v>
      </c>
      <c r="AC118" s="1">
        <f>SUM($AB$3:AB118)</f>
        <v>1.7915517922039047E-11</v>
      </c>
      <c r="AD118" s="1">
        <f t="shared" si="48"/>
        <v>2.9859196536731749E-11</v>
      </c>
      <c r="AE118" s="2">
        <f t="shared" si="49"/>
        <v>15.249218826243382</v>
      </c>
      <c r="AF118" s="1">
        <f t="shared" si="39"/>
        <v>8.9398434430974847E-6</v>
      </c>
      <c r="AG118" s="19">
        <f t="shared" si="40"/>
        <v>3.3219596259777865E-10</v>
      </c>
      <c r="AH118" s="19">
        <f t="shared" si="50"/>
        <v>0.52007948421198835</v>
      </c>
      <c r="AI118" s="19">
        <f t="shared" si="51"/>
        <v>0.99999999479920521</v>
      </c>
      <c r="AJ118" s="19">
        <f t="shared" si="41"/>
        <v>3.8633430774457428E-8</v>
      </c>
      <c r="AK118" s="19">
        <f t="shared" si="42"/>
        <v>2.0040083219555165E-6</v>
      </c>
      <c r="AL118" s="19">
        <f t="shared" si="52"/>
        <v>498999.39371915907</v>
      </c>
      <c r="AM118" s="19">
        <f t="shared" si="53"/>
        <v>0.49899939371915908</v>
      </c>
      <c r="AO118" t="str">
        <f t="shared" si="54"/>
        <v>920578.035353672-270396.220717016i</v>
      </c>
      <c r="AP118">
        <f t="shared" si="55"/>
        <v>-16.368800037212342</v>
      </c>
      <c r="AQ118" t="str">
        <f t="shared" si="56"/>
        <v>1.00500078647509+0.0186181756647364i</v>
      </c>
      <c r="AR118">
        <f t="shared" si="57"/>
        <v>1.0613134771163646</v>
      </c>
      <c r="AS118">
        <f t="shared" si="58"/>
        <v>162.5698864856713</v>
      </c>
    </row>
    <row r="119" spans="13:45" x14ac:dyDescent="0.25">
      <c r="M119">
        <v>116</v>
      </c>
      <c r="N119" s="1">
        <f t="shared" si="43"/>
        <v>122.46161992650487</v>
      </c>
      <c r="O119" s="2">
        <f t="shared" si="31"/>
        <v>956191.49772379664</v>
      </c>
      <c r="P119" s="2">
        <f t="shared" si="30"/>
        <v>119.61089755423045</v>
      </c>
      <c r="Q119" s="1">
        <f t="shared" si="32"/>
        <v>1.0051890183587076</v>
      </c>
      <c r="R119">
        <f t="shared" si="44"/>
        <v>4.4954706005923439E-2</v>
      </c>
      <c r="S119" s="1">
        <f t="shared" si="45"/>
        <v>1.0051879616625303</v>
      </c>
      <c r="T119" s="1">
        <f t="shared" si="46"/>
        <v>4.4945575035495934E-2</v>
      </c>
      <c r="U119" s="2">
        <f t="shared" si="33"/>
        <v>0.99999983415085258</v>
      </c>
      <c r="V119" s="16">
        <f t="shared" si="34"/>
        <v>8.6619403509997601E-15</v>
      </c>
      <c r="W119" s="1">
        <f t="shared" si="35"/>
        <v>5.4999990878296894E-15</v>
      </c>
      <c r="X119">
        <f t="shared" si="36"/>
        <v>1.3942737733955152E-14</v>
      </c>
      <c r="Y119">
        <f t="shared" si="37"/>
        <v>1.2868564219475573E-14</v>
      </c>
      <c r="Z119">
        <f t="shared" si="38"/>
        <v>1.8217124289423029E-13</v>
      </c>
      <c r="AA119">
        <f t="shared" si="47"/>
        <v>1.834438355977864E-13</v>
      </c>
      <c r="AB119" s="1">
        <f t="shared" si="59"/>
        <v>4.0903715733921089E-13</v>
      </c>
      <c r="AC119" s="1">
        <f>SUM($AB$3:AB119)</f>
        <v>1.8324555079378259E-11</v>
      </c>
      <c r="AD119" s="1">
        <f t="shared" si="48"/>
        <v>3.0540925132297099E-11</v>
      </c>
      <c r="AE119" s="2">
        <f t="shared" si="49"/>
        <v>15.15117811622547</v>
      </c>
      <c r="AF119" s="1">
        <f t="shared" si="39"/>
        <v>9.1439529846097508E-6</v>
      </c>
      <c r="AG119" s="19">
        <f t="shared" si="40"/>
        <v>3.4625351698869684E-10</v>
      </c>
      <c r="AH119" s="19">
        <f t="shared" si="50"/>
        <v>0.52186135986108517</v>
      </c>
      <c r="AI119" s="19">
        <f t="shared" si="51"/>
        <v>0.99999999478138646</v>
      </c>
      <c r="AJ119" s="19">
        <f t="shared" si="41"/>
        <v>4.0160821122959396E-8</v>
      </c>
      <c r="AK119" s="19">
        <f t="shared" si="42"/>
        <v>2.0040083483951396E-6</v>
      </c>
      <c r="AL119" s="19">
        <f t="shared" si="52"/>
        <v>498999.3849216965</v>
      </c>
      <c r="AM119" s="19">
        <f t="shared" si="53"/>
        <v>0.49899938492169649</v>
      </c>
      <c r="AO119" t="str">
        <f t="shared" si="54"/>
        <v>914302.180319277-279917.315260585i</v>
      </c>
      <c r="AP119">
        <f t="shared" si="55"/>
        <v>-17.022181056726126</v>
      </c>
      <c r="AQ119" t="str">
        <f t="shared" si="56"/>
        <v>1.00500167557625+0.0194060484867987i</v>
      </c>
      <c r="AR119">
        <f t="shared" si="57"/>
        <v>1.1062135939082844</v>
      </c>
      <c r="AS119">
        <f t="shared" si="58"/>
        <v>161.87160534936558</v>
      </c>
    </row>
    <row r="120" spans="13:45" x14ac:dyDescent="0.25">
      <c r="M120">
        <v>117</v>
      </c>
      <c r="N120" s="1">
        <f t="shared" si="43"/>
        <v>127.64388088113441</v>
      </c>
      <c r="O120" s="2">
        <f t="shared" si="31"/>
        <v>952670.03674569167</v>
      </c>
      <c r="P120" s="2">
        <f t="shared" si="30"/>
        <v>119.5788501211747</v>
      </c>
      <c r="Q120" s="1">
        <f t="shared" si="32"/>
        <v>1.0052061736712818</v>
      </c>
      <c r="R120">
        <f t="shared" si="44"/>
        <v>4.5102944672948848E-2</v>
      </c>
      <c r="S120" s="1">
        <f t="shared" si="45"/>
        <v>1.0052051130329218</v>
      </c>
      <c r="T120" s="1">
        <f t="shared" si="46"/>
        <v>4.5093779794297364E-2</v>
      </c>
      <c r="U120" s="2">
        <f t="shared" si="33"/>
        <v>0.99999981981724062</v>
      </c>
      <c r="V120" s="16">
        <f t="shared" si="34"/>
        <v>8.662088148379887E-15</v>
      </c>
      <c r="W120" s="1">
        <f t="shared" si="35"/>
        <v>5.4999990089948236E-15</v>
      </c>
      <c r="X120">
        <f t="shared" si="36"/>
        <v>1.3942737534105328E-14</v>
      </c>
      <c r="Y120">
        <f t="shared" si="37"/>
        <v>1.2868564035022536E-14</v>
      </c>
      <c r="Z120">
        <f t="shared" si="38"/>
        <v>1.8217124028305793E-13</v>
      </c>
      <c r="AA120">
        <f t="shared" si="47"/>
        <v>1.8344383995306385E-13</v>
      </c>
      <c r="AB120" s="1">
        <f t="shared" si="59"/>
        <v>4.1760219414575742E-13</v>
      </c>
      <c r="AC120" s="1">
        <f>SUM($AB$3:AB120)</f>
        <v>1.8742157273524016E-11</v>
      </c>
      <c r="AD120" s="1">
        <f t="shared" si="48"/>
        <v>3.1236928789206693E-11</v>
      </c>
      <c r="AE120" s="2">
        <f t="shared" si="49"/>
        <v>15.053316724729752</v>
      </c>
      <c r="AF120" s="1">
        <f t="shared" si="39"/>
        <v>9.352336479488484E-6</v>
      </c>
      <c r="AG120" s="19">
        <f t="shared" si="40"/>
        <v>3.6090595601179701E-10</v>
      </c>
      <c r="AH120" s="19">
        <f t="shared" si="50"/>
        <v>0.52379036492916586</v>
      </c>
      <c r="AI120" s="19">
        <f t="shared" si="51"/>
        <v>0.99999999476209644</v>
      </c>
      <c r="AJ120" s="19">
        <f t="shared" si="41"/>
        <v>4.1756944579648353E-8</v>
      </c>
      <c r="AK120" s="19">
        <f t="shared" si="42"/>
        <v>2.004008377119823E-6</v>
      </c>
      <c r="AL120" s="19">
        <f t="shared" si="52"/>
        <v>498999.37538438104</v>
      </c>
      <c r="AM120" s="19">
        <f t="shared" si="53"/>
        <v>0.49899937538438105</v>
      </c>
      <c r="AO120" t="str">
        <f t="shared" si="54"/>
        <v>907580.198913038-289617.64700033i</v>
      </c>
      <c r="AP120">
        <f t="shared" si="55"/>
        <v>-17.69838762534231</v>
      </c>
      <c r="AQ120" t="str">
        <f t="shared" si="56"/>
        <v>1.00500264151847+0.0202272619935823i</v>
      </c>
      <c r="AR120">
        <f t="shared" si="57"/>
        <v>1.1530121877168515</v>
      </c>
      <c r="AS120">
        <f t="shared" si="58"/>
        <v>161.14860018694083</v>
      </c>
    </row>
    <row r="121" spans="13:45" x14ac:dyDescent="0.25">
      <c r="M121">
        <v>118</v>
      </c>
      <c r="N121" s="1">
        <f t="shared" si="43"/>
        <v>133.04544179780902</v>
      </c>
      <c r="O121" s="2">
        <f t="shared" si="31"/>
        <v>948887.98155017942</v>
      </c>
      <c r="P121" s="2">
        <f t="shared" si="30"/>
        <v>119.54429891943987</v>
      </c>
      <c r="Q121" s="1">
        <f t="shared" si="32"/>
        <v>1.0052248113095095</v>
      </c>
      <c r="R121">
        <f t="shared" si="44"/>
        <v>4.5263989215112557E-2</v>
      </c>
      <c r="S121" s="1">
        <f t="shared" si="45"/>
        <v>1.0052237464041989</v>
      </c>
      <c r="T121" s="1">
        <f t="shared" si="46"/>
        <v>4.5254787636721139E-2</v>
      </c>
      <c r="U121" s="2">
        <f t="shared" si="33"/>
        <v>0.9999998042448387</v>
      </c>
      <c r="V121" s="16">
        <f t="shared" si="34"/>
        <v>8.6622487165091281E-15</v>
      </c>
      <c r="W121" s="1">
        <f t="shared" si="35"/>
        <v>5.4999989233466134E-15</v>
      </c>
      <c r="X121">
        <f t="shared" si="36"/>
        <v>1.3942737316983375E-14</v>
      </c>
      <c r="Y121">
        <f t="shared" si="37"/>
        <v>1.2868563834628048E-14</v>
      </c>
      <c r="Z121">
        <f t="shared" si="38"/>
        <v>1.8217123744621365E-13</v>
      </c>
      <c r="AA121">
        <f t="shared" si="47"/>
        <v>1.8344384468475503E-13</v>
      </c>
      <c r="AB121" s="1">
        <f t="shared" si="59"/>
        <v>4.2634657948340403E-13</v>
      </c>
      <c r="AC121" s="1">
        <f>SUM($AB$3:AB121)</f>
        <v>1.9168503853007419E-11</v>
      </c>
      <c r="AD121" s="1">
        <f t="shared" si="48"/>
        <v>3.1947506421679032E-11</v>
      </c>
      <c r="AE121" s="2">
        <f t="shared" si="49"/>
        <v>14.955630338926603</v>
      </c>
      <c r="AF121" s="1">
        <f t="shared" si="39"/>
        <v>9.5650834226507021E-6</v>
      </c>
      <c r="AG121" s="19">
        <f t="shared" si="40"/>
        <v>3.7617845344979599E-10</v>
      </c>
      <c r="AH121" s="19">
        <f t="shared" si="50"/>
        <v>0.5258780657398453</v>
      </c>
      <c r="AI121" s="19">
        <f t="shared" si="51"/>
        <v>0.99999999474121926</v>
      </c>
      <c r="AJ121" s="19">
        <f t="shared" si="41"/>
        <v>4.3424572689148583E-8</v>
      </c>
      <c r="AK121" s="19">
        <f t="shared" si="42"/>
        <v>2.0040084083270545E-6</v>
      </c>
      <c r="AL121" s="19">
        <f t="shared" si="52"/>
        <v>498999.36504494381</v>
      </c>
      <c r="AM121" s="19">
        <f t="shared" si="53"/>
        <v>0.4989993650449438</v>
      </c>
      <c r="AO121" t="str">
        <f t="shared" si="54"/>
        <v>900388.401530374-299481.431678079i</v>
      </c>
      <c r="AP121">
        <f t="shared" si="55"/>
        <v>-18.397827130477342</v>
      </c>
      <c r="AQ121" t="str">
        <f t="shared" si="56"/>
        <v>1.00500369094279+0.0210832270681823i</v>
      </c>
      <c r="AR121">
        <f t="shared" si="57"/>
        <v>1.2017893880721815</v>
      </c>
      <c r="AS121">
        <f t="shared" si="58"/>
        <v>160.40038348145049</v>
      </c>
    </row>
    <row r="122" spans="13:45" x14ac:dyDescent="0.25">
      <c r="M122">
        <v>119</v>
      </c>
      <c r="N122" s="1">
        <f t="shared" si="43"/>
        <v>138.6755828871888</v>
      </c>
      <c r="O122" s="2">
        <f t="shared" si="31"/>
        <v>944829.68053498503</v>
      </c>
      <c r="P122" s="2">
        <f t="shared" si="30"/>
        <v>119.5070705517641</v>
      </c>
      <c r="Q122" s="1">
        <f t="shared" si="32"/>
        <v>1.005245059324295</v>
      </c>
      <c r="R122">
        <f t="shared" si="44"/>
        <v>4.5438945352870852E-2</v>
      </c>
      <c r="S122" s="1">
        <f t="shared" si="45"/>
        <v>1.0052439898018457</v>
      </c>
      <c r="T122" s="1">
        <f t="shared" si="46"/>
        <v>4.5429704065071908E-2</v>
      </c>
      <c r="U122" s="2">
        <f t="shared" si="33"/>
        <v>0.99999978732658124</v>
      </c>
      <c r="V122" s="16">
        <f t="shared" si="34"/>
        <v>8.6624231586130992E-15</v>
      </c>
      <c r="W122" s="1">
        <f t="shared" si="35"/>
        <v>5.4999988302961972E-15</v>
      </c>
      <c r="X122">
        <f t="shared" si="36"/>
        <v>1.394273708109651E-14</v>
      </c>
      <c r="Y122">
        <f t="shared" si="37"/>
        <v>1.2868563616914329E-14</v>
      </c>
      <c r="Z122">
        <f t="shared" si="38"/>
        <v>1.8217123436419316E-13</v>
      </c>
      <c r="AA122">
        <f t="shared" si="47"/>
        <v>1.8344384982539229E-13</v>
      </c>
      <c r="AB122" s="1">
        <f t="shared" si="59"/>
        <v>4.3527406893598997E-13</v>
      </c>
      <c r="AC122" s="1">
        <f>SUM($AB$3:AB122)</f>
        <v>1.960377792194341E-11</v>
      </c>
      <c r="AD122" s="1">
        <f t="shared" si="48"/>
        <v>3.267296320323902E-11</v>
      </c>
      <c r="AE122" s="2">
        <f t="shared" si="49"/>
        <v>14.858114763461948</v>
      </c>
      <c r="AF122" s="1">
        <f t="shared" si="39"/>
        <v>9.7822851830497611E-6</v>
      </c>
      <c r="AG122" s="19">
        <f t="shared" si="40"/>
        <v>3.9209724838353127E-10</v>
      </c>
      <c r="AH122" s="19">
        <f t="shared" si="50"/>
        <v>0.52813684404287708</v>
      </c>
      <c r="AI122" s="19">
        <f t="shared" si="51"/>
        <v>0.99999999471863155</v>
      </c>
      <c r="AJ122" s="19">
        <f t="shared" si="41"/>
        <v>4.5166596729292661E-8</v>
      </c>
      <c r="AK122" s="19">
        <f t="shared" si="42"/>
        <v>2.00400844223139E-6</v>
      </c>
      <c r="AL122" s="19">
        <f t="shared" si="52"/>
        <v>498999.35383591772</v>
      </c>
      <c r="AM122" s="19">
        <f t="shared" si="53"/>
        <v>0.4989993538359177</v>
      </c>
      <c r="AO122" t="str">
        <f t="shared" si="54"/>
        <v>892703.125219842-309490.315587692i</v>
      </c>
      <c r="AP122">
        <f t="shared" si="55"/>
        <v>-19.120866457621414</v>
      </c>
      <c r="AQ122" t="str">
        <f t="shared" si="56"/>
        <v>1.00500483106419+0.0219754142974516i</v>
      </c>
      <c r="AR122">
        <f t="shared" si="57"/>
        <v>1.2526286877185542</v>
      </c>
      <c r="AS122">
        <f t="shared" si="58"/>
        <v>159.62650485466003</v>
      </c>
    </row>
    <row r="123" spans="13:45" x14ac:dyDescent="0.25">
      <c r="M123">
        <v>120</v>
      </c>
      <c r="N123" s="1">
        <f t="shared" si="43"/>
        <v>144.54397707459273</v>
      </c>
      <c r="O123" s="2">
        <f t="shared" si="31"/>
        <v>940479.11801248568</v>
      </c>
      <c r="P123" s="2">
        <f t="shared" si="30"/>
        <v>119.46698314216965</v>
      </c>
      <c r="Q123" s="1">
        <f t="shared" si="32"/>
        <v>1.0052670568225988</v>
      </c>
      <c r="R123">
        <f t="shared" si="44"/>
        <v>4.5629014182651383E-2</v>
      </c>
      <c r="S123" s="1">
        <f t="shared" si="45"/>
        <v>1.0052659823056254</v>
      </c>
      <c r="T123" s="1">
        <f t="shared" si="46"/>
        <v>4.561972994243893E-2</v>
      </c>
      <c r="U123" s="2">
        <f t="shared" si="33"/>
        <v>0.99999976894615539</v>
      </c>
      <c r="V123" s="16">
        <f t="shared" si="34"/>
        <v>8.6626126731747274E-15</v>
      </c>
      <c r="W123" s="1">
        <f t="shared" si="35"/>
        <v>5.4999987292038552E-15</v>
      </c>
      <c r="X123">
        <f t="shared" si="36"/>
        <v>1.394273682482301E-14</v>
      </c>
      <c r="Y123">
        <f t="shared" si="37"/>
        <v>1.2868563380384599E-14</v>
      </c>
      <c r="Z123">
        <f t="shared" si="38"/>
        <v>1.8217123101580759E-13</v>
      </c>
      <c r="AA123">
        <f t="shared" si="47"/>
        <v>1.8344385541032078E-13</v>
      </c>
      <c r="AB123" s="1">
        <f t="shared" si="59"/>
        <v>4.4438849674021043E-13</v>
      </c>
      <c r="AC123" s="1">
        <f>SUM($AB$3:AB123)</f>
        <v>2.0048166418683622E-11</v>
      </c>
      <c r="AD123" s="1">
        <f t="shared" si="48"/>
        <v>3.3413610697806037E-11</v>
      </c>
      <c r="AE123" s="2">
        <f t="shared" si="49"/>
        <v>14.760765916649332</v>
      </c>
      <c r="AF123" s="1">
        <f t="shared" si="39"/>
        <v>1.0004035042923127E-5</v>
      </c>
      <c r="AG123" s="19">
        <f t="shared" si="40"/>
        <v>4.0868969027230633E-10</v>
      </c>
      <c r="AH123" s="19">
        <f t="shared" si="50"/>
        <v>0.53057994001028141</v>
      </c>
      <c r="AI123" s="19">
        <f t="shared" si="51"/>
        <v>0.99999999469420064</v>
      </c>
      <c r="AJ123" s="19">
        <f t="shared" si="41"/>
        <v>4.6986032988834586E-8</v>
      </c>
      <c r="AK123" s="19">
        <f t="shared" si="42"/>
        <v>2.0040084790659281E-6</v>
      </c>
      <c r="AL123" s="19">
        <f t="shared" si="52"/>
        <v>498999.34168421431</v>
      </c>
      <c r="AM123" s="19">
        <f t="shared" si="53"/>
        <v>0.49899934168421428</v>
      </c>
      <c r="AO123" t="str">
        <f t="shared" si="54"/>
        <v>884500.971417543-319623.220337581i</v>
      </c>
      <c r="AP123">
        <f t="shared" si="55"/>
        <v>-19.867825701660593</v>
      </c>
      <c r="AQ123" t="str">
        <f t="shared" si="56"/>
        <v>1.0050060697212+0.022905356498352i</v>
      </c>
      <c r="AR123">
        <f t="shared" si="57"/>
        <v>1.3056170812810026</v>
      </c>
      <c r="AS123">
        <f t="shared" si="58"/>
        <v>158.82655721705839</v>
      </c>
    </row>
    <row r="124" spans="13:45" x14ac:dyDescent="0.25">
      <c r="M124">
        <v>121</v>
      </c>
      <c r="N124" s="1">
        <f t="shared" si="43"/>
        <v>150.6607066186742</v>
      </c>
      <c r="O124" s="2">
        <f t="shared" si="31"/>
        <v>935820.00305430801</v>
      </c>
      <c r="P124" s="2">
        <f t="shared" si="30"/>
        <v>119.42384647908652</v>
      </c>
      <c r="Q124" s="1">
        <f t="shared" si="32"/>
        <v>1.0052909549210358</v>
      </c>
      <c r="R124">
        <f t="shared" si="44"/>
        <v>4.583550038636322E-2</v>
      </c>
      <c r="S124" s="1">
        <f t="shared" si="45"/>
        <v>1.0052898750030868</v>
      </c>
      <c r="T124" s="1">
        <f t="shared" si="46"/>
        <v>4.5826169701434626E-2</v>
      </c>
      <c r="U124" s="2">
        <f t="shared" si="33"/>
        <v>0.99999974897719013</v>
      </c>
      <c r="V124" s="16">
        <f t="shared" si="34"/>
        <v>8.6628185621508483E-15</v>
      </c>
      <c r="W124" s="1">
        <f t="shared" si="35"/>
        <v>5.4999986193745458E-15</v>
      </c>
      <c r="X124">
        <f t="shared" si="36"/>
        <v>1.3942736546400918E-14</v>
      </c>
      <c r="Y124">
        <f t="shared" si="37"/>
        <v>1.2868563123412645E-14</v>
      </c>
      <c r="Z124">
        <f t="shared" si="38"/>
        <v>1.8217122737803576E-13</v>
      </c>
      <c r="AA124">
        <f t="shared" si="47"/>
        <v>1.8344386147793955E-13</v>
      </c>
      <c r="AB124" s="1">
        <f t="shared" si="59"/>
        <v>4.5369377743403057E-13</v>
      </c>
      <c r="AC124" s="1">
        <f>SUM($AB$3:AB124)</f>
        <v>2.0501860196117652E-11</v>
      </c>
      <c r="AD124" s="1">
        <f t="shared" si="48"/>
        <v>3.4169766993529423E-11</v>
      </c>
      <c r="AE124" s="2">
        <f t="shared" si="49"/>
        <v>14.663579826811741</v>
      </c>
      <c r="AF124" s="1">
        <f t="shared" si="39"/>
        <v>1.0230428237862707E-5</v>
      </c>
      <c r="AG124" s="19">
        <f t="shared" si="40"/>
        <v>4.2598428594192098E-10</v>
      </c>
      <c r="AH124" s="19">
        <f t="shared" si="50"/>
        <v>0.53322149534756136</v>
      </c>
      <c r="AI124" s="19">
        <f t="shared" si="51"/>
        <v>0.999999994667785</v>
      </c>
      <c r="AJ124" s="19">
        <f t="shared" si="41"/>
        <v>4.888602823279806E-8</v>
      </c>
      <c r="AK124" s="19">
        <f t="shared" si="42"/>
        <v>2.0040085190839142E-6</v>
      </c>
      <c r="AL124" s="19">
        <f t="shared" si="52"/>
        <v>498999.32851066632</v>
      </c>
      <c r="AM124" s="19">
        <f t="shared" si="53"/>
        <v>0.49899932851066631</v>
      </c>
      <c r="AO124" t="str">
        <f t="shared" si="54"/>
        <v>875759.078116565-329856.2038419i</v>
      </c>
      <c r="AP124">
        <f t="shared" si="55"/>
        <v>-20.638971527699507</v>
      </c>
      <c r="AQ124" t="str">
        <f t="shared" si="56"/>
        <v>1.00500741542981+0.0238746513511951i</v>
      </c>
      <c r="AR124">
        <f t="shared" si="57"/>
        <v>1.3608452093174583</v>
      </c>
      <c r="AS124">
        <f t="shared" si="58"/>
        <v>158.00018326298303</v>
      </c>
    </row>
    <row r="125" spans="13:45" x14ac:dyDescent="0.25">
      <c r="M125">
        <v>122</v>
      </c>
      <c r="N125" s="1">
        <f t="shared" si="43"/>
        <v>157.03628043335513</v>
      </c>
      <c r="O125" s="2">
        <f t="shared" si="31"/>
        <v>930835.87546746666</v>
      </c>
      <c r="P125" s="2">
        <f t="shared" si="30"/>
        <v>119.37746226275596</v>
      </c>
      <c r="Q125" s="1">
        <f t="shared" si="32"/>
        <v>1.0053169177815082</v>
      </c>
      <c r="R125">
        <f t="shared" si="44"/>
        <v>4.6059821144106214E-2</v>
      </c>
      <c r="S125" s="1">
        <f t="shared" si="45"/>
        <v>1.0053158320251034</v>
      </c>
      <c r="T125" s="1">
        <f t="shared" si="46"/>
        <v>4.6050440256117917E-2</v>
      </c>
      <c r="U125" s="2">
        <f t="shared" si="33"/>
        <v>0.99999972728239572</v>
      </c>
      <c r="V125" s="16">
        <f t="shared" si="34"/>
        <v>8.6630422398956819E-15</v>
      </c>
      <c r="W125" s="1">
        <f t="shared" si="35"/>
        <v>5.4999985000531768E-15</v>
      </c>
      <c r="X125">
        <f t="shared" si="36"/>
        <v>1.3942736243916039E-14</v>
      </c>
      <c r="Y125">
        <f t="shared" si="37"/>
        <v>1.2868562844231745E-14</v>
      </c>
      <c r="Z125">
        <f t="shared" si="38"/>
        <v>1.8217122342586744E-13</v>
      </c>
      <c r="AA125">
        <f t="shared" si="47"/>
        <v>1.8344386806996702E-13</v>
      </c>
      <c r="AB125" s="1">
        <f t="shared" si="59"/>
        <v>4.6319390753968383E-13</v>
      </c>
      <c r="AC125" s="1">
        <f>SUM($AB$3:AB125)</f>
        <v>2.0965054103657335E-11</v>
      </c>
      <c r="AD125" s="1">
        <f t="shared" si="48"/>
        <v>3.4941756839428892E-11</v>
      </c>
      <c r="AE125" s="2">
        <f t="shared" si="49"/>
        <v>14.566552628766104</v>
      </c>
      <c r="AF125" s="1">
        <f t="shared" si="39"/>
        <v>1.0461561997725009E-5</v>
      </c>
      <c r="AG125" s="19">
        <f t="shared" si="40"/>
        <v>4.44010748561139E-10</v>
      </c>
      <c r="AH125" s="19">
        <f t="shared" si="50"/>
        <v>0.53607659617539727</v>
      </c>
      <c r="AI125" s="19">
        <f t="shared" si="51"/>
        <v>0.99999999463923417</v>
      </c>
      <c r="AJ125" s="19">
        <f t="shared" si="41"/>
        <v>5.0869865366537313E-8</v>
      </c>
      <c r="AK125" s="19">
        <f t="shared" si="42"/>
        <v>2.004008562560478E-6</v>
      </c>
      <c r="AL125" s="19">
        <f t="shared" si="52"/>
        <v>498999.31422953587</v>
      </c>
      <c r="AM125" s="19">
        <f t="shared" si="53"/>
        <v>0.49899931422953586</v>
      </c>
      <c r="AO125" t="str">
        <f t="shared" si="54"/>
        <v>866455.427057285-340162.343565926i</v>
      </c>
      <c r="AP125">
        <f t="shared" si="55"/>
        <v>-21.434510226943232</v>
      </c>
      <c r="AQ125" t="str">
        <f t="shared" si="56"/>
        <v>1.00500887744201+0.0248849641442904i</v>
      </c>
      <c r="AR125">
        <f t="shared" si="57"/>
        <v>1.4184075079206739</v>
      </c>
      <c r="AS125">
        <f t="shared" si="58"/>
        <v>157.14708226513608</v>
      </c>
    </row>
    <row r="126" spans="13:45" x14ac:dyDescent="0.25">
      <c r="M126">
        <v>123</v>
      </c>
      <c r="N126" s="1">
        <f t="shared" si="43"/>
        <v>163.68165214278076</v>
      </c>
      <c r="O126" s="2">
        <f t="shared" si="31"/>
        <v>925510.22988261364</v>
      </c>
      <c r="P126" s="2">
        <f t="shared" si="30"/>
        <v>119.32762446949356</v>
      </c>
      <c r="Q126" s="1">
        <f t="shared" si="32"/>
        <v>1.0053451237359208</v>
      </c>
      <c r="R126">
        <f t="shared" si="44"/>
        <v>4.6303515809963537E-2</v>
      </c>
      <c r="S126" s="1">
        <f t="shared" si="45"/>
        <v>1.0053440316704987</v>
      </c>
      <c r="T126" s="1">
        <f t="shared" si="46"/>
        <v>4.6294080677030794E-2</v>
      </c>
      <c r="U126" s="2">
        <f t="shared" si="33"/>
        <v>0.99999970371261782</v>
      </c>
      <c r="V126" s="16">
        <f t="shared" si="34"/>
        <v>8.6632852428519922E-15</v>
      </c>
      <c r="W126" s="1">
        <f t="shared" si="35"/>
        <v>5.4999983704193984E-15</v>
      </c>
      <c r="X126">
        <f t="shared" si="36"/>
        <v>1.3942735915288754E-14</v>
      </c>
      <c r="Y126">
        <f t="shared" si="37"/>
        <v>1.2868562540922494E-14</v>
      </c>
      <c r="Z126">
        <f t="shared" si="38"/>
        <v>1.82171219132131E-13</v>
      </c>
      <c r="AA126">
        <f t="shared" si="47"/>
        <v>1.8344387523172759E-13</v>
      </c>
      <c r="AB126" s="1">
        <f t="shared" si="59"/>
        <v>4.7289296728214197E-13</v>
      </c>
      <c r="AC126" s="1">
        <f>SUM($AB$3:AB126)</f>
        <v>2.1437947070939478E-11</v>
      </c>
      <c r="AD126" s="1">
        <f t="shared" si="48"/>
        <v>3.5729911784899129E-11</v>
      </c>
      <c r="AE126" s="2">
        <f t="shared" si="49"/>
        <v>14.469680560443784</v>
      </c>
      <c r="AF126" s="1">
        <f t="shared" si="39"/>
        <v>1.0697535588398799E-5</v>
      </c>
      <c r="AG126" s="19">
        <f t="shared" si="40"/>
        <v>4.6280004869072122E-10</v>
      </c>
      <c r="AH126" s="19">
        <f t="shared" si="50"/>
        <v>0.5391613152996253</v>
      </c>
      <c r="AI126" s="19">
        <f t="shared" si="51"/>
        <v>0.99999999460838696</v>
      </c>
      <c r="AJ126" s="19">
        <f t="shared" si="41"/>
        <v>5.294096930995974E-8</v>
      </c>
      <c r="AK126" s="19">
        <f t="shared" si="42"/>
        <v>2.0040086097945296E-6</v>
      </c>
      <c r="AL126" s="19">
        <f t="shared" si="52"/>
        <v>498999.29874798312</v>
      </c>
      <c r="AM126" s="19">
        <f t="shared" si="53"/>
        <v>0.4989992987479831</v>
      </c>
      <c r="AO126" t="str">
        <f t="shared" si="54"/>
        <v>856569.185617369-350511.648691118i</v>
      </c>
      <c r="AP126">
        <f t="shared" si="55"/>
        <v>-22.254580528281103</v>
      </c>
      <c r="AQ126" t="str">
        <f t="shared" si="56"/>
        <v>1.00501046580938+0.0259380306347137i</v>
      </c>
      <c r="AR126">
        <f t="shared" si="57"/>
        <v>1.4784023640329831</v>
      </c>
      <c r="AS126">
        <f t="shared" si="58"/>
        <v>156.26701710768592</v>
      </c>
    </row>
    <row r="127" spans="13:45" x14ac:dyDescent="0.25">
      <c r="M127">
        <v>124</v>
      </c>
      <c r="N127" s="1">
        <f t="shared" si="43"/>
        <v>170.6082389003123</v>
      </c>
      <c r="O127" s="2">
        <f t="shared" si="31"/>
        <v>919826.65865131526</v>
      </c>
      <c r="P127" s="2">
        <f t="shared" si="30"/>
        <v>119.27411984508186</v>
      </c>
      <c r="Q127" s="1">
        <f t="shared" si="32"/>
        <v>1.0053757665076661</v>
      </c>
      <c r="R127">
        <f t="shared" si="44"/>
        <v>4.656825641607816E-2</v>
      </c>
      <c r="S127" s="1">
        <f t="shared" si="45"/>
        <v>1.0053746676274395</v>
      </c>
      <c r="T127" s="1">
        <f t="shared" si="46"/>
        <v>4.6558762694518703E-2</v>
      </c>
      <c r="U127" s="2">
        <f t="shared" si="33"/>
        <v>0.99999967810580837</v>
      </c>
      <c r="V127" s="16">
        <f t="shared" si="34"/>
        <v>8.6635492400761324E-15</v>
      </c>
      <c r="W127" s="1">
        <f t="shared" si="35"/>
        <v>5.4999982295819461E-15</v>
      </c>
      <c r="X127">
        <f t="shared" si="36"/>
        <v>1.3942735558259665E-14</v>
      </c>
      <c r="Y127">
        <f t="shared" si="37"/>
        <v>1.2868562211399567E-14</v>
      </c>
      <c r="Z127">
        <f t="shared" si="38"/>
        <v>1.8217121446730592E-13</v>
      </c>
      <c r="AA127">
        <f t="shared" si="47"/>
        <v>1.8344388301246248E-13</v>
      </c>
      <c r="AB127" s="1">
        <f t="shared" si="59"/>
        <v>4.8279512234368035E-13</v>
      </c>
      <c r="AC127" s="1">
        <f>SUM($AB$3:AB127)</f>
        <v>2.1920742193283157E-11</v>
      </c>
      <c r="AD127" s="1">
        <f t="shared" si="48"/>
        <v>3.6534570322138598E-11</v>
      </c>
      <c r="AE127" s="2">
        <f t="shared" si="49"/>
        <v>14.372959959640774</v>
      </c>
      <c r="AF127" s="1">
        <f t="shared" si="39"/>
        <v>1.0938450354448294E-5</v>
      </c>
      <c r="AG127" s="19">
        <f t="shared" si="40"/>
        <v>4.8238446749273522E-10</v>
      </c>
      <c r="AH127" s="19">
        <f t="shared" si="50"/>
        <v>0.54249275345325731</v>
      </c>
      <c r="AI127" s="19">
        <f t="shared" si="51"/>
        <v>0.9999999945750726</v>
      </c>
      <c r="AJ127" s="19">
        <f t="shared" si="41"/>
        <v>5.5102913093713809E-8</v>
      </c>
      <c r="AK127" s="19">
        <f t="shared" si="42"/>
        <v>2.0040086611108128E-6</v>
      </c>
      <c r="AL127" s="19">
        <f t="shared" si="52"/>
        <v>498999.28196549346</v>
      </c>
      <c r="AM127" s="19">
        <f t="shared" si="53"/>
        <v>0.49899928196549348</v>
      </c>
      <c r="AO127" t="str">
        <f t="shared" si="54"/>
        <v>846081.081965643-360871.008402573i</v>
      </c>
      <c r="AP127">
        <f t="shared" si="55"/>
        <v>-23.099246242709459</v>
      </c>
      <c r="AQ127" t="str">
        <f t="shared" si="56"/>
        <v>1.00501219145223+0.0270356600301051i</v>
      </c>
      <c r="AR127">
        <f t="shared" si="57"/>
        <v>1.5409322766341924</v>
      </c>
      <c r="AS127">
        <f t="shared" si="58"/>
        <v>155.35982148065636</v>
      </c>
    </row>
    <row r="128" spans="13:45" x14ac:dyDescent="0.25">
      <c r="M128">
        <v>125</v>
      </c>
      <c r="N128" s="1">
        <f t="shared" si="43"/>
        <v>177.82794100389225</v>
      </c>
      <c r="O128" s="2">
        <f t="shared" si="31"/>
        <v>913769.01387645875</v>
      </c>
      <c r="P128" s="2">
        <f t="shared" si="30"/>
        <v>119.2167285388141</v>
      </c>
      <c r="Q128" s="1">
        <f t="shared" si="32"/>
        <v>1.005409056538014</v>
      </c>
      <c r="R128">
        <f t="shared" si="44"/>
        <v>4.6855859073868494E-2</v>
      </c>
      <c r="S128" s="1">
        <f t="shared" si="45"/>
        <v>1.005407950299738</v>
      </c>
      <c r="T128" s="1">
        <f t="shared" si="46"/>
        <v>4.6846302099219007E-2</v>
      </c>
      <c r="U128" s="2">
        <f t="shared" si="33"/>
        <v>0.99999965028591642</v>
      </c>
      <c r="V128" s="16">
        <f t="shared" si="34"/>
        <v>8.6638360446670809E-15</v>
      </c>
      <c r="W128" s="1">
        <f t="shared" si="35"/>
        <v>5.4999980765725404E-15</v>
      </c>
      <c r="X128">
        <f t="shared" si="36"/>
        <v>1.3942735170374144E-14</v>
      </c>
      <c r="Y128">
        <f t="shared" si="37"/>
        <v>1.2868561853397441E-14</v>
      </c>
      <c r="Z128">
        <f t="shared" si="38"/>
        <v>1.8217120939932078E-13</v>
      </c>
      <c r="AA128">
        <f t="shared" si="47"/>
        <v>1.834438914656693E-13</v>
      </c>
      <c r="AB128" s="1">
        <f t="shared" si="59"/>
        <v>4.9290462565548923E-13</v>
      </c>
      <c r="AC128" s="1">
        <f>SUM($AB$3:AB128)</f>
        <v>2.2413646818938644E-11</v>
      </c>
      <c r="AD128" s="1">
        <f t="shared" si="48"/>
        <v>3.7356078031564409E-11</v>
      </c>
      <c r="AE128" s="2">
        <f t="shared" si="49"/>
        <v>14.276387260891541</v>
      </c>
      <c r="AF128" s="1">
        <f t="shared" si="39"/>
        <v>1.1184409762650384E-5</v>
      </c>
      <c r="AG128" s="19">
        <f t="shared" si="40"/>
        <v>5.0279765219155634E-10</v>
      </c>
      <c r="AH128" s="19">
        <f t="shared" si="50"/>
        <v>0.54608907906571469</v>
      </c>
      <c r="AI128" s="19">
        <f t="shared" si="51"/>
        <v>0.99999999453910915</v>
      </c>
      <c r="AJ128" s="19">
        <f t="shared" si="41"/>
        <v>5.7359424189495776E-8</v>
      </c>
      <c r="AK128" s="19">
        <f t="shared" si="42"/>
        <v>2.0040087168621365E-6</v>
      </c>
      <c r="AL128" s="19">
        <f t="shared" si="52"/>
        <v>498999.2637732618</v>
      </c>
      <c r="AM128" s="19">
        <f t="shared" si="53"/>
        <v>0.49899926377326181</v>
      </c>
      <c r="AO128" t="str">
        <f t="shared" si="54"/>
        <v>834973.810720756-371204.183881614i</v>
      </c>
      <c r="AP128">
        <f t="shared" si="55"/>
        <v>-23.968488835318801</v>
      </c>
      <c r="AQ128" t="str">
        <f t="shared" si="56"/>
        <v>1.00501406623463+0.0281797380966152i</v>
      </c>
      <c r="AR128">
        <f t="shared" si="57"/>
        <v>1.6061040239594453</v>
      </c>
      <c r="AS128">
        <f t="shared" si="58"/>
        <v>154.42540714072177</v>
      </c>
    </row>
    <row r="129" spans="13:45" x14ac:dyDescent="0.25">
      <c r="M129">
        <v>126</v>
      </c>
      <c r="N129" s="1">
        <f t="shared" si="43"/>
        <v>185.35316234148115</v>
      </c>
      <c r="O129" s="2">
        <f t="shared" si="31"/>
        <v>907321.58843233518</v>
      </c>
      <c r="P129" s="2">
        <f t="shared" si="30"/>
        <v>119.15522488844813</v>
      </c>
      <c r="Q129" s="1">
        <f t="shared" si="32"/>
        <v>1.0054452224265633</v>
      </c>
      <c r="R129">
        <f t="shared" si="44"/>
        <v>4.7168296349827762E-2</v>
      </c>
      <c r="S129" s="1">
        <f t="shared" si="45"/>
        <v>1.0054441082472161</v>
      </c>
      <c r="T129" s="1">
        <f t="shared" si="46"/>
        <v>4.7158671117151434E-2</v>
      </c>
      <c r="U129" s="2">
        <f t="shared" si="33"/>
        <v>0.99999962006167575</v>
      </c>
      <c r="V129" s="16">
        <f t="shared" si="34"/>
        <v>8.664147626178416E-15</v>
      </c>
      <c r="W129" s="1">
        <f t="shared" si="35"/>
        <v>5.4999979103392171E-15</v>
      </c>
      <c r="X129">
        <f t="shared" si="36"/>
        <v>1.3942734748965414E-14</v>
      </c>
      <c r="Y129">
        <f t="shared" si="37"/>
        <v>1.2868561464454795E-14</v>
      </c>
      <c r="Z129">
        <f t="shared" si="38"/>
        <v>1.8217120389333238E-13</v>
      </c>
      <c r="AA129">
        <f t="shared" si="47"/>
        <v>1.8344390064946964E-13</v>
      </c>
      <c r="AB129" s="1">
        <f t="shared" si="59"/>
        <v>5.0322581922696997E-13</v>
      </c>
      <c r="AC129" s="1">
        <f>SUM($AB$3:AB129)</f>
        <v>2.2916872638165614E-11</v>
      </c>
      <c r="AD129" s="1">
        <f t="shared" si="48"/>
        <v>3.8194787730276026E-11</v>
      </c>
      <c r="AE129" s="2">
        <f t="shared" si="49"/>
        <v>14.179958992460923</v>
      </c>
      <c r="AF129" s="1">
        <f t="shared" si="39"/>
        <v>1.1435519446444642E-5</v>
      </c>
      <c r="AG129" s="19">
        <f t="shared" si="40"/>
        <v>5.2407467388185072E-10</v>
      </c>
      <c r="AH129" s="19">
        <f t="shared" si="50"/>
        <v>0.54996956609348824</v>
      </c>
      <c r="AI129" s="19">
        <f t="shared" si="51"/>
        <v>0.9999999945003043</v>
      </c>
      <c r="AJ129" s="19">
        <f t="shared" si="41"/>
        <v>5.9714391086979196E-8</v>
      </c>
      <c r="AK129" s="19">
        <f t="shared" si="42"/>
        <v>2.0040087774318006E-6</v>
      </c>
      <c r="AL129" s="19">
        <f t="shared" si="52"/>
        <v>498999.24405352707</v>
      </c>
      <c r="AM129" s="19">
        <f t="shared" si="53"/>
        <v>0.49899924405352708</v>
      </c>
      <c r="AO129" t="str">
        <f t="shared" si="54"/>
        <v>823232.464835376-381471.851748523i</v>
      </c>
      <c r="AP129">
        <f t="shared" si="55"/>
        <v>-24.862200037823815</v>
      </c>
      <c r="AQ129" t="str">
        <f t="shared" si="56"/>
        <v>1.00501610304603+0.0293722303983331i</v>
      </c>
      <c r="AR129">
        <f t="shared" si="57"/>
        <v>1.6740288368979659</v>
      </c>
      <c r="AS129">
        <f t="shared" si="58"/>
        <v>153.46377112527821</v>
      </c>
    </row>
    <row r="130" spans="13:45" x14ac:dyDescent="0.25">
      <c r="M130">
        <v>127</v>
      </c>
      <c r="N130" s="1">
        <f t="shared" si="43"/>
        <v>193.19683170169245</v>
      </c>
      <c r="O130" s="2">
        <f t="shared" si="31"/>
        <v>900469.31526679394</v>
      </c>
      <c r="P130" s="2">
        <f t="shared" ref="P130:P193" si="60">20*LOG10(O130)</f>
        <v>119.08937836449113</v>
      </c>
      <c r="Q130" s="1">
        <f t="shared" si="32"/>
        <v>1.0054845124952889</v>
      </c>
      <c r="R130">
        <f t="shared" si="44"/>
        <v>4.7507710696276108E-2</v>
      </c>
      <c r="S130" s="1">
        <f t="shared" si="45"/>
        <v>1.0054833897496731</v>
      </c>
      <c r="T130" s="1">
        <f t="shared" si="46"/>
        <v>4.7498011839820296E-2</v>
      </c>
      <c r="U130" s="2">
        <f t="shared" si="33"/>
        <v>0.99999958722528925</v>
      </c>
      <c r="V130" s="16">
        <f t="shared" si="34"/>
        <v>8.6644861240953789E-15</v>
      </c>
      <c r="W130" s="1">
        <f t="shared" si="35"/>
        <v>5.4999977297390912E-15</v>
      </c>
      <c r="X130">
        <f t="shared" si="36"/>
        <v>1.3942734291136212E-14</v>
      </c>
      <c r="Y130">
        <f t="shared" si="37"/>
        <v>1.2868561041897577E-14</v>
      </c>
      <c r="Z130">
        <f t="shared" si="38"/>
        <v>1.8217119791148604E-13</v>
      </c>
      <c r="AA130">
        <f t="shared" si="47"/>
        <v>1.8344391062700842E-13</v>
      </c>
      <c r="AB130" s="1">
        <f t="shared" si="59"/>
        <v>5.137631360136021E-13</v>
      </c>
      <c r="AC130" s="1">
        <f>SUM($AB$3:AB130)</f>
        <v>2.3430635774179217E-11</v>
      </c>
      <c r="AD130" s="1">
        <f t="shared" si="48"/>
        <v>3.9051059623632028E-11</v>
      </c>
      <c r="AE130" s="2">
        <f t="shared" si="49"/>
        <v>14.083671773448685</v>
      </c>
      <c r="AF130" s="1">
        <f t="shared" si="39"/>
        <v>1.1691887251315429E-5</v>
      </c>
      <c r="AG130" s="19">
        <f t="shared" si="40"/>
        <v>5.462520877828512E-10</v>
      </c>
      <c r="AH130" s="19">
        <f t="shared" si="50"/>
        <v>0.5541546294355334</v>
      </c>
      <c r="AI130" s="19">
        <f t="shared" si="51"/>
        <v>0.99999999445845367</v>
      </c>
      <c r="AJ130" s="19">
        <f t="shared" si="41"/>
        <v>6.217187013022278E-8</v>
      </c>
      <c r="AK130" s="19">
        <f t="shared" si="42"/>
        <v>2.0040088432362343E-6</v>
      </c>
      <c r="AL130" s="19">
        <f t="shared" si="52"/>
        <v>498999.2226788546</v>
      </c>
      <c r="AM130" s="19">
        <f t="shared" si="53"/>
        <v>0.4989992226788546</v>
      </c>
      <c r="AO130" t="str">
        <f t="shared" si="54"/>
        <v>810844.987737049-391631.706579988i</v>
      </c>
      <c r="AP130">
        <f t="shared" si="55"/>
        <v>-25.780174632923075</v>
      </c>
      <c r="AQ130" t="str">
        <f t="shared" si="56"/>
        <v>1.00501831588984+0.0306151856737535i</v>
      </c>
      <c r="AR130">
        <f t="shared" si="57"/>
        <v>1.7448225787168947</v>
      </c>
      <c r="AS130">
        <f t="shared" si="58"/>
        <v>152.47500278836003</v>
      </c>
    </row>
    <row r="131" spans="13:45" x14ac:dyDescent="0.25">
      <c r="M131">
        <v>128</v>
      </c>
      <c r="N131" s="1">
        <f t="shared" si="43"/>
        <v>201.37242498623891</v>
      </c>
      <c r="O131" s="2">
        <f t="shared" ref="O131:O194" si="61">IMABS(IMDIV($D$55,COMPLEX(1,N131/$D$46)))</f>
        <v>893197.98362067319</v>
      </c>
      <c r="P131" s="2">
        <f t="shared" si="60"/>
        <v>119.01895467976132</v>
      </c>
      <c r="Q131" s="1">
        <f t="shared" ref="Q131:Q194" si="62">IMABS(IMDIV(IMSUM(COMPLEX($D$39,$D$39*$D$52*$D$53*2*PI()*N131),COMPLEX($D$52,$D$39*$D$52*$D$40*2*PI()*N131)),COMPLEX($D$52,$D$39*$D$52*$D$40*2*PI()*N131)))</f>
        <v>1.005527196486889</v>
      </c>
      <c r="R131">
        <f t="shared" si="44"/>
        <v>4.7876429027204265E-2</v>
      </c>
      <c r="S131" s="1">
        <f t="shared" si="45"/>
        <v>1.0055260645051525</v>
      </c>
      <c r="T131" s="1">
        <f t="shared" si="46"/>
        <v>4.7866650799419992E-2</v>
      </c>
      <c r="U131" s="2">
        <f t="shared" ref="U131:U194" si="63">IMABS(IMDIV(1,COMPLEX(1,2*PI()*N131*$D$39*$D$40)))</f>
        <v>0.99999955155100206</v>
      </c>
      <c r="V131" s="16">
        <f t="shared" ref="V131:V194" si="64">$D$90*S131</f>
        <v>8.6648538624692495E-15</v>
      </c>
      <c r="W131" s="1">
        <f t="shared" ref="W131:W194" si="65">$D$89*U131</f>
        <v>5.4999975335305114E-15</v>
      </c>
      <c r="X131">
        <f t="shared" ref="X131:X194" si="66">$D$86*U131</f>
        <v>1.39427337937389E-14</v>
      </c>
      <c r="Y131">
        <f t="shared" ref="Y131:Y194" si="67">$D$87*U131</f>
        <v>1.2868560582820645E-14</v>
      </c>
      <c r="Z131">
        <f t="shared" ref="Z131:Z194" si="68">$D$88*U131</f>
        <v>1.8217119141265573E-13</v>
      </c>
      <c r="AA131">
        <f t="shared" si="47"/>
        <v>1.8344392146688872E-13</v>
      </c>
      <c r="AB131" s="1">
        <f t="shared" si="59"/>
        <v>5.2452110182422931E-13</v>
      </c>
      <c r="AC131" s="1">
        <f>SUM($AB$3:AB131)</f>
        <v>2.3955156876003445E-11</v>
      </c>
      <c r="AD131" s="1">
        <f t="shared" si="48"/>
        <v>3.9925261460005746E-11</v>
      </c>
      <c r="AE131" s="2">
        <f t="shared" si="49"/>
        <v>13.987522311001639</v>
      </c>
      <c r="AF131" s="1">
        <f t="shared" ref="AF131:AF194" si="69">AC131*$D$39</f>
        <v>1.1953623281125719E-5</v>
      </c>
      <c r="AG131" s="19">
        <f t="shared" ref="AG131:AG194" si="70">IMABS(COMPLEX(1,2*PI()*N131*$D$32*$D$33))/$D$32</f>
        <v>5.6936799604244933E-10</v>
      </c>
      <c r="AH131" s="19">
        <f t="shared" si="50"/>
        <v>0.55866585745818742</v>
      </c>
      <c r="AI131" s="19">
        <f t="shared" si="51"/>
        <v>0.99999999441334142</v>
      </c>
      <c r="AJ131" s="19">
        <f t="shared" ref="AJ131:AJ194" si="71">IMABS(COMPLEX(1,2*PI()*N131*$D$53*$D$52))/$D$52</f>
        <v>6.4736092626785304E-8</v>
      </c>
      <c r="AK131" s="19">
        <f t="shared" ref="AK131:AK194" si="72">IMABS(COMPLEX(1,2*PI()*N131*$D$39*$D$40))/$D$39</f>
        <v>2.0040089147278543E-6</v>
      </c>
      <c r="AL131" s="19">
        <f t="shared" si="52"/>
        <v>498999.19951136468</v>
      </c>
      <c r="AM131" s="19">
        <f t="shared" si="53"/>
        <v>0.49899919951136468</v>
      </c>
      <c r="AO131" t="str">
        <f t="shared" si="54"/>
        <v>797802.637944036-401638.629658022i</v>
      </c>
      <c r="AP131">
        <f t="shared" si="55"/>
        <v>-26.722103559403834</v>
      </c>
      <c r="AQ131" t="str">
        <f t="shared" si="56"/>
        <v>1.00502071997974+0.0319107393550787i</v>
      </c>
      <c r="AR131">
        <f t="shared" si="57"/>
        <v>1.8186059312448468</v>
      </c>
      <c r="AS131">
        <f t="shared" si="58"/>
        <v>151.45929050935132</v>
      </c>
    </row>
    <row r="132" spans="13:45" x14ac:dyDescent="0.25">
      <c r="M132">
        <v>129</v>
      </c>
      <c r="N132" s="1">
        <f t="shared" ref="N132:N195" si="73">$D$7*POWER($D$8/$D$7,M132/$D$9)</f>
        <v>209.89398836235233</v>
      </c>
      <c r="O132" s="2">
        <f t="shared" si="61"/>
        <v>885494.47005924163</v>
      </c>
      <c r="P132" s="2">
        <f t="shared" si="60"/>
        <v>118.94371706703782</v>
      </c>
      <c r="Q132" s="1">
        <f t="shared" si="62"/>
        <v>1.0055735674087054</v>
      </c>
      <c r="R132">
        <f t="shared" ref="R132:R195" si="74">20*LOG10(Q132)</f>
        <v>4.8276978533837098E-2</v>
      </c>
      <c r="S132" s="1">
        <f t="shared" ref="S132:S195" si="75">O132/(1+O132/Q132)</f>
        <v>1.0055724254737919</v>
      </c>
      <c r="T132" s="1">
        <f t="shared" ref="T132:T195" si="76">20*LOG10(S132)</f>
        <v>4.8267114783848014E-2</v>
      </c>
      <c r="U132" s="2">
        <f t="shared" si="63"/>
        <v>0.99999951279354593</v>
      </c>
      <c r="V132" s="16">
        <f t="shared" si="64"/>
        <v>8.6652533658062233E-15</v>
      </c>
      <c r="W132" s="1">
        <f t="shared" si="65"/>
        <v>5.4999973203645026E-15</v>
      </c>
      <c r="X132">
        <f t="shared" si="66"/>
        <v>1.3942733253353764E-14</v>
      </c>
      <c r="Y132">
        <f t="shared" si="67"/>
        <v>1.2868560084067749E-14</v>
      </c>
      <c r="Z132">
        <f t="shared" si="68"/>
        <v>1.8217118435216062E-13</v>
      </c>
      <c r="AA132">
        <f t="shared" ref="AA132:AA195" si="77">SQRT(V132^2+W132^2+X132^2+Y132^2+Z132^2)</f>
        <v>1.8344393324364247E-13</v>
      </c>
      <c r="AB132" s="1">
        <f t="shared" si="59"/>
        <v>5.3550433726857176E-13</v>
      </c>
      <c r="AC132" s="1">
        <f>SUM($AB$3:AB132)</f>
        <v>2.4490661213272017E-11</v>
      </c>
      <c r="AD132" s="1">
        <f t="shared" ref="AD132:AD195" si="78">AC132/$D$20</f>
        <v>4.0817768688786697E-11</v>
      </c>
      <c r="AE132" s="2">
        <f t="shared" ref="AE132:AE195" si="79">10*LOG10($D$11/AD132)</f>
        <v>13.891507397628541</v>
      </c>
      <c r="AF132" s="1">
        <f t="shared" si="69"/>
        <v>1.2220839945422736E-5</v>
      </c>
      <c r="AG132" s="19">
        <f t="shared" si="70"/>
        <v>5.9346211319900907E-10</v>
      </c>
      <c r="AH132" s="19">
        <f t="shared" ref="AH132:AH195" si="80">1/(AG132+(1+O132)*AK132)</f>
        <v>0.56352604117072891</v>
      </c>
      <c r="AI132" s="19">
        <f t="shared" ref="AI132:AI195" si="81">$D$21/($D$21+AH132)</f>
        <v>0.99999999436473974</v>
      </c>
      <c r="AJ132" s="19">
        <f t="shared" si="71"/>
        <v>6.7411472243153618E-8</v>
      </c>
      <c r="AK132" s="19">
        <f t="shared" si="72"/>
        <v>2.0040089923981798E-6</v>
      </c>
      <c r="AL132" s="19">
        <f t="shared" ref="AL132:AL195" si="82">O132/(AJ132+((1+O132)*AK132))</f>
        <v>498999.17440189741</v>
      </c>
      <c r="AM132" s="19">
        <f t="shared" ref="AM132:AM195" si="83">AL132/1000000</f>
        <v>0.49899917440189739</v>
      </c>
      <c r="AO132" t="str">
        <f t="shared" ref="AO132:AO195" si="84">IMDIV($D$55,COMPLEX(1,N132/$D$46))</f>
        <v>784100.456505497-411444.9302317i</v>
      </c>
      <c r="AP132">
        <f t="shared" ref="AP132:AP195" si="85">DEGREES(ATAN(IMAGINARY(AO132)/IMREAL(AO132)))</f>
        <v>-27.687567502945683</v>
      </c>
      <c r="AQ132" t="str">
        <f t="shared" ref="AQ132:AQ195" si="86">IMDIV(IMSUM(COMPLEX($D$39,$D$39*$D$52*$D$53*2*PI()*N132),COMPLEX($D$52,$D$39*$D$52*$D$40*2*PI()*N132)),COMPLEX($D$52,$D$39*$D$52*$D$40*2*PI()*N132))</f>
        <v>1.00502333184422+0.0332611172363914i</v>
      </c>
      <c r="AR132">
        <f t="shared" ref="AR132:AR195" si="87">DEGREES(ATAN(IMAGINARY(AQ132)/IMREAL(AQ132)))</f>
        <v>1.8955045876384917</v>
      </c>
      <c r="AS132">
        <f t="shared" ref="AS132:AS195" si="88">360-180+AP132-AR132</f>
        <v>150.41692790941582</v>
      </c>
    </row>
    <row r="133" spans="13:45" x14ac:dyDescent="0.25">
      <c r="M133">
        <v>130</v>
      </c>
      <c r="N133" s="1">
        <f t="shared" si="73"/>
        <v>218.77616239495524</v>
      </c>
      <c r="O133" s="2">
        <f t="shared" si="61"/>
        <v>877346.9814041045</v>
      </c>
      <c r="P133" s="2">
        <f t="shared" si="60"/>
        <v>118.86342772380047</v>
      </c>
      <c r="Q133" s="1">
        <f t="shared" si="62"/>
        <v>1.0056239435347825</v>
      </c>
      <c r="R133">
        <f t="shared" si="74"/>
        <v>4.8712103845209229E-2</v>
      </c>
      <c r="S133" s="1">
        <f t="shared" si="75"/>
        <v>1.0056227908798145</v>
      </c>
      <c r="T133" s="1">
        <f t="shared" si="76"/>
        <v>4.8702147996758829E-2</v>
      </c>
      <c r="U133" s="2">
        <f t="shared" si="63"/>
        <v>0.99999947068645745</v>
      </c>
      <c r="V133" s="16">
        <f t="shared" si="64"/>
        <v>8.6656873763190436E-15</v>
      </c>
      <c r="W133" s="1">
        <f t="shared" si="65"/>
        <v>5.4999970887755159E-15</v>
      </c>
      <c r="X133">
        <f t="shared" si="66"/>
        <v>1.3942732666265575E-14</v>
      </c>
      <c r="Y133">
        <f t="shared" si="67"/>
        <v>1.2868559542209887E-14</v>
      </c>
      <c r="Z133">
        <f t="shared" si="68"/>
        <v>1.821711766814587E-13</v>
      </c>
      <c r="AA133">
        <f t="shared" si="77"/>
        <v>1.8344394603824414E-13</v>
      </c>
      <c r="AB133" s="1">
        <f t="shared" ref="AB133:AB196" si="89">AA133*SQRT(N133-N132)</f>
        <v>5.4671755974592742E-13</v>
      </c>
      <c r="AC133" s="1">
        <f>SUM($AB$3:AB133)</f>
        <v>2.5037378773017944E-11</v>
      </c>
      <c r="AD133" s="1">
        <f t="shared" si="78"/>
        <v>4.1728964621696577E-11</v>
      </c>
      <c r="AE133" s="2">
        <f t="shared" si="79"/>
        <v>13.795623908613148</v>
      </c>
      <c r="AF133" s="1">
        <f t="shared" si="69"/>
        <v>1.2493652007735954E-5</v>
      </c>
      <c r="AG133" s="19">
        <f t="shared" si="70"/>
        <v>6.1857583441336145E-10</v>
      </c>
      <c r="AH133" s="19">
        <f t="shared" si="80"/>
        <v>0.56875919962611232</v>
      </c>
      <c r="AI133" s="19">
        <f t="shared" si="81"/>
        <v>0.99999999431240805</v>
      </c>
      <c r="AJ133" s="19">
        <f t="shared" si="71"/>
        <v>7.0202612700496094E-8</v>
      </c>
      <c r="AK133" s="19">
        <f t="shared" si="72"/>
        <v>2.004009076781208E-6</v>
      </c>
      <c r="AL133" s="19">
        <f t="shared" si="82"/>
        <v>498999.14718911395</v>
      </c>
      <c r="AM133" s="19">
        <f t="shared" si="83"/>
        <v>0.49899914718911398</v>
      </c>
      <c r="AO133" t="str">
        <f t="shared" si="84"/>
        <v>769737.725778894-421000.664241317i</v>
      </c>
      <c r="AP133">
        <f t="shared" si="85"/>
        <v>-28.676031151010061</v>
      </c>
      <c r="AQ133" t="str">
        <f t="shared" si="86"/>
        <v>1.00502616944025+0.0346686392969923i</v>
      </c>
      <c r="AR133">
        <f t="shared" si="87"/>
        <v>1.9756494518407215</v>
      </c>
      <c r="AS133">
        <f t="shared" si="88"/>
        <v>149.34831939714923</v>
      </c>
    </row>
    <row r="134" spans="13:45" x14ac:dyDescent="0.25">
      <c r="M134">
        <v>131</v>
      </c>
      <c r="N134" s="1">
        <f t="shared" si="73"/>
        <v>228.03420720004181</v>
      </c>
      <c r="O134" s="2">
        <f t="shared" si="61"/>
        <v>868745.30580782657</v>
      </c>
      <c r="P134" s="2">
        <f t="shared" si="60"/>
        <v>118.77784941861628</v>
      </c>
      <c r="Q134" s="1">
        <f t="shared" si="62"/>
        <v>1.0056786705793792</v>
      </c>
      <c r="R134">
        <f t="shared" si="74"/>
        <v>4.9184785644920889E-2</v>
      </c>
      <c r="S134" s="1">
        <f t="shared" si="75"/>
        <v>1.0056775063849819</v>
      </c>
      <c r="T134" s="1">
        <f t="shared" si="76"/>
        <v>4.9174730673883671E-2</v>
      </c>
      <c r="U134" s="2">
        <f t="shared" si="63"/>
        <v>0.9999994249402443</v>
      </c>
      <c r="V134" s="16">
        <f t="shared" si="64"/>
        <v>8.666158872656156E-15</v>
      </c>
      <c r="W134" s="1">
        <f t="shared" si="65"/>
        <v>5.4999968371713436E-15</v>
      </c>
      <c r="X134">
        <f t="shared" si="66"/>
        <v>1.3942732028438018E-14</v>
      </c>
      <c r="Y134">
        <f t="shared" si="67"/>
        <v>1.2868558953521707E-14</v>
      </c>
      <c r="Z134">
        <f t="shared" si="68"/>
        <v>1.821711683478128E-13</v>
      </c>
      <c r="AA134">
        <f t="shared" si="77"/>
        <v>1.8344395993866698E-13</v>
      </c>
      <c r="AB134" s="1">
        <f t="shared" si="89"/>
        <v>5.5816558547579414E-13</v>
      </c>
      <c r="AC134" s="1">
        <f>SUM($AB$3:AB134)</f>
        <v>2.5595544358493738E-11</v>
      </c>
      <c r="AD134" s="1">
        <f t="shared" si="78"/>
        <v>4.2659240597489564E-11</v>
      </c>
      <c r="AE134" s="2">
        <f t="shared" si="79"/>
        <v>13.699868799521157</v>
      </c>
      <c r="AF134" s="1">
        <f t="shared" si="69"/>
        <v>1.2772176634888376E-5</v>
      </c>
      <c r="AG134" s="19">
        <f t="shared" si="70"/>
        <v>6.447523065882117E-10</v>
      </c>
      <c r="AH134" s="19">
        <f t="shared" si="80"/>
        <v>0.57439060117369301</v>
      </c>
      <c r="AI134" s="19">
        <f t="shared" si="81"/>
        <v>0.99999999425609398</v>
      </c>
      <c r="AJ134" s="19">
        <f t="shared" si="71"/>
        <v>7.3114315785176546E-8</v>
      </c>
      <c r="AK134" s="19">
        <f t="shared" si="72"/>
        <v>2.0040091684570874E-6</v>
      </c>
      <c r="AL134" s="19">
        <f t="shared" si="82"/>
        <v>498999.11769852578</v>
      </c>
      <c r="AM134" s="19">
        <f t="shared" si="83"/>
        <v>0.49899911769852578</v>
      </c>
      <c r="AO134" t="str">
        <f t="shared" si="84"/>
        <v>754718.406363134-430254.033635741i</v>
      </c>
      <c r="AP134">
        <f t="shared" si="85"/>
        <v>-29.686838299891473</v>
      </c>
      <c r="AQ134" t="str">
        <f t="shared" si="86"/>
        <v>1.00502925227675+0.0361357236864577i</v>
      </c>
      <c r="AR134">
        <f t="shared" si="87"/>
        <v>2.0591768448217502</v>
      </c>
      <c r="AS134">
        <f t="shared" si="88"/>
        <v>148.25398485528677</v>
      </c>
    </row>
    <row r="135" spans="13:45" x14ac:dyDescent="0.25">
      <c r="M135">
        <v>132</v>
      </c>
      <c r="N135" s="1">
        <f t="shared" si="73"/>
        <v>237.68402866248772</v>
      </c>
      <c r="O135" s="2">
        <f t="shared" si="61"/>
        <v>859681.06736192689</v>
      </c>
      <c r="P135" s="2">
        <f t="shared" si="60"/>
        <v>118.6867472487169</v>
      </c>
      <c r="Q135" s="1">
        <f t="shared" si="62"/>
        <v>1.0057381240564356</v>
      </c>
      <c r="R135">
        <f t="shared" si="74"/>
        <v>4.9698260864814194E-2</v>
      </c>
      <c r="S135" s="1">
        <f t="shared" si="75"/>
        <v>1.0057369474480058</v>
      </c>
      <c r="T135" s="1">
        <f t="shared" si="76"/>
        <v>4.9688099276323013E-2</v>
      </c>
      <c r="U135" s="2">
        <f t="shared" si="63"/>
        <v>0.9999993752403924</v>
      </c>
      <c r="V135" s="16">
        <f t="shared" si="64"/>
        <v>8.6666710902333173E-15</v>
      </c>
      <c r="W135" s="1">
        <f t="shared" si="65"/>
        <v>5.4999965638221582E-15</v>
      </c>
      <c r="X135">
        <f t="shared" si="66"/>
        <v>1.3942731335485902E-14</v>
      </c>
      <c r="Y135">
        <f t="shared" si="67"/>
        <v>1.2868558313955865E-14</v>
      </c>
      <c r="Z135">
        <f t="shared" si="68"/>
        <v>1.821711592939275E-13</v>
      </c>
      <c r="AA135">
        <f t="shared" si="77"/>
        <v>1.834439750404877E-13</v>
      </c>
      <c r="AB135" s="1">
        <f t="shared" si="89"/>
        <v>5.6985333157159377E-13</v>
      </c>
      <c r="AC135" s="1">
        <f>SUM($AB$3:AB135)</f>
        <v>2.6165397690065332E-11</v>
      </c>
      <c r="AD135" s="1">
        <f t="shared" si="78"/>
        <v>4.3608996150108886E-11</v>
      </c>
      <c r="AE135" s="2">
        <f t="shared" si="79"/>
        <v>13.604239103796843</v>
      </c>
      <c r="AF135" s="1">
        <f t="shared" si="69"/>
        <v>1.30565334473426E-5</v>
      </c>
      <c r="AG135" s="19">
        <f t="shared" si="70"/>
        <v>6.7203650249714506E-10</v>
      </c>
      <c r="AH135" s="19">
        <f t="shared" si="80"/>
        <v>0.58044678026327379</v>
      </c>
      <c r="AI135" s="19">
        <f t="shared" si="81"/>
        <v>0.9999999941955322</v>
      </c>
      <c r="AJ135" s="19">
        <f t="shared" si="71"/>
        <v>7.615158968891741E-8</v>
      </c>
      <c r="AK135" s="19">
        <f t="shared" si="72"/>
        <v>2.0040092680561083E-6</v>
      </c>
      <c r="AL135" s="19">
        <f t="shared" si="82"/>
        <v>498999.08574144513</v>
      </c>
      <c r="AM135" s="19">
        <f t="shared" si="83"/>
        <v>0.49899908574144514</v>
      </c>
      <c r="AO135" t="str">
        <f t="shared" si="84"/>
        <v>739051.537580542-439151.867103373i</v>
      </c>
      <c r="AP135">
        <f t="shared" si="85"/>
        <v>-30.71920800679511</v>
      </c>
      <c r="AQ135" t="str">
        <f t="shared" si="86"/>
        <v>1.00503260154867+0.0376648908782538i</v>
      </c>
      <c r="AR135">
        <f t="shared" si="87"/>
        <v>2.1462287176736932</v>
      </c>
      <c r="AS135">
        <f t="shared" si="88"/>
        <v>147.13456327553121</v>
      </c>
    </row>
    <row r="136" spans="13:45" x14ac:dyDescent="0.25">
      <c r="M136">
        <v>133</v>
      </c>
      <c r="N136" s="1">
        <f t="shared" si="73"/>
        <v>247.74220576332866</v>
      </c>
      <c r="O136" s="2">
        <f t="shared" si="61"/>
        <v>850147.97881476267</v>
      </c>
      <c r="P136" s="2">
        <f t="shared" si="60"/>
        <v>118.58989053285489</v>
      </c>
      <c r="Q136" s="1">
        <f t="shared" si="62"/>
        <v>1.0058027118408994</v>
      </c>
      <c r="R136">
        <f t="shared" si="74"/>
        <v>5.0256044587621396E-2</v>
      </c>
      <c r="S136" s="1">
        <f t="shared" si="75"/>
        <v>1.0058015218858287</v>
      </c>
      <c r="T136" s="1">
        <f t="shared" si="76"/>
        <v>5.024576839288579E-2</v>
      </c>
      <c r="U136" s="2">
        <f t="shared" si="63"/>
        <v>0.99999932124520863</v>
      </c>
      <c r="V136" s="16">
        <f t="shared" si="64"/>
        <v>8.667227543304737E-15</v>
      </c>
      <c r="W136" s="1">
        <f t="shared" si="65"/>
        <v>5.4999962668486475E-15</v>
      </c>
      <c r="X136">
        <f t="shared" si="66"/>
        <v>1.3942730582645091E-14</v>
      </c>
      <c r="Y136">
        <f t="shared" si="67"/>
        <v>1.286855761911526E-14</v>
      </c>
      <c r="Z136">
        <f t="shared" si="68"/>
        <v>1.8217114945755615E-13</v>
      </c>
      <c r="AA136">
        <f t="shared" si="77"/>
        <v>1.8344399144754441E-13</v>
      </c>
      <c r="AB136" s="1">
        <f t="shared" si="89"/>
        <v>5.817858181581757E-13</v>
      </c>
      <c r="AC136" s="1">
        <f>SUM($AB$3:AB136)</f>
        <v>2.6747183508223507E-11</v>
      </c>
      <c r="AD136" s="1">
        <f t="shared" si="78"/>
        <v>4.4578639180372515E-11</v>
      </c>
      <c r="AE136" s="2">
        <f t="shared" si="79"/>
        <v>13.50873193044553</v>
      </c>
      <c r="AF136" s="1">
        <f t="shared" si="69"/>
        <v>1.3346844570603531E-5</v>
      </c>
      <c r="AG136" s="19">
        <f t="shared" si="70"/>
        <v>7.0047529805059296E-10</v>
      </c>
      <c r="AH136" s="19">
        <f t="shared" si="80"/>
        <v>0.58695554959305862</v>
      </c>
      <c r="AI136" s="19">
        <f t="shared" si="81"/>
        <v>0.9999999941304446</v>
      </c>
      <c r="AJ136" s="19">
        <f t="shared" si="71"/>
        <v>7.931965769397437E-8</v>
      </c>
      <c r="AK136" s="19">
        <f t="shared" si="72"/>
        <v>2.0040093762630299E-6</v>
      </c>
      <c r="AL136" s="19">
        <f t="shared" si="82"/>
        <v>498999.05111385399</v>
      </c>
      <c r="AM136" s="19">
        <f t="shared" si="83"/>
        <v>0.49899905111385401</v>
      </c>
      <c r="AO136" t="str">
        <f t="shared" si="84"/>
        <v>722751.585882826-447640.180263888i</v>
      </c>
      <c r="AP136">
        <f t="shared" si="85"/>
        <v>-31.772231978547641</v>
      </c>
      <c r="AQ136" t="str">
        <f t="shared" si="86"/>
        <v>1.00503624028276+0.0392587679990291i</v>
      </c>
      <c r="AR136">
        <f t="shared" si="87"/>
        <v>2.2369528716034193</v>
      </c>
      <c r="AS136">
        <f t="shared" si="88"/>
        <v>145.99081514984894</v>
      </c>
    </row>
    <row r="137" spans="13:45" x14ac:dyDescent="0.25">
      <c r="M137">
        <v>134</v>
      </c>
      <c r="N137" s="1">
        <f t="shared" si="73"/>
        <v>258.22601906345977</v>
      </c>
      <c r="O137" s="2">
        <f t="shared" si="61"/>
        <v>840142.08624902088</v>
      </c>
      <c r="P137" s="2">
        <f t="shared" si="60"/>
        <v>118.48705481779932</v>
      </c>
      <c r="Q137" s="1">
        <f t="shared" si="62"/>
        <v>1.0058728769487384</v>
      </c>
      <c r="R137">
        <f t="shared" si="74"/>
        <v>5.0861953797610923E-2</v>
      </c>
      <c r="S137" s="1">
        <f t="shared" si="75"/>
        <v>1.0058716726535961</v>
      </c>
      <c r="T137" s="1">
        <f t="shared" si="76"/>
        <v>5.0851554490502535E-2</v>
      </c>
      <c r="U137" s="2">
        <f t="shared" si="63"/>
        <v>0.99999926258346772</v>
      </c>
      <c r="V137" s="16">
        <f t="shared" si="64"/>
        <v>8.6678320489187635E-15</v>
      </c>
      <c r="W137" s="1">
        <f t="shared" si="65"/>
        <v>5.4999959442090725E-15</v>
      </c>
      <c r="X137">
        <f t="shared" si="66"/>
        <v>1.3942729764739687E-14</v>
      </c>
      <c r="Y137">
        <f t="shared" si="67"/>
        <v>1.2868556864222754E-14</v>
      </c>
      <c r="Z137">
        <f t="shared" si="68"/>
        <v>1.8217113877107211E-13</v>
      </c>
      <c r="AA137">
        <f t="shared" si="77"/>
        <v>1.8344400927264995E-13</v>
      </c>
      <c r="AB137" s="1">
        <f t="shared" si="89"/>
        <v>5.9396817053426311E-13</v>
      </c>
      <c r="AC137" s="1">
        <f>SUM($AB$3:AB137)</f>
        <v>2.7341151678757771E-11</v>
      </c>
      <c r="AD137" s="1">
        <f t="shared" si="78"/>
        <v>4.5568586131262954E-11</v>
      </c>
      <c r="AE137" s="2">
        <f t="shared" si="79"/>
        <v>13.413344461798172</v>
      </c>
      <c r="AF137" s="1">
        <f t="shared" si="69"/>
        <v>1.3643234687700127E-5</v>
      </c>
      <c r="AG137" s="19">
        <f t="shared" si="70"/>
        <v>7.3011755283150335E-10</v>
      </c>
      <c r="AH137" s="19">
        <f t="shared" si="80"/>
        <v>0.59394600750764726</v>
      </c>
      <c r="AI137" s="19">
        <f t="shared" si="81"/>
        <v>0.99999999406053997</v>
      </c>
      <c r="AJ137" s="19">
        <f t="shared" si="71"/>
        <v>8.2623967219198666E-8</v>
      </c>
      <c r="AK137" s="19">
        <f t="shared" si="72"/>
        <v>2.0040094938217963E-6</v>
      </c>
      <c r="AL137" s="19">
        <f t="shared" si="82"/>
        <v>498999.01359517733</v>
      </c>
      <c r="AM137" s="19">
        <f t="shared" si="83"/>
        <v>0.49899901359517734</v>
      </c>
      <c r="AO137" t="str">
        <f t="shared" si="84"/>
        <v>705838.725086857-455664.810200017i</v>
      </c>
      <c r="AP137">
        <f t="shared" si="85"/>
        <v>-32.844873380216335</v>
      </c>
      <c r="AQ137" t="str">
        <f t="shared" si="86"/>
        <v>1.00504019349581+0.0409200933410047i</v>
      </c>
      <c r="AR137">
        <f t="shared" si="87"/>
        <v>2.3315031848394754</v>
      </c>
      <c r="AS137">
        <f t="shared" si="88"/>
        <v>144.82362343494418</v>
      </c>
    </row>
    <row r="138" spans="13:45" x14ac:dyDescent="0.25">
      <c r="M138">
        <v>135</v>
      </c>
      <c r="N138" s="1">
        <f t="shared" si="73"/>
        <v>269.15348039269156</v>
      </c>
      <c r="O138" s="2">
        <f t="shared" si="61"/>
        <v>829661.9989836528</v>
      </c>
      <c r="P138" s="2">
        <f t="shared" si="60"/>
        <v>118.37802397105273</v>
      </c>
      <c r="Q138" s="1">
        <f t="shared" si="62"/>
        <v>1.0059491005543699</v>
      </c>
      <c r="R138">
        <f t="shared" si="74"/>
        <v>5.1520133133607017E-2</v>
      </c>
      <c r="S138" s="1">
        <f t="shared" si="75"/>
        <v>1.0059478808620528</v>
      </c>
      <c r="T138" s="1">
        <f t="shared" si="76"/>
        <v>5.1509601667078686E-2</v>
      </c>
      <c r="U138" s="2">
        <f t="shared" si="63"/>
        <v>0.99999919885186073</v>
      </c>
      <c r="V138" s="16">
        <f t="shared" si="64"/>
        <v>8.6684887529194937E-15</v>
      </c>
      <c r="W138" s="1">
        <f t="shared" si="65"/>
        <v>5.4999955936852342E-15</v>
      </c>
      <c r="X138">
        <f t="shared" si="66"/>
        <v>1.3942728876146458E-14</v>
      </c>
      <c r="Y138">
        <f t="shared" si="67"/>
        <v>1.2868556044088342E-14</v>
      </c>
      <c r="Z138">
        <f t="shared" si="68"/>
        <v>1.8217112716100414E-13</v>
      </c>
      <c r="AA138">
        <f t="shared" si="77"/>
        <v>1.8344402863836793E-13</v>
      </c>
      <c r="AB138" s="1">
        <f t="shared" si="89"/>
        <v>6.0640562138073407E-13</v>
      </c>
      <c r="AC138" s="1">
        <f>SUM($AB$3:AB138)</f>
        <v>2.7947557300138504E-11</v>
      </c>
      <c r="AD138" s="1">
        <f t="shared" si="78"/>
        <v>4.6579262166897508E-11</v>
      </c>
      <c r="AE138" s="2">
        <f t="shared" si="79"/>
        <v>13.31807395135449</v>
      </c>
      <c r="AF138" s="1">
        <f t="shared" si="69"/>
        <v>1.3945831092769113E-5</v>
      </c>
      <c r="AG138" s="19">
        <f t="shared" si="70"/>
        <v>7.610141940390765E-10</v>
      </c>
      <c r="AH138" s="19">
        <f t="shared" si="80"/>
        <v>0.60144854068454467</v>
      </c>
      <c r="AI138" s="19">
        <f t="shared" si="81"/>
        <v>0.99999999398551465</v>
      </c>
      <c r="AJ138" s="19">
        <f t="shared" si="71"/>
        <v>8.6070199243394583E-8</v>
      </c>
      <c r="AK138" s="19">
        <f t="shared" si="72"/>
        <v>2.004009621540644E-6</v>
      </c>
      <c r="AL138" s="19">
        <f t="shared" si="82"/>
        <v>498998.97294695955</v>
      </c>
      <c r="AM138" s="19">
        <f t="shared" si="83"/>
        <v>0.49899897294695955</v>
      </c>
      <c r="AO138" t="str">
        <f t="shared" si="84"/>
        <v>688339.032557551-463172.115757507i</v>
      </c>
      <c r="AP138">
        <f t="shared" si="85"/>
        <v>-33.935967230697607</v>
      </c>
      <c r="AQ138" t="str">
        <f t="shared" si="86"/>
        <v>1.00504448836672+0.0426517210651999i</v>
      </c>
      <c r="AR138">
        <f t="shared" si="87"/>
        <v>2.4300398464330617</v>
      </c>
      <c r="AS138">
        <f t="shared" si="88"/>
        <v>143.63399292286934</v>
      </c>
    </row>
    <row r="139" spans="13:45" x14ac:dyDescent="0.25">
      <c r="M139">
        <v>136</v>
      </c>
      <c r="N139" s="1">
        <f t="shared" si="73"/>
        <v>280.54336379517139</v>
      </c>
      <c r="O139" s="2">
        <f t="shared" si="61"/>
        <v>818709.09757808689</v>
      </c>
      <c r="P139" s="2">
        <f t="shared" si="60"/>
        <v>118.26259232680937</v>
      </c>
      <c r="Q139" s="1">
        <f t="shared" si="62"/>
        <v>1.0060319052651765</v>
      </c>
      <c r="R139">
        <f t="shared" si="74"/>
        <v>5.223508280550105E-2</v>
      </c>
      <c r="S139" s="1">
        <f t="shared" si="75"/>
        <v>1.0060306690520286</v>
      </c>
      <c r="T139" s="1">
        <f t="shared" si="76"/>
        <v>5.2224409567890658E-2</v>
      </c>
      <c r="U139" s="2">
        <f t="shared" si="63"/>
        <v>0.99999912961222326</v>
      </c>
      <c r="V139" s="16">
        <f t="shared" si="64"/>
        <v>8.6692021581637741E-15</v>
      </c>
      <c r="W139" s="1">
        <f t="shared" si="65"/>
        <v>5.4999952128672281E-15</v>
      </c>
      <c r="X139">
        <f t="shared" si="66"/>
        <v>1.3942727910756192E-14</v>
      </c>
      <c r="Y139">
        <f t="shared" si="67"/>
        <v>1.2868555153073473E-14</v>
      </c>
      <c r="Z139">
        <f t="shared" si="68"/>
        <v>1.8217111454753122E-13</v>
      </c>
      <c r="AA139">
        <f t="shared" si="77"/>
        <v>1.8344404967785542E-13</v>
      </c>
      <c r="AB139" s="1">
        <f t="shared" si="89"/>
        <v>6.1910351301584583E-13</v>
      </c>
      <c r="AC139" s="1">
        <f>SUM($AB$3:AB139)</f>
        <v>2.8566660813154349E-11</v>
      </c>
      <c r="AD139" s="1">
        <f t="shared" si="78"/>
        <v>4.7611101355257252E-11</v>
      </c>
      <c r="AE139" s="2">
        <f t="shared" si="79"/>
        <v>13.222917721701322</v>
      </c>
      <c r="AF139" s="1">
        <f t="shared" si="69"/>
        <v>1.4254763745764021E-5</v>
      </c>
      <c r="AG139" s="19">
        <f t="shared" si="70"/>
        <v>7.9321830398479883E-10</v>
      </c>
      <c r="AH139" s="19">
        <f t="shared" si="80"/>
        <v>0.60949482229594498</v>
      </c>
      <c r="AI139" s="19">
        <f t="shared" si="81"/>
        <v>0.99999999390505179</v>
      </c>
      <c r="AJ139" s="19">
        <f t="shared" si="71"/>
        <v>8.9664278122958787E-8</v>
      </c>
      <c r="AK139" s="19">
        <f t="shared" si="72"/>
        <v>2.0040097602976639E-6</v>
      </c>
      <c r="AL139" s="19">
        <f t="shared" si="82"/>
        <v>498998.92891142861</v>
      </c>
      <c r="AM139" s="19">
        <f t="shared" si="83"/>
        <v>0.49899892891142861</v>
      </c>
      <c r="AO139" t="str">
        <f t="shared" si="84"/>
        <v>670284.586457125-470109.731461843i</v>
      </c>
      <c r="AP139">
        <f t="shared" si="85"/>
        <v>-35.0442225277367</v>
      </c>
      <c r="AQ139" t="str">
        <f t="shared" si="86"/>
        <v>1.00504915442329+0.0444566261035526i</v>
      </c>
      <c r="AR139">
        <f t="shared" si="87"/>
        <v>2.532729596893077</v>
      </c>
      <c r="AS139">
        <f t="shared" si="88"/>
        <v>142.42304787537023</v>
      </c>
    </row>
    <row r="140" spans="13:45" x14ac:dyDescent="0.25">
      <c r="M140">
        <v>137</v>
      </c>
      <c r="N140" s="1">
        <f t="shared" si="73"/>
        <v>292.41523778433361</v>
      </c>
      <c r="O140" s="2">
        <f t="shared" si="61"/>
        <v>807287.71268060873</v>
      </c>
      <c r="P140" s="2">
        <f t="shared" si="60"/>
        <v>118.14056684712605</v>
      </c>
      <c r="Q140" s="1">
        <f t="shared" si="62"/>
        <v>1.0061218586749354</v>
      </c>
      <c r="R140">
        <f t="shared" si="74"/>
        <v>5.3011688852470554E-2</v>
      </c>
      <c r="S140" s="1">
        <f t="shared" si="75"/>
        <v>1.0061206047478446</v>
      </c>
      <c r="T140" s="1">
        <f t="shared" si="76"/>
        <v>5.3000863643756307E-2</v>
      </c>
      <c r="U140" s="2">
        <f t="shared" si="63"/>
        <v>0.99999905438852332</v>
      </c>
      <c r="V140" s="16">
        <f t="shared" si="64"/>
        <v>8.6699771551417467E-15</v>
      </c>
      <c r="W140" s="1">
        <f t="shared" si="65"/>
        <v>5.4999947991368785E-15</v>
      </c>
      <c r="X140">
        <f t="shared" si="66"/>
        <v>1.3942726861931698E-14</v>
      </c>
      <c r="Y140">
        <f t="shared" si="67"/>
        <v>1.2868554185052299E-14</v>
      </c>
      <c r="Z140">
        <f t="shared" si="68"/>
        <v>1.8217110084393405E-13</v>
      </c>
      <c r="AA140">
        <f t="shared" si="77"/>
        <v>1.8344407253577875E-13</v>
      </c>
      <c r="AB140" s="1">
        <f t="shared" si="89"/>
        <v>6.3206729969832243E-13</v>
      </c>
      <c r="AC140" s="1">
        <f>SUM($AB$3:AB140)</f>
        <v>2.9198728112852673E-11</v>
      </c>
      <c r="AD140" s="1">
        <f t="shared" si="78"/>
        <v>4.8664546854754456E-11</v>
      </c>
      <c r="AE140" s="2">
        <f t="shared" si="79"/>
        <v>13.127873162502979</v>
      </c>
      <c r="AF140" s="1">
        <f t="shared" si="69"/>
        <v>1.4570165328313485E-5</v>
      </c>
      <c r="AG140" s="19">
        <f t="shared" si="70"/>
        <v>8.2678521129108589E-10</v>
      </c>
      <c r="AH140" s="19">
        <f t="shared" si="80"/>
        <v>0.61811780599276211</v>
      </c>
      <c r="AI140" s="19">
        <f t="shared" si="81"/>
        <v>0.99999999381882199</v>
      </c>
      <c r="AJ140" s="19">
        <f t="shared" si="71"/>
        <v>9.3412381821387392E-8</v>
      </c>
      <c r="AK140" s="19">
        <f t="shared" si="72"/>
        <v>2.0040099110468348E-6</v>
      </c>
      <c r="AL140" s="19">
        <f t="shared" si="82"/>
        <v>498998.88120994315</v>
      </c>
      <c r="AM140" s="19">
        <f t="shared" si="83"/>
        <v>0.49899888120994318</v>
      </c>
      <c r="AO140" t="str">
        <f t="shared" si="84"/>
        <v>651713.451045089-476427.359386496i</v>
      </c>
      <c r="AP140">
        <f t="shared" si="85"/>
        <v>-36.168226211777153</v>
      </c>
      <c r="AQ140" t="str">
        <f t="shared" si="86"/>
        <v>1.00505422374524+0.0463379092683294i</v>
      </c>
      <c r="AR140">
        <f t="shared" si="87"/>
        <v>2.6397459755461163</v>
      </c>
      <c r="AS140">
        <f t="shared" si="88"/>
        <v>141.19202781267674</v>
      </c>
    </row>
    <row r="141" spans="13:45" x14ac:dyDescent="0.25">
      <c r="M141">
        <v>138</v>
      </c>
      <c r="N141" s="1">
        <f t="shared" si="73"/>
        <v>304.78949896279846</v>
      </c>
      <c r="O141" s="2">
        <f t="shared" si="61"/>
        <v>795405.26762332709</v>
      </c>
      <c r="P141" s="2">
        <f t="shared" si="60"/>
        <v>118.01176925606106</v>
      </c>
      <c r="Q141" s="1">
        <f t="shared" si="62"/>
        <v>1.0062195772194213</v>
      </c>
      <c r="R141">
        <f t="shared" si="74"/>
        <v>5.3855255931619835E-2</v>
      </c>
      <c r="S141" s="1">
        <f t="shared" si="75"/>
        <v>1.0062183043128943</v>
      </c>
      <c r="T141" s="1">
        <f t="shared" si="76"/>
        <v>5.384426793967715E-2</v>
      </c>
      <c r="U141" s="2">
        <f t="shared" si="63"/>
        <v>0.99999897266358773</v>
      </c>
      <c r="V141" s="16">
        <f t="shared" si="64"/>
        <v>8.670819055201293E-15</v>
      </c>
      <c r="W141" s="1">
        <f t="shared" si="65"/>
        <v>5.4999943496497328E-15</v>
      </c>
      <c r="X141">
        <f t="shared" si="66"/>
        <v>1.3942725722462166E-14</v>
      </c>
      <c r="Y141">
        <f t="shared" si="67"/>
        <v>1.2868553133369542E-14</v>
      </c>
      <c r="Z141">
        <f t="shared" si="68"/>
        <v>1.8217108595599849E-13</v>
      </c>
      <c r="AA141">
        <f t="shared" si="77"/>
        <v>1.8344409736930806E-13</v>
      </c>
      <c r="AB141" s="1">
        <f t="shared" si="89"/>
        <v>6.4530254997958902E-13</v>
      </c>
      <c r="AC141" s="1">
        <f>SUM($AB$3:AB141)</f>
        <v>2.9844030662832262E-11</v>
      </c>
      <c r="AD141" s="1">
        <f t="shared" si="78"/>
        <v>4.9740051104720437E-11</v>
      </c>
      <c r="AE141" s="2">
        <f t="shared" si="79"/>
        <v>13.032937728560569</v>
      </c>
      <c r="AF141" s="1">
        <f t="shared" si="69"/>
        <v>1.4892171300753299E-5</v>
      </c>
      <c r="AG141" s="19">
        <f t="shared" si="70"/>
        <v>8.6177258594922517E-10</v>
      </c>
      <c r="AH141" s="19">
        <f t="shared" si="80"/>
        <v>0.62735171622467067</v>
      </c>
      <c r="AI141" s="19">
        <f t="shared" si="81"/>
        <v>0.99999999372648285</v>
      </c>
      <c r="AJ141" s="19">
        <f t="shared" si="71"/>
        <v>9.7320952568880152E-8</v>
      </c>
      <c r="AK141" s="19">
        <f t="shared" si="72"/>
        <v>2.0040100748245842E-6</v>
      </c>
      <c r="AL141" s="19">
        <f t="shared" si="82"/>
        <v>498998.82954130636</v>
      </c>
      <c r="AM141" s="19">
        <f t="shared" si="83"/>
        <v>0.49899882954130637</v>
      </c>
      <c r="AO141" t="str">
        <f t="shared" si="84"/>
        <v>632669.539762937-482077.580083424i</v>
      </c>
      <c r="AP141">
        <f t="shared" si="85"/>
        <v>-37.306449036931561</v>
      </c>
      <c r="AQ141" t="str">
        <f t="shared" si="86"/>
        <v>1.00505973118477+0.0482988025775838i</v>
      </c>
      <c r="AR141">
        <f t="shared" si="87"/>
        <v>2.7512695744580422</v>
      </c>
      <c r="AS141">
        <f t="shared" si="88"/>
        <v>139.94228138861041</v>
      </c>
    </row>
    <row r="142" spans="13:45" x14ac:dyDescent="0.25">
      <c r="M142">
        <v>139</v>
      </c>
      <c r="N142" s="1">
        <f t="shared" si="73"/>
        <v>317.68740706497726</v>
      </c>
      <c r="O142" s="2">
        <f t="shared" si="61"/>
        <v>783072.37815561716</v>
      </c>
      <c r="P142" s="2">
        <f t="shared" si="60"/>
        <v>117.87603810146229</v>
      </c>
      <c r="Q142" s="1">
        <f t="shared" si="62"/>
        <v>1.0063257303593955</v>
      </c>
      <c r="R142">
        <f t="shared" si="74"/>
        <v>5.4771542840473843E-2</v>
      </c>
      <c r="S142" s="1">
        <f t="shared" si="75"/>
        <v>1.0063244371326103</v>
      </c>
      <c r="T142" s="1">
        <f t="shared" si="76"/>
        <v>5.476038061733661E-2</v>
      </c>
      <c r="U142" s="2">
        <f t="shared" si="63"/>
        <v>0.9999988838755467</v>
      </c>
      <c r="V142" s="16">
        <f t="shared" si="64"/>
        <v>8.6717336265936366E-15</v>
      </c>
      <c r="W142" s="1">
        <f t="shared" si="65"/>
        <v>5.4999938613155074E-15</v>
      </c>
      <c r="X142">
        <f t="shared" si="66"/>
        <v>1.3942724484513591E-14</v>
      </c>
      <c r="Y142">
        <f t="shared" si="67"/>
        <v>1.2868551990794744E-14</v>
      </c>
      <c r="Z142">
        <f t="shared" si="68"/>
        <v>1.8217106978136801E-13</v>
      </c>
      <c r="AA142">
        <f t="shared" si="77"/>
        <v>1.8344412434919796E-13</v>
      </c>
      <c r="AB142" s="1">
        <f t="shared" si="89"/>
        <v>6.5881494910606325E-13</v>
      </c>
      <c r="AC142" s="1">
        <f>SUM($AB$3:AB142)</f>
        <v>3.0502845611938322E-11</v>
      </c>
      <c r="AD142" s="1">
        <f t="shared" si="78"/>
        <v>5.0838076019897206E-11</v>
      </c>
      <c r="AE142" s="2">
        <f t="shared" si="79"/>
        <v>12.938108937937374</v>
      </c>
      <c r="AF142" s="1">
        <f t="shared" si="69"/>
        <v>1.5220919960357223E-5</v>
      </c>
      <c r="AG142" s="19">
        <f t="shared" si="70"/>
        <v>8.9824053839993296E-10</v>
      </c>
      <c r="AH142" s="19">
        <f t="shared" si="80"/>
        <v>0.63723203557701891</v>
      </c>
      <c r="AI142" s="19">
        <f t="shared" si="81"/>
        <v>0.99999999362767966</v>
      </c>
      <c r="AJ142" s="19">
        <f t="shared" si="71"/>
        <v>1.0139670797094804E-7</v>
      </c>
      <c r="AK142" s="19">
        <f t="shared" si="72"/>
        <v>2.0040102527569122E-6</v>
      </c>
      <c r="AL142" s="19">
        <f t="shared" si="82"/>
        <v>498998.77357993898</v>
      </c>
      <c r="AM142" s="19">
        <f t="shared" si="83"/>
        <v>0.49899877357993899</v>
      </c>
      <c r="AO142" t="str">
        <f t="shared" si="84"/>
        <v>613202.349430294-487016.660991656i</v>
      </c>
      <c r="AP142">
        <f t="shared" si="85"/>
        <v>-38.457253369177565</v>
      </c>
      <c r="AQ142" t="str">
        <f t="shared" si="86"/>
        <v>1.00506571460615+0.0503426748057765i</v>
      </c>
      <c r="AR142">
        <f t="shared" si="87"/>
        <v>2.8674882986887757</v>
      </c>
      <c r="AS142">
        <f t="shared" si="88"/>
        <v>138.67525833213364</v>
      </c>
    </row>
    <row r="143" spans="13:45" x14ac:dyDescent="0.25">
      <c r="M143">
        <v>140</v>
      </c>
      <c r="N143" s="1">
        <f t="shared" si="73"/>
        <v>331.13112148259137</v>
      </c>
      <c r="O143" s="2">
        <f t="shared" si="61"/>
        <v>770302.90354119707</v>
      </c>
      <c r="P143" s="2">
        <f t="shared" si="60"/>
        <v>117.73323069744328</v>
      </c>
      <c r="Q143" s="1">
        <f t="shared" si="62"/>
        <v>1.0064410451183161</v>
      </c>
      <c r="R143">
        <f t="shared" si="74"/>
        <v>5.576680099250917E-2</v>
      </c>
      <c r="S143" s="1">
        <f t="shared" si="75"/>
        <v>1.0064397301521524</v>
      </c>
      <c r="T143" s="1">
        <f t="shared" si="76"/>
        <v>5.5755452430670524E-2</v>
      </c>
      <c r="U143" s="2">
        <f t="shared" si="63"/>
        <v>0.99999878741397064</v>
      </c>
      <c r="V143" s="16">
        <f t="shared" si="64"/>
        <v>8.6727271335756625E-15</v>
      </c>
      <c r="W143" s="1">
        <f t="shared" si="65"/>
        <v>5.4999933307768385E-15</v>
      </c>
      <c r="X143">
        <f t="shared" si="66"/>
        <v>1.394272313957491E-14</v>
      </c>
      <c r="Y143">
        <f t="shared" si="67"/>
        <v>1.2868550749472552E-14</v>
      </c>
      <c r="Z143">
        <f t="shared" si="68"/>
        <v>1.8217105220883989E-13</v>
      </c>
      <c r="AA143">
        <f t="shared" si="77"/>
        <v>1.8344415366096164E-13</v>
      </c>
      <c r="AB143" s="1">
        <f t="shared" si="89"/>
        <v>6.7261030147279495E-13</v>
      </c>
      <c r="AC143" s="1">
        <f>SUM($AB$3:AB143)</f>
        <v>3.1175455913411118E-11</v>
      </c>
      <c r="AD143" s="1">
        <f t="shared" si="78"/>
        <v>5.1959093189018532E-11</v>
      </c>
      <c r="AE143" s="2">
        <f t="shared" si="79"/>
        <v>12.843384370147515</v>
      </c>
      <c r="AF143" s="1">
        <f t="shared" si="69"/>
        <v>1.5556552500792148E-5</v>
      </c>
      <c r="AG143" s="19">
        <f t="shared" si="70"/>
        <v>9.3625172280675654E-10</v>
      </c>
      <c r="AH143" s="19">
        <f t="shared" si="80"/>
        <v>0.64779548996565717</v>
      </c>
      <c r="AI143" s="19">
        <f t="shared" si="81"/>
        <v>0.99999999352204516</v>
      </c>
      <c r="AJ143" s="19">
        <f t="shared" si="71"/>
        <v>1.056466525856394E-7</v>
      </c>
      <c r="AK143" s="19">
        <f t="shared" si="72"/>
        <v>2.0040104460671352E-6</v>
      </c>
      <c r="AL143" s="19">
        <f t="shared" si="82"/>
        <v>498998.71297389362</v>
      </c>
      <c r="AM143" s="19">
        <f t="shared" si="83"/>
        <v>0.49899871297389364</v>
      </c>
      <c r="AO143" t="str">
        <f t="shared" si="84"/>
        <v>593366.563203999-491205.338810027i</v>
      </c>
      <c r="AP143">
        <f t="shared" si="85"/>
        <v>-39.618902878162928</v>
      </c>
      <c r="AQ143" t="str">
        <f t="shared" si="86"/>
        <v>1.00507221514606+0.0524730372690636i</v>
      </c>
      <c r="AR143">
        <f t="shared" si="87"/>
        <v>2.9885976325781893</v>
      </c>
      <c r="AS143">
        <f t="shared" si="88"/>
        <v>137.39249948925888</v>
      </c>
    </row>
    <row r="144" spans="13:45" x14ac:dyDescent="0.25">
      <c r="M144">
        <v>141</v>
      </c>
      <c r="N144" s="1">
        <f t="shared" si="73"/>
        <v>345.14373933585597</v>
      </c>
      <c r="O144" s="2">
        <f t="shared" si="61"/>
        <v>757113.94441395567</v>
      </c>
      <c r="P144" s="2">
        <f t="shared" si="60"/>
        <v>117.58322490060381</v>
      </c>
      <c r="Q144" s="1">
        <f t="shared" si="62"/>
        <v>1.0065663110040504</v>
      </c>
      <c r="R144">
        <f t="shared" si="74"/>
        <v>5.6847816078715786E-2</v>
      </c>
      <c r="S144" s="1">
        <f t="shared" si="75"/>
        <v>1.0065649727980923</v>
      </c>
      <c r="T144" s="1">
        <f t="shared" si="76"/>
        <v>5.6836268387456784E-2</v>
      </c>
      <c r="U144" s="2">
        <f t="shared" si="63"/>
        <v>0.99999868261567326</v>
      </c>
      <c r="V144" s="16">
        <f t="shared" si="64"/>
        <v>8.673806378821237E-15</v>
      </c>
      <c r="W144" s="1">
        <f t="shared" si="65"/>
        <v>5.4999927543862031E-15</v>
      </c>
      <c r="X144">
        <f t="shared" si="66"/>
        <v>1.3942721678399494E-14</v>
      </c>
      <c r="Y144">
        <f t="shared" si="67"/>
        <v>1.2868549400868708E-14</v>
      </c>
      <c r="Z144">
        <f t="shared" si="68"/>
        <v>1.8217103311760064E-13</v>
      </c>
      <c r="AA144">
        <f t="shared" si="77"/>
        <v>1.8344418550614636E-13</v>
      </c>
      <c r="AB144" s="1">
        <f t="shared" si="89"/>
        <v>6.8669453312954051E-13</v>
      </c>
      <c r="AC144" s="1">
        <f>SUM($AB$3:AB144)</f>
        <v>3.1862150446540659E-11</v>
      </c>
      <c r="AD144" s="1">
        <f t="shared" si="78"/>
        <v>5.3103584077567767E-11</v>
      </c>
      <c r="AE144" s="2">
        <f t="shared" si="79"/>
        <v>12.748761664405293</v>
      </c>
      <c r="AF144" s="1">
        <f t="shared" si="69"/>
        <v>1.5899213072823787E-5</v>
      </c>
      <c r="AG144" s="19">
        <f t="shared" si="70"/>
        <v>9.7587144469973487E-10</v>
      </c>
      <c r="AH144" s="19">
        <f t="shared" si="80"/>
        <v>0.65908003267657844</v>
      </c>
      <c r="AI144" s="19">
        <f t="shared" si="81"/>
        <v>0.99999999340919976</v>
      </c>
      <c r="AJ144" s="19">
        <f t="shared" si="71"/>
        <v>1.1007808998976507E-7</v>
      </c>
      <c r="AK144" s="19">
        <f t="shared" si="72"/>
        <v>2.0040106560842932E-6</v>
      </c>
      <c r="AL144" s="19">
        <f t="shared" si="82"/>
        <v>498998.64734270057</v>
      </c>
      <c r="AM144" s="19">
        <f t="shared" si="83"/>
        <v>0.49899864734270055</v>
      </c>
      <c r="AO144" t="str">
        <f t="shared" si="84"/>
        <v>573221.524826058-494609.551365668i</v>
      </c>
      <c r="AP144">
        <f t="shared" si="85"/>
        <v>-40.78957403182249</v>
      </c>
      <c r="AQ144" t="str">
        <f t="shared" si="86"/>
        <v>1.00507927749633+0.0546935498551518i</v>
      </c>
      <c r="AR144">
        <f t="shared" si="87"/>
        <v>3.1148009116761481</v>
      </c>
      <c r="AS144">
        <f t="shared" si="88"/>
        <v>136.09562505650135</v>
      </c>
    </row>
    <row r="145" spans="13:45" x14ac:dyDescent="0.25">
      <c r="M145">
        <v>142</v>
      </c>
      <c r="N145" s="1">
        <f t="shared" si="73"/>
        <v>359.74933515574207</v>
      </c>
      <c r="O145" s="2">
        <f t="shared" si="61"/>
        <v>743525.78426326462</v>
      </c>
      <c r="P145" s="2">
        <f t="shared" si="60"/>
        <v>117.42592067488884</v>
      </c>
      <c r="Q145" s="1">
        <f t="shared" si="62"/>
        <v>1.0067023853466159</v>
      </c>
      <c r="R145">
        <f t="shared" si="74"/>
        <v>5.8021953168354151E-2</v>
      </c>
      <c r="S145" s="1">
        <f t="shared" si="75"/>
        <v>1.0067010223161172</v>
      </c>
      <c r="T145" s="1">
        <f t="shared" si="76"/>
        <v>5.8010192850039499E-2</v>
      </c>
      <c r="U145" s="2">
        <f t="shared" si="63"/>
        <v>0.9999985687601558</v>
      </c>
      <c r="V145" s="16">
        <f t="shared" si="64"/>
        <v>8.6749787494174426E-15</v>
      </c>
      <c r="W145" s="1">
        <f t="shared" si="65"/>
        <v>5.4999921281808568E-15</v>
      </c>
      <c r="X145">
        <f t="shared" si="66"/>
        <v>1.3942720090941611E-14</v>
      </c>
      <c r="Y145">
        <f t="shared" si="67"/>
        <v>1.2868547935711428E-14</v>
      </c>
      <c r="Z145">
        <f t="shared" si="68"/>
        <v>1.8217101237639607E-13</v>
      </c>
      <c r="AA145">
        <f t="shared" si="77"/>
        <v>1.8344422010371981E-13</v>
      </c>
      <c r="AB145" s="1">
        <f t="shared" si="89"/>
        <v>7.0107369434064853E-13</v>
      </c>
      <c r="AC145" s="1">
        <f>SUM($AB$3:AB145)</f>
        <v>3.2563224140881307E-11</v>
      </c>
      <c r="AD145" s="1">
        <f t="shared" si="78"/>
        <v>5.4272040234802182E-11</v>
      </c>
      <c r="AE145" s="2">
        <f t="shared" si="79"/>
        <v>12.654238517932638</v>
      </c>
      <c r="AF145" s="1">
        <f t="shared" si="69"/>
        <v>1.6249048846299774E-5</v>
      </c>
      <c r="AG145" s="19">
        <f t="shared" si="70"/>
        <v>1.0171677731742912E-9</v>
      </c>
      <c r="AH145" s="19">
        <f t="shared" si="80"/>
        <v>0.67112482836125253</v>
      </c>
      <c r="AI145" s="19">
        <f t="shared" si="81"/>
        <v>0.99999999328875178</v>
      </c>
      <c r="AJ145" s="19">
        <f t="shared" si="71"/>
        <v>1.1469863535527477E-7</v>
      </c>
      <c r="AK145" s="19">
        <f t="shared" si="72"/>
        <v>2.0040108842522903E-6</v>
      </c>
      <c r="AL145" s="19">
        <f t="shared" si="82"/>
        <v>498998.5762750245</v>
      </c>
      <c r="AM145" s="19">
        <f t="shared" si="83"/>
        <v>0.49899857627502453</v>
      </c>
      <c r="AO145" t="str">
        <f t="shared" si="84"/>
        <v>552830.591864303-497201.094692346i</v>
      </c>
      <c r="AP145">
        <f t="shared" si="85"/>
        <v>-41.96736924487891</v>
      </c>
      <c r="AQ145" t="str">
        <f t="shared" si="86"/>
        <v>1.00508695021128+0.0570080273080401i</v>
      </c>
      <c r="AR145">
        <f t="shared" si="87"/>
        <v>3.2463095998314131</v>
      </c>
      <c r="AS145">
        <f t="shared" si="88"/>
        <v>134.78632115528967</v>
      </c>
    </row>
    <row r="146" spans="13:45" x14ac:dyDescent="0.25">
      <c r="M146">
        <v>143</v>
      </c>
      <c r="N146" s="1">
        <f t="shared" si="73"/>
        <v>374.97300224548337</v>
      </c>
      <c r="O146" s="2">
        <f t="shared" si="61"/>
        <v>729561.77314501815</v>
      </c>
      <c r="P146" s="2">
        <f t="shared" si="60"/>
        <v>117.26124140369032</v>
      </c>
      <c r="Q146" s="1">
        <f t="shared" si="62"/>
        <v>1.0068501990858556</v>
      </c>
      <c r="R146">
        <f t="shared" si="74"/>
        <v>5.9297205514141395E-2</v>
      </c>
      <c r="S146" s="1">
        <f t="shared" si="75"/>
        <v>1.0068488095586605</v>
      </c>
      <c r="T146" s="1">
        <f t="shared" si="76"/>
        <v>5.928521834047365E-2</v>
      </c>
      <c r="U146" s="2">
        <f t="shared" si="63"/>
        <v>0.99999844506464797</v>
      </c>
      <c r="V146" s="16">
        <f t="shared" si="64"/>
        <v>8.6762522667379561E-15</v>
      </c>
      <c r="W146" s="1">
        <f t="shared" si="65"/>
        <v>5.4999914478555639E-15</v>
      </c>
      <c r="X146">
        <f t="shared" si="66"/>
        <v>1.39427183662873E-14</v>
      </c>
      <c r="Y146">
        <f t="shared" si="67"/>
        <v>1.2868546343927577E-14</v>
      </c>
      <c r="Z146">
        <f t="shared" si="68"/>
        <v>1.8217098984262794E-13</v>
      </c>
      <c r="AA146">
        <f t="shared" si="77"/>
        <v>1.8344425769157462E-13</v>
      </c>
      <c r="AB146" s="1">
        <f t="shared" si="89"/>
        <v>7.1575396219965823E-13</v>
      </c>
      <c r="AC146" s="1">
        <f>SUM($AB$3:AB146)</f>
        <v>3.3278978103080965E-11</v>
      </c>
      <c r="AD146" s="1">
        <f t="shared" si="78"/>
        <v>5.5464963505134944E-11</v>
      </c>
      <c r="AE146" s="2">
        <f t="shared" si="79"/>
        <v>12.559812684322315</v>
      </c>
      <c r="AF146" s="1">
        <f t="shared" si="69"/>
        <v>1.6606210073437402E-5</v>
      </c>
      <c r="AG146" s="19">
        <f t="shared" si="70"/>
        <v>1.0602116578380795E-9</v>
      </c>
      <c r="AH146" s="19">
        <f t="shared" si="80"/>
        <v>0.68397023819391134</v>
      </c>
      <c r="AI146" s="19">
        <f t="shared" si="81"/>
        <v>0.99999999316029764</v>
      </c>
      <c r="AJ146" s="19">
        <f t="shared" si="71"/>
        <v>1.1951622855778475E-7</v>
      </c>
      <c r="AK146" s="19">
        <f t="shared" si="72"/>
        <v>2.0040111321398188E-6</v>
      </c>
      <c r="AL146" s="19">
        <f t="shared" si="82"/>
        <v>498998.49932611734</v>
      </c>
      <c r="AM146" s="19">
        <f t="shared" si="83"/>
        <v>0.49899849932611734</v>
      </c>
      <c r="AO146" t="str">
        <f t="shared" si="84"/>
        <v>532260.380834503-498958.182444594i</v>
      </c>
      <c r="AP146">
        <f t="shared" si="85"/>
        <v>-43.150331476063016</v>
      </c>
      <c r="AQ146" t="str">
        <f t="shared" si="86"/>
        <v>1.00509528604144+0.0594204457783915i</v>
      </c>
      <c r="AR146">
        <f t="shared" si="87"/>
        <v>3.3833435708438451</v>
      </c>
      <c r="AS146">
        <f t="shared" si="88"/>
        <v>133.46632495309316</v>
      </c>
    </row>
    <row r="147" spans="13:45" x14ac:dyDescent="0.25">
      <c r="M147">
        <v>144</v>
      </c>
      <c r="N147" s="1">
        <f t="shared" si="73"/>
        <v>390.84089579240191</v>
      </c>
      <c r="O147" s="2">
        <f t="shared" si="61"/>
        <v>715248.15411197185</v>
      </c>
      <c r="P147" s="2">
        <f t="shared" si="60"/>
        <v>117.08913491332736</v>
      </c>
      <c r="Q147" s="1">
        <f t="shared" si="62"/>
        <v>1.007010763046253</v>
      </c>
      <c r="R147">
        <f t="shared" si="74"/>
        <v>6.0682247350735061E-2</v>
      </c>
      <c r="S147" s="1">
        <f t="shared" si="75"/>
        <v>1.0070093452596522</v>
      </c>
      <c r="T147" s="1">
        <f t="shared" si="76"/>
        <v>6.0670018338826001E-2</v>
      </c>
      <c r="U147" s="2">
        <f t="shared" si="63"/>
        <v>0.99999831067873091</v>
      </c>
      <c r="V147" s="16">
        <f t="shared" si="64"/>
        <v>8.6776356405140379E-15</v>
      </c>
      <c r="W147" s="1">
        <f t="shared" si="65"/>
        <v>5.4999907087330203E-15</v>
      </c>
      <c r="X147">
        <f t="shared" si="66"/>
        <v>1.3942716492579392E-14</v>
      </c>
      <c r="Y147">
        <f t="shared" si="67"/>
        <v>1.2868544614573487E-14</v>
      </c>
      <c r="Z147">
        <f t="shared" si="68"/>
        <v>1.8217096536137435E-13</v>
      </c>
      <c r="AA147">
        <f t="shared" si="77"/>
        <v>1.8344429852816476E-13</v>
      </c>
      <c r="AB147" s="1">
        <f t="shared" si="89"/>
        <v>7.3074164330045976E-13</v>
      </c>
      <c r="AC147" s="1">
        <f>SUM($AB$3:AB147)</f>
        <v>3.4009719746381423E-11</v>
      </c>
      <c r="AD147" s="1">
        <f t="shared" si="78"/>
        <v>5.6682866243969043E-11</v>
      </c>
      <c r="AE147" s="2">
        <f t="shared" si="79"/>
        <v>12.465481971954542</v>
      </c>
      <c r="AF147" s="1">
        <f t="shared" si="69"/>
        <v>1.6970850153444328E-5</v>
      </c>
      <c r="AG147" s="19">
        <f t="shared" si="70"/>
        <v>1.1050770507067108E-9</v>
      </c>
      <c r="AH147" s="19">
        <f t="shared" si="80"/>
        <v>0.6976578074580394</v>
      </c>
      <c r="AI147" s="19">
        <f t="shared" si="81"/>
        <v>0.99999999302342191</v>
      </c>
      <c r="AJ147" s="19">
        <f t="shared" si="71"/>
        <v>1.2453914784013252E-7</v>
      </c>
      <c r="AK147" s="19">
        <f t="shared" si="72"/>
        <v>2.0040114014511475E-6</v>
      </c>
      <c r="AL147" s="19">
        <f t="shared" si="82"/>
        <v>498998.41601504775</v>
      </c>
      <c r="AM147" s="19">
        <f t="shared" si="83"/>
        <v>0.49899841601504774</v>
      </c>
      <c r="AO147" t="str">
        <f t="shared" si="84"/>
        <v>511579.921960583-499865.887421203i</v>
      </c>
      <c r="AP147">
        <f t="shared" si="85"/>
        <v>-44.336460017468028</v>
      </c>
      <c r="AQ147" t="str">
        <f t="shared" si="86"/>
        <v>1.00510434229624+0.0619349496507381i</v>
      </c>
      <c r="AR147">
        <f t="shared" si="87"/>
        <v>3.5261313939558465</v>
      </c>
      <c r="AS147">
        <f t="shared" si="88"/>
        <v>132.13740858857614</v>
      </c>
    </row>
    <row r="148" spans="13:45" x14ac:dyDescent="0.25">
      <c r="M148">
        <v>145</v>
      </c>
      <c r="N148" s="1">
        <f t="shared" si="73"/>
        <v>407.38027780411232</v>
      </c>
      <c r="O148" s="2">
        <f t="shared" si="61"/>
        <v>700613.83483003185</v>
      </c>
      <c r="P148" s="2">
        <f t="shared" si="60"/>
        <v>116.90957417921717</v>
      </c>
      <c r="Q148" s="1">
        <f t="shared" si="62"/>
        <v>1.0071851747384686</v>
      </c>
      <c r="R148">
        <f t="shared" si="74"/>
        <v>6.2186490990134791E-2</v>
      </c>
      <c r="S148" s="1">
        <f t="shared" si="75"/>
        <v>1.0071837268359758</v>
      </c>
      <c r="T148" s="1">
        <f t="shared" si="76"/>
        <v>6.2174004378323794E-2</v>
      </c>
      <c r="U148" s="2">
        <f t="shared" si="63"/>
        <v>0.99999816467848857</v>
      </c>
      <c r="V148" s="16">
        <f t="shared" si="64"/>
        <v>8.6791383274442811E-15</v>
      </c>
      <c r="W148" s="1">
        <f t="shared" si="65"/>
        <v>5.4999899057316871E-15</v>
      </c>
      <c r="X148">
        <f t="shared" si="66"/>
        <v>1.3942714456935967E-14</v>
      </c>
      <c r="Y148">
        <f t="shared" si="67"/>
        <v>1.286854273575968E-14</v>
      </c>
      <c r="Z148">
        <f t="shared" si="68"/>
        <v>1.8217093876432432E-13</v>
      </c>
      <c r="AA148">
        <f t="shared" si="77"/>
        <v>1.8344434289428219E-13</v>
      </c>
      <c r="AB148" s="1">
        <f t="shared" si="89"/>
        <v>7.4604317646582749E-13</v>
      </c>
      <c r="AC148" s="1">
        <f>SUM($AB$3:AB148)</f>
        <v>3.475576292284725E-11</v>
      </c>
      <c r="AD148" s="1">
        <f t="shared" si="78"/>
        <v>5.7926271538078752E-11</v>
      </c>
      <c r="AE148" s="2">
        <f t="shared" si="79"/>
        <v>12.371244242464861</v>
      </c>
      <c r="AF148" s="1">
        <f t="shared" si="69"/>
        <v>1.7343125698500778E-5</v>
      </c>
      <c r="AG148" s="19">
        <f t="shared" si="70"/>
        <v>1.1518410332578501E-9</v>
      </c>
      <c r="AH148" s="19">
        <f t="shared" si="80"/>
        <v>0.71223025685183439</v>
      </c>
      <c r="AI148" s="19">
        <f t="shared" si="81"/>
        <v>0.99999999287769759</v>
      </c>
      <c r="AJ148" s="19">
        <f t="shared" si="71"/>
        <v>1.2977602405473762E-7</v>
      </c>
      <c r="AK148" s="19">
        <f t="shared" si="72"/>
        <v>2.0040116940378345E-6</v>
      </c>
      <c r="AL148" s="19">
        <f t="shared" si="82"/>
        <v>498998.32582168817</v>
      </c>
      <c r="AM148" s="19">
        <f t="shared" si="83"/>
        <v>0.49899832582168818</v>
      </c>
      <c r="AO148" t="str">
        <f t="shared" si="84"/>
        <v>490859.745555243-499916.448767877i</v>
      </c>
      <c r="AP148">
        <f t="shared" si="85"/>
        <v>-45.523727175719166</v>
      </c>
      <c r="AQ148" t="str">
        <f t="shared" si="86"/>
        <v>1.005114181238+0.0645558586591829i</v>
      </c>
      <c r="AR148">
        <f t="shared" si="87"/>
        <v>3.6749106223151293</v>
      </c>
      <c r="AS148">
        <f t="shared" si="88"/>
        <v>130.8013622019657</v>
      </c>
    </row>
    <row r="149" spans="13:45" x14ac:dyDescent="0.25">
      <c r="M149">
        <v>146</v>
      </c>
      <c r="N149" s="1">
        <f t="shared" si="73"/>
        <v>424.61956394631255</v>
      </c>
      <c r="O149" s="2">
        <f t="shared" si="61"/>
        <v>685690.10878859914</v>
      </c>
      <c r="P149" s="2">
        <f t="shared" si="60"/>
        <v>116.72255769458637</v>
      </c>
      <c r="Q149" s="1">
        <f t="shared" si="62"/>
        <v>1.0073746257303522</v>
      </c>
      <c r="R149">
        <f t="shared" si="74"/>
        <v>6.3820148538340574E-2</v>
      </c>
      <c r="S149" s="1">
        <f t="shared" si="75"/>
        <v>1.0073731457583754</v>
      </c>
      <c r="T149" s="1">
        <f t="shared" si="76"/>
        <v>6.3807387761592865E-2</v>
      </c>
      <c r="U149" s="2">
        <f t="shared" si="63"/>
        <v>0.99999800606015687</v>
      </c>
      <c r="V149" s="16">
        <f t="shared" si="64"/>
        <v>8.680770594711452E-15</v>
      </c>
      <c r="W149" s="1">
        <f t="shared" si="65"/>
        <v>5.4999890333308632E-15</v>
      </c>
      <c r="X149">
        <f t="shared" si="66"/>
        <v>1.3942712245361802E-14</v>
      </c>
      <c r="Y149">
        <f t="shared" si="67"/>
        <v>1.2868540694569154E-14</v>
      </c>
      <c r="Z149">
        <f t="shared" si="68"/>
        <v>1.8217090986862088E-13</v>
      </c>
      <c r="AA149">
        <f t="shared" si="77"/>
        <v>1.8344439109498743E-13</v>
      </c>
      <c r="AB149" s="1">
        <f t="shared" si="89"/>
        <v>7.616651355350531E-13</v>
      </c>
      <c r="AC149" s="1">
        <f>SUM($AB$3:AB149)</f>
        <v>3.5517428058382303E-11</v>
      </c>
      <c r="AD149" s="1">
        <f t="shared" si="78"/>
        <v>5.9195713430637181E-11</v>
      </c>
      <c r="AE149" s="2">
        <f t="shared" si="79"/>
        <v>12.277097409261115</v>
      </c>
      <c r="AF149" s="1">
        <f t="shared" si="69"/>
        <v>1.772319660113277E-5</v>
      </c>
      <c r="AG149" s="19">
        <f t="shared" si="70"/>
        <v>1.2005839488618874E-9</v>
      </c>
      <c r="AH149" s="19">
        <f t="shared" si="80"/>
        <v>0.72773147878439948</v>
      </c>
      <c r="AI149" s="19">
        <f t="shared" si="81"/>
        <v>0.99999999272268525</v>
      </c>
      <c r="AJ149" s="19">
        <f t="shared" si="71"/>
        <v>1.3523585550951598E-7</v>
      </c>
      <c r="AK149" s="19">
        <f t="shared" si="72"/>
        <v>2.0040120119114598E-6</v>
      </c>
      <c r="AL149" s="19">
        <f t="shared" si="82"/>
        <v>498998.22818343429</v>
      </c>
      <c r="AM149" s="19">
        <f t="shared" si="83"/>
        <v>0.49899822818343431</v>
      </c>
      <c r="AO149" t="str">
        <f t="shared" si="84"/>
        <v>470170.925290521-499109.433192738i</v>
      </c>
      <c r="AP149">
        <f t="shared" si="85"/>
        <v>-46.710095511110346</v>
      </c>
      <c r="AQ149" t="str">
        <f t="shared" si="86"/>
        <v>1.00512487050992+0.0672876753037552i</v>
      </c>
      <c r="AR149">
        <f t="shared" si="87"/>
        <v>3.8299280833764198</v>
      </c>
      <c r="AS149">
        <f t="shared" si="88"/>
        <v>129.45997640551323</v>
      </c>
    </row>
    <row r="150" spans="13:45" x14ac:dyDescent="0.25">
      <c r="M150">
        <v>147</v>
      </c>
      <c r="N150" s="1">
        <f t="shared" si="73"/>
        <v>442.58837236262627</v>
      </c>
      <c r="O150" s="2">
        <f t="shared" si="61"/>
        <v>670510.33231291943</v>
      </c>
      <c r="P150" s="2">
        <f t="shared" si="60"/>
        <v>116.52810949108755</v>
      </c>
      <c r="Q150" s="1">
        <f t="shared" si="62"/>
        <v>1.0075804096335443</v>
      </c>
      <c r="R150">
        <f t="shared" si="74"/>
        <v>6.5594298578675159E-2</v>
      </c>
      <c r="S150" s="1">
        <f t="shared" si="75"/>
        <v>1.0075788955379259</v>
      </c>
      <c r="T150" s="1">
        <f t="shared" si="76"/>
        <v>6.5581246243398755E-2</v>
      </c>
      <c r="U150" s="2">
        <f t="shared" si="63"/>
        <v>0.99999783373322337</v>
      </c>
      <c r="V150" s="16">
        <f t="shared" si="64"/>
        <v>8.68254358880377E-15</v>
      </c>
      <c r="W150" s="1">
        <f t="shared" si="65"/>
        <v>5.4999880855327288E-15</v>
      </c>
      <c r="X150">
        <f t="shared" si="66"/>
        <v>1.3942709842652164E-14</v>
      </c>
      <c r="Y150">
        <f t="shared" si="67"/>
        <v>1.2868538476968576E-14</v>
      </c>
      <c r="Z150">
        <f t="shared" si="68"/>
        <v>1.8217087847560401E-13</v>
      </c>
      <c r="AA150">
        <f t="shared" si="77"/>
        <v>1.834444434617069E-13</v>
      </c>
      <c r="AB150" s="1">
        <f t="shared" si="89"/>
        <v>7.7761423221188966E-13</v>
      </c>
      <c r="AC150" s="1">
        <f>SUM($AB$3:AB150)</f>
        <v>3.6295042290594192E-11</v>
      </c>
      <c r="AD150" s="1">
        <f t="shared" si="78"/>
        <v>6.0491737150990321E-11</v>
      </c>
      <c r="AE150" s="2">
        <f t="shared" si="79"/>
        <v>12.183039436087576</v>
      </c>
      <c r="AF150" s="1">
        <f t="shared" si="69"/>
        <v>1.8111226103006503E-5</v>
      </c>
      <c r="AG150" s="19">
        <f t="shared" si="70"/>
        <v>1.2513895408167244E-9</v>
      </c>
      <c r="AH150" s="19">
        <f t="shared" si="80"/>
        <v>0.74420653987588048</v>
      </c>
      <c r="AI150" s="19">
        <f t="shared" si="81"/>
        <v>0.9999999925579347</v>
      </c>
      <c r="AJ150" s="19">
        <f t="shared" si="71"/>
        <v>1.4092802344311651E-7</v>
      </c>
      <c r="AK150" s="19">
        <f t="shared" si="72"/>
        <v>2.0040123572574544E-6</v>
      </c>
      <c r="AL150" s="19">
        <f t="shared" si="82"/>
        <v>498998.12249163573</v>
      </c>
      <c r="AM150" s="19">
        <f t="shared" si="83"/>
        <v>0.49899812249163572</v>
      </c>
      <c r="AO150" t="str">
        <f t="shared" si="84"/>
        <v>449584.105738382-497451.743997145i</v>
      </c>
      <c r="AP150">
        <f t="shared" si="85"/>
        <v>-47.893535279538597</v>
      </c>
      <c r="AQ150" t="str">
        <f t="shared" si="86"/>
        <v>1.00513648360115+0.070135092580076i</v>
      </c>
      <c r="AR150">
        <f t="shared" si="87"/>
        <v>3.9914401700224977</v>
      </c>
      <c r="AS150">
        <f t="shared" si="88"/>
        <v>128.11502455043893</v>
      </c>
    </row>
    <row r="151" spans="13:45" x14ac:dyDescent="0.25">
      <c r="M151">
        <v>148</v>
      </c>
      <c r="N151" s="1">
        <f t="shared" si="73"/>
        <v>461.31757456037923</v>
      </c>
      <c r="O151" s="2">
        <f t="shared" si="61"/>
        <v>655109.5651405144</v>
      </c>
      <c r="P151" s="2">
        <f t="shared" si="60"/>
        <v>116.3262788107245</v>
      </c>
      <c r="Q151" s="1">
        <f t="shared" si="62"/>
        <v>1.007803930754867</v>
      </c>
      <c r="R151">
        <f t="shared" si="74"/>
        <v>6.7520958184625099E-2</v>
      </c>
      <c r="S151" s="1">
        <f t="shared" si="75"/>
        <v>1.0078023803772593</v>
      </c>
      <c r="T151" s="1">
        <f t="shared" si="76"/>
        <v>6.7507596042700055E-2</v>
      </c>
      <c r="U151" s="2">
        <f t="shared" si="63"/>
        <v>0.99999764651292633</v>
      </c>
      <c r="V151" s="16">
        <f t="shared" si="64"/>
        <v>8.6844694100645594E-15</v>
      </c>
      <c r="W151" s="1">
        <f t="shared" si="65"/>
        <v>5.4999870558210947E-15</v>
      </c>
      <c r="X151">
        <f t="shared" si="66"/>
        <v>1.3942707232288232E-14</v>
      </c>
      <c r="Y151">
        <f t="shared" si="67"/>
        <v>1.286853606771176E-14</v>
      </c>
      <c r="Z151">
        <f t="shared" si="68"/>
        <v>1.8217084436944416E-13</v>
      </c>
      <c r="AA151">
        <f t="shared" si="77"/>
        <v>1.8344450035451076E-13</v>
      </c>
      <c r="AB151" s="1">
        <f t="shared" si="89"/>
        <v>7.9389731897455182E-13</v>
      </c>
      <c r="AC151" s="1">
        <f>SUM($AB$3:AB151)</f>
        <v>3.7088939609568741E-11</v>
      </c>
      <c r="AD151" s="1">
        <f t="shared" si="78"/>
        <v>6.1814899349281235E-11</v>
      </c>
      <c r="AE151" s="2">
        <f t="shared" si="79"/>
        <v>12.089068335634231</v>
      </c>
      <c r="AF151" s="1">
        <f t="shared" si="69"/>
        <v>1.8507380865174801E-5</v>
      </c>
      <c r="AG151" s="19">
        <f t="shared" si="70"/>
        <v>1.3043450962238618E-9</v>
      </c>
      <c r="AH151" s="19">
        <f t="shared" si="80"/>
        <v>0.76170169077818817</v>
      </c>
      <c r="AI151" s="19">
        <f t="shared" si="81"/>
        <v>0.9999999923829832</v>
      </c>
      <c r="AJ151" s="19">
        <f t="shared" si="71"/>
        <v>1.4686230815626907E-7</v>
      </c>
      <c r="AK151" s="19">
        <f t="shared" si="72"/>
        <v>2.0040127324501246E-6</v>
      </c>
      <c r="AL151" s="19">
        <f t="shared" si="82"/>
        <v>498998.00808771275</v>
      </c>
      <c r="AM151" s="19">
        <f t="shared" si="83"/>
        <v>0.49899800808771277</v>
      </c>
      <c r="AO151" t="str">
        <f t="shared" si="84"/>
        <v>429168.542338594-494957.477573135i</v>
      </c>
      <c r="AP151">
        <f t="shared" si="85"/>
        <v>-49.072041714254411</v>
      </c>
      <c r="AQ151" t="str">
        <f t="shared" si="86"/>
        <v>1.00514910035196+0.0731030020355278i</v>
      </c>
      <c r="AR151">
        <f t="shared" si="87"/>
        <v>4.1597131309760682</v>
      </c>
      <c r="AS151">
        <f t="shared" si="88"/>
        <v>126.76824515476953</v>
      </c>
    </row>
    <row r="152" spans="13:45" x14ac:dyDescent="0.25">
      <c r="M152">
        <v>149</v>
      </c>
      <c r="N152" s="1">
        <f t="shared" si="73"/>
        <v>480.83934844972845</v>
      </c>
      <c r="O152" s="2">
        <f t="shared" si="61"/>
        <v>639524.18354335579</v>
      </c>
      <c r="P152" s="2">
        <f t="shared" si="60"/>
        <v>116.11713943855612</v>
      </c>
      <c r="Q152" s="1">
        <f t="shared" si="62"/>
        <v>1.0080467134656064</v>
      </c>
      <c r="R152">
        <f t="shared" si="74"/>
        <v>6.961316064789265E-2</v>
      </c>
      <c r="S152" s="1">
        <f t="shared" si="75"/>
        <v>1.0080451245396502</v>
      </c>
      <c r="T152" s="1">
        <f t="shared" si="76"/>
        <v>6.9599469569700728E-2</v>
      </c>
      <c r="U152" s="2">
        <f t="shared" si="63"/>
        <v>0.99999744311211858</v>
      </c>
      <c r="V152" s="16">
        <f t="shared" si="64"/>
        <v>8.6865611934278478E-15</v>
      </c>
      <c r="W152" s="1">
        <f t="shared" si="65"/>
        <v>5.4999859371166523E-15</v>
      </c>
      <c r="X152">
        <f t="shared" si="66"/>
        <v>1.3942704396323644E-14</v>
      </c>
      <c r="Y152">
        <f t="shared" si="67"/>
        <v>1.286853345023497E-14</v>
      </c>
      <c r="Z152">
        <f t="shared" si="68"/>
        <v>1.8217080731566006E-13</v>
      </c>
      <c r="AA152">
        <f t="shared" si="77"/>
        <v>1.8344456216458986E-13</v>
      </c>
      <c r="AB152" s="1">
        <f t="shared" si="89"/>
        <v>8.1052139204905237E-13</v>
      </c>
      <c r="AC152" s="1">
        <f>SUM($AB$3:AB152)</f>
        <v>3.7899461001617796E-11</v>
      </c>
      <c r="AD152" s="1">
        <f t="shared" si="78"/>
        <v>6.3165768336029664E-11</v>
      </c>
      <c r="AE152" s="2">
        <f t="shared" si="79"/>
        <v>11.995182168189402</v>
      </c>
      <c r="AF152" s="1">
        <f t="shared" si="69"/>
        <v>1.8911831039807281E-5</v>
      </c>
      <c r="AG152" s="19">
        <f t="shared" si="70"/>
        <v>1.3595415959529801E-9</v>
      </c>
      <c r="AH152" s="19">
        <f t="shared" si="80"/>
        <v>0.78026438430282641</v>
      </c>
      <c r="AI152" s="19">
        <f t="shared" si="81"/>
        <v>0.99999999219735625</v>
      </c>
      <c r="AJ152" s="19">
        <f t="shared" si="71"/>
        <v>1.530489058271798E-7</v>
      </c>
      <c r="AK152" s="19">
        <f t="shared" si="72"/>
        <v>2.0040131400689756E-6</v>
      </c>
      <c r="AL152" s="19">
        <f t="shared" si="82"/>
        <v>498997.8842589283</v>
      </c>
      <c r="AM152" s="19">
        <f t="shared" si="83"/>
        <v>0.49899788425892833</v>
      </c>
      <c r="AO152" t="str">
        <f t="shared" si="84"/>
        <v>408991.181336796-491647.632889174i</v>
      </c>
      <c r="AP152">
        <f t="shared" si="85"/>
        <v>-50.24365179062255</v>
      </c>
      <c r="AQ152" t="str">
        <f t="shared" si="86"/>
        <v>1.00516280750261+0.0761965021656623i</v>
      </c>
      <c r="AR152">
        <f t="shared" si="87"/>
        <v>4.3350233588346851</v>
      </c>
      <c r="AS152">
        <f t="shared" si="88"/>
        <v>125.42132485054276</v>
      </c>
    </row>
    <row r="153" spans="13:45" x14ac:dyDescent="0.25">
      <c r="M153">
        <v>150</v>
      </c>
      <c r="N153" s="1">
        <f t="shared" si="73"/>
        <v>501.18723362727229</v>
      </c>
      <c r="O153" s="2">
        <f t="shared" si="61"/>
        <v>623791.47579613887</v>
      </c>
      <c r="P153" s="2">
        <f t="shared" si="60"/>
        <v>115.90078871525181</v>
      </c>
      <c r="Q153" s="1">
        <f t="shared" si="62"/>
        <v>1.0083104123454296</v>
      </c>
      <c r="R153">
        <f t="shared" si="74"/>
        <v>7.188503932609358E-2</v>
      </c>
      <c r="S153" s="1">
        <f t="shared" si="75"/>
        <v>1.0083087824926926</v>
      </c>
      <c r="T153" s="1">
        <f t="shared" si="76"/>
        <v>7.1870999272288599E-2</v>
      </c>
      <c r="U153" s="2">
        <f t="shared" si="63"/>
        <v>0.9999972221324096</v>
      </c>
      <c r="V153" s="16">
        <f t="shared" si="64"/>
        <v>8.688833195828815E-15</v>
      </c>
      <c r="W153" s="1">
        <f t="shared" si="65"/>
        <v>5.4999847217282529E-15</v>
      </c>
      <c r="X153">
        <f t="shared" si="66"/>
        <v>1.3942701315261006E-14</v>
      </c>
      <c r="Y153">
        <f t="shared" si="67"/>
        <v>1.2868530606542922E-14</v>
      </c>
      <c r="Z153">
        <f t="shared" si="68"/>
        <v>1.8217076705950514E-13</v>
      </c>
      <c r="AA153">
        <f t="shared" si="77"/>
        <v>1.8344462931694343E-13</v>
      </c>
      <c r="AB153" s="1">
        <f t="shared" si="89"/>
        <v>8.2749359444765879E-13</v>
      </c>
      <c r="AC153" s="1">
        <f>SUM($AB$3:AB153)</f>
        <v>3.8726954596065455E-11</v>
      </c>
      <c r="AD153" s="1">
        <f t="shared" si="78"/>
        <v>6.4544924326775765E-11</v>
      </c>
      <c r="AE153" s="2">
        <f t="shared" si="79"/>
        <v>11.90137904033395</v>
      </c>
      <c r="AF153" s="1">
        <f t="shared" si="69"/>
        <v>1.9324750343436662E-5</v>
      </c>
      <c r="AG153" s="19">
        <f t="shared" si="70"/>
        <v>1.4170738709525905E-9</v>
      </c>
      <c r="AH153" s="19">
        <f t="shared" si="80"/>
        <v>0.79994330268500335</v>
      </c>
      <c r="AI153" s="19">
        <f t="shared" si="81"/>
        <v>0.99999999200056711</v>
      </c>
      <c r="AJ153" s="19">
        <f t="shared" si="71"/>
        <v>1.5949844604002476E-7</v>
      </c>
      <c r="AK153" s="19">
        <f t="shared" si="72"/>
        <v>2.0040135829164462E-6</v>
      </c>
      <c r="AL153" s="19">
        <f t="shared" si="82"/>
        <v>498997.75023378886</v>
      </c>
      <c r="AM153" s="19">
        <f t="shared" si="83"/>
        <v>0.49899775023378884</v>
      </c>
      <c r="AO153" t="str">
        <f t="shared" si="84"/>
        <v>389115.805275925-487549.685017223i</v>
      </c>
      <c r="AP153">
        <f t="shared" si="85"/>
        <v>-51.406460136864752</v>
      </c>
      <c r="AQ153" t="str">
        <f t="shared" si="86"/>
        <v>1.00517769928967+0.0794209071651551i</v>
      </c>
      <c r="AR153">
        <f t="shared" si="87"/>
        <v>4.5176576737942726</v>
      </c>
      <c r="AS153">
        <f t="shared" si="88"/>
        <v>124.07588218934097</v>
      </c>
    </row>
    <row r="154" spans="13:45" x14ac:dyDescent="0.25">
      <c r="M154">
        <v>151</v>
      </c>
      <c r="N154" s="1">
        <f t="shared" si="73"/>
        <v>522.39618899911943</v>
      </c>
      <c r="O154" s="2">
        <f t="shared" si="61"/>
        <v>607949.23017010733</v>
      </c>
      <c r="P154" s="2">
        <f t="shared" si="60"/>
        <v>115.67734625724411</v>
      </c>
      <c r="Q154" s="1">
        <f t="shared" si="62"/>
        <v>1.0085968231615934</v>
      </c>
      <c r="R154">
        <f t="shared" si="74"/>
        <v>7.4351918033525297E-2</v>
      </c>
      <c r="S154" s="1">
        <f t="shared" si="75"/>
        <v>1.008595149887225</v>
      </c>
      <c r="T154" s="1">
        <f t="shared" si="76"/>
        <v>7.4337508025264024E-2</v>
      </c>
      <c r="U154" s="2">
        <f t="shared" si="63"/>
        <v>0.99999698205455811</v>
      </c>
      <c r="V154" s="16">
        <f t="shared" si="64"/>
        <v>8.6913008908117581E-15</v>
      </c>
      <c r="W154" s="1">
        <f t="shared" si="65"/>
        <v>5.4999834013000697E-15</v>
      </c>
      <c r="X154">
        <f t="shared" si="66"/>
        <v>1.3942697967917931E-14</v>
      </c>
      <c r="Y154">
        <f t="shared" si="67"/>
        <v>1.286852751708516E-14</v>
      </c>
      <c r="Z154">
        <f t="shared" si="68"/>
        <v>1.8217072332421729E-13</v>
      </c>
      <c r="AA154">
        <f t="shared" si="77"/>
        <v>1.8344470227330165E-13</v>
      </c>
      <c r="AB154" s="1">
        <f t="shared" si="89"/>
        <v>8.4482121907403723E-13</v>
      </c>
      <c r="AC154" s="1">
        <f>SUM($AB$3:AB154)</f>
        <v>3.9571775815139495E-11</v>
      </c>
      <c r="AD154" s="1">
        <f t="shared" si="78"/>
        <v>6.5952959691899163E-11</v>
      </c>
      <c r="AE154" s="2">
        <f t="shared" si="79"/>
        <v>11.807657103675275</v>
      </c>
      <c r="AF154" s="1">
        <f t="shared" si="69"/>
        <v>1.9746316131754608E-5</v>
      </c>
      <c r="AG154" s="19">
        <f t="shared" si="70"/>
        <v>1.4770407651753711E-9</v>
      </c>
      <c r="AH154" s="19">
        <f t="shared" si="80"/>
        <v>0.82078839463659303</v>
      </c>
      <c r="AI154" s="19">
        <f t="shared" si="81"/>
        <v>0.99999999179211607</v>
      </c>
      <c r="AJ154" s="19">
        <f t="shared" si="71"/>
        <v>1.6622201005681963E-7</v>
      </c>
      <c r="AK154" s="19">
        <f t="shared" si="72"/>
        <v>2.0040140640371746E-6</v>
      </c>
      <c r="AL154" s="19">
        <f t="shared" si="82"/>
        <v>498997.60517704004</v>
      </c>
      <c r="AM154" s="19">
        <f t="shared" si="83"/>
        <v>0.49899760517704006</v>
      </c>
      <c r="AO154" t="str">
        <f t="shared" si="84"/>
        <v>369602.266464426-482697.038616134i</v>
      </c>
      <c r="AP154">
        <f t="shared" si="85"/>
        <v>-52.558633785942135</v>
      </c>
      <c r="AQ154" t="str">
        <f t="shared" si="86"/>
        <v>1.00519387809379+0.0827817560482116i</v>
      </c>
      <c r="AR154">
        <f t="shared" si="87"/>
        <v>4.7079136008266307</v>
      </c>
      <c r="AS154">
        <f t="shared" si="88"/>
        <v>122.73345261323124</v>
      </c>
    </row>
    <row r="155" spans="13:45" x14ac:dyDescent="0.25">
      <c r="M155">
        <v>152</v>
      </c>
      <c r="N155" s="1">
        <f t="shared" si="73"/>
        <v>544.50265284242084</v>
      </c>
      <c r="O155" s="2">
        <f t="shared" si="61"/>
        <v>592035.32556346839</v>
      </c>
      <c r="P155" s="2">
        <f t="shared" si="60"/>
        <v>115.44695241957903</v>
      </c>
      <c r="Q155" s="1">
        <f t="shared" si="62"/>
        <v>1.0089078947485395</v>
      </c>
      <c r="R155">
        <f t="shared" si="74"/>
        <v>7.7030408419373614E-2</v>
      </c>
      <c r="S155" s="1">
        <f t="shared" si="75"/>
        <v>1.0089061754365973</v>
      </c>
      <c r="T155" s="1">
        <f t="shared" si="76"/>
        <v>7.7015606506745909E-2</v>
      </c>
      <c r="U155" s="2">
        <f t="shared" si="63"/>
        <v>0.99999672122802374</v>
      </c>
      <c r="V155" s="16">
        <f t="shared" si="64"/>
        <v>8.6939810708965309E-15</v>
      </c>
      <c r="W155" s="1">
        <f t="shared" si="65"/>
        <v>5.4999819667541312E-15</v>
      </c>
      <c r="X155">
        <f t="shared" si="66"/>
        <v>1.3942694331281367E-14</v>
      </c>
      <c r="Y155">
        <f t="shared" si="67"/>
        <v>1.2868524160621596E-14</v>
      </c>
      <c r="Z155">
        <f t="shared" si="68"/>
        <v>1.8217067580911548E-13</v>
      </c>
      <c r="AA155">
        <f t="shared" si="77"/>
        <v>1.8344478153529914E-13</v>
      </c>
      <c r="AB155" s="1">
        <f t="shared" si="89"/>
        <v>8.6251171189693546E-13</v>
      </c>
      <c r="AC155" s="1">
        <f>SUM($AB$3:AB155)</f>
        <v>4.043428752703643E-11</v>
      </c>
      <c r="AD155" s="1">
        <f t="shared" si="78"/>
        <v>6.7390479211727384E-11</v>
      </c>
      <c r="AE155" s="2">
        <f t="shared" si="79"/>
        <v>11.71401455361954</v>
      </c>
      <c r="AF155" s="1">
        <f t="shared" si="69"/>
        <v>2.0176709475991179E-5</v>
      </c>
      <c r="AG155" s="19">
        <f t="shared" si="70"/>
        <v>1.5395453053981599E-9</v>
      </c>
      <c r="AH155" s="19">
        <f t="shared" si="80"/>
        <v>0.84285092265303185</v>
      </c>
      <c r="AI155" s="19">
        <f t="shared" si="81"/>
        <v>0.99999999157149089</v>
      </c>
      <c r="AJ155" s="19">
        <f t="shared" si="71"/>
        <v>1.7323114986420189E-7</v>
      </c>
      <c r="AK155" s="19">
        <f t="shared" si="72"/>
        <v>2.0040145867389308E-6</v>
      </c>
      <c r="AL155" s="19">
        <f t="shared" si="82"/>
        <v>498997.4481842235</v>
      </c>
      <c r="AM155" s="19">
        <f t="shared" si="83"/>
        <v>0.49899744818422348</v>
      </c>
      <c r="AO155" t="str">
        <f t="shared" si="84"/>
        <v>350505.826715042-477128.381207665i</v>
      </c>
      <c r="AP155">
        <f t="shared" si="85"/>
        <v>-53.698425506392034</v>
      </c>
      <c r="AQ155" t="str">
        <f t="shared" si="86"/>
        <v>1.00521145514354+0.0862848221539399i</v>
      </c>
      <c r="AR155">
        <f t="shared" si="87"/>
        <v>4.9060996377380803</v>
      </c>
      <c r="AS155">
        <f t="shared" si="88"/>
        <v>121.39547485586989</v>
      </c>
    </row>
    <row r="156" spans="13:45" x14ac:dyDescent="0.25">
      <c r="M156">
        <v>153</v>
      </c>
      <c r="N156" s="1">
        <f t="shared" si="73"/>
        <v>567.54460540854689</v>
      </c>
      <c r="O156" s="2">
        <f t="shared" si="61"/>
        <v>576087.33438529796</v>
      </c>
      <c r="P156" s="2">
        <f t="shared" si="60"/>
        <v>115.20976654230031</v>
      </c>
      <c r="Q156" s="1">
        <f t="shared" si="62"/>
        <v>1.0092457418569822</v>
      </c>
      <c r="R156">
        <f t="shared" si="74"/>
        <v>7.9938514792108673E-2</v>
      </c>
      <c r="S156" s="1">
        <f t="shared" si="75"/>
        <v>1.0092439737653716</v>
      </c>
      <c r="T156" s="1">
        <f t="shared" si="76"/>
        <v>7.9923298020399131E-2</v>
      </c>
      <c r="U156" s="2">
        <f t="shared" si="63"/>
        <v>0.99999643785962589</v>
      </c>
      <c r="V156" s="16">
        <f t="shared" si="64"/>
        <v>8.6968919582987927E-15</v>
      </c>
      <c r="W156" s="1">
        <f t="shared" si="65"/>
        <v>5.4999804082279429E-15</v>
      </c>
      <c r="X156">
        <f t="shared" si="66"/>
        <v>1.3942690380349458E-14</v>
      </c>
      <c r="Y156">
        <f t="shared" si="67"/>
        <v>1.2868520514076564E-14</v>
      </c>
      <c r="Z156">
        <f t="shared" si="68"/>
        <v>1.8217062418753368E-13</v>
      </c>
      <c r="AA156">
        <f t="shared" si="77"/>
        <v>1.8344486764792396E-13</v>
      </c>
      <c r="AB156" s="1">
        <f t="shared" si="89"/>
        <v>8.8057267519399969E-13</v>
      </c>
      <c r="AC156" s="1">
        <f>SUM($AB$3:AB156)</f>
        <v>4.1314860202230433E-11</v>
      </c>
      <c r="AD156" s="1">
        <f t="shared" si="78"/>
        <v>6.8858100337050726E-11</v>
      </c>
      <c r="AE156" s="2">
        <f t="shared" si="79"/>
        <v>11.620449628180502</v>
      </c>
      <c r="AF156" s="1">
        <f t="shared" si="69"/>
        <v>2.0616115240912987E-5</v>
      </c>
      <c r="AG156" s="19">
        <f t="shared" si="70"/>
        <v>1.6046948782281547E-9</v>
      </c>
      <c r="AH156" s="19">
        <f t="shared" si="80"/>
        <v>0.8661835208498192</v>
      </c>
      <c r="AI156" s="19">
        <f t="shared" si="81"/>
        <v>0.99999999133816486</v>
      </c>
      <c r="AJ156" s="19">
        <f t="shared" si="71"/>
        <v>1.8053790802796546E-7</v>
      </c>
      <c r="AK156" s="19">
        <f t="shared" si="72"/>
        <v>2.0040151546153579E-6</v>
      </c>
      <c r="AL156" s="19">
        <f t="shared" si="82"/>
        <v>498997.27827575506</v>
      </c>
      <c r="AM156" s="19">
        <f t="shared" si="83"/>
        <v>0.49899727827575507</v>
      </c>
      <c r="AO156" t="str">
        <f t="shared" si="84"/>
        <v>331876.616839158-470886.95887076i</v>
      </c>
      <c r="AP156">
        <f t="shared" si="85"/>
        <v>-54.82418550058825</v>
      </c>
      <c r="AQ156" t="str">
        <f t="shared" si="86"/>
        <v>1.00523055127999+0.089936123052854i</v>
      </c>
      <c r="AR156">
        <f t="shared" si="87"/>
        <v>5.1125355111614397</v>
      </c>
      <c r="AS156">
        <f t="shared" si="88"/>
        <v>120.06327898825032</v>
      </c>
    </row>
    <row r="157" spans="13:45" x14ac:dyDescent="0.25">
      <c r="M157">
        <v>154</v>
      </c>
      <c r="N157" s="1">
        <f t="shared" si="73"/>
        <v>591.56163417547384</v>
      </c>
      <c r="O157" s="2">
        <f t="shared" si="61"/>
        <v>560142.146438697</v>
      </c>
      <c r="P157" s="2">
        <f t="shared" si="60"/>
        <v>114.96596502513427</v>
      </c>
      <c r="Q157" s="1">
        <f t="shared" si="62"/>
        <v>1.0096126590464076</v>
      </c>
      <c r="R157">
        <f t="shared" si="74"/>
        <v>8.3095746866752418E-2</v>
      </c>
      <c r="S157" s="1">
        <f t="shared" si="75"/>
        <v>1.009610839301383</v>
      </c>
      <c r="T157" s="1">
        <f t="shared" si="76"/>
        <v>8.3080091240253798E-2</v>
      </c>
      <c r="U157" s="2">
        <f t="shared" si="63"/>
        <v>0.99999613000120913</v>
      </c>
      <c r="V157" s="16">
        <f t="shared" si="64"/>
        <v>8.7000533246411764E-15</v>
      </c>
      <c r="W157" s="1">
        <f t="shared" si="65"/>
        <v>5.4999787150066502E-15</v>
      </c>
      <c r="X157">
        <f t="shared" si="66"/>
        <v>1.3942686087959581E-14</v>
      </c>
      <c r="Y157">
        <f t="shared" si="67"/>
        <v>1.2868516552380101E-14</v>
      </c>
      <c r="Z157">
        <f t="shared" si="68"/>
        <v>1.8217056810457395E-13</v>
      </c>
      <c r="AA157">
        <f t="shared" si="77"/>
        <v>1.8344496120326283E-13</v>
      </c>
      <c r="AB157" s="1">
        <f t="shared" si="89"/>
        <v>8.990118708679083E-13</v>
      </c>
      <c r="AC157" s="1">
        <f>SUM($AB$3:AB157)</f>
        <v>4.221387207309834E-11</v>
      </c>
      <c r="AD157" s="1">
        <f t="shared" si="78"/>
        <v>7.0356453455163904E-11</v>
      </c>
      <c r="AE157" s="2">
        <f t="shared" si="79"/>
        <v>11.526960606823422</v>
      </c>
      <c r="AF157" s="1">
        <f t="shared" si="69"/>
        <v>2.106472216447607E-5</v>
      </c>
      <c r="AG157" s="19">
        <f t="shared" si="70"/>
        <v>1.6726014145996826E-9</v>
      </c>
      <c r="AH157" s="19">
        <f t="shared" si="80"/>
        <v>0.89084026342130218</v>
      </c>
      <c r="AI157" s="19">
        <f t="shared" si="81"/>
        <v>0.99999999109159743</v>
      </c>
      <c r="AJ157" s="19">
        <f t="shared" si="71"/>
        <v>1.8815483838957743E-7</v>
      </c>
      <c r="AK157" s="19">
        <f t="shared" si="72"/>
        <v>2.0040157715706769E-6</v>
      </c>
      <c r="AL157" s="19">
        <f t="shared" si="82"/>
        <v>498997.09439048852</v>
      </c>
      <c r="AM157" s="19">
        <f t="shared" si="83"/>
        <v>0.4989970943904885</v>
      </c>
      <c r="AO157" t="str">
        <f t="shared" si="84"/>
        <v>313759.224216951-464019.798538519i</v>
      </c>
      <c r="AP157">
        <f t="shared" si="85"/>
        <v>-55.934371314718867</v>
      </c>
      <c r="AQ157" t="str">
        <f t="shared" si="86"/>
        <v>1.00525129778741+0.0937419308713336i</v>
      </c>
      <c r="AR157">
        <f t="shared" si="87"/>
        <v>5.3275524171118729</v>
      </c>
      <c r="AS157">
        <f t="shared" si="88"/>
        <v>118.73807626816925</v>
      </c>
    </row>
    <row r="158" spans="13:45" x14ac:dyDescent="0.25">
      <c r="M158">
        <v>155</v>
      </c>
      <c r="N158" s="1">
        <f t="shared" si="73"/>
        <v>616.59500186148216</v>
      </c>
      <c r="O158" s="2">
        <f t="shared" si="61"/>
        <v>544235.62137060426</v>
      </c>
      <c r="P158" s="2">
        <f t="shared" si="60"/>
        <v>114.71573927729824</v>
      </c>
      <c r="Q158" s="1">
        <f t="shared" si="62"/>
        <v>1.0100111356993342</v>
      </c>
      <c r="R158">
        <f t="shared" si="74"/>
        <v>8.6523240922409844E-2</v>
      </c>
      <c r="S158" s="1">
        <f t="shared" si="75"/>
        <v>1.0100092612894995</v>
      </c>
      <c r="T158" s="1">
        <f t="shared" si="76"/>
        <v>8.6507121365414483E-2</v>
      </c>
      <c r="U158" s="2">
        <f t="shared" si="63"/>
        <v>0.99999579553625983</v>
      </c>
      <c r="V158" s="16">
        <f t="shared" si="64"/>
        <v>8.7034866203303564E-15</v>
      </c>
      <c r="W158" s="1">
        <f t="shared" si="65"/>
        <v>5.4999768754494295E-15</v>
      </c>
      <c r="X158">
        <f t="shared" si="66"/>
        <v>1.3942681424601738E-14</v>
      </c>
      <c r="Y158">
        <f t="shared" si="67"/>
        <v>1.2868512248295708E-14</v>
      </c>
      <c r="Z158">
        <f t="shared" si="68"/>
        <v>1.8217050717466833E-13</v>
      </c>
      <c r="AA158">
        <f t="shared" si="77"/>
        <v>1.8344506284457237E-13</v>
      </c>
      <c r="AB158" s="1">
        <f t="shared" si="89"/>
        <v>9.178372238365455E-13</v>
      </c>
      <c r="AC158" s="1">
        <f>SUM($AB$3:AB158)</f>
        <v>4.3131709296934887E-11</v>
      </c>
      <c r="AD158" s="1">
        <f t="shared" si="78"/>
        <v>7.1886182161558148E-11</v>
      </c>
      <c r="AE158" s="2">
        <f t="shared" si="79"/>
        <v>11.433545809342549</v>
      </c>
      <c r="AF158" s="1">
        <f t="shared" si="69"/>
        <v>2.1522722939170508E-5</v>
      </c>
      <c r="AG158" s="19">
        <f t="shared" si="70"/>
        <v>1.7433815820783695E-9</v>
      </c>
      <c r="AH158" s="19">
        <f t="shared" si="80"/>
        <v>0.91687674364559879</v>
      </c>
      <c r="AI158" s="19">
        <f t="shared" si="81"/>
        <v>0.99999999083123259</v>
      </c>
      <c r="AJ158" s="19">
        <f t="shared" si="71"/>
        <v>1.9609502764033436E-7</v>
      </c>
      <c r="AK158" s="19">
        <f t="shared" si="72"/>
        <v>2.004016441846529E-6</v>
      </c>
      <c r="AL158" s="19">
        <f t="shared" si="82"/>
        <v>498996.89537871629</v>
      </c>
      <c r="AM158" s="19">
        <f t="shared" si="83"/>
        <v>0.49899689537871628</v>
      </c>
      <c r="AO158" t="str">
        <f t="shared" si="84"/>
        <v>296192.411568648-456576.90140632i</v>
      </c>
      <c r="AP158">
        <f t="shared" si="85"/>
        <v>-57.027555862838462</v>
      </c>
      <c r="AQ158" t="str">
        <f t="shared" si="86"/>
        <v>1.00527383729571+0.0977087830515614i</v>
      </c>
      <c r="AR158">
        <f t="shared" si="87"/>
        <v>5.5514932422707881</v>
      </c>
      <c r="AS158">
        <f t="shared" si="88"/>
        <v>117.42095089489075</v>
      </c>
    </row>
    <row r="159" spans="13:45" x14ac:dyDescent="0.25">
      <c r="M159">
        <v>156</v>
      </c>
      <c r="N159" s="1">
        <f t="shared" si="73"/>
        <v>642.68771731701975</v>
      </c>
      <c r="O159" s="2">
        <f t="shared" si="61"/>
        <v>528402.27585453016</v>
      </c>
      <c r="P159" s="2">
        <f t="shared" si="60"/>
        <v>114.45929358948322</v>
      </c>
      <c r="Q159" s="1">
        <f t="shared" si="62"/>
        <v>1.0104438722406266</v>
      </c>
      <c r="R159">
        <f t="shared" si="74"/>
        <v>9.0243889868044325E-2</v>
      </c>
      <c r="S159" s="1">
        <f t="shared" si="75"/>
        <v>1.0104419400103672</v>
      </c>
      <c r="T159" s="1">
        <f t="shared" si="76"/>
        <v>9.0227280182641728E-2</v>
      </c>
      <c r="U159" s="2">
        <f t="shared" si="63"/>
        <v>0.99999543216534847</v>
      </c>
      <c r="V159" s="16">
        <f t="shared" si="64"/>
        <v>8.7072151143177935E-15</v>
      </c>
      <c r="W159" s="1">
        <f t="shared" si="65"/>
        <v>5.4999748769094165E-15</v>
      </c>
      <c r="X159">
        <f t="shared" si="66"/>
        <v>1.3942676358215582E-14</v>
      </c>
      <c r="Y159">
        <f t="shared" si="67"/>
        <v>1.2868507572233024E-14</v>
      </c>
      <c r="Z159">
        <f t="shared" si="68"/>
        <v>1.821704409789268E-13</v>
      </c>
      <c r="AA159">
        <f t="shared" si="77"/>
        <v>1.8344517327069919E-13</v>
      </c>
      <c r="AB159" s="1">
        <f t="shared" si="89"/>
        <v>9.3705682549939377E-13</v>
      </c>
      <c r="AC159" s="1">
        <f>SUM($AB$3:AB159)</f>
        <v>4.406876612243428E-11</v>
      </c>
      <c r="AD159" s="1">
        <f t="shared" si="78"/>
        <v>7.3447943537390471E-11</v>
      </c>
      <c r="AE159" s="2">
        <f t="shared" si="79"/>
        <v>11.340203594770808</v>
      </c>
      <c r="AF159" s="1">
        <f t="shared" si="69"/>
        <v>2.1990314295094705E-5</v>
      </c>
      <c r="AG159" s="19">
        <f t="shared" si="70"/>
        <v>1.8171569853031039E-9</v>
      </c>
      <c r="AH159" s="19">
        <f t="shared" si="80"/>
        <v>0.94435016321054566</v>
      </c>
      <c r="AI159" s="19">
        <f t="shared" si="81"/>
        <v>0.99999999055649835</v>
      </c>
      <c r="AJ159" s="19">
        <f t="shared" si="71"/>
        <v>2.0437211781030089E-7</v>
      </c>
      <c r="AK159" s="19">
        <f t="shared" si="72"/>
        <v>2.0040171700511358E-6</v>
      </c>
      <c r="AL159" s="19">
        <f t="shared" si="82"/>
        <v>498996.67999456206</v>
      </c>
      <c r="AM159" s="19">
        <f t="shared" si="83"/>
        <v>0.49899667999456204</v>
      </c>
      <c r="AO159" t="str">
        <f t="shared" si="84"/>
        <v>279208.965128247-448610.431131801i</v>
      </c>
      <c r="AP159">
        <f t="shared" si="85"/>
        <v>-58.102433524770255</v>
      </c>
      <c r="AQ159" t="str">
        <f t="shared" si="86"/>
        <v>1.0052983247609+0.101843493565174i</v>
      </c>
      <c r="AR159">
        <f t="shared" si="87"/>
        <v>5.7847127616422727</v>
      </c>
      <c r="AS159">
        <f t="shared" si="88"/>
        <v>116.11285371358748</v>
      </c>
    </row>
    <row r="160" spans="13:45" x14ac:dyDescent="0.25">
      <c r="M160">
        <v>157</v>
      </c>
      <c r="N160" s="1">
        <f t="shared" si="73"/>
        <v>669.88460941652602</v>
      </c>
      <c r="O160" s="2">
        <f t="shared" si="61"/>
        <v>512675.01013851422</v>
      </c>
      <c r="P160" s="2">
        <f t="shared" si="60"/>
        <v>114.19684297360021</v>
      </c>
      <c r="Q160" s="1">
        <f t="shared" si="62"/>
        <v>1.0109137976498119</v>
      </c>
      <c r="R160">
        <f t="shared" si="74"/>
        <v>9.4282482717436E-2</v>
      </c>
      <c r="S160" s="1">
        <f t="shared" si="75"/>
        <v>1.0109118042920884</v>
      </c>
      <c r="T160" s="1">
        <f t="shared" si="76"/>
        <v>9.4265355537743234E-2</v>
      </c>
      <c r="U160" s="2">
        <f t="shared" si="63"/>
        <v>0.99999503739032947</v>
      </c>
      <c r="V160" s="16">
        <f t="shared" si="64"/>
        <v>8.7112640450019646E-15</v>
      </c>
      <c r="W160" s="1">
        <f t="shared" si="65"/>
        <v>5.4999727056468119E-15</v>
      </c>
      <c r="X160">
        <f t="shared" si="66"/>
        <v>1.3942670853970115E-14</v>
      </c>
      <c r="Y160">
        <f t="shared" si="67"/>
        <v>1.2868502492044498E-14</v>
      </c>
      <c r="Z160">
        <f t="shared" si="68"/>
        <v>1.82170369062259E-13</v>
      </c>
      <c r="AA160">
        <f t="shared" si="77"/>
        <v>1.8344529324088462E-13</v>
      </c>
      <c r="AB160" s="1">
        <f t="shared" si="89"/>
        <v>9.5667893728228824E-13</v>
      </c>
      <c r="AC160" s="1">
        <f>SUM($AB$3:AB160)</f>
        <v>4.5025445059716565E-11</v>
      </c>
      <c r="AD160" s="1">
        <f t="shared" si="78"/>
        <v>7.504240843286094E-11</v>
      </c>
      <c r="AE160" s="2">
        <f t="shared" si="79"/>
        <v>11.246932360320232</v>
      </c>
      <c r="AF160" s="1">
        <f t="shared" si="69"/>
        <v>2.2467697084798566E-5</v>
      </c>
      <c r="AG160" s="19">
        <f t="shared" si="70"/>
        <v>1.8940543749102317E-9</v>
      </c>
      <c r="AH160" s="19">
        <f t="shared" si="80"/>
        <v>0.97331943151200617</v>
      </c>
      <c r="AI160" s="19">
        <f t="shared" si="81"/>
        <v>0.99999999026680586</v>
      </c>
      <c r="AJ160" s="19">
        <f t="shared" si="71"/>
        <v>2.1300032971075616E-7</v>
      </c>
      <c r="AK160" s="19">
        <f t="shared" si="72"/>
        <v>2.0040179611909793E-6</v>
      </c>
      <c r="AL160" s="19">
        <f t="shared" si="82"/>
        <v>498996.44688771461</v>
      </c>
      <c r="AM160" s="19">
        <f t="shared" si="83"/>
        <v>0.49899644688771461</v>
      </c>
      <c r="AO160" t="str">
        <f t="shared" si="84"/>
        <v>262835.666020526-440173.918682232i</v>
      </c>
      <c r="AP160">
        <f t="shared" si="85"/>
        <v>-59.157824331898468</v>
      </c>
      <c r="AQ160" t="str">
        <f t="shared" si="86"/>
        <v>1.0053249285302+0.106153164599618i</v>
      </c>
      <c r="AR160">
        <f t="shared" si="87"/>
        <v>6.0275778076543958</v>
      </c>
      <c r="AS160">
        <f t="shared" si="88"/>
        <v>114.81459786044714</v>
      </c>
    </row>
    <row r="161" spans="13:45" x14ac:dyDescent="0.25">
      <c r="M161">
        <v>158</v>
      </c>
      <c r="N161" s="1">
        <f t="shared" si="73"/>
        <v>698.23240407717117</v>
      </c>
      <c r="O161" s="2">
        <f t="shared" si="61"/>
        <v>497084.87701427296</v>
      </c>
      <c r="P161" s="2">
        <f t="shared" si="60"/>
        <v>113.92861101296475</v>
      </c>
      <c r="Q161" s="1">
        <f t="shared" si="62"/>
        <v>1.0114240883594503</v>
      </c>
      <c r="R161">
        <f t="shared" si="74"/>
        <v>9.8665853975008128E-2</v>
      </c>
      <c r="S161" s="1">
        <f t="shared" si="75"/>
        <v>1.0114220304078763</v>
      </c>
      <c r="T161" s="1">
        <f t="shared" si="76"/>
        <v>9.864818071742637E-2</v>
      </c>
      <c r="U161" s="2">
        <f t="shared" si="63"/>
        <v>0.99999460849716182</v>
      </c>
      <c r="V161" s="16">
        <f t="shared" si="64"/>
        <v>8.7156607830738833E-15</v>
      </c>
      <c r="W161" s="1">
        <f t="shared" si="65"/>
        <v>5.4999703467343904E-15</v>
      </c>
      <c r="X161">
        <f t="shared" si="66"/>
        <v>1.394266487402417E-14</v>
      </c>
      <c r="Y161">
        <f t="shared" si="67"/>
        <v>1.2868496972804311E-14</v>
      </c>
      <c r="Z161">
        <f t="shared" si="68"/>
        <v>1.8217029093024463E-13</v>
      </c>
      <c r="AA161">
        <f t="shared" si="77"/>
        <v>1.8344542357998186E-13</v>
      </c>
      <c r="AB161" s="1">
        <f t="shared" si="89"/>
        <v>9.7671199426285897E-13</v>
      </c>
      <c r="AC161" s="1">
        <f>SUM($AB$3:AB161)</f>
        <v>4.6002157053979423E-11</v>
      </c>
      <c r="AD161" s="1">
        <f t="shared" si="78"/>
        <v>7.6670261756632376E-11</v>
      </c>
      <c r="AE161" s="2">
        <f t="shared" si="79"/>
        <v>11.153730540351834</v>
      </c>
      <c r="AF161" s="1">
        <f t="shared" si="69"/>
        <v>2.2955076369935732E-5</v>
      </c>
      <c r="AG161" s="19">
        <f t="shared" si="70"/>
        <v>1.9742058652988699E-9</v>
      </c>
      <c r="AH161" s="19">
        <f t="shared" si="80"/>
        <v>1.0038452744792918</v>
      </c>
      <c r="AI161" s="19">
        <f t="shared" si="81"/>
        <v>0.99999998996154738</v>
      </c>
      <c r="AJ161" s="19">
        <f t="shared" si="71"/>
        <v>2.2199448737049172E-7</v>
      </c>
      <c r="AK161" s="19">
        <f t="shared" si="72"/>
        <v>2.0040188207052234E-6</v>
      </c>
      <c r="AL161" s="19">
        <f t="shared" si="82"/>
        <v>498996.19459444477</v>
      </c>
      <c r="AM161" s="19">
        <f t="shared" si="83"/>
        <v>0.49899619459444478</v>
      </c>
      <c r="AO161" t="str">
        <f t="shared" si="84"/>
        <v>247093.374956295-431321.50306819i</v>
      </c>
      <c r="AP161">
        <f t="shared" si="85"/>
        <v>-60.192676303799374</v>
      </c>
      <c r="AQ161" t="str">
        <f t="shared" si="86"/>
        <v>1.00535383149924+0.110645198736967i</v>
      </c>
      <c r="AR161">
        <f t="shared" si="87"/>
        <v>6.2804674051434679</v>
      </c>
      <c r="AS161">
        <f t="shared" si="88"/>
        <v>113.52685629105716</v>
      </c>
    </row>
    <row r="162" spans="13:45" x14ac:dyDescent="0.25">
      <c r="M162">
        <v>159</v>
      </c>
      <c r="N162" s="1">
        <f t="shared" si="73"/>
        <v>727.77980453682392</v>
      </c>
      <c r="O162" s="2">
        <f t="shared" si="61"/>
        <v>481660.89472596685</v>
      </c>
      <c r="P162" s="2">
        <f t="shared" si="60"/>
        <v>113.65482776149206</v>
      </c>
      <c r="Q162" s="1">
        <f t="shared" si="62"/>
        <v>1.0119781886372503</v>
      </c>
      <c r="R162">
        <f t="shared" si="74"/>
        <v>0.10342304342410122</v>
      </c>
      <c r="S162" s="1">
        <f t="shared" si="75"/>
        <v>1.0119760624573717</v>
      </c>
      <c r="T162" s="1">
        <f t="shared" si="76"/>
        <v>0.10340479423317583</v>
      </c>
      <c r="U162" s="2">
        <f t="shared" si="63"/>
        <v>0.99999414253726104</v>
      </c>
      <c r="V162" s="16">
        <f t="shared" si="64"/>
        <v>8.7204350071476922E-15</v>
      </c>
      <c r="W162" s="1">
        <f t="shared" si="65"/>
        <v>5.4999677839549357E-15</v>
      </c>
      <c r="X162">
        <f t="shared" si="66"/>
        <v>1.3942658377266402E-14</v>
      </c>
      <c r="Y162">
        <f t="shared" si="67"/>
        <v>1.2868490976568409E-14</v>
      </c>
      <c r="Z162">
        <f t="shared" si="68"/>
        <v>1.8217020604573628E-13</v>
      </c>
      <c r="AA162">
        <f t="shared" si="77"/>
        <v>1.8344556518412655E-13</v>
      </c>
      <c r="AB162" s="1">
        <f t="shared" si="89"/>
        <v>9.9716460887884057E-13</v>
      </c>
      <c r="AC162" s="1">
        <f>SUM($AB$3:AB162)</f>
        <v>4.6999321662858264E-11</v>
      </c>
      <c r="AD162" s="1">
        <f t="shared" si="78"/>
        <v>7.8332202771430443E-11</v>
      </c>
      <c r="AE162" s="2">
        <f t="shared" si="79"/>
        <v>11.060596605373616</v>
      </c>
      <c r="AF162" s="1">
        <f t="shared" si="69"/>
        <v>2.3452661509766274E-5</v>
      </c>
      <c r="AG162" s="19">
        <f t="shared" si="70"/>
        <v>2.0577491616114647E-9</v>
      </c>
      <c r="AH162" s="19">
        <f t="shared" si="80"/>
        <v>1.0359903524156149</v>
      </c>
      <c r="AI162" s="19">
        <f t="shared" si="81"/>
        <v>0.99999998964009651</v>
      </c>
      <c r="AJ162" s="19">
        <f t="shared" si="71"/>
        <v>2.3137004350799571E-7</v>
      </c>
      <c r="AK162" s="19">
        <f t="shared" si="72"/>
        <v>2.0040197545031042E-6</v>
      </c>
      <c r="AL162" s="19">
        <f t="shared" si="82"/>
        <v>498995.92152784666</v>
      </c>
      <c r="AM162" s="19">
        <f t="shared" si="83"/>
        <v>0.49899592152784666</v>
      </c>
      <c r="AO162" t="str">
        <f t="shared" si="84"/>
        <v>231997.217508219-422107.224028046i</v>
      </c>
      <c r="AP162">
        <f t="shared" si="85"/>
        <v>-61.206066040679374</v>
      </c>
      <c r="AQ162" t="str">
        <f t="shared" si="86"/>
        <v>1.00538523236921+0.115327311645766i</v>
      </c>
      <c r="AR162">
        <f t="shared" si="87"/>
        <v>6.5437728659662415</v>
      </c>
      <c r="AS162">
        <f t="shared" si="88"/>
        <v>112.25016109335438</v>
      </c>
    </row>
    <row r="163" spans="13:45" x14ac:dyDescent="0.25">
      <c r="M163">
        <v>160</v>
      </c>
      <c r="N163" s="1">
        <f t="shared" si="73"/>
        <v>758.57757502918378</v>
      </c>
      <c r="O163" s="2">
        <f t="shared" si="61"/>
        <v>466429.90390886174</v>
      </c>
      <c r="P163" s="2">
        <f t="shared" si="60"/>
        <v>113.37572772551144</v>
      </c>
      <c r="Q163" s="1">
        <f t="shared" si="62"/>
        <v>1.0125798325544866</v>
      </c>
      <c r="R163">
        <f t="shared" si="74"/>
        <v>0.10858546679321254</v>
      </c>
      <c r="S163" s="1">
        <f t="shared" si="75"/>
        <v>1.0125776343341693</v>
      </c>
      <c r="T163" s="1">
        <f t="shared" si="76"/>
        <v>0.10856661048264049</v>
      </c>
      <c r="U163" s="2">
        <f t="shared" si="63"/>
        <v>0.99999363630722327</v>
      </c>
      <c r="V163" s="16">
        <f t="shared" si="64"/>
        <v>8.7256188930599751E-15</v>
      </c>
      <c r="W163" s="1">
        <f t="shared" si="65"/>
        <v>5.4999649996897278E-15</v>
      </c>
      <c r="X163">
        <f t="shared" si="66"/>
        <v>1.3942651319032581E-14</v>
      </c>
      <c r="Y163">
        <f t="shared" si="67"/>
        <v>1.2868484462113579E-14</v>
      </c>
      <c r="Z163">
        <f t="shared" si="68"/>
        <v>1.8217011382516582E-13</v>
      </c>
      <c r="AA163">
        <f t="shared" si="77"/>
        <v>1.8344571902689466E-13</v>
      </c>
      <c r="AB163" s="1">
        <f t="shared" si="89"/>
        <v>1.0180455747221462E-12</v>
      </c>
      <c r="AC163" s="1">
        <f>SUM($AB$3:AB163)</f>
        <v>4.801736723758041E-11</v>
      </c>
      <c r="AD163" s="1">
        <f t="shared" si="78"/>
        <v>8.0028945395967352E-11</v>
      </c>
      <c r="AE163" s="2">
        <f t="shared" si="79"/>
        <v>10.967529061065379</v>
      </c>
      <c r="AF163" s="1">
        <f t="shared" si="69"/>
        <v>2.3960666251552623E-5</v>
      </c>
      <c r="AG163" s="19">
        <f t="shared" si="70"/>
        <v>2.1448277963196407E-9</v>
      </c>
      <c r="AH163" s="19">
        <f t="shared" si="80"/>
        <v>1.0698193863025394</v>
      </c>
      <c r="AI163" s="19">
        <f t="shared" si="81"/>
        <v>0.99999998930180622</v>
      </c>
      <c r="AJ163" s="19">
        <f t="shared" si="71"/>
        <v>2.4114310608335449E-7</v>
      </c>
      <c r="AK163" s="19">
        <f t="shared" si="72"/>
        <v>2.0040207690045562E-6</v>
      </c>
      <c r="AL163" s="19">
        <f t="shared" si="82"/>
        <v>498995.62596723851</v>
      </c>
      <c r="AM163" s="19">
        <f t="shared" si="83"/>
        <v>0.49899562596723851</v>
      </c>
      <c r="AO163" t="str">
        <f t="shared" si="84"/>
        <v>217556.85526043-412584.379236081i</v>
      </c>
      <c r="AP163">
        <f t="shared" si="85"/>
        <v>-62.197197710622248</v>
      </c>
      <c r="AQ163" t="str">
        <f t="shared" si="86"/>
        <v>1.00541934701261+0.12020754530731i</v>
      </c>
      <c r="AR163">
        <f t="shared" si="87"/>
        <v>6.8178978362248461</v>
      </c>
      <c r="AS163">
        <f t="shared" si="88"/>
        <v>110.98490445315291</v>
      </c>
    </row>
    <row r="164" spans="13:45" x14ac:dyDescent="0.25">
      <c r="M164">
        <v>161</v>
      </c>
      <c r="N164" s="1">
        <f t="shared" si="73"/>
        <v>790.67862799982527</v>
      </c>
      <c r="O164" s="2">
        <f t="shared" si="61"/>
        <v>451416.4673827904</v>
      </c>
      <c r="P164" s="2">
        <f t="shared" si="60"/>
        <v>113.0915479562895</v>
      </c>
      <c r="Q164" s="1">
        <f t="shared" si="62"/>
        <v>1.0132330676478865</v>
      </c>
      <c r="R164">
        <f t="shared" si="74"/>
        <v>0.1141870977484401</v>
      </c>
      <c r="S164" s="1">
        <f t="shared" si="75"/>
        <v>1.0132307933867126</v>
      </c>
      <c r="T164" s="1">
        <f t="shared" si="76"/>
        <v>0.11416760173674816</v>
      </c>
      <c r="U164" s="2">
        <f t="shared" si="63"/>
        <v>0.99999308632680994</v>
      </c>
      <c r="V164" s="16">
        <f t="shared" si="64"/>
        <v>8.7312473177612511E-15</v>
      </c>
      <c r="W164" s="1">
        <f t="shared" si="65"/>
        <v>5.4999619747974552E-15</v>
      </c>
      <c r="X164">
        <f t="shared" si="66"/>
        <v>1.3942643650798648E-14</v>
      </c>
      <c r="Y164">
        <f t="shared" si="67"/>
        <v>1.2868477384654137E-14</v>
      </c>
      <c r="Z164">
        <f t="shared" si="68"/>
        <v>1.8217001363453372E-13</v>
      </c>
      <c r="AA164">
        <f t="shared" si="77"/>
        <v>1.8344588616599404E-13</v>
      </c>
      <c r="AB164" s="1">
        <f t="shared" si="89"/>
        <v>1.0393638704209349E-12</v>
      </c>
      <c r="AC164" s="1">
        <f>SUM($AB$3:AB164)</f>
        <v>4.9056731108001344E-11</v>
      </c>
      <c r="AD164" s="1">
        <f t="shared" si="78"/>
        <v>8.1761218513335573E-11</v>
      </c>
      <c r="AE164" s="2">
        <f t="shared" si="79"/>
        <v>10.874526447329147</v>
      </c>
      <c r="AF164" s="1">
        <f t="shared" si="69"/>
        <v>2.4479308822892671E-5</v>
      </c>
      <c r="AG164" s="19">
        <f t="shared" si="70"/>
        <v>2.2355913758217189E-9</v>
      </c>
      <c r="AH164" s="19">
        <f t="shared" si="80"/>
        <v>1.1053992920057107</v>
      </c>
      <c r="AI164" s="19">
        <f t="shared" si="81"/>
        <v>0.99999998894600717</v>
      </c>
      <c r="AJ164" s="19">
        <f t="shared" si="71"/>
        <v>2.5133046597552595E-7</v>
      </c>
      <c r="AK164" s="19">
        <f t="shared" si="72"/>
        <v>2.0040218711843466E-6</v>
      </c>
      <c r="AL164" s="19">
        <f t="shared" si="82"/>
        <v>498995.30604664824</v>
      </c>
      <c r="AM164" s="19">
        <f t="shared" si="83"/>
        <v>0.49899530604664827</v>
      </c>
      <c r="AO164" t="str">
        <f t="shared" si="84"/>
        <v>203776.827024358-402804.955024442i</v>
      </c>
      <c r="AP164">
        <f t="shared" si="85"/>
        <v>-63.165400596248908</v>
      </c>
      <c r="AQ164" t="str">
        <f t="shared" si="86"/>
        <v>1.00545640995705+0.125294281798601i</v>
      </c>
      <c r="AR164">
        <f t="shared" si="87"/>
        <v>7.1032582882595579</v>
      </c>
      <c r="AS164">
        <f t="shared" si="88"/>
        <v>109.73134111549155</v>
      </c>
    </row>
    <row r="165" spans="13:45" x14ac:dyDescent="0.25">
      <c r="M165">
        <v>162</v>
      </c>
      <c r="N165" s="1">
        <f t="shared" si="73"/>
        <v>824.13811501300256</v>
      </c>
      <c r="O165" s="2">
        <f t="shared" si="61"/>
        <v>436642.81055997388</v>
      </c>
      <c r="P165" s="2">
        <f t="shared" si="60"/>
        <v>112.80252627558382</v>
      </c>
      <c r="Q165" s="1">
        <f t="shared" si="62"/>
        <v>1.0139422803862626</v>
      </c>
      <c r="R165">
        <f t="shared" si="74"/>
        <v>0.12026466161852759</v>
      </c>
      <c r="S165" s="1">
        <f t="shared" si="75"/>
        <v>1.0139399258838278</v>
      </c>
      <c r="T165" s="1">
        <f t="shared" si="76"/>
        <v>0.12024449185892519</v>
      </c>
      <c r="U165" s="2">
        <f t="shared" si="63"/>
        <v>0.99999248881502567</v>
      </c>
      <c r="V165" s="16">
        <f t="shared" si="64"/>
        <v>8.7373580787584355E-15</v>
      </c>
      <c r="W165" s="1">
        <f t="shared" si="65"/>
        <v>5.4999586884826416E-15</v>
      </c>
      <c r="X165">
        <f t="shared" si="66"/>
        <v>1.3942635319847165E-14</v>
      </c>
      <c r="Y165">
        <f t="shared" si="67"/>
        <v>1.2868469695534093E-14</v>
      </c>
      <c r="Z165">
        <f t="shared" si="68"/>
        <v>1.8216990478505129E-13</v>
      </c>
      <c r="AA165">
        <f t="shared" si="77"/>
        <v>1.8344606775053327E-13</v>
      </c>
      <c r="AB165" s="1">
        <f t="shared" si="89"/>
        <v>1.0611286636127699E-12</v>
      </c>
      <c r="AC165" s="1">
        <f>SUM($AB$3:AB165)</f>
        <v>5.0117859771614111E-11</v>
      </c>
      <c r="AD165" s="1">
        <f t="shared" si="78"/>
        <v>8.3529766286023522E-11</v>
      </c>
      <c r="AE165" s="2">
        <f t="shared" si="79"/>
        <v>10.781587337363943</v>
      </c>
      <c r="AF165" s="1">
        <f t="shared" si="69"/>
        <v>2.5008812026035441E-5</v>
      </c>
      <c r="AG165" s="19">
        <f t="shared" si="70"/>
        <v>2.3301958374756195E-9</v>
      </c>
      <c r="AH165" s="19">
        <f t="shared" si="80"/>
        <v>1.1427993218315857</v>
      </c>
      <c r="AI165" s="19">
        <f t="shared" si="81"/>
        <v>0.999999988572007</v>
      </c>
      <c r="AJ165" s="19">
        <f t="shared" si="71"/>
        <v>2.619496258325778E-7</v>
      </c>
      <c r="AK165" s="19">
        <f t="shared" si="72"/>
        <v>2.0040230686200256E-6</v>
      </c>
      <c r="AL165" s="19">
        <f t="shared" si="82"/>
        <v>498994.95974230976</v>
      </c>
      <c r="AM165" s="19">
        <f t="shared" si="83"/>
        <v>0.49899495974230978</v>
      </c>
      <c r="AO165" t="str">
        <f t="shared" si="84"/>
        <v>190656.944013713-392819.136134004i</v>
      </c>
      <c r="AP165">
        <f t="shared" si="85"/>
        <v>-64.110125382581884</v>
      </c>
      <c r="AQ165" t="str">
        <f t="shared" si="86"/>
        <v>1.00549667599717+0.130596257655174i</v>
      </c>
      <c r="AR165">
        <f t="shared" si="87"/>
        <v>7.4002824486714216</v>
      </c>
      <c r="AS165">
        <f t="shared" si="88"/>
        <v>108.4895921687467</v>
      </c>
    </row>
    <row r="166" spans="13:45" x14ac:dyDescent="0.25">
      <c r="M166">
        <v>163</v>
      </c>
      <c r="N166" s="1">
        <f t="shared" si="73"/>
        <v>859.01352150539549</v>
      </c>
      <c r="O166" s="2">
        <f t="shared" si="61"/>
        <v>422128.79938162811</v>
      </c>
      <c r="P166" s="2">
        <f t="shared" si="60"/>
        <v>112.50889965080481</v>
      </c>
      <c r="Q166" s="1">
        <f t="shared" si="62"/>
        <v>1.0147122235572315</v>
      </c>
      <c r="R166">
        <f t="shared" si="74"/>
        <v>0.12685784120502391</v>
      </c>
      <c r="S166" s="1">
        <f t="shared" si="75"/>
        <v>1.014709784400218</v>
      </c>
      <c r="T166" s="1">
        <f t="shared" si="76"/>
        <v>0.12683696210886164</v>
      </c>
      <c r="U166" s="2">
        <f t="shared" si="63"/>
        <v>0.99999183966412608</v>
      </c>
      <c r="V166" s="16">
        <f t="shared" si="64"/>
        <v>8.7439921301020785E-15</v>
      </c>
      <c r="W166" s="1">
        <f t="shared" si="65"/>
        <v>5.4999551181526933E-15</v>
      </c>
      <c r="X166">
        <f t="shared" si="66"/>
        <v>1.3942626268904921E-14</v>
      </c>
      <c r="Y166">
        <f t="shared" si="67"/>
        <v>1.2868461341892669E-14</v>
      </c>
      <c r="Z166">
        <f t="shared" si="68"/>
        <v>1.8216978652840549E-13</v>
      </c>
      <c r="AA166">
        <f t="shared" si="77"/>
        <v>1.834462650289178E-13</v>
      </c>
      <c r="AB166" s="1">
        <f t="shared" si="89"/>
        <v>1.0833493150116857E-12</v>
      </c>
      <c r="AC166" s="1">
        <f>SUM($AB$3:AB166)</f>
        <v>5.12012090866258E-11</v>
      </c>
      <c r="AD166" s="1">
        <f t="shared" si="78"/>
        <v>8.5335348477709666E-11</v>
      </c>
      <c r="AE166" s="2">
        <f t="shared" si="79"/>
        <v>10.688710336763732</v>
      </c>
      <c r="AF166" s="1">
        <f t="shared" si="69"/>
        <v>2.5549403334226273E-5</v>
      </c>
      <c r="AG166" s="19">
        <f t="shared" si="70"/>
        <v>2.4288037175087509E-9</v>
      </c>
      <c r="AH166" s="19">
        <f t="shared" si="80"/>
        <v>1.1820912129177323</v>
      </c>
      <c r="AI166" s="19">
        <f t="shared" si="81"/>
        <v>0.99999998817908808</v>
      </c>
      <c r="AJ166" s="19">
        <f t="shared" si="71"/>
        <v>2.7301883014451169E-7</v>
      </c>
      <c r="AK166" s="19">
        <f t="shared" si="72"/>
        <v>2.0040243695440196E-6</v>
      </c>
      <c r="AL166" s="19">
        <f t="shared" si="82"/>
        <v>498994.58485908282</v>
      </c>
      <c r="AM166" s="19">
        <f t="shared" si="83"/>
        <v>0.49899458485908282</v>
      </c>
      <c r="AO166" t="str">
        <f t="shared" si="84"/>
        <v>178192.723267375-382674.89680136i</v>
      </c>
      <c r="AP166">
        <f t="shared" si="85"/>
        <v>-65.030939377120077</v>
      </c>
      <c r="AQ166" t="str">
        <f t="shared" si="86"/>
        <v>1.00554042194583+0.136122578837837i</v>
      </c>
      <c r="AR166">
        <f t="shared" si="87"/>
        <v>7.7094106526645074</v>
      </c>
      <c r="AS166">
        <f t="shared" si="88"/>
        <v>107.25964997021542</v>
      </c>
    </row>
    <row r="167" spans="13:45" x14ac:dyDescent="0.25">
      <c r="M167">
        <v>164</v>
      </c>
      <c r="N167" s="1">
        <f t="shared" si="73"/>
        <v>895.3647655495937</v>
      </c>
      <c r="O167" s="2">
        <f t="shared" si="61"/>
        <v>407891.95207727631</v>
      </c>
      <c r="P167" s="2">
        <f t="shared" si="60"/>
        <v>112.2109027308621</v>
      </c>
      <c r="Q167" s="1">
        <f t="shared" si="62"/>
        <v>1.0155480456926735</v>
      </c>
      <c r="R167">
        <f t="shared" si="74"/>
        <v>0.13400949495661235</v>
      </c>
      <c r="S167" s="1">
        <f t="shared" si="75"/>
        <v>1.0155455172405672</v>
      </c>
      <c r="T167" s="1">
        <f t="shared" si="76"/>
        <v>0.13398786930986548</v>
      </c>
      <c r="U167" s="2">
        <f t="shared" si="63"/>
        <v>0.99999113441138743</v>
      </c>
      <c r="V167" s="16">
        <f t="shared" si="64"/>
        <v>8.7511938359407602E-15</v>
      </c>
      <c r="W167" s="1">
        <f t="shared" si="65"/>
        <v>5.4999512392626307E-15</v>
      </c>
      <c r="X167">
        <f t="shared" si="66"/>
        <v>1.3942616435749318E-14</v>
      </c>
      <c r="Y167">
        <f t="shared" si="67"/>
        <v>1.2868452266301005E-14</v>
      </c>
      <c r="Z167">
        <f t="shared" si="68"/>
        <v>1.8216965805161621E-13</v>
      </c>
      <c r="AA167">
        <f t="shared" si="77"/>
        <v>1.8344647935742934E-13</v>
      </c>
      <c r="AB167" s="1">
        <f t="shared" si="89"/>
        <v>1.1060353825724184E-12</v>
      </c>
      <c r="AC167" s="1">
        <f>SUM($AB$3:AB167)</f>
        <v>5.2307244469198218E-11</v>
      </c>
      <c r="AD167" s="1">
        <f t="shared" si="78"/>
        <v>8.7178740781997034E-11</v>
      </c>
      <c r="AE167" s="2">
        <f t="shared" si="79"/>
        <v>10.595894082637319</v>
      </c>
      <c r="AF167" s="1">
        <f t="shared" si="69"/>
        <v>2.6101314990129909E-5</v>
      </c>
      <c r="AG167" s="19">
        <f t="shared" si="70"/>
        <v>2.531584430265157E-9</v>
      </c>
      <c r="AH167" s="19">
        <f t="shared" si="80"/>
        <v>1.2233493419894914</v>
      </c>
      <c r="AI167" s="19">
        <f t="shared" si="81"/>
        <v>0.99999998776650667</v>
      </c>
      <c r="AJ167" s="19">
        <f t="shared" si="71"/>
        <v>2.8455709659035031E-7</v>
      </c>
      <c r="AK167" s="19">
        <f t="shared" si="72"/>
        <v>2.0040257829002236E-6</v>
      </c>
      <c r="AL167" s="19">
        <f t="shared" si="82"/>
        <v>498994.17901570688</v>
      </c>
      <c r="AM167" s="19">
        <f t="shared" si="83"/>
        <v>0.49899417901570686</v>
      </c>
      <c r="AO167" t="str">
        <f t="shared" si="84"/>
        <v>166375.844569411-372417.672665015i</v>
      </c>
      <c r="AP167">
        <f t="shared" si="85"/>
        <v>-65.927520855181669</v>
      </c>
      <c r="AQ167" t="str">
        <f t="shared" si="86"/>
        <v>1.00558794853666+0.141882736328421i</v>
      </c>
      <c r="AR167">
        <f t="shared" si="87"/>
        <v>8.0310951139673392</v>
      </c>
      <c r="AS167">
        <f t="shared" si="88"/>
        <v>106.04138403085099</v>
      </c>
    </row>
    <row r="168" spans="13:45" x14ac:dyDescent="0.25">
      <c r="M168">
        <v>165</v>
      </c>
      <c r="N168" s="1">
        <f t="shared" si="73"/>
        <v>933.25430079699106</v>
      </c>
      <c r="O168" s="2">
        <f t="shared" si="61"/>
        <v>393947.48063711356</v>
      </c>
      <c r="P168" s="2">
        <f t="shared" si="60"/>
        <v>111.90876654870353</v>
      </c>
      <c r="Q168" s="1">
        <f t="shared" si="62"/>
        <v>1.016455322653844</v>
      </c>
      <c r="R168">
        <f t="shared" si="74"/>
        <v>0.14176588768934234</v>
      </c>
      <c r="S168" s="1">
        <f t="shared" si="75"/>
        <v>1.0164527000231434</v>
      </c>
      <c r="T168" s="1">
        <f t="shared" si="76"/>
        <v>0.14174347656146757</v>
      </c>
      <c r="U168" s="2">
        <f t="shared" si="63"/>
        <v>0.99999036820843334</v>
      </c>
      <c r="V168" s="16">
        <f t="shared" si="64"/>
        <v>8.7590112426844022E-15</v>
      </c>
      <c r="W168" s="1">
        <f t="shared" si="65"/>
        <v>5.4999470251463837E-15</v>
      </c>
      <c r="X168">
        <f t="shared" si="66"/>
        <v>1.3942605752780707E-14</v>
      </c>
      <c r="Y168">
        <f t="shared" si="67"/>
        <v>1.2868442406367449E-14</v>
      </c>
      <c r="Z168">
        <f t="shared" si="68"/>
        <v>1.8216951847144862E-13</v>
      </c>
      <c r="AA168">
        <f t="shared" si="77"/>
        <v>1.8344671220954552E-13</v>
      </c>
      <c r="AB168" s="1">
        <f t="shared" si="89"/>
        <v>1.1291966257549127E-12</v>
      </c>
      <c r="AC168" s="1">
        <f>SUM($AB$3:AB168)</f>
        <v>5.3436441094953128E-11</v>
      </c>
      <c r="AD168" s="1">
        <f t="shared" si="78"/>
        <v>8.9060735158255217E-11</v>
      </c>
      <c r="AE168" s="2">
        <f t="shared" si="79"/>
        <v>10.503137242749078</v>
      </c>
      <c r="AF168" s="1">
        <f t="shared" si="69"/>
        <v>2.6664784106381611E-5</v>
      </c>
      <c r="AG168" s="19">
        <f t="shared" si="70"/>
        <v>2.6387145592696288E-9</v>
      </c>
      <c r="AH168" s="19">
        <f t="shared" si="80"/>
        <v>1.2666508860783041</v>
      </c>
      <c r="AI168" s="19">
        <f t="shared" si="81"/>
        <v>0.99999998733349127</v>
      </c>
      <c r="AJ168" s="19">
        <f t="shared" si="71"/>
        <v>2.9658424871338807E-7</v>
      </c>
      <c r="AK168" s="19">
        <f t="shared" si="72"/>
        <v>2.0040273184054891E-6</v>
      </c>
      <c r="AL168" s="19">
        <f t="shared" si="82"/>
        <v>498993.73962878709</v>
      </c>
      <c r="AM168" s="19">
        <f t="shared" si="83"/>
        <v>0.49899373962878707</v>
      </c>
      <c r="AO168" t="str">
        <f t="shared" si="84"/>
        <v>155194.617500329-362090.110606815i</v>
      </c>
      <c r="AP168">
        <f t="shared" si="85"/>
        <v>-66.799652719427101</v>
      </c>
      <c r="AQ168" t="str">
        <f t="shared" si="86"/>
        <v>1.00563958249077+0.147886622380525i</v>
      </c>
      <c r="AR168">
        <f t="shared" si="87"/>
        <v>8.3657995984894082</v>
      </c>
      <c r="AS168">
        <f t="shared" si="88"/>
        <v>104.8345476820835</v>
      </c>
    </row>
    <row r="169" spans="13:45" x14ac:dyDescent="0.25">
      <c r="M169">
        <v>166</v>
      </c>
      <c r="N169" s="1">
        <f t="shared" si="73"/>
        <v>972.74722377696537</v>
      </c>
      <c r="O169" s="2">
        <f t="shared" si="61"/>
        <v>380308.35768251377</v>
      </c>
      <c r="P169" s="2">
        <f t="shared" si="60"/>
        <v>111.60271739203463</v>
      </c>
      <c r="Q169" s="1">
        <f t="shared" si="62"/>
        <v>1.0174400914993948</v>
      </c>
      <c r="R169">
        <f t="shared" si="74"/>
        <v>0.15017693392145581</v>
      </c>
      <c r="S169" s="1">
        <f t="shared" si="75"/>
        <v>1.0174373695461443</v>
      </c>
      <c r="T169" s="1">
        <f t="shared" si="76"/>
        <v>0.15015369656590288</v>
      </c>
      <c r="U169" s="2">
        <f t="shared" si="63"/>
        <v>0.9999895357879065</v>
      </c>
      <c r="V169" s="16">
        <f t="shared" si="64"/>
        <v>8.7674963708385178E-15</v>
      </c>
      <c r="W169" s="1">
        <f t="shared" si="65"/>
        <v>5.4999424468334858E-15</v>
      </c>
      <c r="X169">
        <f t="shared" si="66"/>
        <v>1.3942594146557692E-14</v>
      </c>
      <c r="Y169">
        <f t="shared" si="67"/>
        <v>1.2868431694308666E-14</v>
      </c>
      <c r="Z169">
        <f t="shared" si="68"/>
        <v>1.8216936682834148E-13</v>
      </c>
      <c r="AA169">
        <f t="shared" si="77"/>
        <v>1.8344696518606323E-13</v>
      </c>
      <c r="AB169" s="1">
        <f t="shared" si="89"/>
        <v>1.1528430098929998E-12</v>
      </c>
      <c r="AC169" s="1">
        <f>SUM($AB$3:AB169)</f>
        <v>5.4589284104846127E-11</v>
      </c>
      <c r="AD169" s="1">
        <f t="shared" si="78"/>
        <v>9.0982140174743546E-11</v>
      </c>
      <c r="AE169" s="2">
        <f t="shared" si="79"/>
        <v>10.410438514679299</v>
      </c>
      <c r="AF169" s="1">
        <f t="shared" si="69"/>
        <v>2.7240052768318218E-5</v>
      </c>
      <c r="AG169" s="19">
        <f t="shared" si="70"/>
        <v>2.7503781606090087E-9</v>
      </c>
      <c r="AH169" s="19">
        <f t="shared" si="80"/>
        <v>1.3120759888690579</v>
      </c>
      <c r="AI169" s="19">
        <f t="shared" si="81"/>
        <v>0.9999999868792403</v>
      </c>
      <c r="AJ169" s="19">
        <f t="shared" si="71"/>
        <v>3.0912094998076797E-7</v>
      </c>
      <c r="AK169" s="19">
        <f t="shared" si="72"/>
        <v>2.0040289866164211E-6</v>
      </c>
      <c r="AL169" s="19">
        <f t="shared" si="82"/>
        <v>498993.2638954054</v>
      </c>
      <c r="AM169" s="19">
        <f t="shared" si="83"/>
        <v>0.49899326389540538</v>
      </c>
      <c r="AO169" t="str">
        <f t="shared" si="84"/>
        <v>144634.446923171-351731.891767578i</v>
      </c>
      <c r="AP169">
        <f t="shared" si="85"/>
        <v>-67.647215653310013</v>
      </c>
      <c r="AQ169" t="str">
        <f t="shared" si="86"/>
        <v>1.00569567876222+0.154144547452364i</v>
      </c>
      <c r="AR169">
        <f t="shared" si="87"/>
        <v>8.713998988709676</v>
      </c>
      <c r="AS169">
        <f t="shared" si="88"/>
        <v>103.63878535798031</v>
      </c>
    </row>
    <row r="170" spans="13:45" x14ac:dyDescent="0.25">
      <c r="M170">
        <v>167</v>
      </c>
      <c r="N170" s="1">
        <f t="shared" si="73"/>
        <v>1013.9113857366798</v>
      </c>
      <c r="O170" s="2">
        <f t="shared" si="61"/>
        <v>366985.40438807127</v>
      </c>
      <c r="P170" s="2">
        <f t="shared" si="60"/>
        <v>111.29297583982265</v>
      </c>
      <c r="Q170" s="1">
        <f t="shared" si="62"/>
        <v>1.0185088867592182</v>
      </c>
      <c r="R170">
        <f t="shared" si="74"/>
        <v>0.15929645373697193</v>
      </c>
      <c r="S170" s="1">
        <f t="shared" si="75"/>
        <v>1.0185060600596794</v>
      </c>
      <c r="T170" s="1">
        <f t="shared" si="76"/>
        <v>0.15927234748259905</v>
      </c>
      <c r="U170" s="2">
        <f t="shared" si="63"/>
        <v>0.99998863142727357</v>
      </c>
      <c r="V170" s="16">
        <f t="shared" si="64"/>
        <v>8.7767055275683787E-15</v>
      </c>
      <c r="W170" s="1">
        <f t="shared" si="65"/>
        <v>5.499937472850005E-15</v>
      </c>
      <c r="X170">
        <f t="shared" si="66"/>
        <v>1.394258153729248E-14</v>
      </c>
      <c r="Y170">
        <f t="shared" si="67"/>
        <v>1.2868420056483853E-14</v>
      </c>
      <c r="Z170">
        <f t="shared" si="68"/>
        <v>1.8216920207981361E-13</v>
      </c>
      <c r="AA170">
        <f t="shared" si="77"/>
        <v>1.8344724002609863E-13</v>
      </c>
      <c r="AB170" s="1">
        <f t="shared" si="89"/>
        <v>1.1769847106706832E-12</v>
      </c>
      <c r="AC170" s="1">
        <f>SUM($AB$3:AB170)</f>
        <v>5.5766268815516813E-11</v>
      </c>
      <c r="AD170" s="1">
        <f t="shared" si="78"/>
        <v>9.2943781359194686E-11</v>
      </c>
      <c r="AE170" s="2">
        <f t="shared" si="79"/>
        <v>10.317796625003021</v>
      </c>
      <c r="AF170" s="1">
        <f t="shared" si="69"/>
        <v>2.782736813894289E-5</v>
      </c>
      <c r="AG170" s="19">
        <f t="shared" si="70"/>
        <v>2.8667670791517609E-9</v>
      </c>
      <c r="AH170" s="19">
        <f t="shared" si="80"/>
        <v>1.3597079324210679</v>
      </c>
      <c r="AI170" s="19">
        <f t="shared" si="81"/>
        <v>0.99999998640292087</v>
      </c>
      <c r="AJ170" s="19">
        <f t="shared" si="71"/>
        <v>3.2218873928591717E-7</v>
      </c>
      <c r="AK170" s="19">
        <f t="shared" si="72"/>
        <v>2.0040307990019497E-6</v>
      </c>
      <c r="AL170" s="19">
        <f t="shared" si="82"/>
        <v>498992.74877423764</v>
      </c>
      <c r="AM170" s="19">
        <f t="shared" si="83"/>
        <v>0.49899274877423766</v>
      </c>
      <c r="AO170" t="str">
        <f t="shared" si="84"/>
        <v>134678.287033876-341379.621587899i</v>
      </c>
      <c r="AP170">
        <f t="shared" si="85"/>
        <v>-68.470180935148818</v>
      </c>
      <c r="AQ170" t="str">
        <f t="shared" si="86"/>
        <v>1.00575662297721+0.16066725784982i</v>
      </c>
      <c r="AR170">
        <f t="shared" si="87"/>
        <v>9.0761787245878356</v>
      </c>
      <c r="AS170">
        <f t="shared" si="88"/>
        <v>102.45364034026335</v>
      </c>
    </row>
    <row r="171" spans="13:45" x14ac:dyDescent="0.25">
      <c r="M171">
        <v>168</v>
      </c>
      <c r="N171" s="1">
        <f t="shared" si="73"/>
        <v>1056.8175092136592</v>
      </c>
      <c r="O171" s="2">
        <f t="shared" si="61"/>
        <v>353987.39522125531</v>
      </c>
      <c r="P171" s="2">
        <f t="shared" si="60"/>
        <v>110.9797559589725</v>
      </c>
      <c r="Q171" s="1">
        <f t="shared" si="62"/>
        <v>1.0196687792369734</v>
      </c>
      <c r="R171">
        <f t="shared" si="74"/>
        <v>0.16918244091999959</v>
      </c>
      <c r="S171" s="1">
        <f t="shared" si="75"/>
        <v>1.0196658420662199</v>
      </c>
      <c r="T171" s="1">
        <f t="shared" si="76"/>
        <v>0.16915742105249321</v>
      </c>
      <c r="U171" s="2">
        <f t="shared" si="63"/>
        <v>0.99998764890948821</v>
      </c>
      <c r="V171" s="16">
        <f t="shared" si="64"/>
        <v>8.7866996410515948E-15</v>
      </c>
      <c r="W171" s="1">
        <f t="shared" si="65"/>
        <v>5.4999320690021855E-15</v>
      </c>
      <c r="X171">
        <f t="shared" si="66"/>
        <v>1.3942567838302408E-14</v>
      </c>
      <c r="Y171">
        <f t="shared" si="67"/>
        <v>1.286840741288854E-14</v>
      </c>
      <c r="Z171">
        <f t="shared" si="68"/>
        <v>1.8216902309329781E-13</v>
      </c>
      <c r="AA171">
        <f t="shared" si="77"/>
        <v>1.8344753861903384E-13</v>
      </c>
      <c r="AB171" s="1">
        <f t="shared" si="89"/>
        <v>1.201632118710278E-12</v>
      </c>
      <c r="AC171" s="1">
        <f>SUM($AB$3:AB171)</f>
        <v>5.696790093422709E-11</v>
      </c>
      <c r="AD171" s="1">
        <f t="shared" si="78"/>
        <v>9.4946501557045159E-11</v>
      </c>
      <c r="AE171" s="2">
        <f t="shared" si="79"/>
        <v>10.225210328486236</v>
      </c>
      <c r="AF171" s="1">
        <f t="shared" si="69"/>
        <v>2.8426982566179317E-5</v>
      </c>
      <c r="AG171" s="19">
        <f t="shared" si="70"/>
        <v>2.988081278149093E-9</v>
      </c>
      <c r="AH171" s="19">
        <f t="shared" si="80"/>
        <v>1.4096333140868487</v>
      </c>
      <c r="AI171" s="19">
        <f t="shared" si="81"/>
        <v>0.99999998590366712</v>
      </c>
      <c r="AJ171" s="19">
        <f t="shared" si="71"/>
        <v>3.3581006795486529E-7</v>
      </c>
      <c r="AK171" s="19">
        <f t="shared" si="72"/>
        <v>2.0040327680221703E-6</v>
      </c>
      <c r="AL171" s="19">
        <f t="shared" si="82"/>
        <v>498992.19096504973</v>
      </c>
      <c r="AM171" s="19">
        <f t="shared" si="83"/>
        <v>0.49899219096504971</v>
      </c>
      <c r="AO171" t="str">
        <f t="shared" si="84"/>
        <v>125307.075975529-331066.779798264i</v>
      </c>
      <c r="AP171">
        <f t="shared" si="85"/>
        <v>-69.268603063722011</v>
      </c>
      <c r="AQ171" t="str">
        <f t="shared" si="86"/>
        <v>1.00582283408412+0.167465954108913i</v>
      </c>
      <c r="AR171">
        <f t="shared" si="87"/>
        <v>9.4528341055387894</v>
      </c>
      <c r="AS171">
        <f t="shared" si="88"/>
        <v>101.2785628307392</v>
      </c>
    </row>
    <row r="172" spans="13:45" x14ac:dyDescent="0.25">
      <c r="M172">
        <v>169</v>
      </c>
      <c r="N172" s="1">
        <f t="shared" si="73"/>
        <v>1101.5393095414149</v>
      </c>
      <c r="O172" s="2">
        <f t="shared" si="61"/>
        <v>341321.17549224716</v>
      </c>
      <c r="P172" s="2">
        <f t="shared" si="60"/>
        <v>110.66326465301242</v>
      </c>
      <c r="Q172" s="1">
        <f t="shared" si="62"/>
        <v>1.0209274174608873</v>
      </c>
      <c r="R172">
        <f t="shared" si="74"/>
        <v>0.17989734287976594</v>
      </c>
      <c r="S172" s="1">
        <f t="shared" si="75"/>
        <v>1.0209243637690892</v>
      </c>
      <c r="T172" s="1">
        <f t="shared" si="76"/>
        <v>0.17987136251214986</v>
      </c>
      <c r="U172" s="2">
        <f t="shared" si="63"/>
        <v>0.99998658148027442</v>
      </c>
      <c r="V172" s="16">
        <f t="shared" si="64"/>
        <v>8.7975446176494672E-15</v>
      </c>
      <c r="W172" s="1">
        <f t="shared" si="65"/>
        <v>5.4999261981415093E-15</v>
      </c>
      <c r="X172">
        <f t="shared" si="66"/>
        <v>1.3942552955414362E-14</v>
      </c>
      <c r="Y172">
        <f t="shared" si="67"/>
        <v>1.2868393676604874E-14</v>
      </c>
      <c r="Z172">
        <f t="shared" si="68"/>
        <v>1.82168828638359E-13</v>
      </c>
      <c r="AA172">
        <f t="shared" si="77"/>
        <v>1.8344786301749865E-13</v>
      </c>
      <c r="AB172" s="1">
        <f t="shared" si="89"/>
        <v>1.2267958442765962E-12</v>
      </c>
      <c r="AC172" s="1">
        <f>SUM($AB$3:AB172)</f>
        <v>5.8194696778503688E-11</v>
      </c>
      <c r="AD172" s="1">
        <f t="shared" si="78"/>
        <v>9.6991161297506155E-11</v>
      </c>
      <c r="AE172" s="2">
        <f t="shared" si="79"/>
        <v>10.132678407298245</v>
      </c>
      <c r="AF172" s="1">
        <f t="shared" si="69"/>
        <v>2.9039153692473341E-5</v>
      </c>
      <c r="AG172" s="19">
        <f t="shared" si="70"/>
        <v>3.1145291827840224E-9</v>
      </c>
      <c r="AH172" s="19">
        <f t="shared" si="80"/>
        <v>1.4619422285322443</v>
      </c>
      <c r="AI172" s="19">
        <f t="shared" si="81"/>
        <v>0.99999998538057799</v>
      </c>
      <c r="AJ172" s="19">
        <f t="shared" si="71"/>
        <v>3.5000833832004224E-7</v>
      </c>
      <c r="AK172" s="19">
        <f t="shared" si="72"/>
        <v>2.0040349072139981E-6</v>
      </c>
      <c r="AL172" s="19">
        <f t="shared" si="82"/>
        <v>498991.5868864322</v>
      </c>
      <c r="AM172" s="19">
        <f t="shared" si="83"/>
        <v>0.49899158688643219</v>
      </c>
      <c r="AO172" t="str">
        <f t="shared" si="84"/>
        <v>116500.144839409-320823.722769695i</v>
      </c>
      <c r="AP172">
        <f t="shared" si="85"/>
        <v>-70.042612328805191</v>
      </c>
      <c r="AQ172" t="str">
        <f t="shared" si="86"/>
        <v>1.00589476723231+0.174552310148029i</v>
      </c>
      <c r="AR172">
        <f t="shared" si="87"/>
        <v>9.8444694367528935</v>
      </c>
      <c r="AS172">
        <f t="shared" si="88"/>
        <v>100.11291823444192</v>
      </c>
    </row>
    <row r="173" spans="13:45" x14ac:dyDescent="0.25">
      <c r="M173">
        <v>170</v>
      </c>
      <c r="N173" s="1">
        <f t="shared" si="73"/>
        <v>1148.1536214968828</v>
      </c>
      <c r="O173" s="2">
        <f t="shared" si="61"/>
        <v>328991.78801706689</v>
      </c>
      <c r="P173" s="2">
        <f t="shared" si="60"/>
        <v>110.34370115271474</v>
      </c>
      <c r="Q173" s="1">
        <f t="shared" si="62"/>
        <v>1.0222930718982439</v>
      </c>
      <c r="R173">
        <f t="shared" si="74"/>
        <v>0.1915083516326371</v>
      </c>
      <c r="S173" s="1">
        <f t="shared" si="75"/>
        <v>1.0222898952843724</v>
      </c>
      <c r="T173" s="1">
        <f t="shared" si="76"/>
        <v>0.19148136156380302</v>
      </c>
      <c r="U173" s="2">
        <f t="shared" si="63"/>
        <v>0.99998542180169814</v>
      </c>
      <c r="V173" s="16">
        <f t="shared" si="64"/>
        <v>8.8093117228913851E-15</v>
      </c>
      <c r="W173" s="1">
        <f t="shared" si="65"/>
        <v>5.4999198199093398E-15</v>
      </c>
      <c r="X173">
        <f t="shared" si="66"/>
        <v>1.3942536786317436E-14</v>
      </c>
      <c r="Y173">
        <f t="shared" si="67"/>
        <v>1.2868378753204165E-14</v>
      </c>
      <c r="Z173">
        <f t="shared" si="68"/>
        <v>1.8216861737823635E-13</v>
      </c>
      <c r="AA173">
        <f t="shared" si="77"/>
        <v>1.8344821545146877E-13</v>
      </c>
      <c r="AB173" s="1">
        <f t="shared" si="89"/>
        <v>1.2524867221019507E-12</v>
      </c>
      <c r="AC173" s="1">
        <f>SUM($AB$3:AB173)</f>
        <v>5.9447183500605643E-11</v>
      </c>
      <c r="AD173" s="1">
        <f t="shared" si="78"/>
        <v>9.9078639167676081E-11</v>
      </c>
      <c r="AE173" s="2">
        <f t="shared" si="79"/>
        <v>10.040199670239048</v>
      </c>
      <c r="AF173" s="1">
        <f t="shared" si="69"/>
        <v>2.9664144566802217E-5</v>
      </c>
      <c r="AG173" s="19">
        <f t="shared" si="70"/>
        <v>3.2463280382585845E-9</v>
      </c>
      <c r="AH173" s="19">
        <f t="shared" si="80"/>
        <v>1.5167284548384146</v>
      </c>
      <c r="AI173" s="19">
        <f t="shared" si="81"/>
        <v>0.99999998483271557</v>
      </c>
      <c r="AJ173" s="19">
        <f t="shared" si="71"/>
        <v>3.6480794392783242E-7</v>
      </c>
      <c r="AK173" s="19">
        <f t="shared" si="72"/>
        <v>2.0040372312842264E-6</v>
      </c>
      <c r="AL173" s="19">
        <f t="shared" si="82"/>
        <v>498990.93265162077</v>
      </c>
      <c r="AM173" s="19">
        <f t="shared" si="83"/>
        <v>0.49899093265162076</v>
      </c>
      <c r="AO173" t="str">
        <f t="shared" si="84"/>
        <v>108235.596582667-310677.730478161i</v>
      </c>
      <c r="AP173">
        <f t="shared" si="85"/>
        <v>-70.792407441791099</v>
      </c>
      <c r="AQ173" t="str">
        <f t="shared" si="86"/>
        <v>1.00597291689959+0.181938493221415i</v>
      </c>
      <c r="AR173">
        <f t="shared" si="87"/>
        <v>10.251597001885656</v>
      </c>
      <c r="AS173">
        <f t="shared" si="88"/>
        <v>98.955995556323245</v>
      </c>
    </row>
    <row r="174" spans="13:45" x14ac:dyDescent="0.25">
      <c r="M174">
        <v>171</v>
      </c>
      <c r="N174" s="1">
        <f t="shared" si="73"/>
        <v>1196.7405313072438</v>
      </c>
      <c r="O174" s="2">
        <f t="shared" si="61"/>
        <v>317002.60556399456</v>
      </c>
      <c r="P174" s="2">
        <f t="shared" si="60"/>
        <v>110.02125663725184</v>
      </c>
      <c r="Q174" s="1">
        <f t="shared" si="62"/>
        <v>1.0237746820416938</v>
      </c>
      <c r="R174">
        <f t="shared" si="74"/>
        <v>0.20408770480136909</v>
      </c>
      <c r="S174" s="1">
        <f t="shared" si="75"/>
        <v>1.0237713757243441</v>
      </c>
      <c r="T174" s="1">
        <f t="shared" si="76"/>
        <v>0.20405965336145265</v>
      </c>
      <c r="U174" s="2">
        <f t="shared" si="63"/>
        <v>0.99998416190175099</v>
      </c>
      <c r="V174" s="16">
        <f t="shared" si="64"/>
        <v>8.8220779872037661E-15</v>
      </c>
      <c r="W174" s="1">
        <f t="shared" si="65"/>
        <v>5.4999128904596307E-15</v>
      </c>
      <c r="X174">
        <f t="shared" si="66"/>
        <v>1.3942519219859988E-14</v>
      </c>
      <c r="Y174">
        <f t="shared" si="67"/>
        <v>1.2868362540098096E-14</v>
      </c>
      <c r="Z174">
        <f t="shared" si="68"/>
        <v>1.82168387860659E-13</v>
      </c>
      <c r="AA174">
        <f t="shared" si="77"/>
        <v>1.8344859834358508E-13</v>
      </c>
      <c r="AB174" s="1">
        <f t="shared" si="89"/>
        <v>1.2787158163366101E-12</v>
      </c>
      <c r="AC174" s="1">
        <f>SUM($AB$3:AB174)</f>
        <v>6.072589931694225E-11</v>
      </c>
      <c r="AD174" s="1">
        <f t="shared" si="78"/>
        <v>1.0120983219490376E-10</v>
      </c>
      <c r="AE174" s="2">
        <f t="shared" si="79"/>
        <v>9.9477729519806157</v>
      </c>
      <c r="AF174" s="1">
        <f t="shared" si="69"/>
        <v>3.0302223759154183E-5</v>
      </c>
      <c r="AG174" s="19">
        <f t="shared" si="70"/>
        <v>3.3837042830342336E-9</v>
      </c>
      <c r="AH174" s="19">
        <f t="shared" si="80"/>
        <v>1.5740896487389693</v>
      </c>
      <c r="AI174" s="19">
        <f t="shared" si="81"/>
        <v>0.99999998425910375</v>
      </c>
      <c r="AJ174" s="19">
        <f t="shared" si="71"/>
        <v>3.802343114489961E-7</v>
      </c>
      <c r="AK174" s="19">
        <f t="shared" si="72"/>
        <v>2.0040397562106186E-6</v>
      </c>
      <c r="AL174" s="19">
        <f t="shared" si="82"/>
        <v>498990.22404224199</v>
      </c>
      <c r="AM174" s="19">
        <f t="shared" si="83"/>
        <v>0.49899022404224197</v>
      </c>
      <c r="AO174" t="str">
        <f t="shared" si="84"/>
        <v>100490.651934361-300653.090468348i</v>
      </c>
      <c r="AP174">
        <f t="shared" si="85"/>
        <v>-71.518248323247562</v>
      </c>
      <c r="AQ174" t="str">
        <f t="shared" si="86"/>
        <v>1.00605782028973+0.189637184706609i</v>
      </c>
      <c r="AR174">
        <f t="shared" si="87"/>
        <v>10.674735842922738</v>
      </c>
      <c r="AS174">
        <f t="shared" si="88"/>
        <v>97.807015833829695</v>
      </c>
    </row>
    <row r="175" spans="13:45" x14ac:dyDescent="0.25">
      <c r="M175">
        <v>172</v>
      </c>
      <c r="N175" s="1">
        <f t="shared" si="73"/>
        <v>1247.3835142429425</v>
      </c>
      <c r="O175" s="2">
        <f t="shared" si="61"/>
        <v>305355.46615204512</v>
      </c>
      <c r="P175" s="2">
        <f t="shared" si="60"/>
        <v>109.69611397368027</v>
      </c>
      <c r="Q175" s="1">
        <f t="shared" si="62"/>
        <v>1.0253819064658567</v>
      </c>
      <c r="R175">
        <f t="shared" si="74"/>
        <v>0.2177129952382775</v>
      </c>
      <c r="S175" s="1">
        <f t="shared" si="75"/>
        <v>1.0253784632508498</v>
      </c>
      <c r="T175" s="1">
        <f t="shared" si="76"/>
        <v>0.21768382811959153</v>
      </c>
      <c r="U175" s="2">
        <f t="shared" si="63"/>
        <v>0.99998279311956229</v>
      </c>
      <c r="V175" s="16">
        <f t="shared" si="64"/>
        <v>8.8359266372317717E-15</v>
      </c>
      <c r="W175" s="1">
        <f t="shared" si="65"/>
        <v>5.4999053621575929E-15</v>
      </c>
      <c r="X175">
        <f t="shared" si="66"/>
        <v>1.3942500135285751E-14</v>
      </c>
      <c r="Y175">
        <f t="shared" si="67"/>
        <v>1.2868344925833678E-14</v>
      </c>
      <c r="Z175">
        <f t="shared" si="68"/>
        <v>1.8216813850786508E-13</v>
      </c>
      <c r="AA175">
        <f t="shared" si="77"/>
        <v>1.8344901432579196E-13</v>
      </c>
      <c r="AB175" s="1">
        <f t="shared" si="89"/>
        <v>1.3054944256304537E-12</v>
      </c>
      <c r="AC175" s="1">
        <f>SUM($AB$3:AB175)</f>
        <v>6.2031393742572703E-11</v>
      </c>
      <c r="AD175" s="1">
        <f t="shared" si="78"/>
        <v>1.0338565623762118E-10</v>
      </c>
      <c r="AE175" s="2">
        <f t="shared" si="79"/>
        <v>9.8553971123208228</v>
      </c>
      <c r="AF175" s="1">
        <f t="shared" si="69"/>
        <v>3.0953665477543778E-5</v>
      </c>
      <c r="AG175" s="19">
        <f t="shared" si="70"/>
        <v>3.5268939378669839E-9</v>
      </c>
      <c r="AH175" s="19">
        <f t="shared" si="80"/>
        <v>1.6341275401134487</v>
      </c>
      <c r="AI175" s="19">
        <f t="shared" si="81"/>
        <v>0.99999998365872489</v>
      </c>
      <c r="AJ175" s="19">
        <f t="shared" si="71"/>
        <v>3.9631394436395814E-7</v>
      </c>
      <c r="AK175" s="19">
        <f t="shared" si="72"/>
        <v>2.004042499351743E-6</v>
      </c>
      <c r="AL175" s="19">
        <f t="shared" si="82"/>
        <v>498989.45647980034</v>
      </c>
      <c r="AM175" s="19">
        <f t="shared" si="83"/>
        <v>0.49898945647980036</v>
      </c>
      <c r="AO175" t="str">
        <f t="shared" si="84"/>
        <v>93241.960708933-290771.211560028i</v>
      </c>
      <c r="AP175">
        <f t="shared" si="85"/>
        <v>-72.220449126567175</v>
      </c>
      <c r="AQ175" t="str">
        <f t="shared" si="86"/>
        <v>1.00615006102337+0.197661601759734i</v>
      </c>
      <c r="AR175">
        <f t="shared" si="87"/>
        <v>11.114410326886727</v>
      </c>
      <c r="AS175">
        <f t="shared" si="88"/>
        <v>96.665140546546098</v>
      </c>
    </row>
    <row r="176" spans="13:45" x14ac:dyDescent="0.25">
      <c r="M176">
        <v>173</v>
      </c>
      <c r="N176" s="1">
        <f t="shared" si="73"/>
        <v>1300.1695780332889</v>
      </c>
      <c r="O176" s="2">
        <f t="shared" si="61"/>
        <v>294050.80868034071</v>
      </c>
      <c r="P176" s="2">
        <f t="shared" si="60"/>
        <v>109.36844756219025</v>
      </c>
      <c r="Q176" s="1">
        <f t="shared" si="62"/>
        <v>1.027125175939501</v>
      </c>
      <c r="R176">
        <f t="shared" si="74"/>
        <v>0.23246748746707974</v>
      </c>
      <c r="S176" s="1">
        <f t="shared" si="75"/>
        <v>1.0271215881838791</v>
      </c>
      <c r="T176" s="1">
        <f t="shared" si="76"/>
        <v>0.23243714753915609</v>
      </c>
      <c r="U176" s="2">
        <f t="shared" si="63"/>
        <v>0.99998130604588953</v>
      </c>
      <c r="V176" s="16">
        <f t="shared" si="64"/>
        <v>8.8509475534883378E-15</v>
      </c>
      <c r="W176" s="1">
        <f t="shared" si="65"/>
        <v>5.4998971832523929E-15</v>
      </c>
      <c r="X176">
        <f t="shared" si="66"/>
        <v>1.3942479401404102E-14</v>
      </c>
      <c r="Y176">
        <f t="shared" si="67"/>
        <v>1.2868325789327447E-14</v>
      </c>
      <c r="Z176">
        <f t="shared" si="68"/>
        <v>1.8216786760576089E-13</v>
      </c>
      <c r="AA176">
        <f t="shared" si="77"/>
        <v>1.8344946625741331E-13</v>
      </c>
      <c r="AB176" s="1">
        <f t="shared" si="89"/>
        <v>1.332834088351239E-12</v>
      </c>
      <c r="AC176" s="1">
        <f>SUM($AB$3:AB176)</f>
        <v>6.3364227830923946E-11</v>
      </c>
      <c r="AD176" s="1">
        <f t="shared" si="78"/>
        <v>1.0560704638487324E-10</v>
      </c>
      <c r="AE176" s="2">
        <f t="shared" si="79"/>
        <v>9.763071035448867</v>
      </c>
      <c r="AF176" s="1">
        <f t="shared" si="69"/>
        <v>3.1618749687631047E-5</v>
      </c>
      <c r="AG176" s="19">
        <f t="shared" si="70"/>
        <v>3.676143011305411E-9</v>
      </c>
      <c r="AH176" s="19">
        <f t="shared" si="80"/>
        <v>1.6969481359202536</v>
      </c>
      <c r="AI176" s="19">
        <f t="shared" si="81"/>
        <v>0.99999998303051885</v>
      </c>
      <c r="AJ176" s="19">
        <f t="shared" si="71"/>
        <v>4.1307446849804477E-7</v>
      </c>
      <c r="AK176" s="19">
        <f t="shared" si="72"/>
        <v>2.0040454795662946E-6</v>
      </c>
      <c r="AL176" s="19">
        <f t="shared" si="82"/>
        <v>498988.62499471492</v>
      </c>
      <c r="AM176" s="19">
        <f t="shared" si="83"/>
        <v>0.49898862499471491</v>
      </c>
      <c r="AO176" t="str">
        <f t="shared" si="84"/>
        <v>86465.8780855621-281050.760561958i</v>
      </c>
      <c r="AP176">
        <f t="shared" si="85"/>
        <v>-72.899371560231856</v>
      </c>
      <c r="AQ176" t="str">
        <f t="shared" si="86"/>
        <v>1.00625027314753+0.206025519873806i</v>
      </c>
      <c r="AR176">
        <f t="shared" si="87"/>
        <v>11.571148478038655</v>
      </c>
      <c r="AS176">
        <f t="shared" si="88"/>
        <v>95.529479961729493</v>
      </c>
    </row>
    <row r="177" spans="13:45" x14ac:dyDescent="0.25">
      <c r="M177">
        <v>174</v>
      </c>
      <c r="N177" s="1">
        <f t="shared" si="73"/>
        <v>1355.1894123510347</v>
      </c>
      <c r="O177" s="2">
        <f t="shared" si="61"/>
        <v>283087.80677191605</v>
      </c>
      <c r="P177" s="2">
        <f t="shared" si="60"/>
        <v>109.03842327457049</v>
      </c>
      <c r="Q177" s="1">
        <f t="shared" si="62"/>
        <v>1.0290157496622019</v>
      </c>
      <c r="R177">
        <f t="shared" si="74"/>
        <v>0.24844043867025048</v>
      </c>
      <c r="S177" s="1">
        <f t="shared" si="75"/>
        <v>1.0290120092341837</v>
      </c>
      <c r="T177" s="1">
        <f t="shared" si="76"/>
        <v>0.24840886577739238</v>
      </c>
      <c r="U177" s="2">
        <f t="shared" si="63"/>
        <v>0.99997969045846691</v>
      </c>
      <c r="V177" s="16">
        <f t="shared" si="64"/>
        <v>8.8672377549238281E-15</v>
      </c>
      <c r="W177" s="1">
        <f t="shared" si="65"/>
        <v>5.4998882975215685E-15</v>
      </c>
      <c r="X177">
        <f t="shared" si="66"/>
        <v>1.3942456875688646E-14</v>
      </c>
      <c r="Y177">
        <f t="shared" si="67"/>
        <v>1.2868304999033499E-14</v>
      </c>
      <c r="Z177">
        <f t="shared" si="68"/>
        <v>1.8216757329214331E-13</v>
      </c>
      <c r="AA177">
        <f t="shared" si="77"/>
        <v>1.8344995724478802E-13</v>
      </c>
      <c r="AB177" s="1">
        <f t="shared" si="89"/>
        <v>1.3607465879456515E-12</v>
      </c>
      <c r="AC177" s="1">
        <f>SUM($AB$3:AB177)</f>
        <v>6.4724974418869592E-11</v>
      </c>
      <c r="AD177" s="1">
        <f t="shared" si="78"/>
        <v>1.0787495736478265E-10</v>
      </c>
      <c r="AE177" s="2">
        <f t="shared" si="79"/>
        <v>9.6707936292209471</v>
      </c>
      <c r="AF177" s="1">
        <f t="shared" si="69"/>
        <v>3.2297762235015929E-5</v>
      </c>
      <c r="AG177" s="19">
        <f t="shared" si="70"/>
        <v>3.8317079223483253E-9</v>
      </c>
      <c r="AH177" s="19">
        <f t="shared" si="80"/>
        <v>1.7626619288081895</v>
      </c>
      <c r="AI177" s="19">
        <f t="shared" si="81"/>
        <v>0.99999998237338095</v>
      </c>
      <c r="AJ177" s="19">
        <f t="shared" si="71"/>
        <v>4.3054467948489621E-7</v>
      </c>
      <c r="AK177" s="19">
        <f t="shared" si="72"/>
        <v>2.0040487173427241E-6</v>
      </c>
      <c r="AL177" s="19">
        <f t="shared" si="82"/>
        <v>498987.72419269488</v>
      </c>
      <c r="AM177" s="19">
        <f t="shared" si="83"/>
        <v>0.49898772419269488</v>
      </c>
      <c r="AO177" t="str">
        <f t="shared" si="84"/>
        <v>80138.7063429335-271507.815888631i</v>
      </c>
      <c r="AP177">
        <f t="shared" si="85"/>
        <v>-73.555418555940889</v>
      </c>
      <c r="AQ177" t="str">
        <f t="shared" si="86"/>
        <v>1.00635914549142+0.214743296376493i</v>
      </c>
      <c r="AR177">
        <f t="shared" si="87"/>
        <v>12.04548005339714</v>
      </c>
      <c r="AS177">
        <f t="shared" si="88"/>
        <v>94.399101390661968</v>
      </c>
    </row>
    <row r="178" spans="13:45" x14ac:dyDescent="0.25">
      <c r="M178">
        <v>175</v>
      </c>
      <c r="N178" s="1">
        <f t="shared" si="73"/>
        <v>1412.5375446227531</v>
      </c>
      <c r="O178" s="2">
        <f t="shared" si="61"/>
        <v>272464.49910219683</v>
      </c>
      <c r="P178" s="2">
        <f t="shared" si="60"/>
        <v>108.70619847365413</v>
      </c>
      <c r="Q178" s="1">
        <f t="shared" si="62"/>
        <v>1.0310657746730671</v>
      </c>
      <c r="R178">
        <f t="shared" si="74"/>
        <v>0.26572742141043182</v>
      </c>
      <c r="S178" s="1">
        <f t="shared" si="75"/>
        <v>1.0310618729074712</v>
      </c>
      <c r="T178" s="1">
        <f t="shared" si="76"/>
        <v>0.26569455214998638</v>
      </c>
      <c r="U178" s="2">
        <f t="shared" si="63"/>
        <v>0.9999779352517677</v>
      </c>
      <c r="V178" s="16">
        <f t="shared" si="64"/>
        <v>8.8849019108259044E-15</v>
      </c>
      <c r="W178" s="1">
        <f t="shared" si="65"/>
        <v>5.4998786438847226E-15</v>
      </c>
      <c r="X178">
        <f t="shared" si="66"/>
        <v>1.3942432403297911E-14</v>
      </c>
      <c r="Y178">
        <f t="shared" si="67"/>
        <v>1.2868282412039625E-14</v>
      </c>
      <c r="Z178">
        <f t="shared" si="68"/>
        <v>1.8216725354390435E-13</v>
      </c>
      <c r="AA178">
        <f t="shared" si="77"/>
        <v>1.8345049066259847E-13</v>
      </c>
      <c r="AB178" s="1">
        <f t="shared" si="89"/>
        <v>1.3892439584499348E-12</v>
      </c>
      <c r="AC178" s="1">
        <f>SUM($AB$3:AB178)</f>
        <v>6.6114218377319532E-11</v>
      </c>
      <c r="AD178" s="1">
        <f t="shared" si="78"/>
        <v>1.1019036396219923E-10</v>
      </c>
      <c r="AE178" s="2">
        <f t="shared" si="79"/>
        <v>9.578563824444938</v>
      </c>
      <c r="AF178" s="1">
        <f t="shared" si="69"/>
        <v>3.2990994970282448E-5</v>
      </c>
      <c r="AG178" s="19">
        <f t="shared" si="70"/>
        <v>3.9938559409882498E-9</v>
      </c>
      <c r="AH178" s="19">
        <f t="shared" si="80"/>
        <v>1.8313841116952694</v>
      </c>
      <c r="AI178" s="19">
        <f t="shared" si="81"/>
        <v>0.99999998168615922</v>
      </c>
      <c r="AJ178" s="19">
        <f t="shared" si="71"/>
        <v>4.4875459223961739E-7</v>
      </c>
      <c r="AK178" s="19">
        <f t="shared" si="72"/>
        <v>2.0040522349400716E-6</v>
      </c>
      <c r="AL178" s="19">
        <f t="shared" si="82"/>
        <v>498986.74821822194</v>
      </c>
      <c r="AM178" s="19">
        <f t="shared" si="83"/>
        <v>0.49898674821822192</v>
      </c>
      <c r="AO178" t="str">
        <f t="shared" si="84"/>
        <v>74236.9032710112-262156.032667077i</v>
      </c>
      <c r="AP178">
        <f t="shared" si="85"/>
        <v>-74.189028316179801</v>
      </c>
      <c r="AQ178" t="str">
        <f t="shared" si="86"/>
        <v>1.0064774263981+0.223829894905102i</v>
      </c>
      <c r="AR178">
        <f t="shared" si="87"/>
        <v>12.537934338836321</v>
      </c>
      <c r="AS178">
        <f t="shared" si="88"/>
        <v>93.273037344983877</v>
      </c>
    </row>
    <row r="179" spans="13:45" x14ac:dyDescent="0.25">
      <c r="M179">
        <v>176</v>
      </c>
      <c r="N179" s="1">
        <f t="shared" si="73"/>
        <v>1472.312502432718</v>
      </c>
      <c r="O179" s="2">
        <f t="shared" si="61"/>
        <v>262177.91484177276</v>
      </c>
      <c r="P179" s="2">
        <f t="shared" si="60"/>
        <v>108.37192210205323</v>
      </c>
      <c r="Q179" s="1">
        <f t="shared" si="62"/>
        <v>1.0332883484542577</v>
      </c>
      <c r="R179">
        <f t="shared" si="74"/>
        <v>0.28443064467898016</v>
      </c>
      <c r="S179" s="1">
        <f t="shared" si="75"/>
        <v>1.03328427610284</v>
      </c>
      <c r="T179" s="1">
        <f t="shared" si="76"/>
        <v>0.28439641215837019</v>
      </c>
      <c r="U179" s="2">
        <f t="shared" si="63"/>
        <v>0.99997602836071131</v>
      </c>
      <c r="V179" s="16">
        <f t="shared" si="64"/>
        <v>8.904052880244914E-15</v>
      </c>
      <c r="W179" s="1">
        <f t="shared" si="65"/>
        <v>5.4998681559839126E-15</v>
      </c>
      <c r="X179">
        <f t="shared" si="66"/>
        <v>1.3942405816011615E-14</v>
      </c>
      <c r="Y179">
        <f t="shared" si="67"/>
        <v>1.2868257873085537E-14</v>
      </c>
      <c r="Z179">
        <f t="shared" si="68"/>
        <v>1.8216690616313294E-13</v>
      </c>
      <c r="AA179">
        <f t="shared" si="77"/>
        <v>1.8345107017704112E-13</v>
      </c>
      <c r="AB179" s="1">
        <f t="shared" si="89"/>
        <v>1.4183384901572894E-12</v>
      </c>
      <c r="AC179" s="1">
        <f>SUM($AB$3:AB179)</f>
        <v>6.753255686747682E-11</v>
      </c>
      <c r="AD179" s="1">
        <f t="shared" si="78"/>
        <v>1.1255426144579471E-10</v>
      </c>
      <c r="AE179" s="2">
        <f t="shared" si="79"/>
        <v>9.4863805741727916</v>
      </c>
      <c r="AF179" s="1">
        <f t="shared" si="69"/>
        <v>3.3698745876870936E-5</v>
      </c>
      <c r="AG179" s="19">
        <f t="shared" si="70"/>
        <v>4.1628656473975003E-9</v>
      </c>
      <c r="AH179" s="19">
        <f t="shared" si="80"/>
        <v>1.9032347986477125</v>
      </c>
      <c r="AI179" s="19">
        <f t="shared" si="81"/>
        <v>0.99999998096765241</v>
      </c>
      <c r="AJ179" s="19">
        <f t="shared" si="71"/>
        <v>4.6773549252667199E-7</v>
      </c>
      <c r="AK179" s="19">
        <f t="shared" si="72"/>
        <v>2.0040560565409663E-6</v>
      </c>
      <c r="AL179" s="19">
        <f t="shared" si="82"/>
        <v>498985.69071489328</v>
      </c>
      <c r="AM179" s="19">
        <f t="shared" si="83"/>
        <v>0.49898569071489329</v>
      </c>
      <c r="AO179" t="str">
        <f t="shared" si="84"/>
        <v>68737.2590307797-253006.814634933i</v>
      </c>
      <c r="AP179">
        <f t="shared" si="85"/>
        <v>-74.800668762792853</v>
      </c>
      <c r="AQ179" t="str">
        <f t="shared" si="86"/>
        <v>1.0066059288647+0.23330091089784i</v>
      </c>
      <c r="AR179">
        <f t="shared" si="87"/>
        <v>13.049037642786889</v>
      </c>
      <c r="AS179">
        <f t="shared" si="88"/>
        <v>92.150293594420262</v>
      </c>
    </row>
    <row r="180" spans="13:45" x14ac:dyDescent="0.25">
      <c r="M180">
        <v>177</v>
      </c>
      <c r="N180" s="1">
        <f t="shared" si="73"/>
        <v>1534.6169827992937</v>
      </c>
      <c r="O180" s="2">
        <f t="shared" si="61"/>
        <v>252224.19316944078</v>
      </c>
      <c r="P180" s="2">
        <f t="shared" si="60"/>
        <v>108.03573482920292</v>
      </c>
      <c r="Q180" s="1">
        <f t="shared" si="62"/>
        <v>1.0356975847210874</v>
      </c>
      <c r="R180">
        <f t="shared" si="74"/>
        <v>0.30465926919356562</v>
      </c>
      <c r="S180" s="1">
        <f t="shared" si="75"/>
        <v>1.0356933318971657</v>
      </c>
      <c r="T180" s="1">
        <f t="shared" si="76"/>
        <v>0.30462360276388534</v>
      </c>
      <c r="U180" s="2">
        <f t="shared" si="63"/>
        <v>0.99997395667776923</v>
      </c>
      <c r="V180" s="16">
        <f t="shared" si="64"/>
        <v>8.9248122788733721E-15</v>
      </c>
      <c r="W180" s="1">
        <f t="shared" si="65"/>
        <v>5.4998567617277308E-15</v>
      </c>
      <c r="X180">
        <f t="shared" si="66"/>
        <v>1.3942376931074895E-14</v>
      </c>
      <c r="Y180">
        <f t="shared" si="67"/>
        <v>1.2868231213496133E-14</v>
      </c>
      <c r="Z180">
        <f t="shared" si="68"/>
        <v>1.821665287620139E-13</v>
      </c>
      <c r="AA180">
        <f t="shared" si="77"/>
        <v>1.8345169977099273E-13</v>
      </c>
      <c r="AB180" s="1">
        <f t="shared" si="89"/>
        <v>1.4480427354496343E-12</v>
      </c>
      <c r="AC180" s="1">
        <f>SUM($AB$3:AB180)</f>
        <v>6.898059960292645E-11</v>
      </c>
      <c r="AD180" s="1">
        <f t="shared" si="78"/>
        <v>1.1496766600487742E-10</v>
      </c>
      <c r="AE180" s="2">
        <f t="shared" si="79"/>
        <v>9.3942428529992998</v>
      </c>
      <c r="AF180" s="1">
        <f t="shared" si="69"/>
        <v>3.4421319201860298E-5</v>
      </c>
      <c r="AG180" s="19">
        <f t="shared" si="70"/>
        <v>4.3390274105459577E-9</v>
      </c>
      <c r="AH180" s="19">
        <f t="shared" si="80"/>
        <v>1.9783392524300973</v>
      </c>
      <c r="AI180" s="19">
        <f t="shared" si="81"/>
        <v>0.99999998021660785</v>
      </c>
      <c r="AJ180" s="19">
        <f t="shared" si="71"/>
        <v>4.8751999071112003E-7</v>
      </c>
      <c r="AK180" s="19">
        <f t="shared" si="72"/>
        <v>2.0040602084178419E-6</v>
      </c>
      <c r="AL180" s="19">
        <f t="shared" si="82"/>
        <v>498984.54478235246</v>
      </c>
      <c r="AM180" s="19">
        <f t="shared" si="83"/>
        <v>0.49898454478235243</v>
      </c>
      <c r="AO180" t="str">
        <f t="shared" si="84"/>
        <v>63617.0436199754-244069.488836744i</v>
      </c>
      <c r="AP180">
        <f t="shared" si="85"/>
        <v>-75.390832397807571</v>
      </c>
      <c r="AQ180" t="str">
        <f t="shared" si="86"/>
        <v>1.00674553612621+0.243172598141822i</v>
      </c>
      <c r="AR180">
        <f t="shared" si="87"/>
        <v>13.57931046478669</v>
      </c>
      <c r="AS180">
        <f t="shared" si="88"/>
        <v>91.029857137405742</v>
      </c>
    </row>
    <row r="181" spans="13:45" x14ac:dyDescent="0.25">
      <c r="M181">
        <v>178</v>
      </c>
      <c r="N181" s="1">
        <f t="shared" si="73"/>
        <v>1599.5580286146685</v>
      </c>
      <c r="O181" s="2">
        <f t="shared" si="61"/>
        <v>242598.69610130292</v>
      </c>
      <c r="P181" s="2">
        <f t="shared" si="60"/>
        <v>107.69776924656072</v>
      </c>
      <c r="Q181" s="1">
        <f t="shared" si="62"/>
        <v>1.0383086823547569</v>
      </c>
      <c r="R181">
        <f t="shared" si="74"/>
        <v>0.32652971213548682</v>
      </c>
      <c r="S181" s="1">
        <f t="shared" si="75"/>
        <v>1.0383042384714094</v>
      </c>
      <c r="T181" s="1">
        <f t="shared" si="76"/>
        <v>0.32649253709922083</v>
      </c>
      <c r="U181" s="2">
        <f t="shared" si="63"/>
        <v>0.99997170596293017</v>
      </c>
      <c r="V181" s="16">
        <f t="shared" si="64"/>
        <v>8.9473110730001205E-15</v>
      </c>
      <c r="W181" s="1">
        <f t="shared" si="65"/>
        <v>5.4998443827961165E-15</v>
      </c>
      <c r="X181">
        <f t="shared" si="66"/>
        <v>1.3942345549942975E-14</v>
      </c>
      <c r="Y181">
        <f t="shared" si="67"/>
        <v>1.2868202250022883E-14</v>
      </c>
      <c r="Z181">
        <f t="shared" si="68"/>
        <v>1.8216611874642625E-13</v>
      </c>
      <c r="AA181">
        <f t="shared" si="77"/>
        <v>1.8345238377134973E-13</v>
      </c>
      <c r="AB181" s="1">
        <f t="shared" si="89"/>
        <v>1.478369514802386E-12</v>
      </c>
      <c r="AC181" s="1">
        <f>SUM($AB$3:AB181)</f>
        <v>7.0458969117728831E-11</v>
      </c>
      <c r="AD181" s="1">
        <f t="shared" si="78"/>
        <v>1.1743161519621472E-10</v>
      </c>
      <c r="AE181" s="2">
        <f t="shared" si="79"/>
        <v>9.302149656365895</v>
      </c>
      <c r="AF181" s="1">
        <f t="shared" si="69"/>
        <v>3.5159025589746684E-5</v>
      </c>
      <c r="AG181" s="19">
        <f t="shared" si="70"/>
        <v>4.5226438870725724E-9</v>
      </c>
      <c r="AH181" s="19">
        <f t="shared" si="80"/>
        <v>2.0568281191309596</v>
      </c>
      <c r="AI181" s="19">
        <f t="shared" si="81"/>
        <v>0.99999997943171914</v>
      </c>
      <c r="AJ181" s="19">
        <f t="shared" si="71"/>
        <v>5.0814207778555954E-7</v>
      </c>
      <c r="AK181" s="19">
        <f t="shared" si="72"/>
        <v>2.0040647191135168E-6</v>
      </c>
      <c r="AL181" s="19">
        <f t="shared" si="82"/>
        <v>498983.30292951409</v>
      </c>
      <c r="AM181" s="19">
        <f t="shared" si="83"/>
        <v>0.49898330292951409</v>
      </c>
      <c r="AO181" t="str">
        <f t="shared" si="84"/>
        <v>58854.1273500524-235351.479799716i</v>
      </c>
      <c r="AP181">
        <f t="shared" si="85"/>
        <v>-75.960031579088238</v>
      </c>
      <c r="AQ181" t="str">
        <f t="shared" si="86"/>
        <v>1.00689720772115+0.253461896419605i</v>
      </c>
      <c r="AR181">
        <f t="shared" si="87"/>
        <v>14.129264316884786</v>
      </c>
      <c r="AS181">
        <f t="shared" si="88"/>
        <v>89.910704104026976</v>
      </c>
    </row>
    <row r="182" spans="13:45" x14ac:dyDescent="0.25">
      <c r="M182">
        <v>179</v>
      </c>
      <c r="N182" s="1">
        <f t="shared" si="73"/>
        <v>1667.2472125510612</v>
      </c>
      <c r="O182" s="2">
        <f t="shared" si="61"/>
        <v>233296.1141338796</v>
      </c>
      <c r="P182" s="2">
        <f t="shared" si="60"/>
        <v>107.35815010169861</v>
      </c>
      <c r="Q182" s="1">
        <f t="shared" si="62"/>
        <v>1.0411379973918864</v>
      </c>
      <c r="R182">
        <f t="shared" si="74"/>
        <v>0.35016593572146493</v>
      </c>
      <c r="S182" s="1">
        <f t="shared" si="75"/>
        <v>1.0411333510929277</v>
      </c>
      <c r="T182" s="1">
        <f t="shared" si="76"/>
        <v>0.35012717301168644</v>
      </c>
      <c r="U182" s="2">
        <f t="shared" si="63"/>
        <v>0.99996926074588222</v>
      </c>
      <c r="V182" s="16">
        <f t="shared" si="64"/>
        <v>8.9716901997987762E-15</v>
      </c>
      <c r="W182" s="1">
        <f t="shared" si="65"/>
        <v>5.4998309341023527E-15</v>
      </c>
      <c r="X182">
        <f t="shared" si="66"/>
        <v>1.394231145691732E-14</v>
      </c>
      <c r="Y182">
        <f t="shared" si="67"/>
        <v>1.2868170783585052E-14</v>
      </c>
      <c r="Z182">
        <f t="shared" si="68"/>
        <v>1.8216567329812362E-13</v>
      </c>
      <c r="AA182">
        <f t="shared" si="77"/>
        <v>1.8345312687872286E-13</v>
      </c>
      <c r="AB182" s="1">
        <f t="shared" si="89"/>
        <v>1.5093319229712502E-12</v>
      </c>
      <c r="AC182" s="1">
        <f>SUM($AB$3:AB182)</f>
        <v>7.1968301040700084E-11</v>
      </c>
      <c r="AD182" s="1">
        <f t="shared" si="78"/>
        <v>1.1994716840116681E-10</v>
      </c>
      <c r="AE182" s="2">
        <f t="shared" si="79"/>
        <v>9.2100999998680049</v>
      </c>
      <c r="AF182" s="1">
        <f t="shared" si="69"/>
        <v>3.5912182219309341E-5</v>
      </c>
      <c r="AG182" s="19">
        <f t="shared" si="70"/>
        <v>4.7140305412679777E-9</v>
      </c>
      <c r="AH182" s="19">
        <f t="shared" si="80"/>
        <v>2.1388376702971672</v>
      </c>
      <c r="AI182" s="19">
        <f t="shared" si="81"/>
        <v>0.99999997861162382</v>
      </c>
      <c r="AJ182" s="19">
        <f t="shared" si="71"/>
        <v>5.2963718376901504E-7</v>
      </c>
      <c r="AK182" s="19">
        <f t="shared" si="72"/>
        <v>2.004069619637372E-6</v>
      </c>
      <c r="AL182" s="19">
        <f t="shared" si="82"/>
        <v>498981.95702376467</v>
      </c>
      <c r="AM182" s="19">
        <f t="shared" si="83"/>
        <v>0.49898195702376469</v>
      </c>
      <c r="AO182" t="str">
        <f t="shared" si="84"/>
        <v>54427.0768699683-226858.480496892i</v>
      </c>
      <c r="AP182">
        <f t="shared" si="85"/>
        <v>-76.508794206265563</v>
      </c>
      <c r="AQ182" t="str">
        <f t="shared" si="86"/>
        <v>1.00706198608064+0.264186460297466i</v>
      </c>
      <c r="AR182">
        <f t="shared" si="87"/>
        <v>14.699398177346451</v>
      </c>
      <c r="AS182">
        <f t="shared" si="88"/>
        <v>88.791807616387985</v>
      </c>
    </row>
    <row r="183" spans="13:45" x14ac:dyDescent="0.25">
      <c r="M183">
        <v>180</v>
      </c>
      <c r="N183" s="1">
        <f t="shared" si="73"/>
        <v>1737.8008287493742</v>
      </c>
      <c r="O183" s="2">
        <f t="shared" si="61"/>
        <v>224310.56441432965</v>
      </c>
      <c r="P183" s="2">
        <f t="shared" si="60"/>
        <v>107.01699456294811</v>
      </c>
      <c r="Q183" s="1">
        <f t="shared" si="62"/>
        <v>1.0442031179370093</v>
      </c>
      <c r="R183">
        <f t="shared" si="74"/>
        <v>0.37569971315408535</v>
      </c>
      <c r="S183" s="1">
        <f t="shared" si="75"/>
        <v>1.0441982570198314</v>
      </c>
      <c r="T183" s="1">
        <f t="shared" si="76"/>
        <v>0.37565927898213614</v>
      </c>
      <c r="U183" s="2">
        <f t="shared" si="63"/>
        <v>0.99996660421975603</v>
      </c>
      <c r="V183" s="16">
        <f t="shared" si="64"/>
        <v>8.9981012127961417E-15</v>
      </c>
      <c r="W183" s="1">
        <f t="shared" si="65"/>
        <v>5.4998163232086588E-15</v>
      </c>
      <c r="X183">
        <f t="shared" si="66"/>
        <v>1.3942274417664116E-14</v>
      </c>
      <c r="Y183">
        <f t="shared" si="67"/>
        <v>1.2868136597902326E-14</v>
      </c>
      <c r="Z183">
        <f t="shared" si="68"/>
        <v>1.8216518935537716E-13</v>
      </c>
      <c r="AA183">
        <f t="shared" si="77"/>
        <v>1.8345393419969192E-13</v>
      </c>
      <c r="AB183" s="1">
        <f t="shared" si="89"/>
        <v>1.5409433353711659E-12</v>
      </c>
      <c r="AC183" s="1">
        <f>SUM($AB$3:AB183)</f>
        <v>7.3509244376071245E-11</v>
      </c>
      <c r="AD183" s="1">
        <f t="shared" si="78"/>
        <v>1.2251540729345209E-10</v>
      </c>
      <c r="AE183" s="2">
        <f t="shared" si="79"/>
        <v>9.1180929185645088</v>
      </c>
      <c r="AF183" s="1">
        <f t="shared" si="69"/>
        <v>3.6681112943659548E-5</v>
      </c>
      <c r="AG183" s="19">
        <f t="shared" si="70"/>
        <v>4.9135161870612829E-9</v>
      </c>
      <c r="AH183" s="19">
        <f t="shared" si="80"/>
        <v>2.2245100530350141</v>
      </c>
      <c r="AI183" s="19">
        <f t="shared" si="81"/>
        <v>0.9999999777548999</v>
      </c>
      <c r="AJ183" s="19">
        <f t="shared" si="71"/>
        <v>5.520422385781493E-7</v>
      </c>
      <c r="AK183" s="19">
        <f t="shared" si="72"/>
        <v>2.0040749436784758E-6</v>
      </c>
      <c r="AL183" s="19">
        <f t="shared" si="82"/>
        <v>498980.49823579157</v>
      </c>
      <c r="AM183" s="19">
        <f t="shared" si="83"/>
        <v>0.49898049823579155</v>
      </c>
      <c r="AO183" t="str">
        <f t="shared" si="84"/>
        <v>50315.2293078753-218594.617974851i</v>
      </c>
      <c r="AP183">
        <f t="shared" si="85"/>
        <v>-77.037659806687586</v>
      </c>
      <c r="AQ183" t="str">
        <f t="shared" si="86"/>
        <v>1.00724100368593+0.275364689099986i</v>
      </c>
      <c r="AR183">
        <f t="shared" si="87"/>
        <v>15.290194558356832</v>
      </c>
      <c r="AS183">
        <f t="shared" si="88"/>
        <v>87.672145634955584</v>
      </c>
    </row>
    <row r="184" spans="13:45" x14ac:dyDescent="0.25">
      <c r="M184">
        <v>181</v>
      </c>
      <c r="N184" s="1">
        <f t="shared" si="73"/>
        <v>1811.3400926196016</v>
      </c>
      <c r="O184" s="2">
        <f t="shared" si="61"/>
        <v>215635.68133056286</v>
      </c>
      <c r="P184" s="2">
        <f t="shared" si="60"/>
        <v>106.67441250717879</v>
      </c>
      <c r="Q184" s="1">
        <f t="shared" si="62"/>
        <v>1.0475229418100018</v>
      </c>
      <c r="R184">
        <f t="shared" si="74"/>
        <v>0.4032708646021238</v>
      </c>
      <c r="S184" s="1">
        <f t="shared" si="75"/>
        <v>1.047517853139257</v>
      </c>
      <c r="T184" s="1">
        <f t="shared" si="76"/>
        <v>0.40322867007054208</v>
      </c>
      <c r="U184" s="2">
        <f t="shared" si="63"/>
        <v>0.9999637181256984</v>
      </c>
      <c r="V184" s="16">
        <f t="shared" si="64"/>
        <v>9.0267069508994104E-15</v>
      </c>
      <c r="W184" s="1">
        <f t="shared" si="65"/>
        <v>5.4998004496913415E-15</v>
      </c>
      <c r="X184">
        <f t="shared" si="66"/>
        <v>1.3942234177604921E-14</v>
      </c>
      <c r="Y184">
        <f t="shared" si="67"/>
        <v>1.2868099458009443E-14</v>
      </c>
      <c r="Z184">
        <f t="shared" si="68"/>
        <v>1.8216466359194838E-13</v>
      </c>
      <c r="AA184">
        <f t="shared" si="77"/>
        <v>1.8345481128184118E-13</v>
      </c>
      <c r="AB184" s="1">
        <f t="shared" si="89"/>
        <v>1.5732174146578533E-12</v>
      </c>
      <c r="AC184" s="1">
        <f>SUM($AB$3:AB184)</f>
        <v>7.5082461790729096E-11</v>
      </c>
      <c r="AD184" s="1">
        <f t="shared" si="78"/>
        <v>1.2513743631788183E-10</v>
      </c>
      <c r="AE184" s="2">
        <f t="shared" si="79"/>
        <v>9.0261274662877238</v>
      </c>
      <c r="AF184" s="1">
        <f t="shared" si="69"/>
        <v>3.7466148433573819E-5</v>
      </c>
      <c r="AG184" s="19">
        <f t="shared" si="70"/>
        <v>5.1214435529424849E-9</v>
      </c>
      <c r="AH184" s="19">
        <f t="shared" si="80"/>
        <v>2.3139935485576086</v>
      </c>
      <c r="AI184" s="19">
        <f t="shared" si="81"/>
        <v>0.99999997686006514</v>
      </c>
      <c r="AJ184" s="19">
        <f t="shared" si="71"/>
        <v>5.7539573547533723E-7</v>
      </c>
      <c r="AK184" s="19">
        <f t="shared" si="72"/>
        <v>2.0040807278371219E-6</v>
      </c>
      <c r="AL184" s="19">
        <f t="shared" si="82"/>
        <v>498978.91697966296</v>
      </c>
      <c r="AM184" s="19">
        <f t="shared" si="83"/>
        <v>0.49897891697966296</v>
      </c>
      <c r="AO184" t="str">
        <f t="shared" si="84"/>
        <v>46498.7470628962-210562.612029004i</v>
      </c>
      <c r="AP184">
        <f t="shared" si="85"/>
        <v>-77.547176006707133</v>
      </c>
      <c r="AQ184" t="str">
        <f t="shared" si="86"/>
        <v>1.00743549084338+0.287015758116934i</v>
      </c>
      <c r="AR184">
        <f t="shared" si="87"/>
        <v>15.902115172634126</v>
      </c>
      <c r="AS184">
        <f t="shared" si="88"/>
        <v>86.550708820658741</v>
      </c>
    </row>
    <row r="185" spans="13:45" x14ac:dyDescent="0.25">
      <c r="M185">
        <v>182</v>
      </c>
      <c r="N185" s="1">
        <f t="shared" si="73"/>
        <v>1887.9913490962927</v>
      </c>
      <c r="O185" s="2">
        <f t="shared" si="61"/>
        <v>207264.69956090223</v>
      </c>
      <c r="P185" s="2">
        <f t="shared" si="60"/>
        <v>106.33050682418578</v>
      </c>
      <c r="Q185" s="1">
        <f t="shared" si="62"/>
        <v>1.0511177566798171</v>
      </c>
      <c r="R185">
        <f t="shared" si="74"/>
        <v>0.43302745494121891</v>
      </c>
      <c r="S185" s="1">
        <f t="shared" si="75"/>
        <v>1.0511124260907798</v>
      </c>
      <c r="T185" s="1">
        <f t="shared" si="76"/>
        <v>0.4329834056183014</v>
      </c>
      <c r="U185" s="2">
        <f t="shared" si="63"/>
        <v>0.99996058262748366</v>
      </c>
      <c r="V185" s="16">
        <f t="shared" si="64"/>
        <v>9.0576822288383839E-15</v>
      </c>
      <c r="W185" s="1">
        <f t="shared" si="65"/>
        <v>5.4997832044511601E-15</v>
      </c>
      <c r="X185">
        <f t="shared" si="66"/>
        <v>1.3942190460168397E-14</v>
      </c>
      <c r="Y185">
        <f t="shared" si="67"/>
        <v>1.2868059108642615E-14</v>
      </c>
      <c r="Z185">
        <f t="shared" si="68"/>
        <v>1.8216409239424678E-13</v>
      </c>
      <c r="AA185">
        <f t="shared" si="77"/>
        <v>1.8345576415181232E-13</v>
      </c>
      <c r="AB185" s="1">
        <f t="shared" si="89"/>
        <v>1.6061681175243295E-12</v>
      </c>
      <c r="AC185" s="1">
        <f>SUM($AB$3:AB185)</f>
        <v>7.6688629908253424E-11</v>
      </c>
      <c r="AD185" s="1">
        <f t="shared" si="78"/>
        <v>1.2781438318042239E-10</v>
      </c>
      <c r="AE185" s="2">
        <f t="shared" si="79"/>
        <v>8.9342027149522778</v>
      </c>
      <c r="AF185" s="1">
        <f t="shared" si="69"/>
        <v>3.8267626324218459E-5</v>
      </c>
      <c r="AG185" s="19">
        <f t="shared" si="70"/>
        <v>5.3381698707908595E-9</v>
      </c>
      <c r="AH185" s="19">
        <f t="shared" si="80"/>
        <v>2.4074428396770524</v>
      </c>
      <c r="AI185" s="19">
        <f t="shared" si="81"/>
        <v>0.99999997592557222</v>
      </c>
      <c r="AJ185" s="19">
        <f t="shared" si="71"/>
        <v>5.9973779720264961E-7</v>
      </c>
      <c r="AK185" s="19">
        <f t="shared" si="72"/>
        <v>2.0040870118763657E-6</v>
      </c>
      <c r="AL185" s="19">
        <f t="shared" si="82"/>
        <v>498977.20284775167</v>
      </c>
      <c r="AM185" s="19">
        <f t="shared" si="83"/>
        <v>0.49897720284775166</v>
      </c>
      <c r="AO185" t="str">
        <f t="shared" si="84"/>
        <v>42958.655684071-202763.925750831i</v>
      </c>
      <c r="AP185">
        <f t="shared" si="85"/>
        <v>-78.037895370319873</v>
      </c>
      <c r="AQ185" t="str">
        <f t="shared" si="86"/>
        <v>1.00764678412995+0.299159651089818i</v>
      </c>
      <c r="AR185">
        <f t="shared" si="87"/>
        <v>16.535596188187583</v>
      </c>
      <c r="AS185">
        <f t="shared" si="88"/>
        <v>85.426508441492544</v>
      </c>
    </row>
    <row r="186" spans="13:45" x14ac:dyDescent="0.25">
      <c r="M186">
        <v>183</v>
      </c>
      <c r="N186" s="1">
        <f t="shared" si="73"/>
        <v>1967.8862897068445</v>
      </c>
      <c r="O186" s="2">
        <f t="shared" si="61"/>
        <v>199190.52974013201</v>
      </c>
      <c r="P186" s="2">
        <f t="shared" si="60"/>
        <v>105.98537373201744</v>
      </c>
      <c r="Q186" s="1">
        <f t="shared" si="62"/>
        <v>1.055009322369582</v>
      </c>
      <c r="R186">
        <f t="shared" si="74"/>
        <v>0.46512594406342622</v>
      </c>
      <c r="S186" s="1">
        <f t="shared" si="75"/>
        <v>1.0550037345598775</v>
      </c>
      <c r="T186" s="1">
        <f t="shared" si="76"/>
        <v>0.46507993951548987</v>
      </c>
      <c r="U186" s="2">
        <f t="shared" si="63"/>
        <v>0.99995717617531021</v>
      </c>
      <c r="V186" s="16">
        <f t="shared" si="64"/>
        <v>9.091214546307561E-15</v>
      </c>
      <c r="W186" s="1">
        <f t="shared" si="65"/>
        <v>5.4997644689642067E-15</v>
      </c>
      <c r="X186">
        <f t="shared" si="66"/>
        <v>1.3942142964891262E-14</v>
      </c>
      <c r="Y186">
        <f t="shared" si="67"/>
        <v>1.286801527248679E-14</v>
      </c>
      <c r="Z186">
        <f t="shared" si="68"/>
        <v>1.8216347183651756E-13</v>
      </c>
      <c r="AA186">
        <f t="shared" si="77"/>
        <v>1.8345679935663663E-13</v>
      </c>
      <c r="AB186" s="1">
        <f t="shared" si="89"/>
        <v>1.639809701724707E-12</v>
      </c>
      <c r="AC186" s="1">
        <f>SUM($AB$3:AB186)</f>
        <v>7.8328439609978131E-11</v>
      </c>
      <c r="AD186" s="1">
        <f t="shared" si="78"/>
        <v>1.3054739934996356E-10</v>
      </c>
      <c r="AE186" s="2">
        <f t="shared" si="79"/>
        <v>8.8423177538611561</v>
      </c>
      <c r="AF186" s="1">
        <f t="shared" si="69"/>
        <v>3.9085891365379087E-5</v>
      </c>
      <c r="AG186" s="19">
        <f t="shared" si="70"/>
        <v>5.5640674896211078E-9</v>
      </c>
      <c r="AH186" s="19">
        <f t="shared" si="80"/>
        <v>2.5050192877560691</v>
      </c>
      <c r="AI186" s="19">
        <f t="shared" si="81"/>
        <v>0.99999997494980775</v>
      </c>
      <c r="AJ186" s="19">
        <f t="shared" si="71"/>
        <v>6.2511024491534896E-7</v>
      </c>
      <c r="AK186" s="19">
        <f t="shared" si="72"/>
        <v>2.0040938389952877E-6</v>
      </c>
      <c r="AL186" s="19">
        <f t="shared" si="82"/>
        <v>498975.34454005735</v>
      </c>
      <c r="AM186" s="19">
        <f t="shared" si="83"/>
        <v>0.49897534454005738</v>
      </c>
      <c r="AO186" t="str">
        <f t="shared" si="84"/>
        <v>39676.8671381543-195198.907149235i</v>
      </c>
      <c r="AP186">
        <f t="shared" si="85"/>
        <v>-78.510372584834229</v>
      </c>
      <c r="AQ186" t="str">
        <f t="shared" si="86"/>
        <v>1.007876335567+0.311817194026822i</v>
      </c>
      <c r="AR186">
        <f t="shared" si="87"/>
        <v>17.191043066039928</v>
      </c>
      <c r="AS186">
        <f t="shared" si="88"/>
        <v>84.298584349125846</v>
      </c>
    </row>
    <row r="187" spans="13:45" x14ac:dyDescent="0.25">
      <c r="M187">
        <v>184</v>
      </c>
      <c r="N187" s="1">
        <f t="shared" si="73"/>
        <v>2051.1621788255652</v>
      </c>
      <c r="O187" s="2">
        <f t="shared" si="61"/>
        <v>191405.82698947049</v>
      </c>
      <c r="P187" s="2">
        <f t="shared" si="60"/>
        <v>105.63910309837267</v>
      </c>
      <c r="Q187" s="1">
        <f t="shared" si="62"/>
        <v>1.0592209549461473</v>
      </c>
      <c r="R187">
        <f t="shared" si="74"/>
        <v>0.49973127966663677</v>
      </c>
      <c r="S187" s="1">
        <f t="shared" si="75"/>
        <v>1.0592150933543645</v>
      </c>
      <c r="T187" s="1">
        <f t="shared" si="76"/>
        <v>0.49968321294366902</v>
      </c>
      <c r="U187" s="2">
        <f t="shared" si="63"/>
        <v>0.9999534753578383</v>
      </c>
      <c r="V187" s="16">
        <f t="shared" si="64"/>
        <v>9.1275048124724802E-15</v>
      </c>
      <c r="W187" s="1">
        <f t="shared" si="65"/>
        <v>5.4997441144681111E-15</v>
      </c>
      <c r="X187">
        <f t="shared" si="66"/>
        <v>1.3942091365355292E-14</v>
      </c>
      <c r="Y187">
        <f t="shared" si="67"/>
        <v>1.286796764827159E-14</v>
      </c>
      <c r="Z187">
        <f t="shared" si="68"/>
        <v>1.8216279765388716E-13</v>
      </c>
      <c r="AA187">
        <f t="shared" si="77"/>
        <v>1.8345792400862451E-13</v>
      </c>
      <c r="AB187" s="1">
        <f t="shared" si="89"/>
        <v>1.6741567333395559E-12</v>
      </c>
      <c r="AC187" s="1">
        <f>SUM($AB$3:AB187)</f>
        <v>8.0002596343317689E-11</v>
      </c>
      <c r="AD187" s="1">
        <f t="shared" si="78"/>
        <v>1.3333766057219616E-10</v>
      </c>
      <c r="AE187" s="2">
        <f t="shared" si="79"/>
        <v>8.7504716890071226</v>
      </c>
      <c r="AF187" s="1">
        <f t="shared" si="69"/>
        <v>3.9921295575315525E-5</v>
      </c>
      <c r="AG187" s="19">
        <f t="shared" si="70"/>
        <v>5.7995245153016358E-9</v>
      </c>
      <c r="AH187" s="19">
        <f t="shared" si="80"/>
        <v>2.6068912196486891</v>
      </c>
      <c r="AI187" s="19">
        <f t="shared" si="81"/>
        <v>0.99999997393108853</v>
      </c>
      <c r="AJ187" s="19">
        <f t="shared" si="71"/>
        <v>6.5155667003334809E-7</v>
      </c>
      <c r="AK187" s="19">
        <f t="shared" si="72"/>
        <v>2.004101256125861E-6</v>
      </c>
      <c r="AL187" s="19">
        <f t="shared" si="82"/>
        <v>498973.32978744613</v>
      </c>
      <c r="AM187" s="19">
        <f t="shared" si="83"/>
        <v>0.49897332978744613</v>
      </c>
      <c r="AO187" t="str">
        <f t="shared" si="84"/>
        <v>36636.1906055233-187866.921365734i</v>
      </c>
      <c r="AP187">
        <f t="shared" si="85"/>
        <v>-78.965161971750405</v>
      </c>
      <c r="AQ187" t="str">
        <f t="shared" si="86"/>
        <v>1.00812572258506+0.325010090396251i</v>
      </c>
      <c r="AR187">
        <f t="shared" si="87"/>
        <v>17.868824982735202</v>
      </c>
      <c r="AS187">
        <f t="shared" si="88"/>
        <v>83.16601304551439</v>
      </c>
    </row>
    <row r="188" spans="13:45" x14ac:dyDescent="0.25">
      <c r="M188">
        <v>185</v>
      </c>
      <c r="N188" s="1">
        <f t="shared" si="73"/>
        <v>2137.9620895022304</v>
      </c>
      <c r="O188" s="2">
        <f t="shared" si="61"/>
        <v>183903.05262575389</v>
      </c>
      <c r="P188" s="2">
        <f t="shared" si="60"/>
        <v>105.29177876393688</v>
      </c>
      <c r="Q188" s="1">
        <f t="shared" si="62"/>
        <v>1.0637776121305649</v>
      </c>
      <c r="R188">
        <f t="shared" si="74"/>
        <v>0.53701692160006309</v>
      </c>
      <c r="S188" s="1">
        <f t="shared" si="75"/>
        <v>1.0637714588000675</v>
      </c>
      <c r="T188" s="1">
        <f t="shared" si="76"/>
        <v>0.5369666786699826</v>
      </c>
      <c r="U188" s="2">
        <f t="shared" si="63"/>
        <v>0.99994945474147912</v>
      </c>
      <c r="V188" s="16">
        <f t="shared" si="64"/>
        <v>9.16676808184427E-15</v>
      </c>
      <c r="W188" s="1">
        <f t="shared" si="65"/>
        <v>5.4997220010781352E-15</v>
      </c>
      <c r="X188">
        <f t="shared" si="66"/>
        <v>1.394203530694657E-14</v>
      </c>
      <c r="Y188">
        <f t="shared" si="67"/>
        <v>1.2867915908703189E-14</v>
      </c>
      <c r="Z188">
        <f t="shared" si="68"/>
        <v>1.8216206521308633E-13</v>
      </c>
      <c r="AA188">
        <f t="shared" si="77"/>
        <v>1.8345914583412237E-13</v>
      </c>
      <c r="AB188" s="1">
        <f t="shared" si="89"/>
        <v>1.7092240942982232E-12</v>
      </c>
      <c r="AC188" s="1">
        <f>SUM($AB$3:AB188)</f>
        <v>8.1711820437615908E-11</v>
      </c>
      <c r="AD188" s="1">
        <f t="shared" si="78"/>
        <v>1.3618636739602652E-10</v>
      </c>
      <c r="AE188" s="2">
        <f t="shared" si="79"/>
        <v>8.65866364236755</v>
      </c>
      <c r="AF188" s="1">
        <f t="shared" si="69"/>
        <v>4.0774198398370337E-5</v>
      </c>
      <c r="AG188" s="19">
        <f t="shared" si="70"/>
        <v>6.0449454773440529E-9</v>
      </c>
      <c r="AH188" s="19">
        <f t="shared" si="80"/>
        <v>2.7132342251725894</v>
      </c>
      <c r="AI188" s="19">
        <f t="shared" si="81"/>
        <v>0.9999999728676584</v>
      </c>
      <c r="AJ188" s="19">
        <f t="shared" si="71"/>
        <v>6.791225091340651E-7</v>
      </c>
      <c r="AK188" s="19">
        <f t="shared" si="72"/>
        <v>2.0041093142554581E-6</v>
      </c>
      <c r="AL188" s="19">
        <f t="shared" si="82"/>
        <v>498971.14526828245</v>
      </c>
      <c r="AM188" s="19">
        <f t="shared" si="83"/>
        <v>0.49897114526828246</v>
      </c>
      <c r="AO188" t="str">
        <f t="shared" si="84"/>
        <v>33820.3327650708-180766.473265179i</v>
      </c>
      <c r="AP188">
        <f t="shared" si="85"/>
        <v>-79.402815300204992</v>
      </c>
      <c r="AQ188" t="str">
        <f t="shared" si="86"/>
        <v>1.00839665884741+0.338760957749837i</v>
      </c>
      <c r="AR188">
        <f t="shared" si="87"/>
        <v>18.569268847987136</v>
      </c>
      <c r="AS188">
        <f t="shared" si="88"/>
        <v>82.027915851807876</v>
      </c>
    </row>
    <row r="189" spans="13:45" x14ac:dyDescent="0.25">
      <c r="M189">
        <v>186</v>
      </c>
      <c r="N189" s="1">
        <f t="shared" si="73"/>
        <v>2228.4351492703026</v>
      </c>
      <c r="O189" s="2">
        <f t="shared" si="61"/>
        <v>176674.52941311811</v>
      </c>
      <c r="P189" s="2">
        <f t="shared" si="60"/>
        <v>104.94347886419726</v>
      </c>
      <c r="Q189" s="1">
        <f t="shared" si="62"/>
        <v>1.0687059794867209</v>
      </c>
      <c r="R189">
        <f t="shared" si="74"/>
        <v>0.5771647861212722</v>
      </c>
      <c r="S189" s="1">
        <f t="shared" si="75"/>
        <v>1.0686995149127632</v>
      </c>
      <c r="T189" s="1">
        <f t="shared" si="76"/>
        <v>0.57711224524767468</v>
      </c>
      <c r="U189" s="2">
        <f t="shared" si="63"/>
        <v>0.99994508669580984</v>
      </c>
      <c r="V189" s="16">
        <f t="shared" si="64"/>
        <v>9.2092342968434504E-15</v>
      </c>
      <c r="W189" s="1">
        <f t="shared" si="65"/>
        <v>5.4996979768269547E-15</v>
      </c>
      <c r="X189">
        <f t="shared" si="66"/>
        <v>1.3941974404421292E-14</v>
      </c>
      <c r="Y189">
        <f t="shared" si="67"/>
        <v>1.2867859698217657E-14</v>
      </c>
      <c r="Z189">
        <f t="shared" si="68"/>
        <v>1.8216126948064578E-13</v>
      </c>
      <c r="AA189">
        <f t="shared" si="77"/>
        <v>1.8346047322646227E-13</v>
      </c>
      <c r="AB189" s="1">
        <f t="shared" si="89"/>
        <v>1.7450269901747586E-12</v>
      </c>
      <c r="AC189" s="1">
        <f>SUM($AB$3:AB189)</f>
        <v>8.3456847427790669E-11</v>
      </c>
      <c r="AD189" s="1">
        <f t="shared" si="78"/>
        <v>1.3909474571298445E-10</v>
      </c>
      <c r="AE189" s="2">
        <f t="shared" si="79"/>
        <v>8.5668927511906823</v>
      </c>
      <c r="AF189" s="1">
        <f t="shared" si="69"/>
        <v>4.1644966866467541E-5</v>
      </c>
      <c r="AG189" s="19">
        <f t="shared" si="70"/>
        <v>6.3007520239095778E-9</v>
      </c>
      <c r="AH189" s="19">
        <f t="shared" si="80"/>
        <v>2.8242314656681118</v>
      </c>
      <c r="AI189" s="19">
        <f t="shared" si="81"/>
        <v>0.99999997175768618</v>
      </c>
      <c r="AJ189" s="19">
        <f t="shared" si="71"/>
        <v>7.0785512201536505E-7</v>
      </c>
      <c r="AK189" s="19">
        <f t="shared" si="72"/>
        <v>2.004118068777209E-6</v>
      </c>
      <c r="AL189" s="19">
        <f t="shared" si="82"/>
        <v>498968.77651788783</v>
      </c>
      <c r="AM189" s="19">
        <f t="shared" si="83"/>
        <v>0.49896877651788785</v>
      </c>
      <c r="AO189" t="str">
        <f t="shared" si="84"/>
        <v>31213.8893433467-173895.320395369i</v>
      </c>
      <c r="AP189">
        <f t="shared" si="85"/>
        <v>-79.82387988008044</v>
      </c>
      <c r="AQ189" t="str">
        <f t="shared" si="86"/>
        <v>1.00869100600655+0.353093365828594i</v>
      </c>
      <c r="AR189">
        <f t="shared" si="87"/>
        <v>19.292652937991456</v>
      </c>
      <c r="AS189">
        <f t="shared" si="88"/>
        <v>80.883467181928097</v>
      </c>
    </row>
    <row r="190" spans="13:45" x14ac:dyDescent="0.25">
      <c r="M190">
        <v>187</v>
      </c>
      <c r="N190" s="1">
        <f t="shared" si="73"/>
        <v>2322.736796357106</v>
      </c>
      <c r="O190" s="2">
        <f t="shared" si="61"/>
        <v>169712.49075193625</v>
      </c>
      <c r="P190" s="2">
        <f t="shared" si="60"/>
        <v>104.59427614688499</v>
      </c>
      <c r="Q190" s="1">
        <f t="shared" si="62"/>
        <v>1.0740345567637755</v>
      </c>
      <c r="R190">
        <f t="shared" si="74"/>
        <v>0.62036509785512028</v>
      </c>
      <c r="S190" s="1">
        <f t="shared" si="75"/>
        <v>1.0740277597217678</v>
      </c>
      <c r="T190" s="1">
        <f t="shared" si="76"/>
        <v>0.62031012891284054</v>
      </c>
      <c r="U190" s="2">
        <f t="shared" si="63"/>
        <v>0.99994034120394504</v>
      </c>
      <c r="V190" s="16">
        <f t="shared" si="64"/>
        <v>9.2551490316705446E-15</v>
      </c>
      <c r="W190" s="1">
        <f t="shared" si="65"/>
        <v>5.4996718766216978E-15</v>
      </c>
      <c r="X190">
        <f t="shared" si="66"/>
        <v>1.394190823926183E-14</v>
      </c>
      <c r="Y190">
        <f t="shared" si="67"/>
        <v>1.2867798630540715E-14</v>
      </c>
      <c r="Z190">
        <f t="shared" si="68"/>
        <v>1.8216040498835124E-13</v>
      </c>
      <c r="AA190">
        <f t="shared" si="77"/>
        <v>1.8346191530346893E-13</v>
      </c>
      <c r="AB190" s="1">
        <f t="shared" si="89"/>
        <v>1.7815809582756534E-12</v>
      </c>
      <c r="AC190" s="1">
        <f>SUM($AB$3:AB190)</f>
        <v>8.5238428386066316E-11</v>
      </c>
      <c r="AD190" s="1">
        <f t="shared" si="78"/>
        <v>1.4206404731011054E-10</v>
      </c>
      <c r="AE190" s="2">
        <f t="shared" si="79"/>
        <v>8.4751581672711236</v>
      </c>
      <c r="AF190" s="1">
        <f t="shared" si="69"/>
        <v>4.2533975764647089E-5</v>
      </c>
      <c r="AG190" s="19">
        <f t="shared" si="70"/>
        <v>6.5673836462261788E-9</v>
      </c>
      <c r="AH190" s="19">
        <f t="shared" si="80"/>
        <v>2.9400739942099294</v>
      </c>
      <c r="AI190" s="19">
        <f t="shared" si="81"/>
        <v>0.99999997059926093</v>
      </c>
      <c r="AJ190" s="19">
        <f t="shared" si="71"/>
        <v>7.3780387306268035E-7</v>
      </c>
      <c r="AK190" s="19">
        <f t="shared" si="72"/>
        <v>2.0041275798706196E-6</v>
      </c>
      <c r="AL190" s="19">
        <f t="shared" si="82"/>
        <v>498966.20783020661</v>
      </c>
      <c r="AM190" s="19">
        <f t="shared" si="83"/>
        <v>0.49896620783020662</v>
      </c>
      <c r="AO190" t="str">
        <f t="shared" si="84"/>
        <v>28802.329517226-167250.576476158i</v>
      </c>
      <c r="AP190">
        <f t="shared" si="85"/>
        <v>-80.228896912071065</v>
      </c>
      <c r="AQ190" t="str">
        <f t="shared" si="86"/>
        <v>1.00901078647344+0.368031876205051i</v>
      </c>
      <c r="AR190">
        <f t="shared" si="87"/>
        <v>20.039200176790885</v>
      </c>
      <c r="AS190">
        <f t="shared" si="88"/>
        <v>79.73190291113805</v>
      </c>
    </row>
    <row r="191" spans="13:45" x14ac:dyDescent="0.25">
      <c r="M191">
        <v>188</v>
      </c>
      <c r="N191" s="1">
        <f t="shared" si="73"/>
        <v>2421.0290467361779</v>
      </c>
      <c r="O191" s="2">
        <f t="shared" si="61"/>
        <v>163009.1242174767</v>
      </c>
      <c r="P191" s="2">
        <f t="shared" si="60"/>
        <v>104.24423828272937</v>
      </c>
      <c r="Q191" s="1">
        <f t="shared" si="62"/>
        <v>1.079793743688233</v>
      </c>
      <c r="R191">
        <f t="shared" si="74"/>
        <v>0.66681613691175601</v>
      </c>
      <c r="S191" s="1">
        <f t="shared" si="75"/>
        <v>1.0797865910407287</v>
      </c>
      <c r="T191" s="1">
        <f t="shared" si="76"/>
        <v>0.66675860063413461</v>
      </c>
      <c r="U191" s="2">
        <f t="shared" si="63"/>
        <v>0.99993518565656059</v>
      </c>
      <c r="V191" s="16">
        <f t="shared" si="64"/>
        <v>9.3047742314130936E-15</v>
      </c>
      <c r="W191" s="1">
        <f t="shared" si="65"/>
        <v>5.4996435211110835E-15</v>
      </c>
      <c r="X191">
        <f t="shared" si="66"/>
        <v>1.3941836356804852E-14</v>
      </c>
      <c r="Y191">
        <f t="shared" si="67"/>
        <v>1.2867732286037108E-14</v>
      </c>
      <c r="Z191">
        <f t="shared" si="68"/>
        <v>1.8215946579572066E-13</v>
      </c>
      <c r="AA191">
        <f t="shared" si="77"/>
        <v>1.8346348196991204E-13</v>
      </c>
      <c r="AB191" s="1">
        <f t="shared" si="89"/>
        <v>1.8189018760400541E-12</v>
      </c>
      <c r="AC191" s="1">
        <f>SUM($AB$3:AB191)</f>
        <v>8.7057330262106373E-11</v>
      </c>
      <c r="AD191" s="1">
        <f t="shared" si="78"/>
        <v>1.4509555043684395E-10</v>
      </c>
      <c r="AE191" s="2">
        <f t="shared" si="79"/>
        <v>8.3834590562122671</v>
      </c>
      <c r="AF191" s="1">
        <f t="shared" si="69"/>
        <v>4.3441607800791081E-5</v>
      </c>
      <c r="AG191" s="19">
        <f t="shared" si="70"/>
        <v>6.8452984336613253E-9</v>
      </c>
      <c r="AH191" s="19">
        <f t="shared" si="80"/>
        <v>3.0609610880485598</v>
      </c>
      <c r="AI191" s="19">
        <f t="shared" si="81"/>
        <v>0.99999996939039015</v>
      </c>
      <c r="AJ191" s="19">
        <f t="shared" si="71"/>
        <v>7.6902021606013916E-7</v>
      </c>
      <c r="AK191" s="19">
        <f t="shared" si="72"/>
        <v>2.0041379129150521E-6</v>
      </c>
      <c r="AL191" s="19">
        <f t="shared" si="82"/>
        <v>498963.42215101124</v>
      </c>
      <c r="AM191" s="19">
        <f t="shared" si="83"/>
        <v>0.49896342215101125</v>
      </c>
      <c r="AO191" t="str">
        <f t="shared" si="84"/>
        <v>26571.9745781488-160828.805707084i</v>
      </c>
      <c r="AP191">
        <f t="shared" si="85"/>
        <v>-80.618400072535977</v>
      </c>
      <c r="AQ191" t="str">
        <f t="shared" si="86"/>
        <v>1.00935819728667+0.38360208351683i</v>
      </c>
      <c r="AR191">
        <f t="shared" si="87"/>
        <v>20.809071111616706</v>
      </c>
      <c r="AS191">
        <f t="shared" si="88"/>
        <v>78.572528815847321</v>
      </c>
    </row>
    <row r="192" spans="13:45" x14ac:dyDescent="0.25">
      <c r="M192">
        <v>189</v>
      </c>
      <c r="N192" s="1">
        <f t="shared" si="73"/>
        <v>2523.4807724805746</v>
      </c>
      <c r="O192" s="2">
        <f t="shared" si="61"/>
        <v>156556.60986739269</v>
      </c>
      <c r="P192" s="2">
        <f t="shared" si="60"/>
        <v>103.89342816768654</v>
      </c>
      <c r="Q192" s="1">
        <f t="shared" si="62"/>
        <v>1.0860159244245637</v>
      </c>
      <c r="R192">
        <f t="shared" si="74"/>
        <v>0.7167238685742584</v>
      </c>
      <c r="S192" s="1">
        <f t="shared" si="75"/>
        <v>1.0860083909042124</v>
      </c>
      <c r="T192" s="1">
        <f t="shared" si="76"/>
        <v>0.71666361572543347</v>
      </c>
      <c r="U192" s="2">
        <f t="shared" si="63"/>
        <v>0.9999295846281564</v>
      </c>
      <c r="V192" s="16">
        <f t="shared" si="64"/>
        <v>9.358388939655538E-15</v>
      </c>
      <c r="W192" s="1">
        <f t="shared" si="65"/>
        <v>5.4996127154548601E-15</v>
      </c>
      <c r="X192">
        <f t="shared" si="66"/>
        <v>1.394175826312182E-14</v>
      </c>
      <c r="Y192">
        <f t="shared" si="67"/>
        <v>1.286766020883144E-14</v>
      </c>
      <c r="Z192">
        <f t="shared" si="68"/>
        <v>1.8215844544924556E-13</v>
      </c>
      <c r="AA192">
        <f t="shared" si="77"/>
        <v>1.8346518398532432E-13</v>
      </c>
      <c r="AB192" s="1">
        <f t="shared" si="89"/>
        <v>1.8570059697737296E-12</v>
      </c>
      <c r="AC192" s="1">
        <f>SUM($AB$3:AB192)</f>
        <v>8.8914336231880105E-11</v>
      </c>
      <c r="AD192" s="1">
        <f t="shared" si="78"/>
        <v>1.4819056038646684E-10</v>
      </c>
      <c r="AE192" s="2">
        <f t="shared" si="79"/>
        <v>8.291794596673224</v>
      </c>
      <c r="AF192" s="1">
        <f t="shared" si="69"/>
        <v>4.4368253779708171E-5</v>
      </c>
      <c r="AG192" s="19">
        <f t="shared" si="70"/>
        <v>7.134973860747402E-9</v>
      </c>
      <c r="AH192" s="19">
        <f t="shared" si="80"/>
        <v>3.1871005938688124</v>
      </c>
      <c r="AI192" s="19">
        <f t="shared" si="81"/>
        <v>0.99999996812899516</v>
      </c>
      <c r="AJ192" s="19">
        <f t="shared" si="71"/>
        <v>8.0155778259138277E-7</v>
      </c>
      <c r="AK192" s="19">
        <f t="shared" si="72"/>
        <v>2.0041491389389133E-6</v>
      </c>
      <c r="AL192" s="19">
        <f t="shared" si="82"/>
        <v>498960.40096191887</v>
      </c>
      <c r="AM192" s="19">
        <f t="shared" si="83"/>
        <v>0.49896040096191885</v>
      </c>
      <c r="AO192" t="str">
        <f t="shared" si="84"/>
        <v>24509.9720931709-154626.108277881i</v>
      </c>
      <c r="AP192">
        <f t="shared" si="85"/>
        <v>-80.992914311776445</v>
      </c>
      <c r="AQ192" t="str">
        <f t="shared" si="86"/>
        <v>1.0097356251758+0.399830658347476i</v>
      </c>
      <c r="AR192">
        <f t="shared" si="87"/>
        <v>21.602356643264105</v>
      </c>
      <c r="AS192">
        <f t="shared" si="88"/>
        <v>77.404729044959453</v>
      </c>
    </row>
    <row r="193" spans="13:45" x14ac:dyDescent="0.25">
      <c r="M193">
        <v>190</v>
      </c>
      <c r="N193" s="1">
        <f t="shared" si="73"/>
        <v>2630.2679918953822</v>
      </c>
      <c r="O193" s="2">
        <f t="shared" si="61"/>
        <v>150347.15373489176</v>
      </c>
      <c r="P193" s="2">
        <f t="shared" si="60"/>
        <v>103.5419042152181</v>
      </c>
      <c r="Q193" s="1">
        <f t="shared" si="62"/>
        <v>1.0927355498541187</v>
      </c>
      <c r="R193">
        <f t="shared" si="74"/>
        <v>0.77030144329122574</v>
      </c>
      <c r="S193" s="1">
        <f t="shared" si="75"/>
        <v>1.0927276078194763</v>
      </c>
      <c r="T193" s="1">
        <f t="shared" si="76"/>
        <v>0.77023831375626783</v>
      </c>
      <c r="U193" s="2">
        <f t="shared" si="63"/>
        <v>0.99992349963405136</v>
      </c>
      <c r="V193" s="16">
        <f t="shared" si="64"/>
        <v>9.4162900072620198E-15</v>
      </c>
      <c r="W193" s="1">
        <f t="shared" si="65"/>
        <v>5.4995792479872824E-15</v>
      </c>
      <c r="X193">
        <f t="shared" si="66"/>
        <v>1.394167342163083E-14</v>
      </c>
      <c r="Y193">
        <f t="shared" si="67"/>
        <v>1.2867581903681038E-14</v>
      </c>
      <c r="Z193">
        <f t="shared" si="68"/>
        <v>1.8215733693812258E-13</v>
      </c>
      <c r="AA193">
        <f t="shared" si="77"/>
        <v>1.8346703303764908E-13</v>
      </c>
      <c r="AB193" s="1">
        <f t="shared" si="89"/>
        <v>1.8959098237416225E-12</v>
      </c>
      <c r="AC193" s="1">
        <f>SUM($AB$3:AB193)</f>
        <v>9.0810246055621725E-11</v>
      </c>
      <c r="AD193" s="1">
        <f t="shared" si="78"/>
        <v>1.5135041009270287E-10</v>
      </c>
      <c r="AE193" s="2">
        <f t="shared" si="79"/>
        <v>8.2001639795975958</v>
      </c>
      <c r="AF193" s="1">
        <f t="shared" si="69"/>
        <v>4.5314312781755242E-5</v>
      </c>
      <c r="AG193" s="19">
        <f t="shared" si="70"/>
        <v>7.4369076075120657E-9</v>
      </c>
      <c r="AH193" s="19">
        <f t="shared" si="80"/>
        <v>3.3187092864629713</v>
      </c>
      <c r="AI193" s="19">
        <f t="shared" si="81"/>
        <v>0.99999996681290826</v>
      </c>
      <c r="AJ193" s="19">
        <f t="shared" si="71"/>
        <v>8.3547247418197558E-7</v>
      </c>
      <c r="AK193" s="19">
        <f t="shared" si="72"/>
        <v>2.0041613351076192E-6</v>
      </c>
      <c r="AL193" s="19">
        <f t="shared" si="82"/>
        <v>498957.12415443163</v>
      </c>
      <c r="AM193" s="19">
        <f t="shared" si="83"/>
        <v>0.49895712415443161</v>
      </c>
      <c r="AO193" t="str">
        <f t="shared" si="84"/>
        <v>22604.2666361831-148638.197533553i</v>
      </c>
      <c r="AP193">
        <f t="shared" si="85"/>
        <v>-81.352954845372622</v>
      </c>
      <c r="AQ193" t="str">
        <f t="shared" si="86"/>
        <v>1.01014566292141+0.416745391811413i</v>
      </c>
      <c r="AR193">
        <f t="shared" si="87"/>
        <v>22.419070589089245</v>
      </c>
      <c r="AS193">
        <f t="shared" si="88"/>
        <v>76.227974565538133</v>
      </c>
    </row>
    <row r="194" spans="13:45" x14ac:dyDescent="0.25">
      <c r="M194">
        <v>191</v>
      </c>
      <c r="N194" s="1">
        <f t="shared" si="73"/>
        <v>2741.5741719278813</v>
      </c>
      <c r="O194" s="2">
        <f t="shared" si="61"/>
        <v>144373.01691540141</v>
      </c>
      <c r="P194" s="2">
        <f t="shared" ref="P194:P257" si="90">20*LOG10(O194)</f>
        <v>103.1897206375572</v>
      </c>
      <c r="Q194" s="1">
        <f t="shared" si="62"/>
        <v>1.099989216763305</v>
      </c>
      <c r="R194">
        <f t="shared" si="74"/>
        <v>0.82776855547090189</v>
      </c>
      <c r="S194" s="1">
        <f t="shared" si="75"/>
        <v>1.0999808359239764</v>
      </c>
      <c r="T194" s="1">
        <f t="shared" si="76"/>
        <v>0.82770237725598172</v>
      </c>
      <c r="U194" s="2">
        <f t="shared" si="63"/>
        <v>0.99991688886644126</v>
      </c>
      <c r="V194" s="16">
        <f t="shared" si="64"/>
        <v>9.4787927744951872E-15</v>
      </c>
      <c r="W194" s="1">
        <f t="shared" si="65"/>
        <v>5.4995428887654269E-15</v>
      </c>
      <c r="X194">
        <f t="shared" si="66"/>
        <v>1.3941581249416536E-14</v>
      </c>
      <c r="Y194">
        <f t="shared" si="67"/>
        <v>1.2867496832579398E-14</v>
      </c>
      <c r="Z194">
        <f t="shared" si="68"/>
        <v>1.8215613264617083E-13</v>
      </c>
      <c r="AA194">
        <f t="shared" si="77"/>
        <v>1.8346904182321088E-13</v>
      </c>
      <c r="AB194" s="1">
        <f t="shared" si="89"/>
        <v>1.935630389645098E-12</v>
      </c>
      <c r="AC194" s="1">
        <f>SUM($AB$3:AB194)</f>
        <v>9.2745876445266826E-11</v>
      </c>
      <c r="AD194" s="1">
        <f t="shared" si="78"/>
        <v>1.5457646074211139E-10</v>
      </c>
      <c r="AE194" s="2">
        <f t="shared" si="79"/>
        <v>8.1085664074213284</v>
      </c>
      <c r="AF194" s="1">
        <f t="shared" si="69"/>
        <v>4.6280192346188148E-5</v>
      </c>
      <c r="AG194" s="19">
        <f t="shared" si="70"/>
        <v>7.7516184145227997E-9</v>
      </c>
      <c r="AH194" s="19">
        <f t="shared" si="80"/>
        <v>3.4560132414254348</v>
      </c>
      <c r="AI194" s="19">
        <f t="shared" si="81"/>
        <v>0.99999996543986869</v>
      </c>
      <c r="AJ194" s="19">
        <f t="shared" si="71"/>
        <v>8.708225583416919E-7</v>
      </c>
      <c r="AK194" s="19">
        <f t="shared" si="72"/>
        <v>2.0041745852536942E-6</v>
      </c>
      <c r="AL194" s="19">
        <f t="shared" si="82"/>
        <v>498953.56989314279</v>
      </c>
      <c r="AM194" s="19">
        <f t="shared" si="83"/>
        <v>0.49895356989314277</v>
      </c>
      <c r="AO194" t="str">
        <f t="shared" si="84"/>
        <v>20843.5680132549-142860.469289904i</v>
      </c>
      <c r="AP194">
        <f t="shared" si="85"/>
        <v>-81.699026319343645</v>
      </c>
      <c r="AQ194" t="str">
        <f t="shared" si="86"/>
        <v>1.01059112712286+0.434375241900475i</v>
      </c>
      <c r="AR194">
        <f t="shared" si="87"/>
        <v>23.259142173832632</v>
      </c>
      <c r="AS194">
        <f t="shared" si="88"/>
        <v>75.041831506823726</v>
      </c>
    </row>
    <row r="195" spans="13:45" x14ac:dyDescent="0.25">
      <c r="M195">
        <v>192</v>
      </c>
      <c r="N195" s="1">
        <f t="shared" si="73"/>
        <v>2857.5905433749458</v>
      </c>
      <c r="O195" s="2">
        <f t="shared" ref="O195:O258" si="91">IMABS(IMDIV($D$55,COMPLEX(1,N195/$D$46)))</f>
        <v>138626.54064024737</v>
      </c>
      <c r="P195" s="2">
        <f t="shared" si="90"/>
        <v>102.83692771520421</v>
      </c>
      <c r="Q195" s="1">
        <f t="shared" ref="Q195:Q258" si="92">IMABS(IMDIV(IMSUM(COMPLEX($D$39,$D$39*$D$52*$D$53*2*PI()*N195),COMPLEX($D$52,$D$39*$D$52*$D$40*2*PI()*N195)),COMPLEX($D$52,$D$39*$D$52*$D$40*2*PI()*N195)))</f>
        <v>1.1078157429891862</v>
      </c>
      <c r="R195">
        <f t="shared" si="74"/>
        <v>0.88935065085405429</v>
      </c>
      <c r="S195" s="1">
        <f t="shared" si="75"/>
        <v>1.1078068900963176</v>
      </c>
      <c r="T195" s="1">
        <f t="shared" si="76"/>
        <v>0.8892812389882554</v>
      </c>
      <c r="U195" s="2">
        <f t="shared" ref="U195:U258" si="93">IMABS(IMDIV(1,COMPLEX(1,2*PI()*N195*$D$39*$D$40)))</f>
        <v>0.99990970690771908</v>
      </c>
      <c r="V195" s="16">
        <f t="shared" ref="V195:V258" si="94">$D$90*S195</f>
        <v>9.546231718264862E-15</v>
      </c>
      <c r="W195" s="1">
        <f t="shared" ref="W195:W258" si="95">$D$89*U195</f>
        <v>5.4995033879924552E-15</v>
      </c>
      <c r="X195">
        <f t="shared" ref="X195:X258" si="96">$D$86*U195</f>
        <v>1.3941481113233049E-14</v>
      </c>
      <c r="Y195">
        <f t="shared" ref="Y195:Y258" si="97">$D$87*U195</f>
        <v>1.2867404411067031E-14</v>
      </c>
      <c r="Z195">
        <f t="shared" ref="Z195:Z258" si="98">$D$88*U195</f>
        <v>1.82154824299607E-13</v>
      </c>
      <c r="AA195">
        <f t="shared" si="77"/>
        <v>1.8347122413354805E-13</v>
      </c>
      <c r="AB195" s="1">
        <f t="shared" si="89"/>
        <v>1.9761849965133818E-12</v>
      </c>
      <c r="AC195" s="1">
        <f>SUM($AB$3:AB195)</f>
        <v>9.4722061441780212E-11</v>
      </c>
      <c r="AD195" s="1">
        <f t="shared" si="78"/>
        <v>1.5787010240296702E-10</v>
      </c>
      <c r="AE195" s="2">
        <f t="shared" si="79"/>
        <v>8.0170010932566154</v>
      </c>
      <c r="AF195" s="1">
        <f t="shared" ref="AF195:AF258" si="99">AC195*$D$39</f>
        <v>4.7266308659448326E-5</v>
      </c>
      <c r="AG195" s="19">
        <f t="shared" ref="AG195:AG258" si="100">IMABS(COMPLEX(1,2*PI()*N195*$D$32*$D$33))/$D$32</f>
        <v>8.0796469741148404E-9</v>
      </c>
      <c r="AH195" s="19">
        <f t="shared" si="80"/>
        <v>3.5992482224859956</v>
      </c>
      <c r="AI195" s="19">
        <f t="shared" si="81"/>
        <v>0.99999996400751912</v>
      </c>
      <c r="AJ195" s="19">
        <f t="shared" ref="AJ195:AJ258" si="101">IMABS(COMPLEX(1,2*PI()*N195*$D$53*$D$52))/$D$52</f>
        <v>9.0766876867171873E-7</v>
      </c>
      <c r="AK195" s="19">
        <f t="shared" ref="AK195:AK258" si="102">IMABS(COMPLEX(1,2*PI()*N195*$D$39*$D$40))/$D$39</f>
        <v>2.004188980452624E-6</v>
      </c>
      <c r="AL195" s="19">
        <f t="shared" si="82"/>
        <v>498949.71446718066</v>
      </c>
      <c r="AM195" s="19">
        <f t="shared" si="83"/>
        <v>0.49894971446718067</v>
      </c>
      <c r="AO195" t="str">
        <f t="shared" si="84"/>
        <v>19217.3177698821-137288.063820616i</v>
      </c>
      <c r="AP195">
        <f t="shared" si="85"/>
        <v>-82.031622131106033</v>
      </c>
      <c r="AQ195" t="str">
        <f t="shared" si="86"/>
        <v>1.01107507749444+0.452750381650082i</v>
      </c>
      <c r="AR195">
        <f t="shared" si="87"/>
        <v>24.122408561731486</v>
      </c>
      <c r="AS195">
        <f t="shared" si="88"/>
        <v>73.845969307162477</v>
      </c>
    </row>
    <row r="196" spans="13:45" x14ac:dyDescent="0.25">
      <c r="M196">
        <v>193</v>
      </c>
      <c r="N196" s="1">
        <f t="shared" ref="N196:N259" si="103">$D$7*POWER($D$8/$D$7,M196/$D$9)</f>
        <v>2978.5164294291894</v>
      </c>
      <c r="O196" s="2">
        <f t="shared" si="91"/>
        <v>133100.1677128892</v>
      </c>
      <c r="P196" s="2">
        <f t="shared" si="90"/>
        <v>102.48357205415714</v>
      </c>
      <c r="Q196" s="1">
        <f t="shared" si="92"/>
        <v>1.1162562375474332</v>
      </c>
      <c r="R196">
        <f t="shared" ref="R196:R259" si="104">20*LOG10(Q196)</f>
        <v>0.95527797409980031</v>
      </c>
      <c r="S196" s="1">
        <f t="shared" ref="S196:S259" si="105">O196/(1+O196/Q196)</f>
        <v>1.1162468760450441</v>
      </c>
      <c r="T196" s="1">
        <f t="shared" ref="T196:T259" si="106">20*LOG10(S196)</f>
        <v>0.95520512942952585</v>
      </c>
      <c r="U196" s="2">
        <f t="shared" si="93"/>
        <v>0.99990190441912796</v>
      </c>
      <c r="V196" s="16">
        <f t="shared" si="94"/>
        <v>9.6189610560995784E-15</v>
      </c>
      <c r="W196" s="1">
        <f t="shared" si="95"/>
        <v>5.499460474305204E-15</v>
      </c>
      <c r="X196">
        <f t="shared" si="96"/>
        <v>1.3941372325162908E-14</v>
      </c>
      <c r="Y196">
        <f t="shared" si="97"/>
        <v>1.2867304004224873E-14</v>
      </c>
      <c r="Z196">
        <f t="shared" si="98"/>
        <v>1.8215340291032697E-13</v>
      </c>
      <c r="AA196">
        <f t="shared" ref="AA196:AA259" si="107">SQRT(V196^2+W196^2+X196^2+Y196^2+Z196^2)</f>
        <v>1.8347359494969591E-13</v>
      </c>
      <c r="AB196" s="1">
        <f t="shared" si="89"/>
        <v>2.0175913610408006E-12</v>
      </c>
      <c r="AC196" s="1">
        <f>SUM($AB$3:AB196)</f>
        <v>9.6739652802821009E-11</v>
      </c>
      <c r="AD196" s="1">
        <f t="shared" ref="AD196:AD259" si="108">AC196/$D$20</f>
        <v>1.6123275467136834E-10</v>
      </c>
      <c r="AE196" s="2">
        <f t="shared" ref="AE196:AE259" si="109">10*LOG10($D$11/AD196)</f>
        <v>7.9254672600486398</v>
      </c>
      <c r="AF196" s="1">
        <f t="shared" si="99"/>
        <v>4.8273086748607684E-5</v>
      </c>
      <c r="AG196" s="19">
        <f t="shared" si="100"/>
        <v>8.4215568593335647E-9</v>
      </c>
      <c r="AH196" s="19">
        <f t="shared" ref="AH196:AH259" si="110">1/(AG196+(1+O196)*AK196)</f>
        <v>3.7486600841080788</v>
      </c>
      <c r="AI196" s="19">
        <f t="shared" ref="AI196:AI259" si="111">$D$21/($D$21+AH196)</f>
        <v>0.99999996251340051</v>
      </c>
      <c r="AJ196" s="19">
        <f t="shared" si="101"/>
        <v>9.4607440920872137E-7</v>
      </c>
      <c r="AK196" s="19">
        <f t="shared" si="102"/>
        <v>2.0042046196484149E-6</v>
      </c>
      <c r="AL196" s="19">
        <f t="shared" ref="AL196:AL259" si="112">O196/(AJ196+((1+O196)*AK196))</f>
        <v>498945.53212888166</v>
      </c>
      <c r="AM196" s="19">
        <f t="shared" ref="AM196:AM259" si="113">AL196/1000000</f>
        <v>0.49894553212888165</v>
      </c>
      <c r="AO196" t="str">
        <f t="shared" ref="AO196:AO259" si="114">IMDIV($D$55,COMPLEX(1,N196/$D$46))</f>
        <v>17715.6546451993-131915.921047049i</v>
      </c>
      <c r="AP196">
        <f t="shared" ref="AP196:AP259" si="115">DEGREES(ATAN(IMAGINARY(AO196)/IMREAL(AO196)))</f>
        <v>-82.351223889457074</v>
      </c>
      <c r="AQ196" t="str">
        <f t="shared" ref="AQ196:AQ259" si="116">IMDIV(IMSUM(COMPLEX($D$39,$D$39*$D$52*$D$53*2*PI()*N196),COMPLEX($D$52,$D$39*$D$52*$D$40*2*PI()*N196)),COMPLEX($D$52,$D$39*$D$52*$D$40*2*PI()*N196))</f>
        <v>1.01160083782056+0.471902249183337i</v>
      </c>
      <c r="AR196">
        <f t="shared" ref="AR196:AR259" si="117">DEGREES(ATAN(IMAGINARY(AQ196)/IMREAL(AQ196)))</f>
        <v>25.008607561682762</v>
      </c>
      <c r="AS196">
        <f t="shared" ref="AS196:AS259" si="118">360-180+AP196-AR196</f>
        <v>72.64016854886016</v>
      </c>
    </row>
    <row r="197" spans="13:45" x14ac:dyDescent="0.25">
      <c r="M197">
        <v>194</v>
      </c>
      <c r="N197" s="1">
        <f t="shared" si="103"/>
        <v>3104.5595881283557</v>
      </c>
      <c r="O197" s="2">
        <f t="shared" si="91"/>
        <v>127786.46066273579</v>
      </c>
      <c r="P197" s="2">
        <f t="shared" si="90"/>
        <v>102.12969683060163</v>
      </c>
      <c r="Q197" s="1">
        <f t="shared" si="92"/>
        <v>1.1253541647698362</v>
      </c>
      <c r="R197">
        <f t="shared" si="104"/>
        <v>1.0257844507132554</v>
      </c>
      <c r="S197" s="1">
        <f t="shared" si="105"/>
        <v>1.1253442544018917</v>
      </c>
      <c r="T197" s="1">
        <f t="shared" si="106"/>
        <v>1.0257079585795195</v>
      </c>
      <c r="U197" s="2">
        <f t="shared" si="93"/>
        <v>0.99989342780260482</v>
      </c>
      <c r="V197" s="16">
        <f t="shared" si="94"/>
        <v>9.697355298453175E-15</v>
      </c>
      <c r="W197" s="1">
        <f t="shared" si="95"/>
        <v>5.4994138529143268E-15</v>
      </c>
      <c r="X197">
        <f t="shared" si="96"/>
        <v>1.3941254137902253E-14</v>
      </c>
      <c r="Y197">
        <f t="shared" si="97"/>
        <v>1.2867194922322689E-14</v>
      </c>
      <c r="Z197">
        <f t="shared" si="98"/>
        <v>1.8215185871430329E-13</v>
      </c>
      <c r="AA197">
        <f t="shared" si="107"/>
        <v>1.8347617054454837E-13</v>
      </c>
      <c r="AB197" s="1">
        <f t="shared" ref="AB197:AB260" si="119">AA197*SQRT(N197-N196)</f>
        <v>2.0598675984055868E-12</v>
      </c>
      <c r="AC197" s="1">
        <f>SUM($AB$3:AB197)</f>
        <v>9.8799520401226597E-11</v>
      </c>
      <c r="AD197" s="1">
        <f t="shared" si="108"/>
        <v>1.6466586733537768E-10</v>
      </c>
      <c r="AE197" s="2">
        <f t="shared" si="109"/>
        <v>7.8339641397016893</v>
      </c>
      <c r="AF197" s="1">
        <f t="shared" si="99"/>
        <v>4.930096068021207E-5</v>
      </c>
      <c r="AG197" s="19">
        <f t="shared" si="100"/>
        <v>8.7779354921872214E-9</v>
      </c>
      <c r="AH197" s="19">
        <f t="shared" si="110"/>
        <v>3.9045051899865086</v>
      </c>
      <c r="AI197" s="19">
        <f t="shared" si="111"/>
        <v>0.99999996095494958</v>
      </c>
      <c r="AJ197" s="19">
        <f t="shared" si="101"/>
        <v>9.861054631850913E-7</v>
      </c>
      <c r="AK197" s="19">
        <f t="shared" si="102"/>
        <v>2.004221610333144E-6</v>
      </c>
      <c r="AL197" s="19">
        <f t="shared" si="112"/>
        <v>498940.99491859926</v>
      </c>
      <c r="AM197" s="19">
        <f t="shared" si="113"/>
        <v>0.49894099491859928</v>
      </c>
      <c r="AO197" t="str">
        <f t="shared" si="114"/>
        <v>16329.3795287088-126738.8294601i</v>
      </c>
      <c r="AP197">
        <f t="shared" si="115"/>
        <v>-82.658300998072392</v>
      </c>
      <c r="AQ197" t="str">
        <f t="shared" si="116"/>
        <v>1.01217201871198+0.491863599691348i</v>
      </c>
      <c r="AR197">
        <f t="shared" si="117"/>
        <v>25.917370654798248</v>
      </c>
      <c r="AS197">
        <f t="shared" si="118"/>
        <v>71.424328347129361</v>
      </c>
    </row>
    <row r="198" spans="13:45" x14ac:dyDescent="0.25">
      <c r="M198">
        <v>195</v>
      </c>
      <c r="N198" s="1">
        <f t="shared" si="103"/>
        <v>3235.9365692962833</v>
      </c>
      <c r="O198" s="2">
        <f t="shared" si="91"/>
        <v>122678.1169493569</v>
      </c>
      <c r="P198" s="2">
        <f t="shared" si="90"/>
        <v>101.77534202296478</v>
      </c>
      <c r="Q198" s="1">
        <f t="shared" si="92"/>
        <v>1.1351554015101435</v>
      </c>
      <c r="R198">
        <f t="shared" si="104"/>
        <v>1.1011064005999187</v>
      </c>
      <c r="S198" s="1">
        <f t="shared" si="105"/>
        <v>1.1351448978775938</v>
      </c>
      <c r="T198" s="1">
        <f t="shared" si="106"/>
        <v>1.1010260293881007</v>
      </c>
      <c r="U198" s="2">
        <f t="shared" si="93"/>
        <v>0.99988421883354139</v>
      </c>
      <c r="V198" s="16">
        <f t="shared" si="94"/>
        <v>9.7818097412297658E-15</v>
      </c>
      <c r="W198" s="1">
        <f t="shared" si="95"/>
        <v>5.499363203584478E-15</v>
      </c>
      <c r="X198">
        <f t="shared" si="96"/>
        <v>1.3941125739640508E-14</v>
      </c>
      <c r="Y198">
        <f t="shared" si="97"/>
        <v>1.2867076416093248E-14</v>
      </c>
      <c r="Z198">
        <f t="shared" si="98"/>
        <v>1.8215018110468502E-13</v>
      </c>
      <c r="AA198">
        <f t="shared" si="107"/>
        <v>1.8347896859398944E-13</v>
      </c>
      <c r="AB198" s="1">
        <f t="shared" si="119"/>
        <v>2.1030322336085828E-12</v>
      </c>
      <c r="AC198" s="1">
        <f>SUM($AB$3:AB198)</f>
        <v>1.0090255263483518E-10</v>
      </c>
      <c r="AD198" s="1">
        <f t="shared" si="108"/>
        <v>1.6817092105805863E-10</v>
      </c>
      <c r="AE198" s="2">
        <f t="shared" si="109"/>
        <v>7.7424909721709509</v>
      </c>
      <c r="AF198" s="1">
        <f t="shared" si="99"/>
        <v>5.0350373764782753E-5</v>
      </c>
      <c r="AG198" s="19">
        <f t="shared" si="100"/>
        <v>9.1493951528738115E-9</v>
      </c>
      <c r="AH198" s="19">
        <f t="shared" si="110"/>
        <v>4.0670508480896412</v>
      </c>
      <c r="AI198" s="19">
        <f t="shared" si="111"/>
        <v>0.99999995932949326</v>
      </c>
      <c r="AJ198" s="19">
        <f t="shared" si="101"/>
        <v>1.0278307063921935E-6</v>
      </c>
      <c r="AK198" s="19">
        <f t="shared" si="102"/>
        <v>2.0042400692851496E-6</v>
      </c>
      <c r="AL198" s="19">
        <f t="shared" si="112"/>
        <v>498936.07247445907</v>
      </c>
      <c r="AM198" s="19">
        <f t="shared" si="113"/>
        <v>0.49893607247445909</v>
      </c>
      <c r="AO198" t="str">
        <f t="shared" si="114"/>
        <v>15049.92037824-121751.469292361i</v>
      </c>
      <c r="AP198">
        <f t="shared" si="115"/>
        <v>-82.953310348250326</v>
      </c>
      <c r="AQ198" t="str">
        <f t="shared" si="116"/>
        <v>1.01279254231675+0.512668559407761i</v>
      </c>
      <c r="AR198">
        <f t="shared" si="117"/>
        <v>26.848216509667424</v>
      </c>
      <c r="AS198">
        <f t="shared" si="118"/>
        <v>70.19847314208225</v>
      </c>
    </row>
    <row r="199" spans="13:45" x14ac:dyDescent="0.25">
      <c r="M199">
        <v>196</v>
      </c>
      <c r="N199" s="1">
        <f t="shared" si="103"/>
        <v>3372.8730865886901</v>
      </c>
      <c r="O199" s="2">
        <f t="shared" si="91"/>
        <v>117767.98152703674</v>
      </c>
      <c r="P199" s="2">
        <f t="shared" si="90"/>
        <v>101.42054463139091</v>
      </c>
      <c r="Q199" s="1">
        <f t="shared" si="92"/>
        <v>1.1457082865432926</v>
      </c>
      <c r="R199">
        <f t="shared" si="104"/>
        <v>1.1814810843613337</v>
      </c>
      <c r="S199" s="1">
        <f t="shared" si="105"/>
        <v>1.1456971406045506</v>
      </c>
      <c r="T199" s="1">
        <f t="shared" si="106"/>
        <v>1.1813965839122389</v>
      </c>
      <c r="U199" s="2">
        <f t="shared" si="93"/>
        <v>0.99987421426195544</v>
      </c>
      <c r="V199" s="16">
        <f t="shared" si="94"/>
        <v>9.872740890981097E-15</v>
      </c>
      <c r="W199" s="1">
        <f t="shared" si="95"/>
        <v>5.499308178440755E-15</v>
      </c>
      <c r="X199">
        <f t="shared" si="96"/>
        <v>1.3940986248499609E-14</v>
      </c>
      <c r="Y199">
        <f t="shared" si="97"/>
        <v>1.2866947671599954E-14</v>
      </c>
      <c r="Z199">
        <f t="shared" si="98"/>
        <v>1.821483585591423E-13</v>
      </c>
      <c r="AA199">
        <f t="shared" si="107"/>
        <v>1.8348200829753401E-13</v>
      </c>
      <c r="AB199" s="1">
        <f t="shared" si="119"/>
        <v>2.1471042133745957E-12</v>
      </c>
      <c r="AC199" s="1">
        <f>SUM($AB$3:AB199)</f>
        <v>1.0304965684820977E-10</v>
      </c>
      <c r="AD199" s="1">
        <f t="shared" si="108"/>
        <v>1.7174942808034962E-10</v>
      </c>
      <c r="AE199" s="2">
        <f t="shared" si="109"/>
        <v>7.6510470045159575</v>
      </c>
      <c r="AF199" s="1">
        <f t="shared" si="99"/>
        <v>5.1421778767256677E-5</v>
      </c>
      <c r="AG199" s="19">
        <f t="shared" si="100"/>
        <v>9.5365740317157106E-9</v>
      </c>
      <c r="AH199" s="19">
        <f t="shared" si="110"/>
        <v>4.2365757628964618</v>
      </c>
      <c r="AI199" s="19">
        <f t="shared" si="111"/>
        <v>0.9999999576342441</v>
      </c>
      <c r="AJ199" s="19">
        <f t="shared" si="101"/>
        <v>1.0713218253414232E-6</v>
      </c>
      <c r="AK199" s="19">
        <f t="shared" si="102"/>
        <v>2.0042601233709152E-6</v>
      </c>
      <c r="AL199" s="19">
        <f t="shared" si="112"/>
        <v>498930.73182577663</v>
      </c>
      <c r="AM199" s="19">
        <f t="shared" si="113"/>
        <v>0.49893073182577663</v>
      </c>
      <c r="AO199" t="str">
        <f t="shared" si="114"/>
        <v>13869.2974729525-116948.450441035i</v>
      </c>
      <c r="AP199">
        <f t="shared" si="115"/>
        <v>-83.23669610784853</v>
      </c>
      <c r="AQ199" t="str">
        <f t="shared" si="116"/>
        <v>1.0134666691528+0.534352681634795i</v>
      </c>
      <c r="AR199">
        <f t="shared" si="117"/>
        <v>27.800545163957167</v>
      </c>
      <c r="AS199">
        <f t="shared" si="118"/>
        <v>68.962758728194302</v>
      </c>
    </row>
    <row r="200" spans="13:45" x14ac:dyDescent="0.25">
      <c r="M200">
        <v>197</v>
      </c>
      <c r="N200" s="1">
        <f t="shared" si="103"/>
        <v>3515.6044052829834</v>
      </c>
      <c r="O200" s="2">
        <f t="shared" si="91"/>
        <v>113049.05705637961</v>
      </c>
      <c r="P200" s="2">
        <f t="shared" si="90"/>
        <v>101.06533888481395</v>
      </c>
      <c r="Q200" s="1">
        <f t="shared" si="92"/>
        <v>1.1570636613867755</v>
      </c>
      <c r="R200">
        <f t="shared" si="104"/>
        <v>1.2671450879094137</v>
      </c>
      <c r="S200" s="1">
        <f t="shared" si="105"/>
        <v>1.1570518188942431</v>
      </c>
      <c r="T200" s="1">
        <f t="shared" si="106"/>
        <v>1.2670561877797069</v>
      </c>
      <c r="U200" s="2">
        <f t="shared" si="93"/>
        <v>0.99986334537938693</v>
      </c>
      <c r="V200" s="16">
        <f t="shared" si="94"/>
        <v>9.9705868161227368E-15</v>
      </c>
      <c r="W200" s="1">
        <f t="shared" si="95"/>
        <v>5.4992483995866281E-15</v>
      </c>
      <c r="X200">
        <f t="shared" si="96"/>
        <v>1.3940834706495362E-14</v>
      </c>
      <c r="Y200">
        <f t="shared" si="97"/>
        <v>1.2866807804663429E-14</v>
      </c>
      <c r="Z200">
        <f t="shared" si="98"/>
        <v>1.8214637856096754E-13</v>
      </c>
      <c r="AA200">
        <f t="shared" si="107"/>
        <v>1.8348531050928699E-13</v>
      </c>
      <c r="AB200" s="1">
        <f t="shared" si="119"/>
        <v>2.1921029186634996E-12</v>
      </c>
      <c r="AC200" s="1">
        <f>SUM($AB$3:AB200)</f>
        <v>1.0524175976687327E-10</v>
      </c>
      <c r="AD200" s="1">
        <f t="shared" si="108"/>
        <v>1.7540293294478879E-10</v>
      </c>
      <c r="AE200" s="2">
        <f t="shared" si="109"/>
        <v>7.5596314899114114</v>
      </c>
      <c r="AF200" s="1">
        <f t="shared" si="99"/>
        <v>5.2515638123669764E-5</v>
      </c>
      <c r="AG200" s="19">
        <f t="shared" si="100"/>
        <v>9.9401373256095555E-9</v>
      </c>
      <c r="AH200" s="19">
        <f t="shared" si="110"/>
        <v>4.4133705054885244</v>
      </c>
      <c r="AI200" s="19">
        <f t="shared" si="111"/>
        <v>0.99999995586629686</v>
      </c>
      <c r="AJ200" s="19">
        <f t="shared" si="101"/>
        <v>1.1166535404259776E-6</v>
      </c>
      <c r="AK200" s="19">
        <f t="shared" si="102"/>
        <v>2.004281910416134E-6</v>
      </c>
      <c r="AL200" s="19">
        <f t="shared" si="112"/>
        <v>498924.93716873782</v>
      </c>
      <c r="AM200" s="19">
        <f t="shared" si="113"/>
        <v>0.49892493716873781</v>
      </c>
      <c r="AO200" t="str">
        <f t="shared" si="114"/>
        <v>12780.0893013366-112324.345619222i</v>
      </c>
      <c r="AP200">
        <f t="shared" si="115"/>
        <v>-83.508889594518635</v>
      </c>
      <c r="AQ200" t="str">
        <f t="shared" si="116"/>
        <v>1.01419902724287+0.556953004876881i</v>
      </c>
      <c r="AR200">
        <f t="shared" si="117"/>
        <v>28.773633060525064</v>
      </c>
      <c r="AS200">
        <f t="shared" si="118"/>
        <v>67.717477344956308</v>
      </c>
    </row>
    <row r="201" spans="13:45" x14ac:dyDescent="0.25">
      <c r="M201">
        <v>198</v>
      </c>
      <c r="N201" s="1">
        <f t="shared" si="103"/>
        <v>3664.3757464783357</v>
      </c>
      <c r="O201" s="2">
        <f t="shared" si="91"/>
        <v>108514.51202684762</v>
      </c>
      <c r="P201" s="2">
        <f t="shared" si="90"/>
        <v>100.70975643590019</v>
      </c>
      <c r="Q201" s="1">
        <f t="shared" si="92"/>
        <v>1.1692749019174649</v>
      </c>
      <c r="R201">
        <f t="shared" si="104"/>
        <v>1.3583325560056612</v>
      </c>
      <c r="S201" s="1">
        <f t="shared" si="105"/>
        <v>1.1692623027817468</v>
      </c>
      <c r="T201" s="1">
        <f t="shared" si="106"/>
        <v>1.3582389635649139</v>
      </c>
      <c r="U201" s="2">
        <f t="shared" si="93"/>
        <v>0.99985153754857026</v>
      </c>
      <c r="V201" s="16">
        <f t="shared" si="94"/>
        <v>1.0075807418760544E-14</v>
      </c>
      <c r="W201" s="1">
        <f t="shared" si="95"/>
        <v>5.499183456517137E-15</v>
      </c>
      <c r="X201">
        <f t="shared" si="96"/>
        <v>1.3940670072979773E-14</v>
      </c>
      <c r="Y201">
        <f t="shared" si="97"/>
        <v>1.2866655854809072E-14</v>
      </c>
      <c r="Z201">
        <f t="shared" si="98"/>
        <v>1.8214422751339504E-13</v>
      </c>
      <c r="AA201">
        <f t="shared" si="107"/>
        <v>1.8348889788008854E-13</v>
      </c>
      <c r="AB201" s="1">
        <f t="shared" si="119"/>
        <v>2.2380481778425758E-12</v>
      </c>
      <c r="AC201" s="1">
        <f>SUM($AB$3:AB201)</f>
        <v>1.0747980794471584E-10</v>
      </c>
      <c r="AD201" s="1">
        <f t="shared" si="108"/>
        <v>1.7913301324119308E-10</v>
      </c>
      <c r="AE201" s="2">
        <f t="shared" si="109"/>
        <v>7.468243686610748</v>
      </c>
      <c r="AF201" s="1">
        <f t="shared" si="99"/>
        <v>5.3632424164413206E-5</v>
      </c>
      <c r="AG201" s="19">
        <f t="shared" si="100"/>
        <v>1.0360778380875023E-8</v>
      </c>
      <c r="AH201" s="19">
        <f t="shared" si="110"/>
        <v>4.5977380021613055</v>
      </c>
      <c r="AI201" s="19">
        <f t="shared" si="111"/>
        <v>0.9999999540226221</v>
      </c>
      <c r="AJ201" s="19">
        <f t="shared" si="101"/>
        <v>1.1639037342951492E-6</v>
      </c>
      <c r="AK201" s="19">
        <f t="shared" si="102"/>
        <v>2.0043055801519077E-6</v>
      </c>
      <c r="AL201" s="19">
        <f t="shared" si="112"/>
        <v>498918.64962282986</v>
      </c>
      <c r="AM201" s="19">
        <f t="shared" si="113"/>
        <v>0.49891864962282989</v>
      </c>
      <c r="AO201" t="str">
        <f t="shared" si="114"/>
        <v>11775.3993204249-107873.719187156i</v>
      </c>
      <c r="AP201">
        <f t="shared" si="115"/>
        <v>-83.770309222449555</v>
      </c>
      <c r="AQ201" t="str">
        <f t="shared" si="116"/>
        <v>1.01499464374788+0.580508113136424i</v>
      </c>
      <c r="AR201">
        <f t="shared" si="117"/>
        <v>29.766629130821237</v>
      </c>
      <c r="AS201">
        <f t="shared" si="118"/>
        <v>66.463061646729216</v>
      </c>
    </row>
    <row r="202" spans="13:45" x14ac:dyDescent="0.25">
      <c r="M202">
        <v>199</v>
      </c>
      <c r="N202" s="1">
        <f t="shared" si="103"/>
        <v>3819.4427084004692</v>
      </c>
      <c r="O202" s="2">
        <f t="shared" si="91"/>
        <v>104157.68703184262</v>
      </c>
      <c r="P202" s="2">
        <f t="shared" si="90"/>
        <v>100.35382654420954</v>
      </c>
      <c r="Q202" s="1">
        <f t="shared" si="92"/>
        <v>1.1823979403428273</v>
      </c>
      <c r="R202">
        <f t="shared" si="104"/>
        <v>1.4552732907964079</v>
      </c>
      <c r="S202" s="1">
        <f t="shared" si="105"/>
        <v>1.1823845179151744</v>
      </c>
      <c r="T202" s="1">
        <f t="shared" si="106"/>
        <v>1.455174689147142</v>
      </c>
      <c r="U202" s="2">
        <f t="shared" si="93"/>
        <v>0.99983870969272537</v>
      </c>
      <c r="V202" s="16">
        <f t="shared" si="94"/>
        <v>1.0188884623317134E-14</v>
      </c>
      <c r="W202" s="1">
        <f t="shared" si="95"/>
        <v>5.49911290330999E-15</v>
      </c>
      <c r="X202">
        <f t="shared" si="96"/>
        <v>1.3940491217520377E-14</v>
      </c>
      <c r="Y202">
        <f t="shared" si="97"/>
        <v>1.2866490778694956E-14</v>
      </c>
      <c r="Z202">
        <f t="shared" si="98"/>
        <v>1.8214189064656455E-13</v>
      </c>
      <c r="AA202">
        <f t="shared" si="107"/>
        <v>1.8349279501179252E-13</v>
      </c>
      <c r="AB202" s="1">
        <f t="shared" si="119"/>
        <v>2.2849602805771968E-12</v>
      </c>
      <c r="AC202" s="1">
        <f>SUM($AB$3:AB202)</f>
        <v>1.0976476822529303E-10</v>
      </c>
      <c r="AD202" s="1">
        <f t="shared" si="108"/>
        <v>1.8294128037548841E-10</v>
      </c>
      <c r="AE202" s="2">
        <f t="shared" si="109"/>
        <v>7.3768828568574394</v>
      </c>
      <c r="AF202" s="1">
        <f t="shared" si="99"/>
        <v>5.4772619344421225E-5</v>
      </c>
      <c r="AG202" s="19">
        <f t="shared" si="100"/>
        <v>1.0799219884465839E-8</v>
      </c>
      <c r="AH202" s="19">
        <f t="shared" si="110"/>
        <v>4.789994042224591</v>
      </c>
      <c r="AI202" s="19">
        <f t="shared" si="111"/>
        <v>0.99999995210006187</v>
      </c>
      <c r="AJ202" s="19">
        <f t="shared" si="101"/>
        <v>1.2131535856614063E-6</v>
      </c>
      <c r="AK202" s="19">
        <f t="shared" si="102"/>
        <v>2.004331295242554E-6</v>
      </c>
      <c r="AL202" s="19">
        <f t="shared" si="112"/>
        <v>498911.82696637791</v>
      </c>
      <c r="AM202" s="19">
        <f t="shared" si="113"/>
        <v>0.49891182696637792</v>
      </c>
      <c r="AO202" t="str">
        <f t="shared" si="114"/>
        <v>10848.8237678233-103591.152086836i</v>
      </c>
      <c r="AP202">
        <f t="shared" si="115"/>
        <v>-84.021360512869208</v>
      </c>
      <c r="AQ202" t="str">
        <f t="shared" si="116"/>
        <v>1.01585897931111+0.605058198423879i</v>
      </c>
      <c r="AR202">
        <f t="shared" si="117"/>
        <v>30.778552116871811</v>
      </c>
      <c r="AS202">
        <f t="shared" si="118"/>
        <v>65.200087370258984</v>
      </c>
    </row>
    <row r="203" spans="13:45" x14ac:dyDescent="0.25">
      <c r="M203">
        <v>200</v>
      </c>
      <c r="N203" s="1">
        <f t="shared" si="103"/>
        <v>3981.0717055349701</v>
      </c>
      <c r="O203" s="2">
        <f t="shared" si="91"/>
        <v>99972.099416573954</v>
      </c>
      <c r="P203" s="2">
        <f t="shared" si="90"/>
        <v>99.997576247979026</v>
      </c>
      <c r="Q203" s="1">
        <f t="shared" si="92"/>
        <v>1.1964912773115708</v>
      </c>
      <c r="R203">
        <f t="shared" si="104"/>
        <v>1.558190737146071</v>
      </c>
      <c r="S203" s="1">
        <f t="shared" si="105"/>
        <v>1.1964769575738479</v>
      </c>
      <c r="T203" s="1">
        <f t="shared" si="106"/>
        <v>1.5580867828522398</v>
      </c>
      <c r="U203" s="2">
        <f t="shared" si="93"/>
        <v>0.99982477374101064</v>
      </c>
      <c r="V203" s="16">
        <f t="shared" si="94"/>
        <v>1.0310322480095283E-14</v>
      </c>
      <c r="W203" s="1">
        <f t="shared" si="95"/>
        <v>5.4990362555755586E-15</v>
      </c>
      <c r="X203">
        <f t="shared" si="96"/>
        <v>1.394029691216832E-14</v>
      </c>
      <c r="Y203">
        <f t="shared" si="97"/>
        <v>1.2866311442975613E-14</v>
      </c>
      <c r="Z203">
        <f t="shared" si="98"/>
        <v>1.8213935191649872E-13</v>
      </c>
      <c r="AA203">
        <f t="shared" si="107"/>
        <v>1.8349702862469711E-13</v>
      </c>
      <c r="AB203" s="1">
        <f t="shared" si="119"/>
        <v>2.3328599925024743E-12</v>
      </c>
      <c r="AC203" s="1">
        <f>SUM($AB$3:AB203)</f>
        <v>1.1209762821779551E-10</v>
      </c>
      <c r="AD203" s="1">
        <f t="shared" si="108"/>
        <v>1.8682938036299251E-10</v>
      </c>
      <c r="AE203" s="2">
        <f t="shared" si="109"/>
        <v>7.2855482657386785</v>
      </c>
      <c r="AF203" s="1">
        <f t="shared" si="99"/>
        <v>5.5936716480679962E-5</v>
      </c>
      <c r="AG203" s="19">
        <f t="shared" si="100"/>
        <v>1.1256215105590503E-8</v>
      </c>
      <c r="AH203" s="19">
        <f t="shared" si="110"/>
        <v>4.9904678056650145</v>
      </c>
      <c r="AI203" s="19">
        <f t="shared" si="111"/>
        <v>0.9999999500953245</v>
      </c>
      <c r="AJ203" s="19">
        <f t="shared" si="101"/>
        <v>1.2644877087704472E-6</v>
      </c>
      <c r="AK203" s="19">
        <f t="shared" si="102"/>
        <v>2.0043592324020291E-6</v>
      </c>
      <c r="AL203" s="19">
        <f t="shared" si="112"/>
        <v>498904.42334941146</v>
      </c>
      <c r="AM203" s="19">
        <f t="shared" si="113"/>
        <v>0.49890442334941149</v>
      </c>
      <c r="AO203" t="str">
        <f t="shared" si="114"/>
        <v>9994.42066175735-99471.2632743406i</v>
      </c>
      <c r="AP203">
        <f t="shared" si="115"/>
        <v>-84.262436159525066</v>
      </c>
      <c r="AQ203" t="str">
        <f t="shared" si="116"/>
        <v>1.01679796534323+0.630645125531421i</v>
      </c>
      <c r="AR203">
        <f t="shared" si="117"/>
        <v>31.80828931455541</v>
      </c>
      <c r="AS203">
        <f t="shared" si="118"/>
        <v>63.929274525919524</v>
      </c>
    </row>
    <row r="204" spans="13:45" x14ac:dyDescent="0.25">
      <c r="M204">
        <v>201</v>
      </c>
      <c r="N204" s="1">
        <f t="shared" si="103"/>
        <v>4149.5404263436276</v>
      </c>
      <c r="O204" s="2">
        <f t="shared" si="91"/>
        <v>95951.446498681107</v>
      </c>
      <c r="P204" s="2">
        <f t="shared" si="90"/>
        <v>99.64103052497542</v>
      </c>
      <c r="Q204" s="1">
        <f t="shared" si="92"/>
        <v>1.2116159842123058</v>
      </c>
      <c r="R204">
        <f t="shared" si="104"/>
        <v>1.6672998823449801</v>
      </c>
      <c r="S204" s="1">
        <f t="shared" si="105"/>
        <v>1.2116006848623759</v>
      </c>
      <c r="T204" s="1">
        <f t="shared" si="106"/>
        <v>1.6671902029533494</v>
      </c>
      <c r="U204" s="2">
        <f t="shared" si="93"/>
        <v>0.99980963402640377</v>
      </c>
      <c r="V204" s="16">
        <f t="shared" si="94"/>
        <v>1.0440647184184802E-14</v>
      </c>
      <c r="W204" s="1">
        <f t="shared" si="95"/>
        <v>5.4989529871452207E-15</v>
      </c>
      <c r="X204">
        <f t="shared" si="96"/>
        <v>1.394008582306318E-14</v>
      </c>
      <c r="Y204">
        <f t="shared" si="97"/>
        <v>1.2866116616553618E-14</v>
      </c>
      <c r="Z204">
        <f t="shared" si="98"/>
        <v>1.821365938954143E-13</v>
      </c>
      <c r="AA204">
        <f t="shared" si="107"/>
        <v>1.8350162773923193E-13</v>
      </c>
      <c r="AB204" s="1">
        <f t="shared" si="119"/>
        <v>2.3817685707453487E-12</v>
      </c>
      <c r="AC204" s="1">
        <f>SUM($AB$3:AB204)</f>
        <v>1.1447939678854086E-10</v>
      </c>
      <c r="AD204" s="1">
        <f t="shared" si="108"/>
        <v>1.9079899464756812E-10</v>
      </c>
      <c r="AE204" s="2">
        <f t="shared" si="109"/>
        <v>7.1942391799756233</v>
      </c>
      <c r="AF204" s="1">
        <f t="shared" si="99"/>
        <v>5.7125218997481891E-5</v>
      </c>
      <c r="AG204" s="19">
        <f t="shared" si="100"/>
        <v>1.1732549189873984E-8</v>
      </c>
      <c r="AH204" s="19">
        <f t="shared" si="110"/>
        <v>5.1995024113441719</v>
      </c>
      <c r="AI204" s="19">
        <f t="shared" si="111"/>
        <v>0.9999999480049786</v>
      </c>
      <c r="AJ204" s="19">
        <f t="shared" si="101"/>
        <v>1.3179942987736373E-6</v>
      </c>
      <c r="AK204" s="19">
        <f t="shared" si="102"/>
        <v>2.0043895836066126E-6</v>
      </c>
      <c r="AL204" s="19">
        <f t="shared" si="112"/>
        <v>498896.38898192323</v>
      </c>
      <c r="AM204" s="19">
        <f t="shared" si="113"/>
        <v>0.49889638898192323</v>
      </c>
      <c r="AO204" t="str">
        <f t="shared" si="114"/>
        <v>9206.68008518927-95508.7280147644i</v>
      </c>
      <c r="AP204">
        <f t="shared" si="115"/>
        <v>-84.493916141265913</v>
      </c>
      <c r="AQ204" t="str">
        <f t="shared" si="116"/>
        <v>1.01781804449763+0.657312499115736i</v>
      </c>
      <c r="AR204">
        <f t="shared" si="117"/>
        <v>32.854596904385211</v>
      </c>
      <c r="AS204">
        <f t="shared" si="118"/>
        <v>62.651486954348876</v>
      </c>
    </row>
    <row r="205" spans="13:45" x14ac:dyDescent="0.25">
      <c r="M205">
        <v>202</v>
      </c>
      <c r="N205" s="1">
        <f t="shared" si="103"/>
        <v>4325.1383103500857</v>
      </c>
      <c r="O205" s="2">
        <f t="shared" si="91"/>
        <v>92089.607542481332</v>
      </c>
      <c r="P205" s="2">
        <f t="shared" si="90"/>
        <v>99.284212442891246</v>
      </c>
      <c r="Q205" s="1">
        <f t="shared" si="92"/>
        <v>1.227835696003087</v>
      </c>
      <c r="R205">
        <f t="shared" si="104"/>
        <v>1.7828051033129486</v>
      </c>
      <c r="S205" s="1">
        <f t="shared" si="105"/>
        <v>1.2278193254219081</v>
      </c>
      <c r="T205" s="1">
        <f t="shared" si="106"/>
        <v>1.7826892946507447</v>
      </c>
      <c r="U205" s="2">
        <f t="shared" si="93"/>
        <v>0.99979318663197803</v>
      </c>
      <c r="V205" s="16">
        <f t="shared" si="94"/>
        <v>1.0580407012653717E-14</v>
      </c>
      <c r="W205" s="1">
        <f t="shared" si="95"/>
        <v>5.498862526475879E-15</v>
      </c>
      <c r="X205">
        <f t="shared" si="96"/>
        <v>1.3939856501318263E-14</v>
      </c>
      <c r="Y205">
        <f t="shared" si="97"/>
        <v>1.2865904962167104E-14</v>
      </c>
      <c r="Z205">
        <f t="shared" si="98"/>
        <v>1.8213359765263246E-13</v>
      </c>
      <c r="AA205">
        <f t="shared" si="107"/>
        <v>1.8350662387309716E-13</v>
      </c>
      <c r="AB205" s="1">
        <f t="shared" si="119"/>
        <v>2.4317077803723788E-12</v>
      </c>
      <c r="AC205" s="1">
        <f>SUM($AB$3:AB205)</f>
        <v>1.1691110456891325E-10</v>
      </c>
      <c r="AD205" s="1">
        <f t="shared" si="108"/>
        <v>1.9485184094818874E-10</v>
      </c>
      <c r="AE205" s="2">
        <f t="shared" si="109"/>
        <v>7.1029548666439872</v>
      </c>
      <c r="AF205" s="1">
        <f t="shared" si="99"/>
        <v>5.833864117988771E-5</v>
      </c>
      <c r="AG205" s="19">
        <f t="shared" si="100"/>
        <v>1.222904050828628E-8</v>
      </c>
      <c r="AH205" s="19">
        <f t="shared" si="110"/>
        <v>5.4174554864041076</v>
      </c>
      <c r="AI205" s="19">
        <f t="shared" si="111"/>
        <v>0.99999994582544816</v>
      </c>
      <c r="AJ205" s="19">
        <f t="shared" si="101"/>
        <v>1.3737652832526225E-6</v>
      </c>
      <c r="AK205" s="19">
        <f t="shared" si="102"/>
        <v>2.0044225574121021E-6</v>
      </c>
      <c r="AL205" s="19">
        <f t="shared" si="112"/>
        <v>498887.669795439</v>
      </c>
      <c r="AM205" s="19">
        <f t="shared" si="113"/>
        <v>0.49888766979543897</v>
      </c>
      <c r="AO205" t="str">
        <f t="shared" si="114"/>
        <v>8480.49581732823-91698.2933757249i</v>
      </c>
      <c r="AP205">
        <f t="shared" si="115"/>
        <v>-84.716167874678533</v>
      </c>
      <c r="AQ205" t="str">
        <f t="shared" si="116"/>
        <v>1.01892621460572+0.685105733130765i</v>
      </c>
      <c r="AR205">
        <f t="shared" si="117"/>
        <v>33.916102011134349</v>
      </c>
      <c r="AS205">
        <f t="shared" si="118"/>
        <v>61.367730114187118</v>
      </c>
    </row>
    <row r="206" spans="13:45" x14ac:dyDescent="0.25">
      <c r="M206">
        <v>203</v>
      </c>
      <c r="N206" s="1">
        <f t="shared" si="103"/>
        <v>4508.1670454146006</v>
      </c>
      <c r="O206" s="2">
        <f t="shared" si="91"/>
        <v>88380.644649850961</v>
      </c>
      <c r="P206" s="2">
        <f t="shared" si="90"/>
        <v>98.927143299775992</v>
      </c>
      <c r="Q206" s="1">
        <f t="shared" si="92"/>
        <v>1.2452165952328265</v>
      </c>
      <c r="R206">
        <f t="shared" si="104"/>
        <v>1.9048979994452786</v>
      </c>
      <c r="S206" s="1">
        <f t="shared" si="105"/>
        <v>1.245199051317762</v>
      </c>
      <c r="T206" s="1">
        <f t="shared" si="106"/>
        <v>1.9047756226763379</v>
      </c>
      <c r="U206" s="2">
        <f t="shared" si="93"/>
        <v>0.99977531868116298</v>
      </c>
      <c r="V206" s="16">
        <f t="shared" si="94"/>
        <v>1.0730172185704161E-14</v>
      </c>
      <c r="W206" s="1">
        <f t="shared" si="95"/>
        <v>5.4987642527463966E-15</v>
      </c>
      <c r="X206">
        <f t="shared" si="96"/>
        <v>1.3939607373124888E-14</v>
      </c>
      <c r="Y206">
        <f t="shared" si="97"/>
        <v>1.2865675027256435E-14</v>
      </c>
      <c r="Z206">
        <f t="shared" si="98"/>
        <v>1.8213034262528468E-13</v>
      </c>
      <c r="AA206">
        <f t="shared" si="107"/>
        <v>1.835120512551412E-13</v>
      </c>
      <c r="AB206" s="1">
        <f t="shared" si="119"/>
        <v>2.4826999118488254E-12</v>
      </c>
      <c r="AC206" s="1">
        <f>SUM($AB$3:AB206)</f>
        <v>1.1939380448076206E-10</v>
      </c>
      <c r="AD206" s="1">
        <f t="shared" si="108"/>
        <v>1.9898967413460344E-10</v>
      </c>
      <c r="AE206" s="2">
        <f t="shared" si="109"/>
        <v>7.011694591818177</v>
      </c>
      <c r="AF206" s="1">
        <f t="shared" si="99"/>
        <v>5.957750843590027E-5</v>
      </c>
      <c r="AG206" s="19">
        <f t="shared" si="100"/>
        <v>1.2746542063153423E-8</v>
      </c>
      <c r="AH206" s="19">
        <f t="shared" si="110"/>
        <v>5.6446997575481008</v>
      </c>
      <c r="AI206" s="19">
        <f t="shared" si="111"/>
        <v>0.9999999435530057</v>
      </c>
      <c r="AJ206" s="19">
        <f t="shared" si="101"/>
        <v>1.4318964801565992E-6</v>
      </c>
      <c r="AK206" s="19">
        <f t="shared" si="102"/>
        <v>2.0044583803845227E-6</v>
      </c>
      <c r="AL206" s="19">
        <f t="shared" si="112"/>
        <v>498878.2070756217</v>
      </c>
      <c r="AM206" s="19">
        <f t="shared" si="113"/>
        <v>0.49887820707562169</v>
      </c>
      <c r="AO206" t="str">
        <f t="shared" si="114"/>
        <v>7811.13834872323-88034.7912272207i</v>
      </c>
      <c r="AP206">
        <f t="shared" si="115"/>
        <v>-84.929546400498438</v>
      </c>
      <c r="AQ206" t="str">
        <f t="shared" si="116"/>
        <v>1.02013007636463+0.714072122645554i</v>
      </c>
      <c r="AR206">
        <f t="shared" si="117"/>
        <v>34.991306600289889</v>
      </c>
      <c r="AS206">
        <f t="shared" si="118"/>
        <v>60.079146999211673</v>
      </c>
    </row>
    <row r="207" spans="13:45" x14ac:dyDescent="0.25">
      <c r="M207">
        <v>204</v>
      </c>
      <c r="N207" s="1">
        <f t="shared" si="103"/>
        <v>4698.9410860521466</v>
      </c>
      <c r="O207" s="2">
        <f t="shared" si="91"/>
        <v>84818.802714223901</v>
      </c>
      <c r="P207" s="2">
        <f t="shared" si="90"/>
        <v>98.569842755004885</v>
      </c>
      <c r="Q207" s="1">
        <f t="shared" si="92"/>
        <v>1.2638273882451228</v>
      </c>
      <c r="R207">
        <f t="shared" si="104"/>
        <v>2.033755253426011</v>
      </c>
      <c r="S207" s="1">
        <f t="shared" si="105"/>
        <v>1.2638085570919253</v>
      </c>
      <c r="T207" s="1">
        <f t="shared" si="106"/>
        <v>2.0336258318463449</v>
      </c>
      <c r="U207" s="2">
        <f t="shared" si="93"/>
        <v>0.99975590756727351</v>
      </c>
      <c r="V207" s="16">
        <f t="shared" si="94"/>
        <v>1.089053466031118E-14</v>
      </c>
      <c r="W207" s="1">
        <f t="shared" si="95"/>
        <v>5.4986574916200045E-15</v>
      </c>
      <c r="X207">
        <f t="shared" si="96"/>
        <v>1.3939336729009916E-14</v>
      </c>
      <c r="Y207">
        <f t="shared" si="97"/>
        <v>1.2865425234049349E-14</v>
      </c>
      <c r="Z207">
        <f t="shared" si="98"/>
        <v>1.82126806477955E-13</v>
      </c>
      <c r="AA207">
        <f t="shared" si="107"/>
        <v>1.8351794705737556E-13</v>
      </c>
      <c r="AB207" s="1">
        <f t="shared" si="119"/>
        <v>2.534767799599998E-12</v>
      </c>
      <c r="AC207" s="1">
        <f>SUM($AB$3:AB207)</f>
        <v>1.2192857228036205E-10</v>
      </c>
      <c r="AD207" s="1">
        <f t="shared" si="108"/>
        <v>2.0321428713393676E-10</v>
      </c>
      <c r="AE207" s="2">
        <f t="shared" si="109"/>
        <v>6.9204576191317528</v>
      </c>
      <c r="AF207" s="1">
        <f t="shared" si="99"/>
        <v>6.0842357567900667E-5</v>
      </c>
      <c r="AG207" s="19">
        <f t="shared" si="100"/>
        <v>1.3285942953667161E-8</v>
      </c>
      <c r="AH207" s="19">
        <f t="shared" si="110"/>
        <v>5.8816236648545361</v>
      </c>
      <c r="AI207" s="19">
        <f t="shared" si="111"/>
        <v>0.99999994118376678</v>
      </c>
      <c r="AJ207" s="19">
        <f t="shared" si="101"/>
        <v>1.4924877624233403E-6</v>
      </c>
      <c r="AK207" s="19">
        <f t="shared" si="102"/>
        <v>2.0044972986540854E-6</v>
      </c>
      <c r="AL207" s="19">
        <f t="shared" si="112"/>
        <v>498867.93706346449</v>
      </c>
      <c r="AM207" s="19">
        <f t="shared" si="113"/>
        <v>0.49886793706346449</v>
      </c>
      <c r="AO207" t="str">
        <f t="shared" si="114"/>
        <v>7194.22929387443-84513.1490286665i</v>
      </c>
      <c r="AP207">
        <f t="shared" si="115"/>
        <v>-85.134394598210605</v>
      </c>
      <c r="AQ207" t="str">
        <f t="shared" si="116"/>
        <v>1.0214378850934+0.744260918075382i</v>
      </c>
      <c r="AR207">
        <f t="shared" si="117"/>
        <v>36.078593277962035</v>
      </c>
      <c r="AS207">
        <f t="shared" si="118"/>
        <v>58.78701212382736</v>
      </c>
    </row>
    <row r="208" spans="13:45" x14ac:dyDescent="0.25">
      <c r="M208">
        <v>205</v>
      </c>
      <c r="N208" s="1">
        <f t="shared" si="103"/>
        <v>4897.7881936844542</v>
      </c>
      <c r="O208" s="2">
        <f t="shared" si="91"/>
        <v>81398.508568870369</v>
      </c>
      <c r="P208" s="2">
        <f t="shared" si="90"/>
        <v>98.212328951286807</v>
      </c>
      <c r="Q208" s="1">
        <f t="shared" si="92"/>
        <v>1.2837392748844108</v>
      </c>
      <c r="R208">
        <f t="shared" si="104"/>
        <v>2.1695365653612142</v>
      </c>
      <c r="S208" s="1">
        <f t="shared" si="105"/>
        <v>1.2837190292980383</v>
      </c>
      <c r="T208" s="1">
        <f t="shared" si="106"/>
        <v>2.1693995809135163</v>
      </c>
      <c r="U208" s="2">
        <f t="shared" si="93"/>
        <v>0.99973482011713188</v>
      </c>
      <c r="V208" s="16">
        <f t="shared" si="94"/>
        <v>1.1062107867698527E-14</v>
      </c>
      <c r="W208" s="1">
        <f t="shared" si="95"/>
        <v>5.4985415106442258E-15</v>
      </c>
      <c r="X208">
        <f t="shared" si="96"/>
        <v>1.3939042712174352E-14</v>
      </c>
      <c r="Y208">
        <f t="shared" si="97"/>
        <v>1.2865153868797971E-14</v>
      </c>
      <c r="Z208">
        <f t="shared" si="98"/>
        <v>1.821229649503161E-13</v>
      </c>
      <c r="AA208">
        <f t="shared" si="107"/>
        <v>1.8352435164662647E-13</v>
      </c>
      <c r="AB208" s="1">
        <f t="shared" si="119"/>
        <v>2.5879348417781921E-12</v>
      </c>
      <c r="AC208" s="1">
        <f>SUM($AB$3:AB208)</f>
        <v>1.2451650712214025E-10</v>
      </c>
      <c r="AD208" s="1">
        <f t="shared" si="108"/>
        <v>2.0752751187023376E-10</v>
      </c>
      <c r="AE208" s="2">
        <f t="shared" si="109"/>
        <v>6.8292432082463126</v>
      </c>
      <c r="AF208" s="1">
        <f t="shared" si="99"/>
        <v>6.2133737053947981E-5</v>
      </c>
      <c r="AG208" s="19">
        <f t="shared" si="100"/>
        <v>1.3848169903411952E-8</v>
      </c>
      <c r="AH208" s="19">
        <f t="shared" si="110"/>
        <v>6.1286319987706044</v>
      </c>
      <c r="AI208" s="19">
        <f t="shared" si="111"/>
        <v>0.99999993871368387</v>
      </c>
      <c r="AJ208" s="19">
        <f t="shared" si="101"/>
        <v>1.5556432295670365E-6</v>
      </c>
      <c r="AK208" s="19">
        <f t="shared" si="102"/>
        <v>2.0045395796029881E-6</v>
      </c>
      <c r="AL208" s="19">
        <f t="shared" si="112"/>
        <v>498856.79052240751</v>
      </c>
      <c r="AM208" s="19">
        <f t="shared" si="113"/>
        <v>0.4988567905224075</v>
      </c>
      <c r="AO208" t="str">
        <f t="shared" si="114"/>
        <v>6625.71719723645-81128.3986582917i</v>
      </c>
      <c r="AP208">
        <f t="shared" si="115"/>
        <v>-85.331043423894087</v>
      </c>
      <c r="AQ208" t="str">
        <f t="shared" si="116"/>
        <v>1.02285860689988+0.775723401846038i</v>
      </c>
      <c r="AR208">
        <f t="shared" si="117"/>
        <v>37.1762330124714</v>
      </c>
      <c r="AS208">
        <f t="shared" si="118"/>
        <v>57.492723563634513</v>
      </c>
    </row>
    <row r="209" spans="13:45" x14ac:dyDescent="0.25">
      <c r="M209">
        <v>206</v>
      </c>
      <c r="N209" s="1">
        <f t="shared" si="103"/>
        <v>5105.0499997540555</v>
      </c>
      <c r="O209" s="2">
        <f t="shared" si="91"/>
        <v>78114.369446607059</v>
      </c>
      <c r="P209" s="2">
        <f t="shared" si="90"/>
        <v>97.854618628210645</v>
      </c>
      <c r="Q209" s="1">
        <f t="shared" si="92"/>
        <v>1.3050259133380857</v>
      </c>
      <c r="R209">
        <f t="shared" si="104"/>
        <v>2.3123827071718877</v>
      </c>
      <c r="S209" s="1">
        <f t="shared" si="105"/>
        <v>1.305004111149908</v>
      </c>
      <c r="T209" s="1">
        <f t="shared" si="106"/>
        <v>2.3122375966569835</v>
      </c>
      <c r="U209" s="2">
        <f t="shared" si="93"/>
        <v>0.99971191168322826</v>
      </c>
      <c r="V209" s="16">
        <f t="shared" si="94"/>
        <v>1.1245526408706622E-14</v>
      </c>
      <c r="W209" s="1">
        <f t="shared" si="95"/>
        <v>5.498415514257756E-15</v>
      </c>
      <c r="X209">
        <f t="shared" si="96"/>
        <v>1.3938723305835563E-14</v>
      </c>
      <c r="Y209">
        <f t="shared" si="97"/>
        <v>1.2864859070096223E-14</v>
      </c>
      <c r="Z209">
        <f t="shared" si="98"/>
        <v>1.8211879169174701E-13</v>
      </c>
      <c r="AA209">
        <f t="shared" si="107"/>
        <v>1.8353130885744909E-13</v>
      </c>
      <c r="AB209" s="1">
        <f t="shared" si="119"/>
        <v>2.6422250213464956E-12</v>
      </c>
      <c r="AC209" s="1">
        <f>SUM($AB$3:AB209)</f>
        <v>1.2715873214348675E-10</v>
      </c>
      <c r="AD209" s="1">
        <f t="shared" si="108"/>
        <v>2.119312202391446E-10</v>
      </c>
      <c r="AE209" s="2">
        <f t="shared" si="109"/>
        <v>6.7380506132203895</v>
      </c>
      <c r="AF209" s="1">
        <f t="shared" si="99"/>
        <v>6.3452207339599891E-5</v>
      </c>
      <c r="AG209" s="19">
        <f t="shared" si="100"/>
        <v>1.443418885253228E-8</v>
      </c>
      <c r="AH209" s="19">
        <f t="shared" si="110"/>
        <v>6.3861465609135157</v>
      </c>
      <c r="AI209" s="19">
        <f t="shared" si="111"/>
        <v>0.99999993613853844</v>
      </c>
      <c r="AJ209" s="19">
        <f t="shared" si="101"/>
        <v>1.6214713865276063E-6</v>
      </c>
      <c r="AK209" s="19">
        <f t="shared" si="102"/>
        <v>2.00458551369853E-6</v>
      </c>
      <c r="AL209" s="19">
        <f t="shared" si="112"/>
        <v>498844.6922685043</v>
      </c>
      <c r="AM209" s="19">
        <f t="shared" si="113"/>
        <v>0.49884469226850431</v>
      </c>
      <c r="AO209" t="str">
        <f t="shared" si="114"/>
        <v>6101.85471404101-77875.6835160357i</v>
      </c>
      <c r="AP209">
        <f t="shared" si="115"/>
        <v>-85.519812166940682</v>
      </c>
      <c r="AQ209" t="str">
        <f t="shared" si="116"/>
        <v>1.02440197962826+0.808512967501206i</v>
      </c>
      <c r="AR209">
        <f t="shared" si="117"/>
        <v>38.282394741967337</v>
      </c>
      <c r="AS209">
        <f t="shared" si="118"/>
        <v>56.197793091091981</v>
      </c>
    </row>
    <row r="210" spans="13:45" x14ac:dyDescent="0.25">
      <c r="M210">
        <v>207</v>
      </c>
      <c r="N210" s="1">
        <f t="shared" si="103"/>
        <v>5321.0825926679363</v>
      </c>
      <c r="O210" s="2">
        <f t="shared" si="91"/>
        <v>74961.170855257966</v>
      </c>
      <c r="P210" s="2">
        <f t="shared" si="90"/>
        <v>97.496727227820259</v>
      </c>
      <c r="Q210" s="1">
        <f t="shared" si="92"/>
        <v>1.3277633820316235</v>
      </c>
      <c r="R210">
        <f t="shared" si="104"/>
        <v>2.4624137441048508</v>
      </c>
      <c r="S210" s="1">
        <f t="shared" si="105"/>
        <v>1.3277398641976246</v>
      </c>
      <c r="T210" s="1">
        <f t="shared" si="106"/>
        <v>2.4622598950663033</v>
      </c>
      <c r="U210" s="2">
        <f t="shared" si="93"/>
        <v>0.99968702515839547</v>
      </c>
      <c r="V210" s="16">
        <f t="shared" si="94"/>
        <v>1.1441445723546665E-14</v>
      </c>
      <c r="W210" s="1">
        <f t="shared" si="95"/>
        <v>5.4982786383711751E-15</v>
      </c>
      <c r="X210">
        <f t="shared" si="96"/>
        <v>1.3938376319489164E-14</v>
      </c>
      <c r="Y210">
        <f t="shared" si="97"/>
        <v>1.28645388162001E-14</v>
      </c>
      <c r="Z210">
        <f t="shared" si="98"/>
        <v>1.8211425808183499E-13</v>
      </c>
      <c r="AA210">
        <f t="shared" si="107"/>
        <v>1.8353886628805478E-13</v>
      </c>
      <c r="AB210" s="1">
        <f t="shared" si="119"/>
        <v>2.6976629286051259E-12</v>
      </c>
      <c r="AC210" s="1">
        <f>SUM($AB$3:AB210)</f>
        <v>1.2985639507209186E-10</v>
      </c>
      <c r="AD210" s="1">
        <f t="shared" si="108"/>
        <v>2.1642732512015312E-10</v>
      </c>
      <c r="AE210" s="2">
        <f t="shared" si="109"/>
        <v>6.6468790807691702</v>
      </c>
      <c r="AF210" s="1">
        <f t="shared" si="99"/>
        <v>6.479834114097384E-5</v>
      </c>
      <c r="AG210" s="19">
        <f t="shared" si="100"/>
        <v>1.5045006617276718E-8</v>
      </c>
      <c r="AH210" s="19">
        <f t="shared" si="110"/>
        <v>6.6546068492825929</v>
      </c>
      <c r="AI210" s="19">
        <f t="shared" si="111"/>
        <v>0.9999999334539359</v>
      </c>
      <c r="AJ210" s="19">
        <f t="shared" si="101"/>
        <v>1.6900853300887795E-6</v>
      </c>
      <c r="AK210" s="19">
        <f t="shared" si="102"/>
        <v>2.0046354164840141E-6</v>
      </c>
      <c r="AL210" s="19">
        <f t="shared" si="112"/>
        <v>498831.56066052115</v>
      </c>
      <c r="AM210" s="19">
        <f t="shared" si="113"/>
        <v>0.49883156066052114</v>
      </c>
      <c r="AO210" t="str">
        <f t="shared" si="114"/>
        <v>5619.17713599117-74750.2641086005i</v>
      </c>
      <c r="AP210">
        <f t="shared" si="115"/>
        <v>-85.701008721798999</v>
      </c>
      <c r="AQ210" t="str">
        <f t="shared" si="116"/>
        <v>1.02607857898716+0.842685201251182i</v>
      </c>
      <c r="AR210">
        <f t="shared" si="117"/>
        <v>39.395156775171856</v>
      </c>
      <c r="AS210">
        <f t="shared" si="118"/>
        <v>54.903834503029145</v>
      </c>
    </row>
    <row r="211" spans="13:45" x14ac:dyDescent="0.25">
      <c r="M211">
        <v>208</v>
      </c>
      <c r="N211" s="1">
        <f t="shared" si="103"/>
        <v>5546.2571295791022</v>
      </c>
      <c r="O211" s="2">
        <f t="shared" si="91"/>
        <v>71933.873961482663</v>
      </c>
      <c r="P211" s="2">
        <f t="shared" si="90"/>
        <v>97.138668992694647</v>
      </c>
      <c r="Q211" s="1">
        <f t="shared" si="92"/>
        <v>1.3520301407315487</v>
      </c>
      <c r="R211">
        <f t="shared" si="104"/>
        <v>2.6197274683177305</v>
      </c>
      <c r="S211" s="1">
        <f t="shared" si="105"/>
        <v>1.3520047291828081</v>
      </c>
      <c r="T211" s="1">
        <f t="shared" si="106"/>
        <v>2.6195642145739608</v>
      </c>
      <c r="U211" s="2">
        <f t="shared" si="93"/>
        <v>0.99965998990645466</v>
      </c>
      <c r="V211" s="16">
        <f t="shared" si="94"/>
        <v>1.1650541754481112E-14</v>
      </c>
      <c r="W211" s="1">
        <f t="shared" si="95"/>
        <v>5.498129944485501E-15</v>
      </c>
      <c r="X211">
        <f t="shared" si="96"/>
        <v>1.3937999373999265E-14</v>
      </c>
      <c r="Y211">
        <f t="shared" si="97"/>
        <v>1.2864190911266609E-14</v>
      </c>
      <c r="Z211">
        <f t="shared" si="98"/>
        <v>1.8210933303557016E-13</v>
      </c>
      <c r="AA211">
        <f t="shared" si="107"/>
        <v>1.8354707562113511E-13</v>
      </c>
      <c r="AB211" s="1">
        <f t="shared" si="119"/>
        <v>2.7542737852954634E-12</v>
      </c>
      <c r="AC211" s="1">
        <f>SUM($AB$3:AB211)</f>
        <v>1.3261066885738733E-10</v>
      </c>
      <c r="AD211" s="1">
        <f t="shared" si="108"/>
        <v>2.210177814289789E-10</v>
      </c>
      <c r="AE211" s="2">
        <f t="shared" si="109"/>
        <v>6.5557278484052102</v>
      </c>
      <c r="AF211" s="1">
        <f t="shared" si="99"/>
        <v>6.6172723759836273E-5</v>
      </c>
      <c r="AG211" s="19">
        <f t="shared" si="100"/>
        <v>1.5681672619769553E-8</v>
      </c>
      <c r="AH211" s="19">
        <f t="shared" si="110"/>
        <v>6.9344707684559523</v>
      </c>
      <c r="AI211" s="19">
        <f t="shared" si="111"/>
        <v>0.99999993065529713</v>
      </c>
      <c r="AJ211" s="19">
        <f t="shared" si="101"/>
        <v>1.7616029431852834E-6</v>
      </c>
      <c r="AK211" s="19">
        <f t="shared" si="102"/>
        <v>2.004689630740942E-6</v>
      </c>
      <c r="AL211" s="19">
        <f t="shared" si="112"/>
        <v>498817.30704659986</v>
      </c>
      <c r="AM211" s="19">
        <f t="shared" si="113"/>
        <v>0.49881730704659988</v>
      </c>
      <c r="AO211" t="str">
        <f t="shared" si="114"/>
        <v>5174.48222310647-71747.5223044617i</v>
      </c>
      <c r="AP211">
        <f t="shared" si="115"/>
        <v>-85.874929871367542</v>
      </c>
      <c r="AQ211" t="str">
        <f t="shared" si="116"/>
        <v>1.02789989029053+0.87829796594737i</v>
      </c>
      <c r="AR211">
        <f t="shared" si="117"/>
        <v>40.512519834230901</v>
      </c>
      <c r="AS211">
        <f t="shared" si="118"/>
        <v>53.612550294401558</v>
      </c>
    </row>
    <row r="212" spans="13:45" x14ac:dyDescent="0.25">
      <c r="M212">
        <v>209</v>
      </c>
      <c r="N212" s="1">
        <f t="shared" si="103"/>
        <v>5780.9604740571767</v>
      </c>
      <c r="O212" s="2">
        <f t="shared" si="91"/>
        <v>69027.61256501115</v>
      </c>
      <c r="P212" s="2">
        <f t="shared" si="90"/>
        <v>96.780457056996326</v>
      </c>
      <c r="Q212" s="1">
        <f t="shared" si="92"/>
        <v>1.377906993189123</v>
      </c>
      <c r="R212">
        <f t="shared" si="104"/>
        <v>2.7843980857147783</v>
      </c>
      <c r="S212" s="1">
        <f t="shared" si="105"/>
        <v>1.3778794884020924</v>
      </c>
      <c r="T212" s="1">
        <f t="shared" si="106"/>
        <v>2.7842247025109126</v>
      </c>
      <c r="U212" s="2">
        <f t="shared" si="93"/>
        <v>0.9996306206018033</v>
      </c>
      <c r="V212" s="16">
        <f t="shared" si="94"/>
        <v>1.1873510621500997E-14</v>
      </c>
      <c r="W212" s="1">
        <f t="shared" si="95"/>
        <v>5.4979684133099183E-15</v>
      </c>
      <c r="X212">
        <f t="shared" si="96"/>
        <v>1.393758988541917E-14</v>
      </c>
      <c r="Y212">
        <f t="shared" si="97"/>
        <v>1.2863812970420941E-14</v>
      </c>
      <c r="Z212">
        <f t="shared" si="98"/>
        <v>1.8210398279195155E-13</v>
      </c>
      <c r="AA212">
        <f t="shared" si="107"/>
        <v>1.8355599297161657E-13</v>
      </c>
      <c r="AB212" s="1">
        <f t="shared" si="119"/>
        <v>2.8120834704334035E-12</v>
      </c>
      <c r="AC212" s="1">
        <f>SUM($AB$3:AB212)</f>
        <v>1.3542275232782074E-10</v>
      </c>
      <c r="AD212" s="1">
        <f t="shared" si="108"/>
        <v>2.2570458721303457E-10</v>
      </c>
      <c r="AE212" s="2">
        <f t="shared" si="109"/>
        <v>6.4645961424495226</v>
      </c>
      <c r="AF212" s="1">
        <f t="shared" si="99"/>
        <v>6.7575953411582555E-5</v>
      </c>
      <c r="AG212" s="19">
        <f t="shared" si="100"/>
        <v>1.6345280690981766E-8</v>
      </c>
      <c r="AH212" s="19">
        <f t="shared" si="110"/>
        <v>7.2262153653043688</v>
      </c>
      <c r="AI212" s="19">
        <f t="shared" si="111"/>
        <v>0.99999992773785162</v>
      </c>
      <c r="AJ212" s="19">
        <f t="shared" si="101"/>
        <v>1.8361470974329278E-6</v>
      </c>
      <c r="AK212" s="19">
        <f t="shared" si="102"/>
        <v>2.0047485288371827E-6</v>
      </c>
      <c r="AL212" s="19">
        <f t="shared" si="112"/>
        <v>498801.8351638384</v>
      </c>
      <c r="AM212" s="19">
        <f t="shared" si="113"/>
        <v>0.49880183516383841</v>
      </c>
      <c r="AO212" t="str">
        <f t="shared" si="114"/>
        <v>4764.81129642529-68862.9644274391i</v>
      </c>
      <c r="AP212">
        <f t="shared" si="115"/>
        <v>-86.041861579081072</v>
      </c>
      <c r="AQ212" t="str">
        <f t="shared" si="116"/>
        <v>1.02987838627795+0.915411487450871i</v>
      </c>
      <c r="AR212">
        <f t="shared" si="117"/>
        <v>41.632421532533137</v>
      </c>
      <c r="AS212">
        <f t="shared" si="118"/>
        <v>52.325716888385791</v>
      </c>
    </row>
    <row r="213" spans="13:45" x14ac:dyDescent="0.25">
      <c r="M213">
        <v>210</v>
      </c>
      <c r="N213" s="1">
        <f t="shared" si="103"/>
        <v>6025.5958607435741</v>
      </c>
      <c r="O213" s="2">
        <f t="shared" si="91"/>
        <v>66237.689735709631</v>
      </c>
      <c r="P213" s="2">
        <f t="shared" si="90"/>
        <v>96.422103530931935</v>
      </c>
      <c r="Q213" s="1">
        <f t="shared" si="92"/>
        <v>1.4054770537648706</v>
      </c>
      <c r="R213">
        <f t="shared" si="104"/>
        <v>2.9564751916170247</v>
      </c>
      <c r="S213" s="1">
        <f t="shared" si="105"/>
        <v>1.4054472320147047</v>
      </c>
      <c r="T213" s="1">
        <f t="shared" si="106"/>
        <v>2.956290890366311</v>
      </c>
      <c r="U213" s="2">
        <f t="shared" si="93"/>
        <v>0.9995987159702876</v>
      </c>
      <c r="V213" s="16">
        <f t="shared" si="94"/>
        <v>1.2111068331990441E-14</v>
      </c>
      <c r="W213" s="1">
        <f t="shared" si="95"/>
        <v>5.4977929378365821E-15</v>
      </c>
      <c r="X213">
        <f t="shared" si="96"/>
        <v>1.3937145047435672E-14</v>
      </c>
      <c r="Y213">
        <f t="shared" si="97"/>
        <v>1.2863402403553289E-14</v>
      </c>
      <c r="Z213">
        <f t="shared" si="98"/>
        <v>1.8209817068461031E-13</v>
      </c>
      <c r="AA213">
        <f t="shared" si="107"/>
        <v>1.8356567926352667E-13</v>
      </c>
      <c r="AB213" s="1">
        <f t="shared" si="119"/>
        <v>2.8711185480376509E-12</v>
      </c>
      <c r="AC213" s="1">
        <f>SUM($AB$3:AB213)</f>
        <v>1.382938708758584E-10</v>
      </c>
      <c r="AD213" s="1">
        <f t="shared" si="108"/>
        <v>2.3048978479309734E-10</v>
      </c>
      <c r="AE213" s="2">
        <f t="shared" si="109"/>
        <v>6.3734831759015815</v>
      </c>
      <c r="AF213" s="1">
        <f t="shared" si="99"/>
        <v>6.9008641567053336E-5</v>
      </c>
      <c r="AG213" s="19">
        <f t="shared" si="100"/>
        <v>1.7036970949999737E-8</v>
      </c>
      <c r="AH213" s="19">
        <f t="shared" si="110"/>
        <v>7.5303375907084193</v>
      </c>
      <c r="AI213" s="19">
        <f t="shared" si="111"/>
        <v>0.99999992469662979</v>
      </c>
      <c r="AJ213" s="19">
        <f t="shared" si="101"/>
        <v>1.9138458642294927E-6</v>
      </c>
      <c r="AK213" s="19">
        <f t="shared" si="102"/>
        <v>2.0048125152770116E-6</v>
      </c>
      <c r="AL213" s="19">
        <f t="shared" si="112"/>
        <v>498785.04048684915</v>
      </c>
      <c r="AM213" s="19">
        <f t="shared" si="113"/>
        <v>0.49878504048684913</v>
      </c>
      <c r="AO213" t="str">
        <f t="shared" si="114"/>
        <v>4387.43154152414-66092.2233397589i</v>
      </c>
      <c r="AP213">
        <f t="shared" si="115"/>
        <v>-86.202079287115865</v>
      </c>
      <c r="AQ213" t="str">
        <f t="shared" si="116"/>
        <v>1.0320276115181+0.954088443344655i</v>
      </c>
      <c r="AR213">
        <f t="shared" si="117"/>
        <v>42.752752029150891</v>
      </c>
      <c r="AS213">
        <f t="shared" si="118"/>
        <v>51.045168683733245</v>
      </c>
    </row>
    <row r="214" spans="13:45" x14ac:dyDescent="0.25">
      <c r="M214">
        <v>211</v>
      </c>
      <c r="N214" s="1">
        <f t="shared" si="103"/>
        <v>6280.5835881331768</v>
      </c>
      <c r="O214" s="2">
        <f t="shared" si="91"/>
        <v>63559.574177283495</v>
      </c>
      <c r="P214" s="2">
        <f t="shared" si="90"/>
        <v>96.063619579053125</v>
      </c>
      <c r="Q214" s="1">
        <f t="shared" si="92"/>
        <v>1.4348257205018029</v>
      </c>
      <c r="R214">
        <f t="shared" si="104"/>
        <v>3.1359830636175499</v>
      </c>
      <c r="S214" s="1">
        <f t="shared" si="105"/>
        <v>1.4347933307572016</v>
      </c>
      <c r="T214" s="1">
        <f t="shared" si="106"/>
        <v>3.1357869861996086</v>
      </c>
      <c r="U214" s="2">
        <f t="shared" si="93"/>
        <v>0.99956405742314036</v>
      </c>
      <c r="V214" s="16">
        <f t="shared" si="94"/>
        <v>1.2363950545603141E-14</v>
      </c>
      <c r="W214" s="1">
        <f t="shared" si="95"/>
        <v>5.4976023158272725E-15</v>
      </c>
      <c r="X214">
        <f t="shared" si="96"/>
        <v>1.3936661812322414E-14</v>
      </c>
      <c r="Y214">
        <f t="shared" si="97"/>
        <v>1.2862956397739602E-14</v>
      </c>
      <c r="Z214">
        <f t="shared" si="98"/>
        <v>1.8209185689295246E-13</v>
      </c>
      <c r="AA214">
        <f t="shared" si="107"/>
        <v>1.8357620063832291E-13</v>
      </c>
      <c r="AB214" s="1">
        <f t="shared" si="119"/>
        <v>2.9314062969360647E-12</v>
      </c>
      <c r="AC214" s="1">
        <f>SUM($AB$3:AB214)</f>
        <v>1.4122527717279446E-10</v>
      </c>
      <c r="AD214" s="1">
        <f t="shared" si="108"/>
        <v>2.3537546195465742E-10</v>
      </c>
      <c r="AE214" s="2">
        <f t="shared" si="109"/>
        <v>6.2823881461559008</v>
      </c>
      <c r="AF214" s="1">
        <f t="shared" si="99"/>
        <v>7.0471413309224434E-5</v>
      </c>
      <c r="AG214" s="19">
        <f t="shared" si="100"/>
        <v>1.7757931762818633E-8</v>
      </c>
      <c r="AH214" s="19">
        <f t="shared" si="110"/>
        <v>7.8473550877027858</v>
      </c>
      <c r="AI214" s="19">
        <f t="shared" si="111"/>
        <v>0.99999992152645534</v>
      </c>
      <c r="AJ214" s="19">
        <f t="shared" si="101"/>
        <v>1.994832734789255E-6</v>
      </c>
      <c r="AK214" s="19">
        <f t="shared" si="102"/>
        <v>2.0048820294702909E-6</v>
      </c>
      <c r="AL214" s="19">
        <f t="shared" si="112"/>
        <v>498766.80952103459</v>
      </c>
      <c r="AM214" s="19">
        <f t="shared" si="113"/>
        <v>0.49876680952103458</v>
      </c>
      <c r="AO214" t="str">
        <f t="shared" si="114"/>
        <v>4039.8194695976-63431.0596494388i</v>
      </c>
      <c r="AP214">
        <f t="shared" si="115"/>
        <v>-86.355848218476154</v>
      </c>
      <c r="AQ214" t="str">
        <f t="shared" si="116"/>
        <v>1.03436227393893+0.994394053916959i</v>
      </c>
      <c r="AR214">
        <f t="shared" si="117"/>
        <v>43.871370558123907</v>
      </c>
      <c r="AS214">
        <f t="shared" si="118"/>
        <v>49.772781223399939</v>
      </c>
    </row>
    <row r="215" spans="13:45" x14ac:dyDescent="0.25">
      <c r="M215">
        <v>212</v>
      </c>
      <c r="N215" s="1">
        <f t="shared" si="103"/>
        <v>6546.3617406727481</v>
      </c>
      <c r="O215" s="2">
        <f t="shared" si="91"/>
        <v>60988.896373616459</v>
      </c>
      <c r="P215" s="2">
        <f t="shared" si="90"/>
        <v>95.705015492802488</v>
      </c>
      <c r="Q215" s="1">
        <f t="shared" si="92"/>
        <v>1.4660406570588518</v>
      </c>
      <c r="R215">
        <f t="shared" si="104"/>
        <v>3.3229202913882494</v>
      </c>
      <c r="S215" s="1">
        <f t="shared" si="105"/>
        <v>1.4660054174714305</v>
      </c>
      <c r="T215" s="1">
        <f t="shared" si="106"/>
        <v>3.3227115039684985</v>
      </c>
      <c r="U215" s="2">
        <f t="shared" si="93"/>
        <v>0.9995264075750514</v>
      </c>
      <c r="V215" s="16">
        <f t="shared" si="94"/>
        <v>1.2632912415084472E-14</v>
      </c>
      <c r="W215" s="1">
        <f t="shared" si="95"/>
        <v>5.4973952416627829E-15</v>
      </c>
      <c r="X215">
        <f t="shared" si="96"/>
        <v>1.3936136870277725E-14</v>
      </c>
      <c r="Y215">
        <f t="shared" si="97"/>
        <v>1.2862471898171262E-14</v>
      </c>
      <c r="Z215">
        <f t="shared" si="98"/>
        <v>1.8208499817219381E-13</v>
      </c>
      <c r="AA215">
        <f t="shared" si="107"/>
        <v>1.8358762889720112E-13</v>
      </c>
      <c r="AB215" s="1">
        <f t="shared" si="119"/>
        <v>2.9929747428512614E-12</v>
      </c>
      <c r="AC215" s="1">
        <f>SUM($AB$3:AB215)</f>
        <v>1.4421825191564572E-10</v>
      </c>
      <c r="AD215" s="1">
        <f t="shared" si="108"/>
        <v>2.4036375319274288E-10</v>
      </c>
      <c r="AE215" s="2">
        <f t="shared" si="109"/>
        <v>6.1913102325518841</v>
      </c>
      <c r="AF215" s="1">
        <f t="shared" si="99"/>
        <v>7.1964907705907214E-5</v>
      </c>
      <c r="AG215" s="19">
        <f t="shared" si="100"/>
        <v>1.8509401784028201E-8</v>
      </c>
      <c r="AH215" s="19">
        <f t="shared" si="110"/>
        <v>8.177807006402622</v>
      </c>
      <c r="AI215" s="19">
        <f t="shared" si="111"/>
        <v>0.99999991822193668</v>
      </c>
      <c r="AJ215" s="19">
        <f t="shared" si="101"/>
        <v>2.0792468494889425E-6</v>
      </c>
      <c r="AK215" s="19">
        <f t="shared" si="102"/>
        <v>2.0049575487394903E-6</v>
      </c>
      <c r="AL215" s="19">
        <f t="shared" si="112"/>
        <v>498747.01903598267</v>
      </c>
      <c r="AM215" s="19">
        <f t="shared" si="113"/>
        <v>0.49874701903598267</v>
      </c>
      <c r="AO215" t="str">
        <f t="shared" si="114"/>
        <v>3719.64548087173-60875.3621621125i</v>
      </c>
      <c r="AP215">
        <f t="shared" si="115"/>
        <v>-86.503423681028522</v>
      </c>
      <c r="AQ215" t="str">
        <f t="shared" si="116"/>
        <v>1.03689834407004+1.03639617531828i</v>
      </c>
      <c r="AR215">
        <f t="shared" si="117"/>
        <v>44.986122497673392</v>
      </c>
      <c r="AS215">
        <f t="shared" si="118"/>
        <v>48.510453821298086</v>
      </c>
    </row>
    <row r="216" spans="13:45" x14ac:dyDescent="0.25">
      <c r="M216">
        <v>213</v>
      </c>
      <c r="N216" s="1">
        <f t="shared" si="103"/>
        <v>6823.3869414166957</v>
      </c>
      <c r="O216" s="2">
        <f t="shared" si="91"/>
        <v>58521.444566795464</v>
      </c>
      <c r="P216" s="2">
        <f t="shared" si="90"/>
        <v>95.346300757693228</v>
      </c>
      <c r="Q216" s="1">
        <f t="shared" si="92"/>
        <v>1.4992117857767406</v>
      </c>
      <c r="R216">
        <f t="shared" si="104"/>
        <v>3.5172597536606709</v>
      </c>
      <c r="S216" s="1">
        <f t="shared" si="105"/>
        <v>1.4991733797118114</v>
      </c>
      <c r="T216" s="1">
        <f t="shared" si="106"/>
        <v>3.5170372399921366</v>
      </c>
      <c r="U216" s="2">
        <f t="shared" si="93"/>
        <v>0.99948550863678187</v>
      </c>
      <c r="V216" s="16">
        <f t="shared" si="94"/>
        <v>1.2918728522566712E-14</v>
      </c>
      <c r="W216" s="1">
        <f t="shared" si="95"/>
        <v>5.4971702975023008E-15</v>
      </c>
      <c r="X216">
        <f t="shared" si="96"/>
        <v>1.3935566627013261E-14</v>
      </c>
      <c r="Y216">
        <f t="shared" si="97"/>
        <v>1.2861945587470344E-14</v>
      </c>
      <c r="Z216">
        <f t="shared" si="98"/>
        <v>1.8207754756054051E-13</v>
      </c>
      <c r="AA216">
        <f t="shared" si="107"/>
        <v>1.8360004198009157E-13</v>
      </c>
      <c r="AB216" s="1">
        <f t="shared" si="119"/>
        <v>3.055852692987423E-12</v>
      </c>
      <c r="AC216" s="1">
        <f>SUM($AB$3:AB216)</f>
        <v>1.4727410460863315E-10</v>
      </c>
      <c r="AD216" s="1">
        <f t="shared" si="108"/>
        <v>2.4545684101438858E-10</v>
      </c>
      <c r="AE216" s="2">
        <f t="shared" si="109"/>
        <v>6.1002485937426743</v>
      </c>
      <c r="AF216" s="1">
        <f t="shared" si="99"/>
        <v>7.3489778199707948E-5</v>
      </c>
      <c r="AG216" s="19">
        <f t="shared" si="100"/>
        <v>1.9292672084896273E-8</v>
      </c>
      <c r="AH216" s="19">
        <f t="shared" si="110"/>
        <v>8.5222548459779457</v>
      </c>
      <c r="AI216" s="19">
        <f t="shared" si="111"/>
        <v>0.99999991477745886</v>
      </c>
      <c r="AJ216" s="19">
        <f t="shared" si="101"/>
        <v>2.1672332369194907E-6</v>
      </c>
      <c r="AK216" s="19">
        <f t="shared" si="102"/>
        <v>2.0050395915848441E-6</v>
      </c>
      <c r="AL216" s="19">
        <f t="shared" si="112"/>
        <v>498725.53523401456</v>
      </c>
      <c r="AM216" s="19">
        <f t="shared" si="113"/>
        <v>0.49872553523401458</v>
      </c>
      <c r="AO216" t="str">
        <f t="shared" si="114"/>
        <v>3424.75947418452-58421.1476841092i</v>
      </c>
      <c r="AP216">
        <f t="shared" si="115"/>
        <v>-86.645051371819051</v>
      </c>
      <c r="AQ216" t="str">
        <f t="shared" si="116"/>
        <v>1.03965316262867+1.08016539476512i</v>
      </c>
      <c r="AR216">
        <f t="shared" si="117"/>
        <v>46.094856623536813</v>
      </c>
      <c r="AS216">
        <f t="shared" si="118"/>
        <v>47.260092004644136</v>
      </c>
    </row>
    <row r="217" spans="13:45" x14ac:dyDescent="0.25">
      <c r="M217">
        <v>214</v>
      </c>
      <c r="N217" s="1">
        <f t="shared" si="103"/>
        <v>7112.1351365332912</v>
      </c>
      <c r="O217" s="2">
        <f t="shared" si="91"/>
        <v>56153.160609609193</v>
      </c>
      <c r="P217" s="2">
        <f t="shared" si="90"/>
        <v>94.987484115487291</v>
      </c>
      <c r="Q217" s="1">
        <f t="shared" si="92"/>
        <v>1.5344312939293379</v>
      </c>
      <c r="R217">
        <f t="shared" si="104"/>
        <v>3.7189489425463544</v>
      </c>
      <c r="S217" s="1">
        <f t="shared" si="105"/>
        <v>1.5343893654780467</v>
      </c>
      <c r="T217" s="1">
        <f t="shared" si="106"/>
        <v>3.7187115967115525</v>
      </c>
      <c r="U217" s="2">
        <f t="shared" si="93"/>
        <v>0.99944108067192183</v>
      </c>
      <c r="V217" s="16">
        <f t="shared" si="94"/>
        <v>1.3222192928969141E-14</v>
      </c>
      <c r="W217" s="1">
        <f t="shared" si="95"/>
        <v>5.4969259436955703E-15</v>
      </c>
      <c r="X217">
        <f t="shared" si="96"/>
        <v>1.393494717944843E-14</v>
      </c>
      <c r="Y217">
        <f t="shared" si="97"/>
        <v>1.2861373863256582E-14</v>
      </c>
      <c r="Z217">
        <f t="shared" si="98"/>
        <v>1.820694540616204E-13</v>
      </c>
      <c r="AA217">
        <f t="shared" si="107"/>
        <v>1.8361352448423383E-13</v>
      </c>
      <c r="AB217" s="1">
        <f t="shared" si="119"/>
        <v>3.1200697733621859E-12</v>
      </c>
      <c r="AC217" s="1">
        <f>SUM($AB$3:AB217)</f>
        <v>1.5039417438199534E-10</v>
      </c>
      <c r="AD217" s="1">
        <f t="shared" si="108"/>
        <v>2.5065695730332559E-10</v>
      </c>
      <c r="AE217" s="2">
        <f t="shared" si="109"/>
        <v>6.0092023648675505</v>
      </c>
      <c r="AF217" s="1">
        <f t="shared" si="99"/>
        <v>7.5046693016615678E-5</v>
      </c>
      <c r="AG217" s="19">
        <f t="shared" si="100"/>
        <v>2.0109088371508078E-8</v>
      </c>
      <c r="AH217" s="19">
        <f t="shared" si="110"/>
        <v>8.8812833238414779</v>
      </c>
      <c r="AI217" s="19">
        <f t="shared" si="111"/>
        <v>0.99999991118717457</v>
      </c>
      <c r="AJ217" s="19">
        <f t="shared" si="101"/>
        <v>2.2589430630538875E-6</v>
      </c>
      <c r="AK217" s="19">
        <f t="shared" si="102"/>
        <v>2.0051287212296437E-6</v>
      </c>
      <c r="AL217" s="19">
        <f t="shared" si="112"/>
        <v>498702.21284852707</v>
      </c>
      <c r="AM217" s="19">
        <f t="shared" si="113"/>
        <v>0.49870221284852706</v>
      </c>
      <c r="AO217" t="str">
        <f t="shared" si="114"/>
        <v>3153.17744644856-56064.5602715278i</v>
      </c>
      <c r="AP217">
        <f t="shared" si="115"/>
        <v>-86.780967680247414</v>
      </c>
      <c r="AQ217" t="str">
        <f t="shared" si="116"/>
        <v>1.04264555712828+1.12577512762999i</v>
      </c>
      <c r="AR217">
        <f t="shared" si="117"/>
        <v>47.1954421832896</v>
      </c>
      <c r="AS217">
        <f t="shared" si="118"/>
        <v>46.023590136462985</v>
      </c>
    </row>
    <row r="218" spans="13:45" x14ac:dyDescent="0.25">
      <c r="M218">
        <v>215</v>
      </c>
      <c r="N218" s="1">
        <f t="shared" si="103"/>
        <v>7413.1024130091773</v>
      </c>
      <c r="O218" s="2">
        <f t="shared" si="91"/>
        <v>53880.135729751957</v>
      </c>
      <c r="P218" s="2">
        <f t="shared" si="90"/>
        <v>94.628573621719795</v>
      </c>
      <c r="Q218" s="1">
        <f t="shared" si="92"/>
        <v>1.5717936549252249</v>
      </c>
      <c r="R218">
        <f t="shared" si="104"/>
        <v>3.9279106252970051</v>
      </c>
      <c r="S218" s="1">
        <f t="shared" si="105"/>
        <v>1.5717478038301649</v>
      </c>
      <c r="T218" s="1">
        <f t="shared" si="106"/>
        <v>3.9276572438438073</v>
      </c>
      <c r="U218" s="2">
        <f t="shared" si="93"/>
        <v>0.99939281970661276</v>
      </c>
      <c r="V218" s="16">
        <f t="shared" si="94"/>
        <v>1.3544119351642703E-14</v>
      </c>
      <c r="W218" s="1">
        <f t="shared" si="95"/>
        <v>5.4966605083863704E-15</v>
      </c>
      <c r="X218">
        <f t="shared" si="96"/>
        <v>1.3934274289354739E-14</v>
      </c>
      <c r="Y218">
        <f t="shared" si="97"/>
        <v>1.2860752813822208E-14</v>
      </c>
      <c r="Z218">
        <f t="shared" si="98"/>
        <v>1.8206066230012866E-13</v>
      </c>
      <c r="AA218">
        <f t="shared" si="107"/>
        <v>1.8362816822542966E-13</v>
      </c>
      <c r="AB218" s="1">
        <f t="shared" si="119"/>
        <v>3.1856564691521372E-12</v>
      </c>
      <c r="AC218" s="1">
        <f>SUM($AB$3:AB218)</f>
        <v>1.5357983085114749E-10</v>
      </c>
      <c r="AD218" s="1">
        <f t="shared" si="108"/>
        <v>2.5596638475191248E-10</v>
      </c>
      <c r="AE218" s="2">
        <f t="shared" si="109"/>
        <v>5.9181706545113801</v>
      </c>
      <c r="AF218" s="1">
        <f t="shared" si="99"/>
        <v>7.6636335594722601E-5</v>
      </c>
      <c r="AG218" s="19">
        <f t="shared" si="100"/>
        <v>2.09600532967715E-8</v>
      </c>
      <c r="AH218" s="19">
        <f t="shared" si="110"/>
        <v>9.2555012720918519</v>
      </c>
      <c r="AI218" s="19">
        <f t="shared" si="111"/>
        <v>0.99999990744499589</v>
      </c>
      <c r="AJ218" s="19">
        <f t="shared" si="101"/>
        <v>2.3545338909596231E-6</v>
      </c>
      <c r="AK218" s="19">
        <f t="shared" si="102"/>
        <v>2.0052255494694991E-6</v>
      </c>
      <c r="AL218" s="19">
        <f t="shared" si="112"/>
        <v>498676.89416635258</v>
      </c>
      <c r="AM218" s="19">
        <f t="shared" si="113"/>
        <v>0.49867689416635258</v>
      </c>
      <c r="AO218" t="str">
        <f t="shared" si="114"/>
        <v>2903.06902625649-53801.8700091854i</v>
      </c>
      <c r="AP218">
        <f t="shared" si="115"/>
        <v>-86.91139998888373</v>
      </c>
      <c r="AQ218" t="str">
        <f t="shared" si="116"/>
        <v>1.04589596824032+1.17330171621874i</v>
      </c>
      <c r="AR218">
        <f t="shared" si="117"/>
        <v>48.285785435164662</v>
      </c>
      <c r="AS218">
        <f t="shared" si="118"/>
        <v>44.802814575951608</v>
      </c>
    </row>
    <row r="219" spans="13:45" x14ac:dyDescent="0.25">
      <c r="M219">
        <v>216</v>
      </c>
      <c r="N219" s="1">
        <f t="shared" si="103"/>
        <v>7726.8058509570137</v>
      </c>
      <c r="O219" s="2">
        <f t="shared" si="91"/>
        <v>51698.606237981672</v>
      </c>
      <c r="P219" s="2">
        <f t="shared" si="90"/>
        <v>94.26957669889515</v>
      </c>
      <c r="Q219" s="1">
        <f t="shared" si="92"/>
        <v>1.6113956658777269</v>
      </c>
      <c r="R219">
        <f t="shared" si="104"/>
        <v>4.1440438240168902</v>
      </c>
      <c r="S219" s="1">
        <f t="shared" si="105"/>
        <v>1.6113454417952982</v>
      </c>
      <c r="T219" s="1">
        <f t="shared" si="106"/>
        <v>4.1437730974381113</v>
      </c>
      <c r="U219" s="2">
        <f t="shared" si="93"/>
        <v>0.99934039568017685</v>
      </c>
      <c r="V219" s="16">
        <f t="shared" si="94"/>
        <v>1.3885341482404373E-14</v>
      </c>
      <c r="W219" s="1">
        <f t="shared" si="95"/>
        <v>5.4963721762409731E-15</v>
      </c>
      <c r="X219">
        <f t="shared" si="96"/>
        <v>1.3933543354781961E-14</v>
      </c>
      <c r="Y219">
        <f t="shared" si="97"/>
        <v>1.2860078191759488E-14</v>
      </c>
      <c r="Z219">
        <f t="shared" si="98"/>
        <v>1.8205111214849143E-13</v>
      </c>
      <c r="AA219">
        <f t="shared" si="107"/>
        <v>1.8364407284528161E-13</v>
      </c>
      <c r="AB219" s="1">
        <f t="shared" si="119"/>
        <v>3.2526441683469445E-12</v>
      </c>
      <c r="AC219" s="1">
        <f>SUM($AB$3:AB219)</f>
        <v>1.5683247501949443E-10</v>
      </c>
      <c r="AD219" s="1">
        <f t="shared" si="108"/>
        <v>2.6138745836582407E-10</v>
      </c>
      <c r="AE219" s="2">
        <f t="shared" si="109"/>
        <v>5.8271525414332892</v>
      </c>
      <c r="AF219" s="1">
        <f t="shared" si="99"/>
        <v>7.8259405034727719E-5</v>
      </c>
      <c r="AG219" s="19">
        <f t="shared" si="100"/>
        <v>2.1847028870259507E-8</v>
      </c>
      <c r="AH219" s="19">
        <f t="shared" si="110"/>
        <v>9.6455425611136825</v>
      </c>
      <c r="AI219" s="19">
        <f t="shared" si="111"/>
        <v>0.99999990354458368</v>
      </c>
      <c r="AJ219" s="19">
        <f t="shared" si="101"/>
        <v>2.4541699515015673E-6</v>
      </c>
      <c r="AK219" s="19">
        <f t="shared" si="102"/>
        <v>2.0053307408514026E-6</v>
      </c>
      <c r="AL219" s="19">
        <f t="shared" si="112"/>
        <v>498649.40796791326</v>
      </c>
      <c r="AM219" s="19">
        <f t="shared" si="113"/>
        <v>0.49864940796791324</v>
      </c>
      <c r="AO219" t="str">
        <f t="shared" si="114"/>
        <v>2672.74588694987-51629.4713935139i</v>
      </c>
      <c r="AP219">
        <f t="shared" si="115"/>
        <v>-87.036566970902143</v>
      </c>
      <c r="AQ219" t="str">
        <f t="shared" si="116"/>
        <v>1.04942658669406+1.2228245299916i</v>
      </c>
      <c r="AR219">
        <f t="shared" si="117"/>
        <v>49.363845315105671</v>
      </c>
      <c r="AS219">
        <f t="shared" si="118"/>
        <v>43.599587713992186</v>
      </c>
    </row>
    <row r="220" spans="13:45" x14ac:dyDescent="0.25">
      <c r="M220">
        <v>217</v>
      </c>
      <c r="N220" s="1">
        <f t="shared" si="103"/>
        <v>8053.7844119906576</v>
      </c>
      <c r="O220" s="2">
        <f t="shared" si="91"/>
        <v>49604.949208078011</v>
      </c>
      <c r="P220" s="2">
        <f t="shared" si="90"/>
        <v>93.910500185662158</v>
      </c>
      <c r="Q220" s="1">
        <f t="shared" si="92"/>
        <v>1.6533365025738627</v>
      </c>
      <c r="R220">
        <f t="shared" si="104"/>
        <v>4.3672250851972469</v>
      </c>
      <c r="S220" s="1">
        <f t="shared" si="105"/>
        <v>1.653281398586681</v>
      </c>
      <c r="T220" s="1">
        <f t="shared" si="106"/>
        <v>4.3669355886992376</v>
      </c>
      <c r="U220" s="2">
        <f t="shared" si="93"/>
        <v>0.99928345022366616</v>
      </c>
      <c r="V220" s="16">
        <f t="shared" si="94"/>
        <v>1.4246713454754966E-14</v>
      </c>
      <c r="W220" s="1">
        <f t="shared" si="95"/>
        <v>5.4960589762301645E-15</v>
      </c>
      <c r="X220">
        <f t="shared" si="96"/>
        <v>1.3932749379085012E-14</v>
      </c>
      <c r="Y220">
        <f t="shared" si="97"/>
        <v>1.2859345385373838E-14</v>
      </c>
      <c r="Z220">
        <f t="shared" si="98"/>
        <v>1.820407383221812E-13</v>
      </c>
      <c r="AA220">
        <f t="shared" si="107"/>
        <v>1.8366134646794267E-13</v>
      </c>
      <c r="AB220" s="1">
        <f t="shared" si="119"/>
        <v>3.3210652090369039E-12</v>
      </c>
      <c r="AC220" s="1">
        <f>SUM($AB$3:AB220)</f>
        <v>1.6015354022853133E-10</v>
      </c>
      <c r="AD220" s="1">
        <f t="shared" si="108"/>
        <v>2.6692256704755222E-10</v>
      </c>
      <c r="AE220" s="2">
        <f t="shared" si="109"/>
        <v>5.7361470710455054</v>
      </c>
      <c r="AF220" s="1">
        <f t="shared" si="99"/>
        <v>7.9916616574037132E-5</v>
      </c>
      <c r="AG220" s="19">
        <f t="shared" si="100"/>
        <v>2.2771538970032536E-8</v>
      </c>
      <c r="AH220" s="19">
        <f t="shared" si="110"/>
        <v>10.052067050067389</v>
      </c>
      <c r="AI220" s="19">
        <f t="shared" si="111"/>
        <v>0.99999989947933954</v>
      </c>
      <c r="AJ220" s="19">
        <f t="shared" si="101"/>
        <v>2.5580224255006603E-6</v>
      </c>
      <c r="AK220" s="19">
        <f t="shared" si="102"/>
        <v>2.0054450172105966E-6</v>
      </c>
      <c r="AL220" s="19">
        <f t="shared" si="112"/>
        <v>498619.56837846345</v>
      </c>
      <c r="AM220" s="19">
        <f t="shared" si="113"/>
        <v>0.49861956837846344</v>
      </c>
      <c r="AO220" t="str">
        <f t="shared" si="114"/>
        <v>2460.650985936-49543.8813847019i</v>
      </c>
      <c r="AP220">
        <f t="shared" si="115"/>
        <v>-87.156678883268967</v>
      </c>
      <c r="AQ220" t="str">
        <f t="shared" si="116"/>
        <v>1.05326150155666+1.27442606693436i</v>
      </c>
      <c r="AR220">
        <f t="shared" si="117"/>
        <v>50.427647928396453</v>
      </c>
      <c r="AS220">
        <f t="shared" si="118"/>
        <v>42.41567318833458</v>
      </c>
    </row>
    <row r="221" spans="13:45" x14ac:dyDescent="0.25">
      <c r="M221">
        <v>218</v>
      </c>
      <c r="N221" s="1">
        <f t="shared" si="103"/>
        <v>8394.5998651939663</v>
      </c>
      <c r="O221" s="2">
        <f t="shared" si="91"/>
        <v>47595.678152523164</v>
      </c>
      <c r="P221" s="2">
        <f t="shared" si="90"/>
        <v>93.551350382256459</v>
      </c>
      <c r="Q221" s="1">
        <f t="shared" si="92"/>
        <v>1.6977177924591416</v>
      </c>
      <c r="R221">
        <f t="shared" si="104"/>
        <v>4.5973100036273857</v>
      </c>
      <c r="S221" s="1">
        <f t="shared" si="105"/>
        <v>1.6976572377405226</v>
      </c>
      <c r="T221" s="1">
        <f t="shared" si="106"/>
        <v>4.5970001871279615</v>
      </c>
      <c r="U221" s="2">
        <f t="shared" si="93"/>
        <v>0.99922159425234902</v>
      </c>
      <c r="V221" s="16">
        <f t="shared" si="94"/>
        <v>1.4629110465499492E-14</v>
      </c>
      <c r="W221" s="1">
        <f t="shared" si="95"/>
        <v>5.4957187683879197E-15</v>
      </c>
      <c r="X221">
        <f t="shared" si="96"/>
        <v>1.3931886937356623E-14</v>
      </c>
      <c r="Y221">
        <f t="shared" si="97"/>
        <v>1.285854938770257E-14</v>
      </c>
      <c r="Z221">
        <f t="shared" si="98"/>
        <v>1.8202946994113708E-13</v>
      </c>
      <c r="AA221">
        <f t="shared" si="107"/>
        <v>1.8368010641012707E-13</v>
      </c>
      <c r="AB221" s="1">
        <f t="shared" si="119"/>
        <v>3.390952930688548E-12</v>
      </c>
      <c r="AC221" s="1">
        <f>SUM($AB$3:AB221)</f>
        <v>1.6354449315921987E-10</v>
      </c>
      <c r="AD221" s="1">
        <f t="shared" si="108"/>
        <v>2.7257415526536649E-10</v>
      </c>
      <c r="AE221" s="2">
        <f t="shared" si="109"/>
        <v>5.6451532516218883</v>
      </c>
      <c r="AF221" s="1">
        <f t="shared" si="99"/>
        <v>8.1608702086450712E-5</v>
      </c>
      <c r="AG221" s="19">
        <f t="shared" si="100"/>
        <v>2.3735171960753088E-8</v>
      </c>
      <c r="AH221" s="19">
        <f t="shared" si="110"/>
        <v>10.475761563808049</v>
      </c>
      <c r="AI221" s="19">
        <f t="shared" si="111"/>
        <v>0.9999998952423953</v>
      </c>
      <c r="AJ221" s="19">
        <f t="shared" si="101"/>
        <v>2.6662697378329201E-6</v>
      </c>
      <c r="AK221" s="19">
        <f t="shared" si="102"/>
        <v>2.00556916259554E-6</v>
      </c>
      <c r="AL221" s="19">
        <f t="shared" si="112"/>
        <v>498587.17362321645</v>
      </c>
      <c r="AM221" s="19">
        <f t="shared" si="113"/>
        <v>0.49858717362321647</v>
      </c>
      <c r="AO221" t="str">
        <f t="shared" si="114"/>
        <v>2265.34857879857-47541.7371854995i</v>
      </c>
      <c r="AP221">
        <f t="shared" si="115"/>
        <v>-87.271937854970503</v>
      </c>
      <c r="AQ221" t="str">
        <f t="shared" si="116"/>
        <v>1.05742686079667+1.32819205572765i</v>
      </c>
      <c r="AR221">
        <f t="shared" si="117"/>
        <v>51.475299605170946</v>
      </c>
      <c r="AS221">
        <f t="shared" si="118"/>
        <v>41.252762539858551</v>
      </c>
    </row>
    <row r="222" spans="13:45" x14ac:dyDescent="0.25">
      <c r="M222">
        <v>219</v>
      </c>
      <c r="N222" s="1">
        <f t="shared" si="103"/>
        <v>8749.837752274354</v>
      </c>
      <c r="O222" s="2">
        <f t="shared" si="91"/>
        <v>45667.438714357268</v>
      </c>
      <c r="P222" s="2">
        <f t="shared" si="90"/>
        <v>93.192133092479793</v>
      </c>
      <c r="Q222" s="1">
        <f t="shared" si="92"/>
        <v>1.7446437058338491</v>
      </c>
      <c r="R222">
        <f t="shared" si="104"/>
        <v>4.8341349595486074</v>
      </c>
      <c r="S222" s="1">
        <f t="shared" si="105"/>
        <v>1.7445770573537034</v>
      </c>
      <c r="T222" s="1">
        <f t="shared" si="106"/>
        <v>4.8338031368394985</v>
      </c>
      <c r="U222" s="2">
        <f t="shared" si="93"/>
        <v>0.99915440535714239</v>
      </c>
      <c r="V222" s="16">
        <f t="shared" si="94"/>
        <v>1.5033429552346542E-14</v>
      </c>
      <c r="W222" s="1">
        <f t="shared" si="95"/>
        <v>5.4953492294642836E-15</v>
      </c>
      <c r="X222">
        <f t="shared" si="96"/>
        <v>1.3930950140056755E-14</v>
      </c>
      <c r="Y222">
        <f t="shared" si="97"/>
        <v>1.285768476294637E-14</v>
      </c>
      <c r="Z222">
        <f t="shared" si="98"/>
        <v>1.8201723005455863E-13</v>
      </c>
      <c r="AA222">
        <f t="shared" si="107"/>
        <v>1.8370047994836953E-13</v>
      </c>
      <c r="AB222" s="1">
        <f t="shared" si="119"/>
        <v>3.4623417298015138E-12</v>
      </c>
      <c r="AC222" s="1">
        <f>SUM($AB$3:AB222)</f>
        <v>1.6700683488902138E-10</v>
      </c>
      <c r="AD222" s="1">
        <f t="shared" si="108"/>
        <v>2.7834472481503564E-10</v>
      </c>
      <c r="AE222" s="2">
        <f t="shared" si="109"/>
        <v>5.5541700502142302</v>
      </c>
      <c r="AF222" s="1">
        <f t="shared" si="99"/>
        <v>8.3336410609621665E-5</v>
      </c>
      <c r="AG222" s="19">
        <f t="shared" si="100"/>
        <v>2.4739583422593527E-8</v>
      </c>
      <c r="AH222" s="19">
        <f t="shared" si="110"/>
        <v>10.917340895547053</v>
      </c>
      <c r="AI222" s="19">
        <f t="shared" si="111"/>
        <v>0.99999989082660301</v>
      </c>
      <c r="AJ222" s="19">
        <f t="shared" si="101"/>
        <v>2.7790978639743214E-6</v>
      </c>
      <c r="AK222" s="19">
        <f t="shared" si="102"/>
        <v>2.0057040286138176E-6</v>
      </c>
      <c r="AL222" s="19">
        <f t="shared" si="112"/>
        <v>498552.00467860047</v>
      </c>
      <c r="AM222" s="19">
        <f t="shared" si="113"/>
        <v>0.49855200467860045</v>
      </c>
      <c r="AO222" t="str">
        <f t="shared" si="114"/>
        <v>2085.51495872958-45619.7937970624i</v>
      </c>
      <c r="AP222">
        <f t="shared" si="115"/>
        <v>-87.382538169691699</v>
      </c>
      <c r="AQ222" t="str">
        <f t="shared" si="116"/>
        <v>1.0619510450974+1.38421155829671i</v>
      </c>
      <c r="AR222">
        <f t="shared" si="117"/>
        <v>52.504998310030018</v>
      </c>
      <c r="AS222">
        <f t="shared" si="118"/>
        <v>40.112463520278283</v>
      </c>
    </row>
    <row r="223" spans="13:45" x14ac:dyDescent="0.25">
      <c r="M223">
        <v>220</v>
      </c>
      <c r="N223" s="1">
        <f t="shared" si="103"/>
        <v>9120.1083935590923</v>
      </c>
      <c r="O223" s="2">
        <f t="shared" si="91"/>
        <v>43817.004392596624</v>
      </c>
      <c r="P223" s="2">
        <f t="shared" si="90"/>
        <v>92.832853662469219</v>
      </c>
      <c r="Q223" s="1">
        <f t="shared" si="92"/>
        <v>1.7942210650442567</v>
      </c>
      <c r="R223">
        <f t="shared" si="104"/>
        <v>5.0775190240400931</v>
      </c>
      <c r="S223" s="1">
        <f t="shared" si="105"/>
        <v>1.7941475981913966</v>
      </c>
      <c r="T223" s="1">
        <f t="shared" si="106"/>
        <v>5.0771633610433531</v>
      </c>
      <c r="U223" s="2">
        <f t="shared" si="93"/>
        <v>0.99908142497883168</v>
      </c>
      <c r="V223" s="16">
        <f t="shared" si="94"/>
        <v>1.5460590525497006E-14</v>
      </c>
      <c r="W223" s="1">
        <f t="shared" si="95"/>
        <v>5.4949478373835743E-15</v>
      </c>
      <c r="X223">
        <f t="shared" si="96"/>
        <v>1.3929932593613485E-14</v>
      </c>
      <c r="Y223">
        <f t="shared" si="97"/>
        <v>1.285674561010556E-14</v>
      </c>
      <c r="Z223">
        <f t="shared" si="98"/>
        <v>1.8200393512612993E-13</v>
      </c>
      <c r="AA223">
        <f t="shared" si="107"/>
        <v>1.8372260514774646E-13</v>
      </c>
      <c r="AB223" s="1">
        <f t="shared" si="119"/>
        <v>3.5352671203725664E-12</v>
      </c>
      <c r="AC223" s="1">
        <f>SUM($AB$3:AB223)</f>
        <v>1.7054210200939395E-10</v>
      </c>
      <c r="AD223" s="1">
        <f t="shared" si="108"/>
        <v>2.8423683668232325E-10</v>
      </c>
      <c r="AE223" s="2">
        <f t="shared" si="109"/>
        <v>5.4631963882528698</v>
      </c>
      <c r="AF223" s="1">
        <f t="shared" si="99"/>
        <v>8.5100508902687577E-5</v>
      </c>
      <c r="AG223" s="19">
        <f t="shared" si="100"/>
        <v>2.5786498995623087E-8</v>
      </c>
      <c r="AH223" s="19">
        <f t="shared" si="110"/>
        <v>11.377548834308854</v>
      </c>
      <c r="AI223" s="19">
        <f t="shared" si="111"/>
        <v>0.99999988622452463</v>
      </c>
      <c r="AJ223" s="19">
        <f t="shared" si="101"/>
        <v>2.896700649517969E-6</v>
      </c>
      <c r="AK223" s="19">
        <f t="shared" si="102"/>
        <v>2.0058505402345204E-6</v>
      </c>
      <c r="AL223" s="19">
        <f t="shared" si="112"/>
        <v>498513.82381132874</v>
      </c>
      <c r="AM223" s="19">
        <f t="shared" si="113"/>
        <v>0.49851382381132875</v>
      </c>
      <c r="AO223" t="str">
        <f t="shared" si="114"/>
        <v>1919.92987394083-43774.9213959315i</v>
      </c>
      <c r="AP223">
        <f t="shared" si="115"/>
        <v>-87.488666542470369</v>
      </c>
      <c r="AQ223" t="str">
        <f t="shared" si="116"/>
        <v>1.06686485595383+1.44257707224923i</v>
      </c>
      <c r="AR223">
        <f t="shared" si="117"/>
        <v>53.515043251961821</v>
      </c>
      <c r="AS223">
        <f t="shared" si="118"/>
        <v>38.99629020556781</v>
      </c>
    </row>
    <row r="224" spans="13:45" x14ac:dyDescent="0.25">
      <c r="M224">
        <v>221</v>
      </c>
      <c r="N224" s="1">
        <f t="shared" si="103"/>
        <v>9506.0479365628107</v>
      </c>
      <c r="O224" s="2">
        <f t="shared" si="91"/>
        <v>42041.272315892435</v>
      </c>
      <c r="P224" s="2">
        <f t="shared" si="90"/>
        <v>92.473517016491385</v>
      </c>
      <c r="Q224" s="1">
        <f t="shared" si="92"/>
        <v>1.8465594710619111</v>
      </c>
      <c r="R224">
        <f t="shared" si="104"/>
        <v>5.3272659856170543</v>
      </c>
      <c r="S224" s="1">
        <f t="shared" si="105"/>
        <v>1.8464783690416191</v>
      </c>
      <c r="T224" s="1">
        <f t="shared" si="106"/>
        <v>5.3268844876588446</v>
      </c>
      <c r="U224" s="2">
        <f t="shared" si="93"/>
        <v>0.99900215534779924</v>
      </c>
      <c r="V224" s="16">
        <f t="shared" si="94"/>
        <v>1.5911537047853631E-14</v>
      </c>
      <c r="W224" s="1">
        <f t="shared" si="95"/>
        <v>5.4945118544128957E-15</v>
      </c>
      <c r="X224">
        <f t="shared" si="96"/>
        <v>1.392882735775443E-14</v>
      </c>
      <c r="Y224">
        <f t="shared" si="97"/>
        <v>1.2855725523598785E-14</v>
      </c>
      <c r="Z224">
        <f t="shared" si="98"/>
        <v>1.81989494476526E-13</v>
      </c>
      <c r="AA224">
        <f t="shared" si="107"/>
        <v>1.8374663175651746E-13</v>
      </c>
      <c r="AB224" s="1">
        <f t="shared" si="119"/>
        <v>3.6097657996376625E-12</v>
      </c>
      <c r="AC224" s="1">
        <f>SUM($AB$3:AB224)</f>
        <v>1.7415186780903161E-10</v>
      </c>
      <c r="AD224" s="1">
        <f t="shared" si="108"/>
        <v>2.9025311301505271E-10</v>
      </c>
      <c r="AE224" s="2">
        <f t="shared" si="109"/>
        <v>5.3722311368065681</v>
      </c>
      <c r="AF224" s="1">
        <f t="shared" si="99"/>
        <v>8.6901782036706768E-5</v>
      </c>
      <c r="AG224" s="19">
        <f t="shared" si="100"/>
        <v>2.6877717344563073E-8</v>
      </c>
      <c r="AH224" s="19">
        <f t="shared" si="110"/>
        <v>11.857159215935248</v>
      </c>
      <c r="AI224" s="19">
        <f t="shared" si="111"/>
        <v>0.99999988142842189</v>
      </c>
      <c r="AJ224" s="19">
        <f t="shared" si="101"/>
        <v>3.0192801432126037E-6</v>
      </c>
      <c r="AK224" s="19">
        <f t="shared" si="102"/>
        <v>2.0060097020855539E-6</v>
      </c>
      <c r="AL224" s="19">
        <f t="shared" si="112"/>
        <v>498472.37299635907</v>
      </c>
      <c r="AM224" s="19">
        <f t="shared" si="113"/>
        <v>0.49847237299635905</v>
      </c>
      <c r="AO224" t="str">
        <f t="shared" si="114"/>
        <v>1767.46857793902-42004.1025706421i</v>
      </c>
      <c r="AP224">
        <f t="shared" si="115"/>
        <v>-87.590502389948639</v>
      </c>
      <c r="AQ224" t="str">
        <f t="shared" si="116"/>
        <v>1.07220171915578+1.50338463262328i</v>
      </c>
      <c r="AR224">
        <f t="shared" si="117"/>
        <v>54.503842598882443</v>
      </c>
      <c r="AS224">
        <f t="shared" si="118"/>
        <v>37.905655011168918</v>
      </c>
    </row>
    <row r="225" spans="13:45" x14ac:dyDescent="0.25">
      <c r="M225">
        <v>222</v>
      </c>
      <c r="N225" s="1">
        <f t="shared" si="103"/>
        <v>9908.3194489276739</v>
      </c>
      <c r="O225" s="2">
        <f t="shared" si="91"/>
        <v>40337.259076731585</v>
      </c>
      <c r="P225" s="2">
        <f t="shared" si="90"/>
        <v>92.114127689982752</v>
      </c>
      <c r="Q225" s="1">
        <f t="shared" si="92"/>
        <v>1.9017714464897784</v>
      </c>
      <c r="R225">
        <f t="shared" si="104"/>
        <v>5.5831664508445282</v>
      </c>
      <c r="S225" s="1">
        <f t="shared" si="105"/>
        <v>1.9016817883372874</v>
      </c>
      <c r="T225" s="1">
        <f t="shared" si="106"/>
        <v>5.5827569488631692</v>
      </c>
      <c r="U225" s="2">
        <f t="shared" si="93"/>
        <v>0.99891605617071932</v>
      </c>
      <c r="V225" s="16">
        <f t="shared" si="94"/>
        <v>1.6387237855411495E-14</v>
      </c>
      <c r="W225" s="1">
        <f t="shared" si="95"/>
        <v>5.4940383089389568E-15</v>
      </c>
      <c r="X225">
        <f t="shared" si="96"/>
        <v>1.39276268993102E-14</v>
      </c>
      <c r="Y225">
        <f t="shared" si="97"/>
        <v>1.2854617550625531E-14</v>
      </c>
      <c r="Z225">
        <f t="shared" si="98"/>
        <v>1.8197380967982389E-13</v>
      </c>
      <c r="AA225">
        <f t="shared" si="107"/>
        <v>1.837727221713765E-13</v>
      </c>
      <c r="AB225" s="1">
        <f t="shared" si="119"/>
        <v>3.6858757196049047E-12</v>
      </c>
      <c r="AC225" s="1">
        <f>SUM($AB$3:AB225)</f>
        <v>1.7783774352863652E-10</v>
      </c>
      <c r="AD225" s="1">
        <f t="shared" si="108"/>
        <v>2.9639623921439424E-10</v>
      </c>
      <c r="AE225" s="2">
        <f t="shared" si="109"/>
        <v>5.2812731114749365</v>
      </c>
      <c r="AF225" s="1">
        <f t="shared" si="99"/>
        <v>8.8741034020789627E-5</v>
      </c>
      <c r="AG225" s="19">
        <f t="shared" si="100"/>
        <v>2.8015113249002305E-8</v>
      </c>
      <c r="AH225" s="19">
        <f t="shared" si="110"/>
        <v>12.356976996042183</v>
      </c>
      <c r="AI225" s="19">
        <f t="shared" si="111"/>
        <v>0.99999987643024524</v>
      </c>
      <c r="AJ225" s="19">
        <f t="shared" si="101"/>
        <v>3.1470469440946959E-6</v>
      </c>
      <c r="AK225" s="19">
        <f t="shared" si="102"/>
        <v>2.0061826052874752E-6</v>
      </c>
      <c r="AL225" s="19">
        <f t="shared" si="112"/>
        <v>498427.37220418727</v>
      </c>
      <c r="AM225" s="19">
        <f t="shared" si="113"/>
        <v>0.49842737220418726</v>
      </c>
      <c r="AO225" t="str">
        <f t="shared" si="114"/>
        <v>1627.09446982337-40304.4294514838i</v>
      </c>
      <c r="AP225">
        <f t="shared" si="115"/>
        <v>-87.688218093929109</v>
      </c>
      <c r="AQ225" t="str">
        <f t="shared" si="116"/>
        <v>1.07799790483243+1.56673391227123i</v>
      </c>
      <c r="AR225">
        <f t="shared" si="117"/>
        <v>55.469919258525536</v>
      </c>
      <c r="AS225">
        <f t="shared" si="118"/>
        <v>36.841862647545355</v>
      </c>
    </row>
    <row r="226" spans="13:45" x14ac:dyDescent="0.25">
      <c r="M226">
        <v>223</v>
      </c>
      <c r="N226" s="1">
        <f t="shared" si="103"/>
        <v>10327.614057613975</v>
      </c>
      <c r="O226" s="2">
        <f t="shared" si="91"/>
        <v>38702.096636381204</v>
      </c>
      <c r="P226" s="2">
        <f t="shared" si="90"/>
        <v>91.754689860040415</v>
      </c>
      <c r="Q226" s="1">
        <f t="shared" si="92"/>
        <v>1.9599725937217913</v>
      </c>
      <c r="R226">
        <f t="shared" si="104"/>
        <v>5.8449999732661464</v>
      </c>
      <c r="S226" s="1">
        <f t="shared" si="105"/>
        <v>1.9598733407518261</v>
      </c>
      <c r="T226" s="1">
        <f t="shared" si="106"/>
        <v>5.84456010886435</v>
      </c>
      <c r="U226" s="2">
        <f t="shared" si="93"/>
        <v>0.99882254104440038</v>
      </c>
      <c r="V226" s="16">
        <f t="shared" si="94"/>
        <v>1.6888688106679062E-14</v>
      </c>
      <c r="W226" s="1">
        <f t="shared" si="95"/>
        <v>5.4935239757442022E-15</v>
      </c>
      <c r="X226">
        <f t="shared" si="96"/>
        <v>1.3926323042213534E-14</v>
      </c>
      <c r="Y226">
        <f t="shared" si="97"/>
        <v>1.285341414501742E-14</v>
      </c>
      <c r="Z226">
        <f t="shared" si="98"/>
        <v>1.8195677391020759E-13</v>
      </c>
      <c r="AA226">
        <f t="shared" si="107"/>
        <v>1.8380105247823413E-13</v>
      </c>
      <c r="AB226" s="1">
        <f t="shared" si="119"/>
        <v>3.7636361649398154E-12</v>
      </c>
      <c r="AC226" s="1">
        <f>SUM($AB$3:AB226)</f>
        <v>1.8160137969357634E-10</v>
      </c>
      <c r="AD226" s="1">
        <f t="shared" si="108"/>
        <v>3.026689661559606E-10</v>
      </c>
      <c r="AE226" s="2">
        <f t="shared" si="109"/>
        <v>5.1903210668849598</v>
      </c>
      <c r="AF226" s="1">
        <f t="shared" si="99"/>
        <v>9.0619088467094592E-5</v>
      </c>
      <c r="AG226" s="19">
        <f t="shared" si="100"/>
        <v>2.9200640824382617E-8</v>
      </c>
      <c r="AH226" s="19">
        <f t="shared" si="110"/>
        <v>12.877839342939005</v>
      </c>
      <c r="AI226" s="19">
        <f t="shared" si="111"/>
        <v>0.99999987122162315</v>
      </c>
      <c r="AJ226" s="19">
        <f t="shared" si="101"/>
        <v>3.2802205633104233E-6</v>
      </c>
      <c r="AK226" s="19">
        <f t="shared" si="102"/>
        <v>2.0063704348688505E-6</v>
      </c>
      <c r="AL226" s="19">
        <f t="shared" si="112"/>
        <v>498378.51754725236</v>
      </c>
      <c r="AM226" s="19">
        <f t="shared" si="113"/>
        <v>0.49837851754725238</v>
      </c>
      <c r="AO226" t="str">
        <f t="shared" si="114"/>
        <v>1497.85228405179-38673.1007625061i</v>
      </c>
      <c r="AP226">
        <f t="shared" si="115"/>
        <v>-87.781979258017401</v>
      </c>
      <c r="AQ226" t="str">
        <f t="shared" si="116"/>
        <v>1.08429276530755+1.63272832009561i</v>
      </c>
      <c r="AR226">
        <f t="shared" si="117"/>
        <v>56.411914741549879</v>
      </c>
      <c r="AS226">
        <f t="shared" si="118"/>
        <v>35.80610600043272</v>
      </c>
    </row>
    <row r="227" spans="13:45" x14ac:dyDescent="0.25">
      <c r="M227">
        <v>224</v>
      </c>
      <c r="N227" s="1">
        <f t="shared" si="103"/>
        <v>10764.652136298351</v>
      </c>
      <c r="O227" s="2">
        <f t="shared" si="91"/>
        <v>37133.02830894693</v>
      </c>
      <c r="P227" s="2">
        <f t="shared" si="90"/>
        <v>91.395207373553816</v>
      </c>
      <c r="Q227" s="1">
        <f t="shared" si="92"/>
        <v>2.0212817667191034</v>
      </c>
      <c r="R227">
        <f t="shared" si="104"/>
        <v>6.1125371678985863</v>
      </c>
      <c r="S227" s="1">
        <f t="shared" si="105"/>
        <v>2.0211717472085469</v>
      </c>
      <c r="T227" s="1">
        <f t="shared" si="106"/>
        <v>6.1120643771423424</v>
      </c>
      <c r="U227" s="2">
        <f t="shared" si="93"/>
        <v>0.99872097357557532</v>
      </c>
      <c r="V227" s="16">
        <f t="shared" si="94"/>
        <v>1.741691084768888E-14</v>
      </c>
      <c r="W227" s="1">
        <f t="shared" si="95"/>
        <v>5.4929653546656648E-15</v>
      </c>
      <c r="X227">
        <f t="shared" si="96"/>
        <v>1.3924906913398541E-14</v>
      </c>
      <c r="Y227">
        <f t="shared" si="97"/>
        <v>1.2852107117305465E-14</v>
      </c>
      <c r="Z227">
        <f t="shared" si="98"/>
        <v>1.8193827123510543E-13</v>
      </c>
      <c r="AA227">
        <f t="shared" si="107"/>
        <v>1.8383181357366902E-13</v>
      </c>
      <c r="AB227" s="1">
        <f t="shared" si="119"/>
        <v>3.8430878378155879E-12</v>
      </c>
      <c r="AC227" s="1">
        <f>SUM($AB$3:AB227)</f>
        <v>1.8544446753139192E-10</v>
      </c>
      <c r="AD227" s="1">
        <f t="shared" si="108"/>
        <v>3.0907411255231986E-10</v>
      </c>
      <c r="AE227" s="2">
        <f t="shared" si="109"/>
        <v>5.0993736907613672</v>
      </c>
      <c r="AF227" s="1">
        <f t="shared" si="99"/>
        <v>9.2536789298164571E-5</v>
      </c>
      <c r="AG227" s="19">
        <f t="shared" si="100"/>
        <v>3.0436336879287826E-8</v>
      </c>
      <c r="AH227" s="19">
        <f t="shared" si="110"/>
        <v>13.420616748065259</v>
      </c>
      <c r="AI227" s="19">
        <f t="shared" si="111"/>
        <v>0.99999986579385058</v>
      </c>
      <c r="AJ227" s="19">
        <f t="shared" si="101"/>
        <v>3.4190298012491664E-6</v>
      </c>
      <c r="AK227" s="19">
        <f t="shared" si="102"/>
        <v>2.0065744778117613E-6</v>
      </c>
      <c r="AL227" s="19">
        <f t="shared" si="112"/>
        <v>498325.47927453724</v>
      </c>
      <c r="AM227" s="19">
        <f t="shared" si="113"/>
        <v>0.49832547927453724</v>
      </c>
      <c r="AO227" t="str">
        <f t="shared" si="114"/>
        <v>1378.86179139306-37107.4188209486i</v>
      </c>
      <c r="AP227">
        <f t="shared" si="115"/>
        <v>-87.871944957196817</v>
      </c>
      <c r="AQ227" t="str">
        <f t="shared" si="116"/>
        <v>1.0911289920904+1.70147509623i</v>
      </c>
      <c r="AR227">
        <f t="shared" si="117"/>
        <v>57.328591171535642</v>
      </c>
      <c r="AS227">
        <f t="shared" si="118"/>
        <v>34.799463871267541</v>
      </c>
    </row>
    <row r="228" spans="13:45" x14ac:dyDescent="0.25">
      <c r="M228">
        <v>225</v>
      </c>
      <c r="N228" s="1">
        <f t="shared" si="103"/>
        <v>11220.184543019639</v>
      </c>
      <c r="O228" s="2">
        <f t="shared" si="91"/>
        <v>35627.404831311629</v>
      </c>
      <c r="P228" s="2">
        <f t="shared" si="90"/>
        <v>91.035683773156236</v>
      </c>
      <c r="Q228" s="1">
        <f t="shared" si="92"/>
        <v>2.0858212546513091</v>
      </c>
      <c r="R228">
        <f t="shared" si="104"/>
        <v>6.3855417726568877</v>
      </c>
      <c r="S228" s="1">
        <f t="shared" si="105"/>
        <v>2.0856991465260823</v>
      </c>
      <c r="T228" s="1">
        <f t="shared" si="106"/>
        <v>6.3850332685155031</v>
      </c>
      <c r="U228" s="2">
        <f t="shared" si="93"/>
        <v>0.99861066318407665</v>
      </c>
      <c r="V228" s="16">
        <f t="shared" si="94"/>
        <v>1.7972958577278867E-14</v>
      </c>
      <c r="W228" s="1">
        <f t="shared" si="95"/>
        <v>5.492358647512422E-15</v>
      </c>
      <c r="X228">
        <f t="shared" si="96"/>
        <v>1.3923368884285463E-14</v>
      </c>
      <c r="Y228">
        <f t="shared" si="97"/>
        <v>1.2850687580712961E-14</v>
      </c>
      <c r="Z228">
        <f t="shared" si="98"/>
        <v>1.8191817585064919E-13</v>
      </c>
      <c r="AA228">
        <f t="shared" si="107"/>
        <v>1.8386521237239574E-13</v>
      </c>
      <c r="AB228" s="1">
        <f t="shared" si="119"/>
        <v>3.9242729503962049E-12</v>
      </c>
      <c r="AC228" s="1">
        <f>SUM($AB$3:AB228)</f>
        <v>1.8936874048178813E-10</v>
      </c>
      <c r="AD228" s="1">
        <f t="shared" si="108"/>
        <v>3.156145674696469E-10</v>
      </c>
      <c r="AE228" s="2">
        <f t="shared" si="109"/>
        <v>5.008429597538834</v>
      </c>
      <c r="AF228" s="1">
        <f t="shared" si="99"/>
        <v>9.4495001500412271E-5</v>
      </c>
      <c r="AG228" s="19">
        <f t="shared" si="100"/>
        <v>3.1724324414805776E-8</v>
      </c>
      <c r="AH228" s="19">
        <f t="shared" si="110"/>
        <v>13.986214150980981</v>
      </c>
      <c r="AI228" s="19">
        <f t="shared" si="111"/>
        <v>0.99999986013787812</v>
      </c>
      <c r="AJ228" s="19">
        <f t="shared" si="101"/>
        <v>3.5637131406365216E-6</v>
      </c>
      <c r="AK228" s="19">
        <f t="shared" si="102"/>
        <v>2.0067961317799992E-6</v>
      </c>
      <c r="AL228" s="19">
        <f t="shared" si="112"/>
        <v>498267.89960272831</v>
      </c>
      <c r="AM228" s="19">
        <f t="shared" si="113"/>
        <v>0.49826789960272833</v>
      </c>
      <c r="AO228" t="str">
        <f t="shared" si="114"/>
        <v>1269.31197501417-35604.7865058092i</v>
      </c>
      <c r="AP228">
        <f t="shared" si="115"/>
        <v>-87.958267980237167</v>
      </c>
      <c r="AQ228" t="str">
        <f t="shared" si="116"/>
        <v>1.09855289340446+1.77308540311736i</v>
      </c>
      <c r="AR228">
        <f t="shared" si="117"/>
        <v>58.218831548335032</v>
      </c>
      <c r="AS228">
        <f t="shared" si="118"/>
        <v>33.822900471427801</v>
      </c>
    </row>
    <row r="229" spans="13:45" x14ac:dyDescent="0.25">
      <c r="M229">
        <v>226</v>
      </c>
      <c r="N229" s="1">
        <f t="shared" si="103"/>
        <v>11694.993910198717</v>
      </c>
      <c r="O229" s="2">
        <f t="shared" si="91"/>
        <v>34182.680524311632</v>
      </c>
      <c r="P229" s="2">
        <f t="shared" si="90"/>
        <v>90.676122321159269</v>
      </c>
      <c r="Q229" s="1">
        <f t="shared" si="92"/>
        <v>2.1537169754850161</v>
      </c>
      <c r="R229">
        <f t="shared" si="104"/>
        <v>6.6637726230547409</v>
      </c>
      <c r="S229" s="1">
        <f t="shared" si="105"/>
        <v>2.153581286753055</v>
      </c>
      <c r="T229" s="1">
        <f t="shared" si="106"/>
        <v>6.6632253763680351</v>
      </c>
      <c r="U229" s="2">
        <f t="shared" si="93"/>
        <v>0.99849086056533209</v>
      </c>
      <c r="V229" s="16">
        <f t="shared" si="94"/>
        <v>1.8557914895868008E-14</v>
      </c>
      <c r="W229" s="1">
        <f t="shared" si="95"/>
        <v>5.4916997331093265E-15</v>
      </c>
      <c r="X229">
        <f t="shared" si="96"/>
        <v>1.3921698507515438E-14</v>
      </c>
      <c r="Y229">
        <f t="shared" si="97"/>
        <v>1.2849145892764297E-14</v>
      </c>
      <c r="Z229">
        <f t="shared" si="98"/>
        <v>1.8189635125507091E-13</v>
      </c>
      <c r="AA229">
        <f t="shared" si="107"/>
        <v>1.8390147310627164E-13</v>
      </c>
      <c r="AB229" s="1">
        <f t="shared" si="119"/>
        <v>4.0072353256792134E-12</v>
      </c>
      <c r="AC229" s="1">
        <f>SUM($AB$3:AB229)</f>
        <v>1.9337597580746734E-10</v>
      </c>
      <c r="AD229" s="1">
        <f t="shared" si="108"/>
        <v>3.2229329301244559E-10</v>
      </c>
      <c r="AE229" s="2">
        <f t="shared" si="109"/>
        <v>4.9174873214820822</v>
      </c>
      <c r="AF229" s="1">
        <f t="shared" si="99"/>
        <v>9.6494611927926206E-5</v>
      </c>
      <c r="AG229" s="19">
        <f t="shared" si="100"/>
        <v>3.3066816271972792E-8</v>
      </c>
      <c r="AH229" s="19">
        <f t="shared" si="110"/>
        <v>14.575572075358629</v>
      </c>
      <c r="AI229" s="19">
        <f t="shared" si="111"/>
        <v>0.99999985424430049</v>
      </c>
      <c r="AJ229" s="19">
        <f t="shared" si="101"/>
        <v>3.7145191562621645E-6</v>
      </c>
      <c r="AK229" s="19">
        <f t="shared" si="102"/>
        <v>2.0070369145867019E-6</v>
      </c>
      <c r="AL229" s="19">
        <f t="shared" si="112"/>
        <v>498205.39037154976</v>
      </c>
      <c r="AM229" s="19">
        <f t="shared" si="113"/>
        <v>0.49820539037154976</v>
      </c>
      <c r="AO229" t="str">
        <f t="shared" si="114"/>
        <v>1168.45564782716-34162.7042141897i</v>
      </c>
      <c r="AP229">
        <f t="shared" si="115"/>
        <v>-88.041095064886719</v>
      </c>
      <c r="AQ229" t="str">
        <f t="shared" si="116"/>
        <v>1.10661469373305+1.84767441128204i</v>
      </c>
      <c r="AR229">
        <f t="shared" si="117"/>
        <v>59.081638405111732</v>
      </c>
      <c r="AS229">
        <f t="shared" si="118"/>
        <v>32.877266530001549</v>
      </c>
    </row>
    <row r="230" spans="13:45" x14ac:dyDescent="0.25">
      <c r="M230">
        <v>227</v>
      </c>
      <c r="N230" s="1">
        <f t="shared" si="103"/>
        <v>12189.895989248675</v>
      </c>
      <c r="O230" s="2">
        <f t="shared" si="91"/>
        <v>32796.409549298805</v>
      </c>
      <c r="P230" s="2">
        <f t="shared" si="90"/>
        <v>90.316526021624824</v>
      </c>
      <c r="Q230" s="1">
        <f t="shared" si="92"/>
        <v>2.225098677477102</v>
      </c>
      <c r="R230">
        <f t="shared" si="104"/>
        <v>6.9469855120335913</v>
      </c>
      <c r="S230" s="1">
        <f t="shared" si="105"/>
        <v>2.2249477241164621</v>
      </c>
      <c r="T230" s="1">
        <f t="shared" si="106"/>
        <v>6.9463962308831544</v>
      </c>
      <c r="U230" s="2">
        <f t="shared" si="93"/>
        <v>0.99836075278666303</v>
      </c>
      <c r="V230" s="16">
        <f t="shared" si="94"/>
        <v>1.9172896219841257E-14</v>
      </c>
      <c r="W230" s="1">
        <f t="shared" si="95"/>
        <v>5.4909841403266468E-15</v>
      </c>
      <c r="X230">
        <f t="shared" si="96"/>
        <v>1.3919884448579447E-14</v>
      </c>
      <c r="Y230">
        <f t="shared" si="97"/>
        <v>1.2847471592181359E-14</v>
      </c>
      <c r="Z230">
        <f t="shared" si="98"/>
        <v>1.8187264935538962E-13</v>
      </c>
      <c r="AA230">
        <f t="shared" si="107"/>
        <v>1.8394083872051996E-13</v>
      </c>
      <c r="AB230" s="1">
        <f t="shared" si="119"/>
        <v>4.0920205074879738E-12</v>
      </c>
      <c r="AC230" s="1">
        <f>SUM($AB$3:AB230)</f>
        <v>1.9746799631495532E-10</v>
      </c>
      <c r="AD230" s="1">
        <f t="shared" si="108"/>
        <v>3.2911332719159222E-10</v>
      </c>
      <c r="AE230" s="2">
        <f t="shared" si="109"/>
        <v>4.8265453092781607</v>
      </c>
      <c r="AF230" s="1">
        <f t="shared" si="99"/>
        <v>9.8536530161162712E-5</v>
      </c>
      <c r="AG230" s="19">
        <f t="shared" si="100"/>
        <v>3.4466118933569595E-8</v>
      </c>
      <c r="AH230" s="19">
        <f t="shared" si="110"/>
        <v>15.189667771749821</v>
      </c>
      <c r="AI230" s="19">
        <f t="shared" si="111"/>
        <v>0.9999998481033453</v>
      </c>
      <c r="AJ230" s="19">
        <f t="shared" si="101"/>
        <v>3.871706942046451E-6</v>
      </c>
      <c r="AK230" s="19">
        <f t="shared" si="102"/>
        <v>2.0072984744626638E-6</v>
      </c>
      <c r="AL230" s="19">
        <f t="shared" si="112"/>
        <v>498137.53051012685</v>
      </c>
      <c r="AM230" s="19">
        <f t="shared" si="113"/>
        <v>0.49813753051012682</v>
      </c>
      <c r="AO230" t="str">
        <f t="shared" si="114"/>
        <v>1075.60447932534-32778.7668213646i</v>
      </c>
      <c r="AP230">
        <f t="shared" si="115"/>
        <v>-88.120567125837894</v>
      </c>
      <c r="AQ230" t="str">
        <f t="shared" si="116"/>
        <v>1.11536885693684+1.92536137841335i</v>
      </c>
      <c r="AR230">
        <f t="shared" si="117"/>
        <v>59.916131024793884</v>
      </c>
      <c r="AS230">
        <f t="shared" si="118"/>
        <v>31.963301849368221</v>
      </c>
    </row>
    <row r="231" spans="13:45" x14ac:dyDescent="0.25">
      <c r="M231">
        <v>228</v>
      </c>
      <c r="N231" s="1">
        <f t="shared" si="103"/>
        <v>12705.741052085406</v>
      </c>
      <c r="O231" s="2">
        <f t="shared" si="91"/>
        <v>31466.242263165714</v>
      </c>
      <c r="P231" s="2">
        <f t="shared" si="90"/>
        <v>89.956897640715454</v>
      </c>
      <c r="Q231" s="1">
        <f t="shared" si="92"/>
        <v>2.3001001464431692</v>
      </c>
      <c r="R231">
        <f t="shared" si="104"/>
        <v>7.234934912532661</v>
      </c>
      <c r="S231" s="1">
        <f t="shared" si="105"/>
        <v>2.2999320274174262</v>
      </c>
      <c r="T231" s="1">
        <f t="shared" si="106"/>
        <v>7.2343000198844711</v>
      </c>
      <c r="U231" s="2">
        <f t="shared" si="93"/>
        <v>0.99821945799031508</v>
      </c>
      <c r="V231" s="16">
        <f t="shared" si="94"/>
        <v>1.9819053542875617E-14</v>
      </c>
      <c r="W231" s="1">
        <f t="shared" si="95"/>
        <v>5.4902070189467329E-15</v>
      </c>
      <c r="X231">
        <f t="shared" si="96"/>
        <v>1.3917914411964065E-14</v>
      </c>
      <c r="Y231">
        <f t="shared" si="97"/>
        <v>1.2845653330719121E-14</v>
      </c>
      <c r="Z231">
        <f t="shared" si="98"/>
        <v>1.818469095024555E-13</v>
      </c>
      <c r="AA231">
        <f t="shared" si="107"/>
        <v>1.8398357237294931E-13</v>
      </c>
      <c r="AB231" s="1">
        <f t="shared" si="119"/>
        <v>4.1786758804693733E-12</v>
      </c>
      <c r="AC231" s="1">
        <f>SUM($AB$3:AB231)</f>
        <v>2.0164667219542469E-10</v>
      </c>
      <c r="AD231" s="1">
        <f t="shared" si="108"/>
        <v>3.3607778699237452E-10</v>
      </c>
      <c r="AE231" s="2">
        <f t="shared" si="109"/>
        <v>4.7356019120633102</v>
      </c>
      <c r="AF231" s="1">
        <f t="shared" si="99"/>
        <v>1.0062168942551692E-4</v>
      </c>
      <c r="AG231" s="19">
        <f t="shared" si="100"/>
        <v>3.5924636486799214E-8</v>
      </c>
      <c r="AH231" s="19">
        <f t="shared" si="110"/>
        <v>15.829516362142503</v>
      </c>
      <c r="AI231" s="19">
        <f t="shared" si="111"/>
        <v>0.99999984170486145</v>
      </c>
      <c r="AJ231" s="19">
        <f t="shared" si="101"/>
        <v>4.0355465561795842E-6</v>
      </c>
      <c r="AK231" s="19">
        <f t="shared" si="102"/>
        <v>2.0075826011913985E-6</v>
      </c>
      <c r="AL231" s="19">
        <f t="shared" si="112"/>
        <v>498063.8633004544</v>
      </c>
      <c r="AM231" s="19">
        <f t="shared" si="113"/>
        <v>0.49806386330045438</v>
      </c>
      <c r="AO231" t="str">
        <f t="shared" si="114"/>
        <v>990.124402164235-31450.6606581241i</v>
      </c>
      <c r="AP231">
        <f t="shared" si="115"/>
        <v>-88.196819475492106</v>
      </c>
      <c r="AQ231" t="str">
        <f t="shared" si="116"/>
        <v>1.12487443457219+2.00626972018066i</v>
      </c>
      <c r="AR231">
        <f t="shared" si="117"/>
        <v>60.721541398691585</v>
      </c>
      <c r="AS231">
        <f t="shared" si="118"/>
        <v>31.081639125816309</v>
      </c>
    </row>
    <row r="232" spans="13:45" x14ac:dyDescent="0.25">
      <c r="M232">
        <v>229</v>
      </c>
      <c r="N232" s="1">
        <f t="shared" si="103"/>
        <v>13243.415351946638</v>
      </c>
      <c r="O232" s="2">
        <f t="shared" si="91"/>
        <v>30189.921674003745</v>
      </c>
      <c r="P232" s="2">
        <f t="shared" si="90"/>
        <v>89.597239725455609</v>
      </c>
      <c r="Q232" s="1">
        <f t="shared" si="92"/>
        <v>2.378859416610815</v>
      </c>
      <c r="R232">
        <f t="shared" si="104"/>
        <v>7.5273755461324168</v>
      </c>
      <c r="S232" s="1">
        <f t="shared" si="105"/>
        <v>2.3786719856425211</v>
      </c>
      <c r="T232" s="1">
        <f t="shared" si="106"/>
        <v>7.5266911556077716</v>
      </c>
      <c r="U232" s="2">
        <f t="shared" si="93"/>
        <v>0.99806601967463948</v>
      </c>
      <c r="V232" s="16">
        <f t="shared" si="94"/>
        <v>2.0497574224975632E-14</v>
      </c>
      <c r="W232" s="1">
        <f t="shared" si="95"/>
        <v>5.4893631082105171E-15</v>
      </c>
      <c r="X232">
        <f t="shared" si="96"/>
        <v>1.3915775061415451E-14</v>
      </c>
      <c r="Y232">
        <f t="shared" si="97"/>
        <v>1.2843678799572646E-14</v>
      </c>
      <c r="Z232">
        <f t="shared" si="98"/>
        <v>1.8181895744914545E-13</v>
      </c>
      <c r="AA232">
        <f t="shared" si="107"/>
        <v>1.8402995904200717E-13</v>
      </c>
      <c r="AB232" s="1">
        <f t="shared" si="119"/>
        <v>4.26725080102408E-12</v>
      </c>
      <c r="AC232" s="1">
        <f>SUM($AB$3:AB232)</f>
        <v>2.0591392299644877E-10</v>
      </c>
      <c r="AD232" s="1">
        <f t="shared" si="108"/>
        <v>3.4318987166074796E-10</v>
      </c>
      <c r="AE232" s="2">
        <f t="shared" si="109"/>
        <v>4.6446553768450674</v>
      </c>
      <c r="AF232" s="1">
        <f t="shared" si="99"/>
        <v>1.0275104757522794E-4</v>
      </c>
      <c r="AG232" s="19">
        <f t="shared" si="100"/>
        <v>3.7444874753655461E-8</v>
      </c>
      <c r="AH232" s="19">
        <f t="shared" si="110"/>
        <v>16.496171980458168</v>
      </c>
      <c r="AI232" s="19">
        <f t="shared" si="111"/>
        <v>0.99999983503830736</v>
      </c>
      <c r="AJ232" s="19">
        <f t="shared" si="101"/>
        <v>4.2063194850980527E-6</v>
      </c>
      <c r="AK232" s="19">
        <f t="shared" si="102"/>
        <v>2.0078912381821719E-6</v>
      </c>
      <c r="AL232" s="19">
        <f t="shared" si="112"/>
        <v>497983.89342326071</v>
      </c>
      <c r="AM232" s="19">
        <f t="shared" si="113"/>
        <v>0.49798389342326072</v>
      </c>
      <c r="AO232" t="str">
        <f t="shared" si="114"/>
        <v>911.431370682478-30176.1605168553i</v>
      </c>
      <c r="AP232">
        <f t="shared" si="115"/>
        <v>-88.2699820375786</v>
      </c>
      <c r="AQ232" t="str">
        <f t="shared" si="116"/>
        <v>1.1351954411088+2.09052707097606i</v>
      </c>
      <c r="AR232">
        <f t="shared" si="117"/>
        <v>61.497209119110714</v>
      </c>
      <c r="AS232">
        <f t="shared" si="118"/>
        <v>30.232808843310686</v>
      </c>
    </row>
    <row r="233" spans="13:45" x14ac:dyDescent="0.25">
      <c r="M233">
        <v>230</v>
      </c>
      <c r="N233" s="1">
        <f t="shared" si="103"/>
        <v>13803.842646028841</v>
      </c>
      <c r="O233" s="2">
        <f t="shared" si="91"/>
        <v>28965.279998767237</v>
      </c>
      <c r="P233" s="2">
        <f t="shared" si="90"/>
        <v>89.237554621025211</v>
      </c>
      <c r="Q233" s="1">
        <f t="shared" si="92"/>
        <v>2.4615189828260018</v>
      </c>
      <c r="R233">
        <f t="shared" si="104"/>
        <v>7.8240637865735776</v>
      </c>
      <c r="S233" s="1">
        <f t="shared" si="105"/>
        <v>2.4613098165125322</v>
      </c>
      <c r="T233" s="1">
        <f t="shared" si="106"/>
        <v>7.8233256761943846</v>
      </c>
      <c r="U233" s="2">
        <f t="shared" si="93"/>
        <v>0.99789940052330039</v>
      </c>
      <c r="V233" s="16">
        <f t="shared" si="94"/>
        <v>2.1209683789586953E-14</v>
      </c>
      <c r="W233" s="1">
        <f t="shared" si="95"/>
        <v>5.4884467028781528E-15</v>
      </c>
      <c r="X233">
        <f t="shared" si="96"/>
        <v>1.3913451933901587E-14</v>
      </c>
      <c r="Y233">
        <f t="shared" si="97"/>
        <v>1.284153464996784E-14</v>
      </c>
      <c r="Z233">
        <f t="shared" si="98"/>
        <v>1.8178860422622196E-13</v>
      </c>
      <c r="AA233">
        <f t="shared" si="107"/>
        <v>1.8408030724948794E-13</v>
      </c>
      <c r="AB233" s="1">
        <f t="shared" si="119"/>
        <v>4.3577967401670613E-12</v>
      </c>
      <c r="AC233" s="1">
        <f>SUM($AB$3:AB233)</f>
        <v>2.1027171973661584E-10</v>
      </c>
      <c r="AD233" s="1">
        <f t="shared" si="108"/>
        <v>3.504528662276931E-10</v>
      </c>
      <c r="AE233" s="2">
        <f t="shared" si="109"/>
        <v>4.5537038372785972</v>
      </c>
      <c r="AF233" s="1">
        <f t="shared" si="99"/>
        <v>1.0492558814857131E-4</v>
      </c>
      <c r="AG233" s="19">
        <f t="shared" si="100"/>
        <v>3.902944559607714E-8</v>
      </c>
      <c r="AH233" s="19">
        <f t="shared" si="110"/>
        <v>17.190728902166168</v>
      </c>
      <c r="AI233" s="19">
        <f t="shared" si="111"/>
        <v>0.99999982809274057</v>
      </c>
      <c r="AJ233" s="19">
        <f t="shared" si="101"/>
        <v>4.3843191270953879E-6</v>
      </c>
      <c r="AK233" s="19">
        <f t="shared" si="102"/>
        <v>2.0082264955577273E-6</v>
      </c>
      <c r="AL233" s="19">
        <f t="shared" si="112"/>
        <v>497897.08377078763</v>
      </c>
      <c r="AM233" s="19">
        <f t="shared" si="113"/>
        <v>0.49789708377078762</v>
      </c>
      <c r="AO233" t="str">
        <f t="shared" si="114"/>
        <v>838.987445406988-28953.1266959794i</v>
      </c>
      <c r="AP233">
        <f t="shared" si="115"/>
        <v>-88.3401795537075</v>
      </c>
      <c r="AQ233" t="str">
        <f t="shared" si="116"/>
        <v>1.14640125780902+2.17826533253106i</v>
      </c>
      <c r="AR233">
        <f t="shared" si="117"/>
        <v>62.242575399749398</v>
      </c>
      <c r="AS233">
        <f t="shared" si="118"/>
        <v>29.417245046543101</v>
      </c>
    </row>
    <row r="234" spans="13:45" x14ac:dyDescent="0.25">
      <c r="M234">
        <v>231</v>
      </c>
      <c r="N234" s="1">
        <f t="shared" si="103"/>
        <v>14387.98578255845</v>
      </c>
      <c r="O234" s="2">
        <f t="shared" si="91"/>
        <v>27790.235323638397</v>
      </c>
      <c r="P234" s="2">
        <f t="shared" si="90"/>
        <v>88.877844486698876</v>
      </c>
      <c r="Q234" s="1">
        <f t="shared" si="92"/>
        <v>2.5482260118477083</v>
      </c>
      <c r="R234">
        <f t="shared" si="104"/>
        <v>8.1247588919889786</v>
      </c>
      <c r="S234" s="1">
        <f t="shared" si="105"/>
        <v>2.5479923736518124</v>
      </c>
      <c r="T234" s="1">
        <f t="shared" si="106"/>
        <v>8.1239624757317852</v>
      </c>
      <c r="U234" s="2">
        <f t="shared" si="93"/>
        <v>0.99771847575088568</v>
      </c>
      <c r="V234" s="16">
        <f t="shared" si="94"/>
        <v>2.1956647708823232E-14</v>
      </c>
      <c r="W234" s="1">
        <f t="shared" si="95"/>
        <v>5.4874516166298712E-15</v>
      </c>
      <c r="X234">
        <f t="shared" si="96"/>
        <v>1.3910929346831864E-14</v>
      </c>
      <c r="Y234">
        <f t="shared" si="97"/>
        <v>1.2839206407528991E-14</v>
      </c>
      <c r="Z234">
        <f t="shared" si="98"/>
        <v>1.8175564493009455E-13</v>
      </c>
      <c r="AA234">
        <f t="shared" si="107"/>
        <v>1.8413495090361447E-13</v>
      </c>
      <c r="AB234" s="1">
        <f t="shared" si="119"/>
        <v>4.450367439397263E-12</v>
      </c>
      <c r="AC234" s="1">
        <f>SUM($AB$3:AB234)</f>
        <v>2.1472208717601311E-10</v>
      </c>
      <c r="AD234" s="1">
        <f t="shared" si="108"/>
        <v>3.5787014529335521E-10</v>
      </c>
      <c r="AE234" s="2">
        <f t="shared" si="109"/>
        <v>4.4627453037546587</v>
      </c>
      <c r="AF234" s="1">
        <f t="shared" si="99"/>
        <v>1.0714632150083054E-4</v>
      </c>
      <c r="AG234" s="19">
        <f t="shared" si="100"/>
        <v>4.0681071403286731E-8</v>
      </c>
      <c r="AH234" s="19">
        <f t="shared" si="110"/>
        <v>17.914322655091745</v>
      </c>
      <c r="AI234" s="19">
        <f t="shared" si="111"/>
        <v>0.9999998208568055</v>
      </c>
      <c r="AJ234" s="19">
        <f t="shared" si="101"/>
        <v>4.5698512963984117E-6</v>
      </c>
      <c r="AK234" s="19">
        <f t="shared" si="102"/>
        <v>2.0085906643392983E-6</v>
      </c>
      <c r="AL234" s="19">
        <f t="shared" si="112"/>
        <v>497802.85201023432</v>
      </c>
      <c r="AM234" s="19">
        <f t="shared" si="113"/>
        <v>0.49780285201023433</v>
      </c>
      <c r="AO234" t="str">
        <f t="shared" si="114"/>
        <v>772.297179343202-27779.5020907499i</v>
      </c>
      <c r="AP234">
        <f t="shared" si="115"/>
        <v>-88.407531782957847</v>
      </c>
      <c r="AQ234" t="str">
        <f t="shared" si="116"/>
        <v>1.15856706708593+2.26962070807463i</v>
      </c>
      <c r="AR234">
        <f t="shared" si="117"/>
        <v>62.957176413505181</v>
      </c>
      <c r="AS234">
        <f t="shared" si="118"/>
        <v>28.635291803536973</v>
      </c>
    </row>
    <row r="235" spans="13:45" x14ac:dyDescent="0.25">
      <c r="M235">
        <v>232</v>
      </c>
      <c r="N235" s="1">
        <f t="shared" si="103"/>
        <v>14996.848355023734</v>
      </c>
      <c r="O235" s="2">
        <f t="shared" si="91"/>
        <v>26662.78836720515</v>
      </c>
      <c r="P235" s="2">
        <f t="shared" si="90"/>
        <v>88.518111310534593</v>
      </c>
      <c r="Q235" s="1">
        <f t="shared" si="92"/>
        <v>2.6391325504324117</v>
      </c>
      <c r="R235">
        <f t="shared" si="104"/>
        <v>8.4292240641639484</v>
      </c>
      <c r="S235" s="1">
        <f t="shared" si="105"/>
        <v>2.6388713500215495</v>
      </c>
      <c r="T235" s="1">
        <f t="shared" si="106"/>
        <v>8.4283643611448493</v>
      </c>
      <c r="U235" s="2">
        <f t="shared" si="93"/>
        <v>0.99752202593187267</v>
      </c>
      <c r="V235" s="16">
        <f t="shared" si="94"/>
        <v>2.2739773156498322E-14</v>
      </c>
      <c r="W235" s="1">
        <f t="shared" si="95"/>
        <v>5.4863711426252997E-15</v>
      </c>
      <c r="X235">
        <f t="shared" si="96"/>
        <v>1.3908190298073215E-14</v>
      </c>
      <c r="Y235">
        <f t="shared" si="97"/>
        <v>1.2836678379997845E-14</v>
      </c>
      <c r="Z235">
        <f t="shared" si="98"/>
        <v>1.8171985741646328E-13</v>
      </c>
      <c r="AA235">
        <f t="shared" si="107"/>
        <v>1.8419425126800863E-13</v>
      </c>
      <c r="AB235" s="1">
        <f t="shared" si="119"/>
        <v>4.5450190807273907E-12</v>
      </c>
      <c r="AC235" s="1">
        <f>SUM($AB$3:AB235)</f>
        <v>2.1926710625674051E-10</v>
      </c>
      <c r="AD235" s="1">
        <f t="shared" si="108"/>
        <v>3.6544517709456754E-10</v>
      </c>
      <c r="AE235" s="2">
        <f t="shared" si="109"/>
        <v>4.3717776527552692</v>
      </c>
      <c r="AF235" s="1">
        <f t="shared" si="99"/>
        <v>1.0941428602211351E-4</v>
      </c>
      <c r="AG235" s="19">
        <f t="shared" si="100"/>
        <v>4.2402589769020237E-8</v>
      </c>
      <c r="AH235" s="19">
        <f t="shared" si="110"/>
        <v>18.668131102257028</v>
      </c>
      <c r="AI235" s="19">
        <f t="shared" si="111"/>
        <v>0.9999998133187239</v>
      </c>
      <c r="AJ235" s="19">
        <f t="shared" si="101"/>
        <v>4.7632347485746177E-6</v>
      </c>
      <c r="AK235" s="19">
        <f t="shared" si="102"/>
        <v>2.0089862318177327E-6</v>
      </c>
      <c r="AL235" s="19">
        <f t="shared" si="112"/>
        <v>497700.56688089581</v>
      </c>
      <c r="AM235" s="19">
        <f t="shared" si="113"/>
        <v>0.49770056688089581</v>
      </c>
      <c r="AO235" t="str">
        <f t="shared" si="114"/>
        <v>710.90428351437-26653.3093370045i</v>
      </c>
      <c r="AP235">
        <f t="shared" si="115"/>
        <v>-88.472153694618811</v>
      </c>
      <c r="AQ235" t="str">
        <f t="shared" si="116"/>
        <v>1.17177431920122+2.36473371938838i</v>
      </c>
      <c r="AR235">
        <f t="shared" si="117"/>
        <v>63.640636128162356</v>
      </c>
      <c r="AS235">
        <f t="shared" si="118"/>
        <v>27.887210177218833</v>
      </c>
    </row>
    <row r="236" spans="13:45" x14ac:dyDescent="0.25">
      <c r="M236">
        <v>233</v>
      </c>
      <c r="N236" s="1">
        <f t="shared" si="103"/>
        <v>15631.476426409541</v>
      </c>
      <c r="O236" s="2">
        <f t="shared" si="91"/>
        <v>25581.019346069737</v>
      </c>
      <c r="P236" s="2">
        <f t="shared" si="90"/>
        <v>88.15835692290969</v>
      </c>
      <c r="Q236" s="1">
        <f t="shared" si="92"/>
        <v>2.7343957278661044</v>
      </c>
      <c r="R236">
        <f t="shared" si="104"/>
        <v>8.7372273369830111</v>
      </c>
      <c r="S236" s="1">
        <f t="shared" si="105"/>
        <v>2.734103475209515</v>
      </c>
      <c r="T236" s="1">
        <f t="shared" si="106"/>
        <v>8.7362989380824292</v>
      </c>
      <c r="U236" s="2">
        <f t="shared" si="93"/>
        <v>0.99730872927852321</v>
      </c>
      <c r="V236" s="16">
        <f t="shared" si="94"/>
        <v>2.3560410708218266E-14</v>
      </c>
      <c r="W236" s="1">
        <f t="shared" si="95"/>
        <v>5.4851980110318778E-15</v>
      </c>
      <c r="X236">
        <f t="shared" si="96"/>
        <v>1.3905216358282807E-14</v>
      </c>
      <c r="Y236">
        <f t="shared" si="97"/>
        <v>1.2833933557861192E-14</v>
      </c>
      <c r="Z236">
        <f t="shared" si="98"/>
        <v>1.816810008935731E-13</v>
      </c>
      <c r="AA236">
        <f t="shared" si="107"/>
        <v>1.8425859906172335E-13</v>
      </c>
      <c r="AB236" s="1">
        <f t="shared" si="119"/>
        <v>4.6418104721091228E-12</v>
      </c>
      <c r="AC236" s="1">
        <f>SUM($AB$3:AB236)</f>
        <v>2.2390891672884962E-10</v>
      </c>
      <c r="AD236" s="1">
        <f t="shared" si="108"/>
        <v>3.7318152788141606E-10</v>
      </c>
      <c r="AE236" s="2">
        <f t="shared" si="109"/>
        <v>4.2807986154321114</v>
      </c>
      <c r="AF236" s="1">
        <f t="shared" si="99"/>
        <v>1.1173054944769596E-4</v>
      </c>
      <c r="AG236" s="19">
        <f t="shared" si="100"/>
        <v>4.4196958366686196E-8</v>
      </c>
      <c r="AH236" s="19">
        <f t="shared" si="110"/>
        <v>19.453375486202322</v>
      </c>
      <c r="AI236" s="19">
        <f t="shared" si="111"/>
        <v>0.99999980546628298</v>
      </c>
      <c r="AJ236" s="19">
        <f t="shared" si="101"/>
        <v>4.9648017281737152E-6</v>
      </c>
      <c r="AK236" s="19">
        <f t="shared" si="102"/>
        <v>2.0094158982061755E-6</v>
      </c>
      <c r="AL236" s="19">
        <f t="shared" si="112"/>
        <v>497589.54420734383</v>
      </c>
      <c r="AM236" s="19">
        <f t="shared" si="113"/>
        <v>0.49758954420734386</v>
      </c>
      <c r="AO236" t="str">
        <f t="shared" si="114"/>
        <v>654.388550783994-25572.6480132308i</v>
      </c>
      <c r="AP236">
        <f t="shared" si="115"/>
        <v>-88.53415565421632</v>
      </c>
      <c r="AQ236" t="str">
        <f t="shared" si="116"/>
        <v>1.18611123319186+2.46374920376821i</v>
      </c>
      <c r="AR236">
        <f t="shared" si="117"/>
        <v>64.29265880747478</v>
      </c>
      <c r="AS236">
        <f t="shared" si="118"/>
        <v>27.1731855383089</v>
      </c>
    </row>
    <row r="237" spans="13:45" x14ac:dyDescent="0.25">
      <c r="M237">
        <v>234</v>
      </c>
      <c r="N237" s="1">
        <f t="shared" si="103"/>
        <v>16292.960326397228</v>
      </c>
      <c r="O237" s="2">
        <f t="shared" si="91"/>
        <v>24543.084942084402</v>
      </c>
      <c r="P237" s="2">
        <f t="shared" si="90"/>
        <v>87.798583008992765</v>
      </c>
      <c r="Q237" s="1">
        <f t="shared" si="92"/>
        <v>2.8341779505403495</v>
      </c>
      <c r="R237">
        <f t="shared" si="104"/>
        <v>9.0485422993966438</v>
      </c>
      <c r="S237" s="1">
        <f t="shared" si="105"/>
        <v>2.8338507041000738</v>
      </c>
      <c r="T237" s="1">
        <f t="shared" si="106"/>
        <v>9.0475393311192995</v>
      </c>
      <c r="U237" s="2">
        <f t="shared" si="93"/>
        <v>0.99707715333210667</v>
      </c>
      <c r="V237" s="16">
        <f t="shared" si="94"/>
        <v>2.4419955967195024E-14</v>
      </c>
      <c r="W237" s="1">
        <f t="shared" si="95"/>
        <v>5.4839243433265872E-15</v>
      </c>
      <c r="X237">
        <f t="shared" si="96"/>
        <v>1.3901987555060935E-14</v>
      </c>
      <c r="Y237">
        <f t="shared" si="97"/>
        <v>1.2830953507428807E-14</v>
      </c>
      <c r="Z237">
        <f t="shared" si="98"/>
        <v>1.8163881440859339E-13</v>
      </c>
      <c r="AA237">
        <f t="shared" si="107"/>
        <v>1.8432841669502121E-13</v>
      </c>
      <c r="AB237" s="1">
        <f t="shared" si="119"/>
        <v>4.7408032495662015E-12</v>
      </c>
      <c r="AC237" s="1">
        <f>SUM($AB$3:AB237)</f>
        <v>2.2864971997841583E-10</v>
      </c>
      <c r="AD237" s="1">
        <f t="shared" si="108"/>
        <v>3.8108286663069309E-10</v>
      </c>
      <c r="AE237" s="2">
        <f t="shared" si="109"/>
        <v>4.1898057653618972</v>
      </c>
      <c r="AF237" s="1">
        <f t="shared" si="99"/>
        <v>1.140962102692295E-4</v>
      </c>
      <c r="AG237" s="19">
        <f t="shared" si="100"/>
        <v>4.6067260030829195E-8</v>
      </c>
      <c r="AH237" s="19">
        <f t="shared" si="110"/>
        <v>20.271321422676206</v>
      </c>
      <c r="AI237" s="19">
        <f t="shared" si="111"/>
        <v>0.99999979728682697</v>
      </c>
      <c r="AJ237" s="19">
        <f t="shared" si="101"/>
        <v>5.1748985395439596E-6</v>
      </c>
      <c r="AK237" s="19">
        <f t="shared" si="102"/>
        <v>2.0098825946767727E-6</v>
      </c>
      <c r="AL237" s="19">
        <f t="shared" si="112"/>
        <v>497469.04261039459</v>
      </c>
      <c r="AM237" s="19">
        <f t="shared" si="113"/>
        <v>0.4974690426103946</v>
      </c>
      <c r="AO237" t="str">
        <f t="shared" si="114"/>
        <v>602.36301847437-24535.6919052295i</v>
      </c>
      <c r="AP237">
        <f t="shared" si="115"/>
        <v>-88.593643602969209</v>
      </c>
      <c r="AQ237" t="str">
        <f t="shared" si="116"/>
        <v>1.20167333392319+2.56681628751787i</v>
      </c>
      <c r="AR237">
        <f t="shared" si="117"/>
        <v>64.913021329528405</v>
      </c>
      <c r="AS237">
        <f t="shared" si="118"/>
        <v>26.493335067502386</v>
      </c>
    </row>
    <row r="238" spans="13:45" x14ac:dyDescent="0.25">
      <c r="M238">
        <v>235</v>
      </c>
      <c r="N238" s="1">
        <f t="shared" si="103"/>
        <v>16982.43652461742</v>
      </c>
      <c r="O238" s="2">
        <f t="shared" si="91"/>
        <v>23547.215370056187</v>
      </c>
      <c r="P238" s="2">
        <f t="shared" si="90"/>
        <v>87.438791120234086</v>
      </c>
      <c r="Q238" s="1">
        <f t="shared" si="92"/>
        <v>2.9386470860805942</v>
      </c>
      <c r="R238">
        <f t="shared" si="104"/>
        <v>9.3629486607463299</v>
      </c>
      <c r="S238" s="1">
        <f t="shared" si="105"/>
        <v>2.9382803943515192</v>
      </c>
      <c r="T238" s="1">
        <f t="shared" si="106"/>
        <v>9.3618647460971633</v>
      </c>
      <c r="U238" s="2">
        <f t="shared" si="93"/>
        <v>0.99682574603080665</v>
      </c>
      <c r="V238" s="16">
        <f t="shared" si="94"/>
        <v>2.5319851093610288E-14</v>
      </c>
      <c r="W238" s="1">
        <f t="shared" si="95"/>
        <v>5.4825416031694371E-15</v>
      </c>
      <c r="X238">
        <f t="shared" si="96"/>
        <v>1.3898482248413156E-14</v>
      </c>
      <c r="Y238">
        <f t="shared" si="97"/>
        <v>1.2827718255890219E-14</v>
      </c>
      <c r="Z238">
        <f t="shared" si="98"/>
        <v>1.8159301522044715E-13</v>
      </c>
      <c r="AA238">
        <f t="shared" si="107"/>
        <v>1.8440416064489595E-13</v>
      </c>
      <c r="AB238" s="1">
        <f t="shared" si="119"/>
        <v>4.8420620974261129E-12</v>
      </c>
      <c r="AC238" s="1">
        <f>SUM($AB$3:AB238)</f>
        <v>2.3349178207584196E-10</v>
      </c>
      <c r="AD238" s="1">
        <f t="shared" si="108"/>
        <v>3.8915297012640327E-10</v>
      </c>
      <c r="AE238" s="2">
        <f t="shared" si="109"/>
        <v>4.0987965054327127</v>
      </c>
      <c r="AF238" s="1">
        <f t="shared" si="99"/>
        <v>1.1651239925584514E-4</v>
      </c>
      <c r="AG238" s="19">
        <f t="shared" si="100"/>
        <v>4.8016708053626846E-8</v>
      </c>
      <c r="AH238" s="19">
        <f t="shared" si="110"/>
        <v>21.123279829839262</v>
      </c>
      <c r="AI238" s="19">
        <f t="shared" si="111"/>
        <v>0.99999978876724638</v>
      </c>
      <c r="AJ238" s="19">
        <f t="shared" si="101"/>
        <v>5.393886141804133E-6</v>
      </c>
      <c r="AK238" s="19">
        <f t="shared" si="102"/>
        <v>2.0103895028912418E-6</v>
      </c>
      <c r="AL238" s="19">
        <f t="shared" si="112"/>
        <v>497338.25889711408</v>
      </c>
      <c r="AM238" s="19">
        <f t="shared" si="113"/>
        <v>0.49733825889711408</v>
      </c>
      <c r="AO238" t="str">
        <f t="shared" si="114"/>
        <v>554.471351683812-23540.6863367229i</v>
      </c>
      <c r="AP238">
        <f t="shared" si="115"/>
        <v>-88.650719230827207</v>
      </c>
      <c r="AQ238" t="str">
        <f t="shared" si="116"/>
        <v>1.21856402715045+2.6740883321732i</v>
      </c>
      <c r="AR238">
        <f t="shared" si="117"/>
        <v>65.501565456972401</v>
      </c>
      <c r="AS238">
        <f t="shared" si="118"/>
        <v>25.847715312200393</v>
      </c>
    </row>
    <row r="239" spans="13:45" x14ac:dyDescent="0.25">
      <c r="M239">
        <v>236</v>
      </c>
      <c r="N239" s="1">
        <f t="shared" si="103"/>
        <v>17701.089583174191</v>
      </c>
      <c r="O239" s="2">
        <f t="shared" si="91"/>
        <v>22591.711544470811</v>
      </c>
      <c r="P239" s="2">
        <f t="shared" si="90"/>
        <v>87.078982684951569</v>
      </c>
      <c r="Q239" s="1">
        <f t="shared" si="92"/>
        <v>3.0479766344161257</v>
      </c>
      <c r="R239">
        <f t="shared" si="104"/>
        <v>9.680232668160718</v>
      </c>
      <c r="S239" s="1">
        <f t="shared" si="105"/>
        <v>3.0475654699797321</v>
      </c>
      <c r="T239" s="1">
        <f t="shared" si="106"/>
        <v>9.6790608843023307</v>
      </c>
      <c r="U239" s="2">
        <f t="shared" si="93"/>
        <v>0.99655282611692764</v>
      </c>
      <c r="V239" s="16">
        <f t="shared" si="94"/>
        <v>2.6261586214254204E-14</v>
      </c>
      <c r="W239" s="1">
        <f t="shared" si="95"/>
        <v>5.481040543643102E-15</v>
      </c>
      <c r="X239">
        <f t="shared" si="96"/>
        <v>1.3894676997000469E-14</v>
      </c>
      <c r="Y239">
        <f t="shared" si="97"/>
        <v>1.2824206167869217E-14</v>
      </c>
      <c r="Z239">
        <f t="shared" si="98"/>
        <v>1.815432970522795E-13</v>
      </c>
      <c r="AA239">
        <f t="shared" si="107"/>
        <v>1.8448632397342885E-13</v>
      </c>
      <c r="AB239" s="1">
        <f t="shared" si="119"/>
        <v>4.9456549881171253E-12</v>
      </c>
      <c r="AC239" s="1">
        <f>SUM($AB$3:AB239)</f>
        <v>2.384374370639591E-10</v>
      </c>
      <c r="AD239" s="1">
        <f t="shared" si="108"/>
        <v>3.9739572843993183E-10</v>
      </c>
      <c r="AE239" s="2">
        <f t="shared" si="109"/>
        <v>4.0077680538155569</v>
      </c>
      <c r="AF239" s="1">
        <f t="shared" si="99"/>
        <v>1.1898028109491559E-4</v>
      </c>
      <c r="AG239" s="19">
        <f t="shared" si="100"/>
        <v>5.0048651705521686E-8</v>
      </c>
      <c r="AH239" s="19">
        <f t="shared" si="110"/>
        <v>22.010607777176517</v>
      </c>
      <c r="AI239" s="19">
        <f t="shared" si="111"/>
        <v>0.99999977989397071</v>
      </c>
      <c r="AJ239" s="19">
        <f t="shared" si="101"/>
        <v>5.6221407689933083E-6</v>
      </c>
      <c r="AK239" s="19">
        <f t="shared" si="102"/>
        <v>2.0109400761429684E-6</v>
      </c>
      <c r="AL239" s="19">
        <f t="shared" si="112"/>
        <v>497196.32311073976</v>
      </c>
      <c r="AM239" s="19">
        <f t="shared" si="113"/>
        <v>0.49719632311073975</v>
      </c>
      <c r="AO239" t="str">
        <f t="shared" si="114"/>
        <v>510.385430508577-22585.9455684481i</v>
      </c>
      <c r="AP239">
        <f t="shared" si="115"/>
        <v>-88.705480143250952</v>
      </c>
      <c r="AQ239" t="str">
        <f t="shared" si="116"/>
        <v>1.23689521442342+2.7857228491871i</v>
      </c>
      <c r="AR239">
        <f t="shared" si="117"/>
        <v>66.058190175729663</v>
      </c>
      <c r="AS239">
        <f t="shared" si="118"/>
        <v>25.236329681019384</v>
      </c>
    </row>
    <row r="240" spans="13:45" x14ac:dyDescent="0.25">
      <c r="M240">
        <v>237</v>
      </c>
      <c r="N240" s="1">
        <f t="shared" si="103"/>
        <v>18450.154191794718</v>
      </c>
      <c r="O240" s="2">
        <f t="shared" si="91"/>
        <v>21674.942343538114</v>
      </c>
      <c r="P240" s="2">
        <f t="shared" si="90"/>
        <v>86.719159018082337</v>
      </c>
      <c r="Q240" s="1">
        <f t="shared" si="92"/>
        <v>3.1623458830230899</v>
      </c>
      <c r="R240">
        <f t="shared" si="104"/>
        <v>10.000187387022416</v>
      </c>
      <c r="S240" s="1">
        <f t="shared" si="105"/>
        <v>3.1618845681790502</v>
      </c>
      <c r="T240" s="1">
        <f t="shared" si="106"/>
        <v>9.9989202194636899</v>
      </c>
      <c r="U240" s="2">
        <f t="shared" si="93"/>
        <v>0.99625657284555513</v>
      </c>
      <c r="V240" s="16">
        <f t="shared" si="94"/>
        <v>2.7246700687715263E-14</v>
      </c>
      <c r="W240" s="1">
        <f t="shared" si="95"/>
        <v>5.4794111506505533E-15</v>
      </c>
      <c r="X240">
        <f t="shared" si="96"/>
        <v>1.3890546414649842E-14</v>
      </c>
      <c r="Y240">
        <f t="shared" si="97"/>
        <v>1.2820393812989053E-14</v>
      </c>
      <c r="Z240">
        <f t="shared" si="98"/>
        <v>1.814893282166714E-13</v>
      </c>
      <c r="AA240">
        <f t="shared" si="107"/>
        <v>1.8457543899089112E-13</v>
      </c>
      <c r="AB240" s="1">
        <f t="shared" si="119"/>
        <v>5.0516534430623208E-12</v>
      </c>
      <c r="AC240" s="1">
        <f>SUM($AB$3:AB240)</f>
        <v>2.4348909050702142E-10</v>
      </c>
      <c r="AD240" s="1">
        <f t="shared" si="108"/>
        <v>4.0581515084503573E-10</v>
      </c>
      <c r="AE240" s="2">
        <f t="shared" si="109"/>
        <v>3.9167174289763351</v>
      </c>
      <c r="AF240" s="1">
        <f t="shared" si="99"/>
        <v>1.2150105616300369E-4</v>
      </c>
      <c r="AG240" s="19">
        <f t="shared" si="100"/>
        <v>5.2166581989471776E-8</v>
      </c>
      <c r="AH240" s="19">
        <f t="shared" si="110"/>
        <v>22.934709236147743</v>
      </c>
      <c r="AI240" s="19">
        <f t="shared" si="111"/>
        <v>0.9999997706529602</v>
      </c>
      <c r="AJ240" s="19">
        <f t="shared" si="101"/>
        <v>5.8600545764638306E-6</v>
      </c>
      <c r="AK240" s="19">
        <f t="shared" si="102"/>
        <v>2.011538062236439E-6</v>
      </c>
      <c r="AL240" s="19">
        <f t="shared" si="112"/>
        <v>497042.2932212149</v>
      </c>
      <c r="AM240" s="19">
        <f t="shared" si="113"/>
        <v>0.4970422932212149</v>
      </c>
      <c r="AO240" t="str">
        <f t="shared" si="114"/>
        <v>469.803125595702-21669.8502675695i</v>
      </c>
      <c r="AP240">
        <f t="shared" si="115"/>
        <v>-88.758020021898744</v>
      </c>
      <c r="AQ240" t="str">
        <f t="shared" si="116"/>
        <v>1.25678794958452+2.90188137828758i</v>
      </c>
      <c r="AR240">
        <f t="shared" si="117"/>
        <v>66.582844200820546</v>
      </c>
      <c r="AS240">
        <f t="shared" si="118"/>
        <v>24.65913577728071</v>
      </c>
    </row>
    <row r="241" spans="13:45" x14ac:dyDescent="0.25">
      <c r="M241">
        <v>238</v>
      </c>
      <c r="N241" s="1">
        <f t="shared" si="103"/>
        <v>19230.91728910157</v>
      </c>
      <c r="O241" s="2">
        <f t="shared" si="91"/>
        <v>20795.341968664605</v>
      </c>
      <c r="P241" s="2">
        <f t="shared" si="90"/>
        <v>86.35932133016513</v>
      </c>
      <c r="Q241" s="1">
        <f t="shared" si="92"/>
        <v>3.2819400433725283</v>
      </c>
      <c r="R241">
        <f t="shared" si="104"/>
        <v>10.32261285627744</v>
      </c>
      <c r="S241" s="1">
        <f t="shared" si="105"/>
        <v>3.2814221663006813</v>
      </c>
      <c r="T241" s="1">
        <f t="shared" si="106"/>
        <v>10.321242149326403</v>
      </c>
      <c r="U241" s="2">
        <f t="shared" si="93"/>
        <v>0.99593501495684988</v>
      </c>
      <c r="V241" s="16">
        <f t="shared" si="94"/>
        <v>2.8276784198583025E-14</v>
      </c>
      <c r="W241" s="1">
        <f t="shared" si="95"/>
        <v>5.4776425822626747E-15</v>
      </c>
      <c r="X241">
        <f t="shared" si="96"/>
        <v>1.3886063016597772E-14</v>
      </c>
      <c r="Y241">
        <f t="shared" si="97"/>
        <v>1.2816255823961689E-14</v>
      </c>
      <c r="Z241">
        <f t="shared" si="98"/>
        <v>1.814307496067083E-13</v>
      </c>
      <c r="AA241">
        <f t="shared" si="107"/>
        <v>1.8467208006401642E-13</v>
      </c>
      <c r="AB241" s="1">
        <f t="shared" si="119"/>
        <v>5.16013281626874E-12</v>
      </c>
      <c r="AC241" s="1">
        <f>SUM($AB$3:AB241)</f>
        <v>2.4864922332329014E-10</v>
      </c>
      <c r="AD241" s="1">
        <f t="shared" si="108"/>
        <v>4.144153722054836E-10</v>
      </c>
      <c r="AE241" s="2">
        <f t="shared" si="109"/>
        <v>3.8256414336853122</v>
      </c>
      <c r="AF241" s="1">
        <f t="shared" si="99"/>
        <v>1.2407596243832177E-4</v>
      </c>
      <c r="AG241" s="19">
        <f t="shared" si="100"/>
        <v>5.4374137638706552E-8</v>
      </c>
      <c r="AH241" s="19">
        <f t="shared" si="110"/>
        <v>23.897035712194825</v>
      </c>
      <c r="AI241" s="19">
        <f t="shared" si="111"/>
        <v>0.9999997610296999</v>
      </c>
      <c r="AJ241" s="19">
        <f t="shared" si="101"/>
        <v>6.1080363146280826E-6</v>
      </c>
      <c r="AK241" s="19">
        <f t="shared" si="102"/>
        <v>2.0121875282383657E-6</v>
      </c>
      <c r="AL241" s="19">
        <f t="shared" si="112"/>
        <v>496875.14943706343</v>
      </c>
      <c r="AM241" s="19">
        <f t="shared" si="113"/>
        <v>0.49687514943706346</v>
      </c>
      <c r="AO241" t="str">
        <f t="shared" si="114"/>
        <v>432.446247593703-20790.8450486421i</v>
      </c>
      <c r="AP241">
        <f t="shared" si="115"/>
        <v>-88.808428779388606</v>
      </c>
      <c r="AQ241" t="str">
        <f t="shared" si="116"/>
        <v>1.27837313847963+3.02272932415488i</v>
      </c>
      <c r="AR241">
        <f t="shared" si="117"/>
        <v>67.075518730630591</v>
      </c>
      <c r="AS241">
        <f t="shared" si="118"/>
        <v>24.116052489980802</v>
      </c>
    </row>
    <row r="242" spans="13:45" x14ac:dyDescent="0.25">
      <c r="M242">
        <v>239</v>
      </c>
      <c r="N242" s="1">
        <f t="shared" si="103"/>
        <v>20044.720273651601</v>
      </c>
      <c r="O242" s="2">
        <f t="shared" si="91"/>
        <v>19951.407397296007</v>
      </c>
      <c r="P242" s="2">
        <f t="shared" si="90"/>
        <v>85.999470735613954</v>
      </c>
      <c r="Q242" s="1">
        <f t="shared" si="92"/>
        <v>3.406950365369128</v>
      </c>
      <c r="R242">
        <f t="shared" si="104"/>
        <v>10.647316130686464</v>
      </c>
      <c r="S242" s="1">
        <f t="shared" si="105"/>
        <v>3.406368685650647</v>
      </c>
      <c r="T242" s="1">
        <f t="shared" si="106"/>
        <v>10.645833033883314</v>
      </c>
      <c r="U242" s="2">
        <f t="shared" si="93"/>
        <v>0.99558601887463738</v>
      </c>
      <c r="V242" s="16">
        <f t="shared" si="94"/>
        <v>2.9353477651899362E-14</v>
      </c>
      <c r="W242" s="1">
        <f t="shared" si="95"/>
        <v>5.4757231038105058E-15</v>
      </c>
      <c r="X242">
        <f t="shared" si="96"/>
        <v>1.3881197054946291E-14</v>
      </c>
      <c r="Y242">
        <f t="shared" si="97"/>
        <v>1.281176474472055E-14</v>
      </c>
      <c r="Z242">
        <f t="shared" si="98"/>
        <v>1.8136717254610225E-13</v>
      </c>
      <c r="AA242">
        <f t="shared" si="107"/>
        <v>1.8477686656800438E-13</v>
      </c>
      <c r="AB242" s="1">
        <f t="shared" si="119"/>
        <v>5.2711726022490337E-12</v>
      </c>
      <c r="AC242" s="1">
        <f>SUM($AB$3:AB242)</f>
        <v>2.5392039592553915E-10</v>
      </c>
      <c r="AD242" s="1">
        <f t="shared" si="108"/>
        <v>4.232006598758986E-10</v>
      </c>
      <c r="AE242" s="2">
        <f t="shared" si="109"/>
        <v>3.7345366379839504</v>
      </c>
      <c r="AF242" s="1">
        <f t="shared" si="99"/>
        <v>1.2670627756684402E-4</v>
      </c>
      <c r="AG242" s="19">
        <f t="shared" si="100"/>
        <v>5.667511136829182E-8</v>
      </c>
      <c r="AH242" s="19">
        <f t="shared" si="110"/>
        <v>24.89908673506023</v>
      </c>
      <c r="AI242" s="19">
        <f t="shared" si="111"/>
        <v>0.99999975100919469</v>
      </c>
      <c r="AJ242" s="19">
        <f t="shared" si="101"/>
        <v>6.3665120312166245E-6</v>
      </c>
      <c r="AK242" s="19">
        <f t="shared" si="102"/>
        <v>2.0128928872437341E-6</v>
      </c>
      <c r="AL242" s="19">
        <f t="shared" si="112"/>
        <v>496693.78811964655</v>
      </c>
      <c r="AM242" s="19">
        <f t="shared" si="113"/>
        <v>0.49669378811964654</v>
      </c>
      <c r="AO242" t="str">
        <f t="shared" si="114"/>
        <v>398.058657132877-19947.4360868348i</v>
      </c>
      <c r="AP242">
        <f t="shared" si="115"/>
        <v>-88.856792708306614</v>
      </c>
      <c r="AQ242" t="str">
        <f t="shared" si="116"/>
        <v>1.30179228331375+3.14843574544465i</v>
      </c>
      <c r="AR242">
        <f t="shared" si="117"/>
        <v>67.536240514754084</v>
      </c>
      <c r="AS242">
        <f t="shared" si="118"/>
        <v>23.606966776939302</v>
      </c>
    </row>
    <row r="243" spans="13:45" x14ac:dyDescent="0.25">
      <c r="M243">
        <v>240</v>
      </c>
      <c r="N243" s="1">
        <f t="shared" si="103"/>
        <v>20892.961308540387</v>
      </c>
      <c r="O243" s="2">
        <f t="shared" si="91"/>
        <v>19141.695926947767</v>
      </c>
      <c r="P243" s="2">
        <f t="shared" si="90"/>
        <v>85.639608260338264</v>
      </c>
      <c r="Q243" s="1">
        <f t="shared" si="92"/>
        <v>3.5375742262711323</v>
      </c>
      <c r="R243">
        <f t="shared" si="104"/>
        <v>10.974111222077436</v>
      </c>
      <c r="S243" s="1">
        <f t="shared" si="105"/>
        <v>3.53692056846092</v>
      </c>
      <c r="T243" s="1">
        <f t="shared" si="106"/>
        <v>10.97250613230595</v>
      </c>
      <c r="U243" s="2">
        <f t="shared" si="93"/>
        <v>0.99520727609515425</v>
      </c>
      <c r="V243" s="16">
        <f t="shared" si="94"/>
        <v>3.0478473836436788E-14</v>
      </c>
      <c r="W243" s="1">
        <f t="shared" si="95"/>
        <v>5.473640018523349E-15</v>
      </c>
      <c r="X243">
        <f t="shared" si="96"/>
        <v>1.3875916342827527E-14</v>
      </c>
      <c r="Y243">
        <f t="shared" si="97"/>
        <v>1.2806890868131781E-14</v>
      </c>
      <c r="Z243">
        <f t="shared" si="98"/>
        <v>1.8129817649178363E-13</v>
      </c>
      <c r="AA243">
        <f t="shared" si="107"/>
        <v>1.8489046597853025E-13</v>
      </c>
      <c r="AB243" s="1">
        <f t="shared" si="119"/>
        <v>5.3848567699496656E-12</v>
      </c>
      <c r="AC243" s="1">
        <f>SUM($AB$3:AB243)</f>
        <v>2.5930525269548884E-10</v>
      </c>
      <c r="AD243" s="1">
        <f t="shared" si="108"/>
        <v>4.3217542115914806E-10</v>
      </c>
      <c r="AE243" s="2">
        <f t="shared" si="109"/>
        <v>3.6433993610730919</v>
      </c>
      <c r="AF243" s="1">
        <f t="shared" si="99"/>
        <v>1.2939332109504893E-4</v>
      </c>
      <c r="AG243" s="19">
        <f t="shared" si="100"/>
        <v>5.9073456391245652E-8</v>
      </c>
      <c r="AH243" s="19">
        <f t="shared" si="110"/>
        <v>25.942410181424883</v>
      </c>
      <c r="AI243" s="19">
        <f t="shared" si="111"/>
        <v>0.99999974057596541</v>
      </c>
      <c r="AJ243" s="19">
        <f t="shared" si="101"/>
        <v>6.6359258032541251E-6</v>
      </c>
      <c r="AK243" s="19">
        <f t="shared" si="102"/>
        <v>2.013658927309184E-6</v>
      </c>
      <c r="AL243" s="19">
        <f t="shared" si="112"/>
        <v>496497.01528150187</v>
      </c>
      <c r="AM243" s="19">
        <f t="shared" si="113"/>
        <v>0.49649701528150186</v>
      </c>
      <c r="AO243" t="str">
        <f t="shared" si="114"/>
        <v>366.404522959727-19138.1888036795i</v>
      </c>
      <c r="AP243">
        <f t="shared" si="115"/>
        <v>-88.903194624633372</v>
      </c>
      <c r="AQ243" t="str">
        <f t="shared" si="116"/>
        <v>1.32719827282982+3.27917308951134i</v>
      </c>
      <c r="AR243">
        <f t="shared" si="117"/>
        <v>67.965065285773377</v>
      </c>
      <c r="AS243">
        <f t="shared" si="118"/>
        <v>23.131740089593251</v>
      </c>
    </row>
    <row r="244" spans="13:45" x14ac:dyDescent="0.25">
      <c r="M244">
        <v>241</v>
      </c>
      <c r="N244" s="1">
        <f t="shared" si="103"/>
        <v>21777.097723531584</v>
      </c>
      <c r="O244" s="2">
        <f t="shared" si="91"/>
        <v>18364.822808141722</v>
      </c>
      <c r="P244" s="2">
        <f t="shared" si="90"/>
        <v>85.279734848760995</v>
      </c>
      <c r="Q244" s="1">
        <f t="shared" si="92"/>
        <v>3.6740151902348015</v>
      </c>
      <c r="R244">
        <f t="shared" si="104"/>
        <v>11.302818951325651</v>
      </c>
      <c r="S244" s="1">
        <f t="shared" si="105"/>
        <v>3.6732803240262109</v>
      </c>
      <c r="T244" s="1">
        <f t="shared" si="106"/>
        <v>11.301081450283137</v>
      </c>
      <c r="U244" s="2">
        <f t="shared" si="93"/>
        <v>0.99479628973176026</v>
      </c>
      <c r="V244" s="16">
        <f t="shared" si="94"/>
        <v>3.1653517822269954E-14</v>
      </c>
      <c r="W244" s="1">
        <f t="shared" si="95"/>
        <v>5.471379593524682E-15</v>
      </c>
      <c r="X244">
        <f t="shared" si="96"/>
        <v>1.3870186066800131E-14</v>
      </c>
      <c r="Y244">
        <f t="shared" si="97"/>
        <v>1.2801602062843973E-14</v>
      </c>
      <c r="Z244">
        <f t="shared" si="98"/>
        <v>1.8122330658273446E-13</v>
      </c>
      <c r="AA244">
        <f t="shared" si="107"/>
        <v>1.8501359709725129E-13</v>
      </c>
      <c r="AB244" s="1">
        <f t="shared" si="119"/>
        <v>5.5012741243639611E-12</v>
      </c>
      <c r="AC244" s="1">
        <f>SUM($AB$3:AB244)</f>
        <v>2.6480652681985279E-10</v>
      </c>
      <c r="AD244" s="1">
        <f t="shared" si="108"/>
        <v>4.4134421136642135E-10</v>
      </c>
      <c r="AE244" s="2">
        <f t="shared" si="109"/>
        <v>3.5522256520920741</v>
      </c>
      <c r="AF244" s="1">
        <f t="shared" si="99"/>
        <v>1.3213845688310653E-4</v>
      </c>
      <c r="AG244" s="19">
        <f t="shared" si="100"/>
        <v>6.1573293210398811E-8</v>
      </c>
      <c r="AH244" s="19">
        <f t="shared" si="110"/>
        <v>27.028602400636796</v>
      </c>
      <c r="AI244" s="19">
        <f t="shared" si="111"/>
        <v>0.99999972971404905</v>
      </c>
      <c r="AJ244" s="19">
        <f t="shared" si="101"/>
        <v>6.9167405000107321E-6</v>
      </c>
      <c r="AK244" s="19">
        <f t="shared" si="102"/>
        <v>2.0144908427155785E-6</v>
      </c>
      <c r="AL244" s="19">
        <f t="shared" si="112"/>
        <v>496283.53965154139</v>
      </c>
      <c r="AM244" s="19">
        <f t="shared" si="113"/>
        <v>0.49628353965154137</v>
      </c>
      <c r="AO244" t="str">
        <f t="shared" si="114"/>
        <v>337.266716774442-18361.7256252292i</v>
      </c>
      <c r="AP244">
        <f t="shared" si="115"/>
        <v>-88.947714005760858</v>
      </c>
      <c r="AQ244" t="str">
        <f t="shared" si="116"/>
        <v>1.3547562191546+3.41511686545834i</v>
      </c>
      <c r="AR244">
        <f t="shared" si="117"/>
        <v>68.362071592201872</v>
      </c>
      <c r="AS244">
        <f t="shared" si="118"/>
        <v>22.69021440203727</v>
      </c>
    </row>
    <row r="245" spans="13:45" x14ac:dyDescent="0.25">
      <c r="M245">
        <v>242</v>
      </c>
      <c r="N245" s="1">
        <f t="shared" si="103"/>
        <v>22698.648518838218</v>
      </c>
      <c r="O245" s="2">
        <f t="shared" si="91"/>
        <v>17619.45896389741</v>
      </c>
      <c r="P245" s="2">
        <f t="shared" si="90"/>
        <v>84.919851370281776</v>
      </c>
      <c r="Q245" s="1">
        <f t="shared" si="92"/>
        <v>3.8164830342264482</v>
      </c>
      <c r="R245">
        <f t="shared" si="104"/>
        <v>11.633266722230154</v>
      </c>
      <c r="S245" s="1">
        <f t="shared" si="105"/>
        <v>3.8156565395833613</v>
      </c>
      <c r="T245" s="1">
        <f t="shared" si="106"/>
        <v>11.631385508917704</v>
      </c>
      <c r="U245" s="2">
        <f t="shared" si="93"/>
        <v>0.9943503601843644</v>
      </c>
      <c r="V245" s="16">
        <f t="shared" si="94"/>
        <v>3.2880407054525962E-14</v>
      </c>
      <c r="W245" s="1">
        <f t="shared" si="95"/>
        <v>5.4689269810140042E-15</v>
      </c>
      <c r="X245">
        <f t="shared" si="96"/>
        <v>1.3863968587041805E-14</v>
      </c>
      <c r="Y245">
        <f t="shared" si="97"/>
        <v>1.2795863588874226E-14</v>
      </c>
      <c r="Z245">
        <f t="shared" si="98"/>
        <v>1.8114207102936926E-13</v>
      </c>
      <c r="AA245">
        <f t="shared" si="107"/>
        <v>1.851470334009476E-13</v>
      </c>
      <c r="AB245" s="1">
        <f t="shared" si="119"/>
        <v>5.6205186974883182E-12</v>
      </c>
      <c r="AC245" s="1">
        <f>SUM($AB$3:AB245)</f>
        <v>2.7042704551734112E-10</v>
      </c>
      <c r="AD245" s="1">
        <f t="shared" si="108"/>
        <v>4.5071174252890189E-10</v>
      </c>
      <c r="AE245" s="2">
        <f t="shared" si="109"/>
        <v>3.4610112697656432</v>
      </c>
      <c r="AF245" s="1">
        <f t="shared" si="99"/>
        <v>1.3494309571315322E-4</v>
      </c>
      <c r="AG245" s="19">
        <f t="shared" si="100"/>
        <v>6.4178916697669826E-8</v>
      </c>
      <c r="AH245" s="19">
        <f t="shared" si="110"/>
        <v>28.159308110748473</v>
      </c>
      <c r="AI245" s="19">
        <f t="shared" si="111"/>
        <v>0.99999971840699819</v>
      </c>
      <c r="AJ245" s="19">
        <f t="shared" si="101"/>
        <v>7.2094385782396933E-6</v>
      </c>
      <c r="AK245" s="19">
        <f t="shared" si="102"/>
        <v>2.0153942677312426E-6</v>
      </c>
      <c r="AL245" s="19">
        <f t="shared" si="112"/>
        <v>496051.96529147326</v>
      </c>
      <c r="AM245" s="19">
        <f t="shared" si="113"/>
        <v>0.49605196529147327</v>
      </c>
      <c r="AO245" t="str">
        <f t="shared" si="114"/>
        <v>310.445334180465-17616.7238121891i</v>
      </c>
      <c r="AP245">
        <f t="shared" si="115"/>
        <v>-88.990427123271147</v>
      </c>
      <c r="AQ245" t="str">
        <f t="shared" si="116"/>
        <v>1.38464434172649+3.5564452473591i</v>
      </c>
      <c r="AR245">
        <f t="shared" si="117"/>
        <v>68.727355058415569</v>
      </c>
      <c r="AS245">
        <f t="shared" si="118"/>
        <v>22.282217818313285</v>
      </c>
    </row>
    <row r="246" spans="13:45" x14ac:dyDescent="0.25">
      <c r="M246">
        <v>243</v>
      </c>
      <c r="N246" s="1">
        <f t="shared" si="103"/>
        <v>23659.196974857587</v>
      </c>
      <c r="O246" s="2">
        <f t="shared" si="91"/>
        <v>16904.328793373956</v>
      </c>
      <c r="P246" s="2">
        <f t="shared" si="90"/>
        <v>84.559958625228845</v>
      </c>
      <c r="Q246" s="1">
        <f t="shared" si="92"/>
        <v>3.9651937355901832</v>
      </c>
      <c r="R246">
        <f t="shared" si="104"/>
        <v>11.965288227737132</v>
      </c>
      <c r="S246" s="1">
        <f t="shared" si="105"/>
        <v>3.9642638510392785</v>
      </c>
      <c r="T246" s="1">
        <f t="shared" si="106"/>
        <v>11.963251045613617</v>
      </c>
      <c r="U246" s="2">
        <f t="shared" si="93"/>
        <v>0.99386656990643141</v>
      </c>
      <c r="V246" s="16">
        <f t="shared" si="94"/>
        <v>3.4160991101140079E-14</v>
      </c>
      <c r="W246" s="1">
        <f t="shared" si="95"/>
        <v>5.4662661344853727E-15</v>
      </c>
      <c r="X246">
        <f t="shared" si="96"/>
        <v>1.3857223224959635E-14</v>
      </c>
      <c r="Y246">
        <f t="shared" si="97"/>
        <v>1.2789637901581362E-14</v>
      </c>
      <c r="Z246">
        <f t="shared" si="98"/>
        <v>1.8105393833852132E-13</v>
      </c>
      <c r="AA246">
        <f t="shared" si="107"/>
        <v>1.852916065004408E-13</v>
      </c>
      <c r="AB246" s="1">
        <f t="shared" si="119"/>
        <v>5.7426901702224977E-12</v>
      </c>
      <c r="AC246" s="1">
        <f>SUM($AB$3:AB246)</f>
        <v>2.7616973568756364E-10</v>
      </c>
      <c r="AD246" s="1">
        <f t="shared" si="108"/>
        <v>4.6028289281260608E-10</v>
      </c>
      <c r="AE246" s="2">
        <f t="shared" si="109"/>
        <v>3.3697516609049316</v>
      </c>
      <c r="AF246" s="1">
        <f t="shared" si="99"/>
        <v>1.3780869810809426E-4</v>
      </c>
      <c r="AG246" s="19">
        <f t="shared" si="100"/>
        <v>6.689480347291622E-8</v>
      </c>
      <c r="AH246" s="19">
        <f t="shared" si="110"/>
        <v>29.336220028208285</v>
      </c>
      <c r="AI246" s="19">
        <f t="shared" si="111"/>
        <v>0.99999970663788584</v>
      </c>
      <c r="AJ246" s="19">
        <f t="shared" si="101"/>
        <v>7.5145229110674276E-6</v>
      </c>
      <c r="AK246" s="19">
        <f t="shared" si="102"/>
        <v>2.0163753130570968E-6</v>
      </c>
      <c r="AL246" s="19">
        <f t="shared" si="112"/>
        <v>495800.78375000966</v>
      </c>
      <c r="AM246" s="19">
        <f t="shared" si="113"/>
        <v>0.49580078375000969</v>
      </c>
      <c r="AO246" t="str">
        <f t="shared" si="114"/>
        <v>285.756331954492-16901.9133613103i</v>
      </c>
      <c r="AP246">
        <f t="shared" si="115"/>
        <v>-89.031407170647057</v>
      </c>
      <c r="AQ246" t="str">
        <f t="shared" si="116"/>
        <v>1.41705489817959+3.70333859865782i</v>
      </c>
      <c r="AR246">
        <f t="shared" si="117"/>
        <v>69.061023087739244</v>
      </c>
      <c r="AS246">
        <f t="shared" si="118"/>
        <v>21.907569741613699</v>
      </c>
    </row>
    <row r="247" spans="13:45" x14ac:dyDescent="0.25">
      <c r="M247">
        <v>244</v>
      </c>
      <c r="N247" s="1">
        <f t="shared" si="103"/>
        <v>24660.393372343355</v>
      </c>
      <c r="O247" s="2">
        <f t="shared" si="91"/>
        <v>16218.208057229274</v>
      </c>
      <c r="P247" s="2">
        <f t="shared" si="90"/>
        <v>84.200057350340188</v>
      </c>
      <c r="Q247" s="1">
        <f t="shared" si="92"/>
        <v>4.1203694160503739</v>
      </c>
      <c r="R247">
        <f t="shared" si="104"/>
        <v>12.298723098138368</v>
      </c>
      <c r="S247" s="1">
        <f t="shared" si="105"/>
        <v>4.1193228681271519</v>
      </c>
      <c r="T247" s="1">
        <f t="shared" si="106"/>
        <v>12.296516656563263</v>
      </c>
      <c r="U247" s="2">
        <f t="shared" si="93"/>
        <v>0.99334176724789658</v>
      </c>
      <c r="V247" s="16">
        <f t="shared" si="94"/>
        <v>3.5497171007909326E-14</v>
      </c>
      <c r="W247" s="1">
        <f t="shared" si="95"/>
        <v>5.4633797198634317E-15</v>
      </c>
      <c r="X247">
        <f t="shared" si="96"/>
        <v>1.3849906037916052E-14</v>
      </c>
      <c r="Y247">
        <f t="shared" si="97"/>
        <v>1.27828844437474E-14</v>
      </c>
      <c r="Z247">
        <f t="shared" si="98"/>
        <v>1.8095833437008601E-13</v>
      </c>
      <c r="AA247">
        <f t="shared" si="107"/>
        <v>1.8544820969069861E-13</v>
      </c>
      <c r="AB247" s="1">
        <f t="shared" si="119"/>
        <v>5.8678943267114771E-12</v>
      </c>
      <c r="AC247" s="1">
        <f>SUM($AB$3:AB247)</f>
        <v>2.820376300142751E-10</v>
      </c>
      <c r="AD247" s="1">
        <f t="shared" si="108"/>
        <v>4.7006271669045848E-10</v>
      </c>
      <c r="AE247" s="2">
        <f t="shared" si="109"/>
        <v>3.278441937760542</v>
      </c>
      <c r="AF247" s="1">
        <f t="shared" si="99"/>
        <v>1.4073677737712329E-4</v>
      </c>
      <c r="AG247" s="19">
        <f t="shared" si="100"/>
        <v>6.9725619595040466E-8</v>
      </c>
      <c r="AH247" s="19">
        <f t="shared" si="110"/>
        <v>30.561078190336975</v>
      </c>
      <c r="AI247" s="19">
        <f t="shared" si="111"/>
        <v>0.99999969438931147</v>
      </c>
      <c r="AJ247" s="19">
        <f t="shared" si="101"/>
        <v>7.832517651960187E-6</v>
      </c>
      <c r="AK247" s="19">
        <f t="shared" si="102"/>
        <v>2.0174406051446624E-6</v>
      </c>
      <c r="AL247" s="19">
        <f t="shared" si="112"/>
        <v>495528.36574435385</v>
      </c>
      <c r="AM247" s="19">
        <f t="shared" si="113"/>
        <v>0.49552836574435383</v>
      </c>
      <c r="AO247" t="str">
        <f t="shared" si="114"/>
        <v>263.030272587575-16216.0749771108i</v>
      </c>
      <c r="AP247">
        <f t="shared" si="115"/>
        <v>-89.070724386082944</v>
      </c>
      <c r="AQ247" t="str">
        <f t="shared" si="116"/>
        <v>1.45219516138719+3.85597890787371i</v>
      </c>
      <c r="AR247">
        <f t="shared" si="117"/>
        <v>69.363190016898955</v>
      </c>
      <c r="AS247">
        <f t="shared" si="118"/>
        <v>21.566085597018102</v>
      </c>
    </row>
    <row r="248" spans="13:45" x14ac:dyDescent="0.25">
      <c r="M248">
        <v>245</v>
      </c>
      <c r="N248" s="1">
        <f t="shared" si="103"/>
        <v>25703.957827688606</v>
      </c>
      <c r="O248" s="2">
        <f t="shared" si="91"/>
        <v>15559.921842245447</v>
      </c>
      <c r="P248" s="2">
        <f t="shared" si="90"/>
        <v>83.840148223810203</v>
      </c>
      <c r="Q248" s="1">
        <f t="shared" si="92"/>
        <v>4.2822382363634928</v>
      </c>
      <c r="R248">
        <f t="shared" si="104"/>
        <v>12.633416499990165</v>
      </c>
      <c r="S248" s="1">
        <f t="shared" si="105"/>
        <v>4.281060047988543</v>
      </c>
      <c r="T248" s="1">
        <f t="shared" si="106"/>
        <v>12.631026389562518</v>
      </c>
      <c r="U248" s="2">
        <f t="shared" si="93"/>
        <v>0.99277254935946113</v>
      </c>
      <c r="V248" s="16">
        <f t="shared" si="94"/>
        <v>3.6890898209119709E-14</v>
      </c>
      <c r="W248" s="1">
        <f t="shared" si="95"/>
        <v>5.4602490214770368E-15</v>
      </c>
      <c r="X248">
        <f t="shared" si="96"/>
        <v>1.3841969580867867E-14</v>
      </c>
      <c r="Y248">
        <f t="shared" si="97"/>
        <v>1.2775559425580347E-14</v>
      </c>
      <c r="Z248">
        <f t="shared" si="98"/>
        <v>1.8085463922267434E-13</v>
      </c>
      <c r="AA248">
        <f t="shared" si="107"/>
        <v>1.8561780156798019E-13</v>
      </c>
      <c r="AB248" s="1">
        <f t="shared" si="119"/>
        <v>5.9962435424699801E-12</v>
      </c>
      <c r="AC248" s="1">
        <f>SUM($AB$3:AB248)</f>
        <v>2.8803387355674507E-10</v>
      </c>
      <c r="AD248" s="1">
        <f t="shared" si="108"/>
        <v>4.8005645592790849E-10</v>
      </c>
      <c r="AE248" s="2">
        <f t="shared" si="109"/>
        <v>3.1870768542402894</v>
      </c>
      <c r="AF248" s="1">
        <f t="shared" si="99"/>
        <v>1.4372890290481578E-4</v>
      </c>
      <c r="AG248" s="19">
        <f t="shared" si="100"/>
        <v>7.2676228578563328E-8</v>
      </c>
      <c r="AH248" s="19">
        <f t="shared" si="110"/>
        <v>31.835668925173863</v>
      </c>
      <c r="AI248" s="19">
        <f t="shared" si="111"/>
        <v>0.99999968164341213</v>
      </c>
      <c r="AJ248" s="19">
        <f t="shared" si="101"/>
        <v>8.1639691352516565E-6</v>
      </c>
      <c r="AK248" s="19">
        <f t="shared" si="102"/>
        <v>2.0185973285875542E-6</v>
      </c>
      <c r="AL248" s="19">
        <f t="shared" si="112"/>
        <v>495232.95236224128</v>
      </c>
      <c r="AM248" s="19">
        <f t="shared" si="113"/>
        <v>0.4952329523622413</v>
      </c>
      <c r="AO248" t="str">
        <f t="shared" si="114"/>
        <v>242.111167736786-15558.038112797i</v>
      </c>
      <c r="AP248">
        <f t="shared" si="115"/>
        <v>-89.108446170561265</v>
      </c>
      <c r="AQ248" t="str">
        <f t="shared" si="116"/>
        <v>1.49028844104478+4.01454912480366i</v>
      </c>
      <c r="AR248">
        <f t="shared" si="117"/>
        <v>69.633972723704431</v>
      </c>
      <c r="AS248">
        <f t="shared" si="118"/>
        <v>21.257581105734303</v>
      </c>
    </row>
    <row r="249" spans="13:45" x14ac:dyDescent="0.25">
      <c r="M249">
        <v>246</v>
      </c>
      <c r="N249" s="1">
        <f t="shared" si="103"/>
        <v>26791.683248190289</v>
      </c>
      <c r="O249" s="2">
        <f t="shared" si="91"/>
        <v>14928.342602771649</v>
      </c>
      <c r="P249" s="2">
        <f t="shared" si="90"/>
        <v>83.480231869937356</v>
      </c>
      <c r="Q249" s="1">
        <f t="shared" si="92"/>
        <v>4.4510342352181089</v>
      </c>
      <c r="R249">
        <f t="shared" si="104"/>
        <v>12.969218693599817</v>
      </c>
      <c r="S249" s="1">
        <f t="shared" si="105"/>
        <v>4.4497075105445703</v>
      </c>
      <c r="T249" s="1">
        <f t="shared" si="106"/>
        <v>12.966629294983623</v>
      </c>
      <c r="U249" s="2">
        <f t="shared" si="93"/>
        <v>0.99215524415283429</v>
      </c>
      <c r="V249" s="16">
        <f t="shared" si="94"/>
        <v>3.834417293655642E-14</v>
      </c>
      <c r="W249" s="1">
        <f t="shared" si="95"/>
        <v>5.4568538428405891E-15</v>
      </c>
      <c r="X249">
        <f t="shared" si="96"/>
        <v>1.3833362654842612E-14</v>
      </c>
      <c r="Y249">
        <f t="shared" si="97"/>
        <v>1.2767615592568374E-14</v>
      </c>
      <c r="Z249">
        <f t="shared" si="98"/>
        <v>1.8074218394728744E-13</v>
      </c>
      <c r="AA249">
        <f t="shared" si="107"/>
        <v>1.858014096834191E-13</v>
      </c>
      <c r="AB249" s="1">
        <f t="shared" si="119"/>
        <v>6.1278573074010214E-12</v>
      </c>
      <c r="AC249" s="1">
        <f>SUM($AB$3:AB249)</f>
        <v>2.9416173086414607E-10</v>
      </c>
      <c r="AD249" s="1">
        <f t="shared" si="108"/>
        <v>4.9026955144024352E-10</v>
      </c>
      <c r="AE249" s="2">
        <f t="shared" si="109"/>
        <v>3.0956507810219569</v>
      </c>
      <c r="AF249" s="1">
        <f t="shared" si="99"/>
        <v>1.4678670370120889E-4</v>
      </c>
      <c r="AG249" s="19">
        <f t="shared" si="100"/>
        <v>7.5751699749437899E-8</v>
      </c>
      <c r="AH249" s="19">
        <f t="shared" si="110"/>
        <v>33.161823418382141</v>
      </c>
      <c r="AI249" s="19">
        <f t="shared" si="111"/>
        <v>0.99999966838187571</v>
      </c>
      <c r="AJ249" s="19">
        <f t="shared" si="101"/>
        <v>8.5094468147785995E-6</v>
      </c>
      <c r="AK249" s="19">
        <f t="shared" si="102"/>
        <v>2.0198532717964061E-6</v>
      </c>
      <c r="AL249" s="19">
        <f t="shared" si="112"/>
        <v>494912.64578262094</v>
      </c>
      <c r="AM249" s="19">
        <f t="shared" si="113"/>
        <v>0.49491264578262095</v>
      </c>
      <c r="AO249" t="str">
        <f t="shared" si="114"/>
        <v>222.855412865728-14926.6790791081i</v>
      </c>
      <c r="AP249">
        <f t="shared" si="115"/>
        <v>-89.144637201357938</v>
      </c>
      <c r="AQ249" t="str">
        <f t="shared" si="116"/>
        <v>1.53157514717488+4.17923238545548i</v>
      </c>
      <c r="AR249">
        <f t="shared" si="117"/>
        <v>69.87348668495811</v>
      </c>
      <c r="AS249">
        <f t="shared" si="118"/>
        <v>20.981876113683953</v>
      </c>
    </row>
    <row r="250" spans="13:45" x14ac:dyDescent="0.25">
      <c r="M250">
        <v>247</v>
      </c>
      <c r="N250" s="1">
        <f t="shared" si="103"/>
        <v>27925.438412373354</v>
      </c>
      <c r="O250" s="2">
        <f t="shared" si="91"/>
        <v>14322.388276541673</v>
      </c>
      <c r="P250" s="2">
        <f t="shared" si="90"/>
        <v>83.120308863403238</v>
      </c>
      <c r="Q250" s="1">
        <f t="shared" si="92"/>
        <v>4.626997105314965</v>
      </c>
      <c r="R250">
        <f t="shared" si="104"/>
        <v>13.305984556040169</v>
      </c>
      <c r="S250" s="1">
        <f t="shared" si="105"/>
        <v>4.625502788333816</v>
      </c>
      <c r="T250" s="1">
        <f t="shared" si="106"/>
        <v>13.303178941850579</v>
      </c>
      <c r="U250" s="2">
        <f t="shared" si="93"/>
        <v>0.99148589132275966</v>
      </c>
      <c r="V250" s="16">
        <f t="shared" si="94"/>
        <v>3.9859042063798415E-14</v>
      </c>
      <c r="W250" s="1">
        <f t="shared" si="95"/>
        <v>5.453172402275178E-15</v>
      </c>
      <c r="X250">
        <f t="shared" si="96"/>
        <v>1.3824030042333596E-14</v>
      </c>
      <c r="Y250">
        <f t="shared" si="97"/>
        <v>1.2759001981260512E-14</v>
      </c>
      <c r="Z250">
        <f t="shared" si="98"/>
        <v>1.8062024709007484E-13</v>
      </c>
      <c r="AA250">
        <f t="shared" si="107"/>
        <v>1.8600013419495543E-13</v>
      </c>
      <c r="AB250" s="1">
        <f t="shared" si="119"/>
        <v>6.2628627845218645E-12</v>
      </c>
      <c r="AC250" s="1">
        <f>SUM($AB$3:AB250)</f>
        <v>3.0042459364866794E-10</v>
      </c>
      <c r="AD250" s="1">
        <f t="shared" si="108"/>
        <v>5.0070765608111329E-10</v>
      </c>
      <c r="AE250" s="2">
        <f t="shared" si="109"/>
        <v>3.0041576796126677</v>
      </c>
      <c r="AF250" s="1">
        <f t="shared" si="99"/>
        <v>1.499118722306853E-4</v>
      </c>
      <c r="AG250" s="19">
        <f t="shared" si="100"/>
        <v>7.8957316954460248E-8</v>
      </c>
      <c r="AH250" s="19">
        <f t="shared" si="110"/>
        <v>34.541415821695836</v>
      </c>
      <c r="AI250" s="19">
        <f t="shared" si="111"/>
        <v>0.99999965458596107</v>
      </c>
      <c r="AJ250" s="19">
        <f t="shared" si="101"/>
        <v>8.8695442422372121E-6</v>
      </c>
      <c r="AK250" s="19">
        <f t="shared" si="102"/>
        <v>2.0212168761760999E-6</v>
      </c>
      <c r="AL250" s="19">
        <f t="shared" si="112"/>
        <v>494565.39951904136</v>
      </c>
      <c r="AM250" s="19">
        <f t="shared" si="113"/>
        <v>0.49456539951904138</v>
      </c>
      <c r="AO250" t="str">
        <f t="shared" si="114"/>
        <v>205.130805944019-14320.9192196755i</v>
      </c>
      <c r="AP250">
        <f t="shared" si="115"/>
        <v>-89.179359541135909</v>
      </c>
      <c r="AQ250" t="str">
        <f t="shared" si="116"/>
        <v>1.57631389173649+4.35021111295896i</v>
      </c>
      <c r="AR250">
        <f t="shared" si="117"/>
        <v>70.081842478068026</v>
      </c>
      <c r="AS250">
        <f t="shared" si="118"/>
        <v>20.738797980796065</v>
      </c>
    </row>
    <row r="251" spans="13:45" x14ac:dyDescent="0.25">
      <c r="M251">
        <v>248</v>
      </c>
      <c r="N251" s="1">
        <f t="shared" si="103"/>
        <v>29107.171180666031</v>
      </c>
      <c r="O251" s="2">
        <f t="shared" si="91"/>
        <v>13741.020472446597</v>
      </c>
      <c r="P251" s="2">
        <f t="shared" si="90"/>
        <v>82.760379733212361</v>
      </c>
      <c r="Q251" s="1">
        <f t="shared" si="92"/>
        <v>4.8103718988465758</v>
      </c>
      <c r="R251">
        <f t="shared" si="104"/>
        <v>13.643573075806255</v>
      </c>
      <c r="S251" s="1">
        <f t="shared" si="105"/>
        <v>4.8086885027632658</v>
      </c>
      <c r="T251" s="1">
        <f t="shared" si="106"/>
        <v>13.640532905116897</v>
      </c>
      <c r="U251" s="2">
        <f t="shared" si="93"/>
        <v>0.99076022245068696</v>
      </c>
      <c r="V251" s="16">
        <f t="shared" si="94"/>
        <v>4.1437596316396883E-14</v>
      </c>
      <c r="W251" s="1">
        <f t="shared" si="95"/>
        <v>5.4491812234787785E-15</v>
      </c>
      <c r="X251">
        <f t="shared" si="96"/>
        <v>1.3813912229890561E-14</v>
      </c>
      <c r="Y251">
        <f t="shared" si="97"/>
        <v>1.2749663663229417E-14</v>
      </c>
      <c r="Z251">
        <f t="shared" si="98"/>
        <v>1.8048805106779511E-13</v>
      </c>
      <c r="AA251">
        <f t="shared" si="107"/>
        <v>1.8621515147097615E-13</v>
      </c>
      <c r="AB251" s="1">
        <f t="shared" si="119"/>
        <v>6.401395404799753E-12</v>
      </c>
      <c r="AC251" s="1">
        <f>SUM($AB$3:AB251)</f>
        <v>3.0682598905346771E-10</v>
      </c>
      <c r="AD251" s="1">
        <f t="shared" si="108"/>
        <v>5.1137664842244623E-10</v>
      </c>
      <c r="AE251" s="2">
        <f t="shared" si="109"/>
        <v>2.9125910754320388</v>
      </c>
      <c r="AF251" s="1">
        <f t="shared" si="99"/>
        <v>1.5310616853768039E-4</v>
      </c>
      <c r="AG251" s="19">
        <f t="shared" si="100"/>
        <v>8.2298587639240239E-8</v>
      </c>
      <c r="AH251" s="19">
        <f t="shared" si="110"/>
        <v>35.976360841868299</v>
      </c>
      <c r="AI251" s="19">
        <f t="shared" si="111"/>
        <v>0.99999964023652099</v>
      </c>
      <c r="AJ251" s="19">
        <f t="shared" si="101"/>
        <v>9.2448800869411461E-6</v>
      </c>
      <c r="AK251" s="19">
        <f t="shared" si="102"/>
        <v>2.022697289032321E-6</v>
      </c>
      <c r="AL251" s="19">
        <f t="shared" si="112"/>
        <v>494189.00819716696</v>
      </c>
      <c r="AM251" s="19">
        <f t="shared" si="113"/>
        <v>0.49418900819716693</v>
      </c>
      <c r="AO251" t="str">
        <f t="shared" si="114"/>
        <v>188.815643624196-13739.7231513928i</v>
      </c>
      <c r="AP251">
        <f t="shared" si="115"/>
        <v>-89.212672742783198</v>
      </c>
      <c r="AQ251" t="str">
        <f t="shared" si="116"/>
        <v>1.62478262309404+4.52766598071285i</v>
      </c>
      <c r="AR251">
        <f t="shared" si="117"/>
        <v>70.259142717501334</v>
      </c>
      <c r="AS251">
        <f t="shared" si="118"/>
        <v>20.528184539715468</v>
      </c>
    </row>
    <row r="252" spans="13:45" x14ac:dyDescent="0.25">
      <c r="M252">
        <v>249</v>
      </c>
      <c r="N252" s="1">
        <f t="shared" si="103"/>
        <v>30338.911841942689</v>
      </c>
      <c r="O252" s="2">
        <f t="shared" si="91"/>
        <v>13183.242727871335</v>
      </c>
      <c r="P252" s="2">
        <f t="shared" si="90"/>
        <v>82.400444966320009</v>
      </c>
      <c r="Q252" s="1">
        <f t="shared" si="92"/>
        <v>5.0014086538436171</v>
      </c>
      <c r="R252">
        <f t="shared" si="104"/>
        <v>13.981846824440687</v>
      </c>
      <c r="S252" s="1">
        <f t="shared" si="105"/>
        <v>4.9995119579481058</v>
      </c>
      <c r="T252" s="1">
        <f t="shared" si="106"/>
        <v>13.978552229460405</v>
      </c>
      <c r="U252" s="2">
        <f t="shared" si="93"/>
        <v>0.98997364022687429</v>
      </c>
      <c r="V252" s="16">
        <f t="shared" si="94"/>
        <v>4.3081966771897503E-14</v>
      </c>
      <c r="W252" s="1">
        <f t="shared" si="95"/>
        <v>5.4448550212478091E-15</v>
      </c>
      <c r="X252">
        <f t="shared" si="96"/>
        <v>1.3802945118418862E-14</v>
      </c>
      <c r="Y252">
        <f t="shared" si="97"/>
        <v>1.273954147768963E-14</v>
      </c>
      <c r="Z252">
        <f t="shared" si="98"/>
        <v>1.8034475838267969E-13</v>
      </c>
      <c r="AA252">
        <f t="shared" si="107"/>
        <v>1.8644771758927021E-13</v>
      </c>
      <c r="AB252" s="1">
        <f t="shared" si="119"/>
        <v>6.5435994979940048E-12</v>
      </c>
      <c r="AC252" s="1">
        <f>SUM($AB$3:AB252)</f>
        <v>3.1336958855146169E-10</v>
      </c>
      <c r="AD252" s="1">
        <f t="shared" si="108"/>
        <v>5.2228264758576946E-10</v>
      </c>
      <c r="AE252" s="2">
        <f t="shared" si="109"/>
        <v>2.8209440300263173</v>
      </c>
      <c r="AF252" s="1">
        <f t="shared" si="99"/>
        <v>1.563714246871794E-4</v>
      </c>
      <c r="AG252" s="19">
        <f t="shared" si="100"/>
        <v>8.5781252310328764E-8</v>
      </c>
      <c r="AH252" s="19">
        <f t="shared" si="110"/>
        <v>37.468610743300111</v>
      </c>
      <c r="AI252" s="19">
        <f t="shared" si="111"/>
        <v>0.99999962531403286</v>
      </c>
      <c r="AJ252" s="19">
        <f t="shared" si="101"/>
        <v>9.6360991987330111E-6</v>
      </c>
      <c r="AK252" s="19">
        <f t="shared" si="102"/>
        <v>2.0243044204417414E-6</v>
      </c>
      <c r="AL252" s="19">
        <f t="shared" si="112"/>
        <v>493781.09688678721</v>
      </c>
      <c r="AM252" s="19">
        <f t="shared" si="113"/>
        <v>0.49378109688678723</v>
      </c>
      <c r="AO252" t="str">
        <f t="shared" si="114"/>
        <v>173.797888821971-13182.0970682139i</v>
      </c>
      <c r="AP252">
        <f t="shared" si="115"/>
        <v>-89.244633950148128</v>
      </c>
      <c r="AQ252" t="str">
        <f t="shared" si="116"/>
        <v>1.67727978641303+4.71177472305628i</v>
      </c>
      <c r="AR252">
        <f t="shared" si="117"/>
        <v>70.405479415922414</v>
      </c>
      <c r="AS252">
        <f t="shared" si="118"/>
        <v>20.349886633929458</v>
      </c>
    </row>
    <row r="253" spans="13:45" x14ac:dyDescent="0.25">
      <c r="M253">
        <v>250</v>
      </c>
      <c r="N253" s="1">
        <f t="shared" si="103"/>
        <v>31622.776601683792</v>
      </c>
      <c r="O253" s="2">
        <f t="shared" si="91"/>
        <v>12648.098833237496</v>
      </c>
      <c r="P253" s="2">
        <f t="shared" si="90"/>
        <v>82.040505010971941</v>
      </c>
      <c r="Q253" s="1">
        <f t="shared" si="92"/>
        <v>5.2003619320717158</v>
      </c>
      <c r="R253">
        <f t="shared" si="104"/>
        <v>14.320671409740598</v>
      </c>
      <c r="S253" s="1">
        <f t="shared" si="105"/>
        <v>5.1982246425152603</v>
      </c>
      <c r="T253" s="1">
        <f t="shared" si="106"/>
        <v>14.317100874199017</v>
      </c>
      <c r="U253" s="2">
        <f t="shared" si="93"/>
        <v>0.98912119684818978</v>
      </c>
      <c r="V253" s="16">
        <f t="shared" si="94"/>
        <v>4.4794320566764769E-14</v>
      </c>
      <c r="W253" s="1">
        <f t="shared" si="95"/>
        <v>5.4401665826650443E-15</v>
      </c>
      <c r="X253">
        <f t="shared" si="96"/>
        <v>1.3791059721985634E-14</v>
      </c>
      <c r="Y253">
        <f t="shared" si="97"/>
        <v>1.2728571753508242E-14</v>
      </c>
      <c r="Z253">
        <f t="shared" si="98"/>
        <v>1.8018946768713293E-13</v>
      </c>
      <c r="AA253">
        <f t="shared" si="107"/>
        <v>1.8669917166392874E-13</v>
      </c>
      <c r="AB253" s="1">
        <f t="shared" si="119"/>
        <v>6.6896289587538568E-12</v>
      </c>
      <c r="AC253" s="1">
        <f>SUM($AB$3:AB253)</f>
        <v>3.2005921751021553E-10</v>
      </c>
      <c r="AD253" s="1">
        <f t="shared" si="108"/>
        <v>5.3343202918369261E-10</v>
      </c>
      <c r="AE253" s="2">
        <f t="shared" si="109"/>
        <v>2.7292091125558593</v>
      </c>
      <c r="AF253" s="1">
        <f t="shared" si="99"/>
        <v>1.5970954953759754E-4</v>
      </c>
      <c r="AG253" s="19">
        <f t="shared" si="100"/>
        <v>8.9411294397757037E-8</v>
      </c>
      <c r="AH253" s="19">
        <f t="shared" si="110"/>
        <v>39.02015169154037</v>
      </c>
      <c r="AI253" s="19">
        <f t="shared" si="111"/>
        <v>0.99999960979863534</v>
      </c>
      <c r="AJ253" s="19">
        <f t="shared" si="101"/>
        <v>1.0043873715875711E-5</v>
      </c>
      <c r="AK253" s="19">
        <f t="shared" si="102"/>
        <v>2.0260490043260489E-6</v>
      </c>
      <c r="AL253" s="19">
        <f t="shared" si="112"/>
        <v>493339.11001942569</v>
      </c>
      <c r="AM253" s="19">
        <f t="shared" si="113"/>
        <v>0.49333911001942571</v>
      </c>
      <c r="AO253" t="str">
        <f t="shared" si="114"/>
        <v>159.974404095345-12647.0871067364i</v>
      </c>
      <c r="AP253">
        <f t="shared" si="115"/>
        <v>-89.275297994820036</v>
      </c>
      <c r="AQ253" t="str">
        <f t="shared" si="116"/>
        <v>1.73412550107176+4.90271077783233i</v>
      </c>
      <c r="AR253">
        <f t="shared" si="117"/>
        <v>70.520931759444423</v>
      </c>
      <c r="AS253">
        <f t="shared" si="118"/>
        <v>20.203770245735541</v>
      </c>
    </row>
    <row r="254" spans="13:45" x14ac:dyDescent="0.25">
      <c r="M254">
        <v>251</v>
      </c>
      <c r="N254" s="1">
        <f t="shared" si="103"/>
        <v>32960.97121774577</v>
      </c>
      <c r="O254" s="2">
        <f t="shared" si="91"/>
        <v>12134.671221439012</v>
      </c>
      <c r="P254" s="2">
        <f t="shared" si="90"/>
        <v>81.680560279779954</v>
      </c>
      <c r="Q254" s="1">
        <f t="shared" si="92"/>
        <v>5.4074902583586919</v>
      </c>
      <c r="R254">
        <f t="shared" si="104"/>
        <v>14.659914914530024</v>
      </c>
      <c r="S254" s="1">
        <f t="shared" si="105"/>
        <v>5.4050816289264905</v>
      </c>
      <c r="T254" s="1">
        <f t="shared" si="106"/>
        <v>14.656045143306073</v>
      </c>
      <c r="U254" s="2">
        <f t="shared" si="93"/>
        <v>0.98819757167324629</v>
      </c>
      <c r="V254" s="16">
        <f t="shared" si="94"/>
        <v>4.6576855720208234E-14</v>
      </c>
      <c r="W254" s="1">
        <f t="shared" si="95"/>
        <v>5.4350866442028548E-15</v>
      </c>
      <c r="X254">
        <f t="shared" si="96"/>
        <v>1.3778181856271136E-14</v>
      </c>
      <c r="Y254">
        <f t="shared" si="97"/>
        <v>1.2716686021658519E-14</v>
      </c>
      <c r="Z254">
        <f t="shared" si="98"/>
        <v>1.8002120971313963E-13</v>
      </c>
      <c r="AA254">
        <f t="shared" si="107"/>
        <v>1.8697093892054777E-13</v>
      </c>
      <c r="AB254" s="1">
        <f t="shared" si="119"/>
        <v>6.8396479464294243E-12</v>
      </c>
      <c r="AC254" s="1">
        <f>SUM($AB$3:AB254)</f>
        <v>3.2689886545664494E-10</v>
      </c>
      <c r="AD254" s="1">
        <f t="shared" si="108"/>
        <v>5.4483144242774157E-10</v>
      </c>
      <c r="AE254" s="2">
        <f t="shared" si="109"/>
        <v>2.6373783707391896</v>
      </c>
      <c r="AF254" s="1">
        <f t="shared" si="99"/>
        <v>1.6312253386286584E-4</v>
      </c>
      <c r="AG254" s="19">
        <f t="shared" si="100"/>
        <v>9.3194950534934392E-8</v>
      </c>
      <c r="AH254" s="19">
        <f t="shared" si="110"/>
        <v>40.632999358732953</v>
      </c>
      <c r="AI254" s="19">
        <f t="shared" si="111"/>
        <v>0.99999959367017155</v>
      </c>
      <c r="AJ254" s="19">
        <f t="shared" si="101"/>
        <v>1.0468904219827047E-5</v>
      </c>
      <c r="AK254" s="19">
        <f t="shared" si="102"/>
        <v>2.0279426639743873E-6</v>
      </c>
      <c r="AL254" s="19">
        <f t="shared" si="112"/>
        <v>492860.29993545508</v>
      </c>
      <c r="AM254" s="19">
        <f t="shared" si="113"/>
        <v>0.4928602999354551</v>
      </c>
      <c r="AO254" t="str">
        <f t="shared" si="114"/>
        <v>147.250245652419-12133.7777718885i</v>
      </c>
      <c r="AP254">
        <f t="shared" si="115"/>
        <v>-89.304717489100653</v>
      </c>
      <c r="AQ254" t="str">
        <f t="shared" si="116"/>
        <v>1.79566274387721+5.1006417443784i</v>
      </c>
      <c r="AR254">
        <f t="shared" si="117"/>
        <v>70.605564286758664</v>
      </c>
      <c r="AS254">
        <f t="shared" si="118"/>
        <v>20.089718224140682</v>
      </c>
    </row>
    <row r="255" spans="13:45" x14ac:dyDescent="0.25">
      <c r="M255">
        <v>252</v>
      </c>
      <c r="N255" s="1">
        <f t="shared" si="103"/>
        <v>34355.794789987463</v>
      </c>
      <c r="O255" s="2">
        <f t="shared" si="91"/>
        <v>11642.079419898399</v>
      </c>
      <c r="P255" s="2">
        <f t="shared" si="90"/>
        <v>81.320611152552189</v>
      </c>
      <c r="Q255" s="1">
        <f t="shared" si="92"/>
        <v>5.6230554504237729</v>
      </c>
      <c r="R255">
        <f t="shared" si="104"/>
        <v>14.999447324444947</v>
      </c>
      <c r="S255" s="1">
        <f t="shared" si="105"/>
        <v>5.6203408590556077</v>
      </c>
      <c r="T255" s="1">
        <f t="shared" si="106"/>
        <v>14.995253103971798</v>
      </c>
      <c r="U255" s="2">
        <f t="shared" si="93"/>
        <v>0.98719704824534926</v>
      </c>
      <c r="V255" s="16">
        <f t="shared" si="94"/>
        <v>4.8431794977833892E-14</v>
      </c>
      <c r="W255" s="1">
        <f t="shared" si="95"/>
        <v>5.4295837653494215E-15</v>
      </c>
      <c r="X255">
        <f t="shared" si="96"/>
        <v>1.3764231818205688E-14</v>
      </c>
      <c r="Y255">
        <f t="shared" si="97"/>
        <v>1.2703810719538179E-14</v>
      </c>
      <c r="Z255">
        <f t="shared" si="98"/>
        <v>1.7983894308650607E-13</v>
      </c>
      <c r="AA255">
        <f t="shared" si="107"/>
        <v>1.8726453342652635E-13</v>
      </c>
      <c r="AB255" s="1">
        <f t="shared" si="119"/>
        <v>6.9938316160917237E-12</v>
      </c>
      <c r="AC255" s="1">
        <f>SUM($AB$3:AB255)</f>
        <v>3.3389269707273665E-10</v>
      </c>
      <c r="AD255" s="1">
        <f t="shared" si="108"/>
        <v>5.5648782845456115E-10</v>
      </c>
      <c r="AE255" s="2">
        <f t="shared" si="109"/>
        <v>2.5454433014837119</v>
      </c>
      <c r="AF255" s="1">
        <f t="shared" si="99"/>
        <v>1.666124558392956E-4</v>
      </c>
      <c r="AG255" s="19">
        <f t="shared" si="100"/>
        <v>9.7138721273564075E-8</v>
      </c>
      <c r="AH255" s="19">
        <f t="shared" si="110"/>
        <v>42.309193705960205</v>
      </c>
      <c r="AI255" s="19">
        <f t="shared" si="111"/>
        <v>0.99999957690824204</v>
      </c>
      <c r="AJ255" s="19">
        <f t="shared" si="101"/>
        <v>1.0911920938880902E-5</v>
      </c>
      <c r="AK255" s="19">
        <f t="shared" si="102"/>
        <v>2.0299979822609909E-6</v>
      </c>
      <c r="AL255" s="19">
        <f t="shared" si="112"/>
        <v>492341.71511973219</v>
      </c>
      <c r="AM255" s="19">
        <f t="shared" si="113"/>
        <v>0.49234171511973218</v>
      </c>
      <c r="AO255" t="str">
        <f t="shared" si="114"/>
        <v>135.538013219222-11641.2904210055i</v>
      </c>
      <c r="AP255">
        <f t="shared" si="115"/>
        <v>-89.332942915306347</v>
      </c>
      <c r="AQ255" t="str">
        <f t="shared" si="116"/>
        <v>1.86225852421674+5.30572763977973i</v>
      </c>
      <c r="AR255">
        <f t="shared" si="117"/>
        <v>70.659425462849853</v>
      </c>
      <c r="AS255">
        <f t="shared" si="118"/>
        <v>20.0076316218438</v>
      </c>
    </row>
    <row r="256" spans="13:45" x14ac:dyDescent="0.25">
      <c r="M256">
        <v>253</v>
      </c>
      <c r="N256" s="1">
        <f t="shared" si="103"/>
        <v>35809.643710263612</v>
      </c>
      <c r="O256" s="2">
        <f t="shared" si="91"/>
        <v>11169.478563027975</v>
      </c>
      <c r="P256" s="2">
        <f t="shared" si="90"/>
        <v>80.960657978900358</v>
      </c>
      <c r="Q256" s="1">
        <f t="shared" si="92"/>
        <v>5.8473218274856738</v>
      </c>
      <c r="R256">
        <f t="shared" si="104"/>
        <v>15.339139947738591</v>
      </c>
      <c r="S256" s="1">
        <f t="shared" si="105"/>
        <v>5.8442623039508366</v>
      </c>
      <c r="T256" s="1">
        <f t="shared" si="106"/>
        <v>15.334593996723482</v>
      </c>
      <c r="U256" s="2">
        <f t="shared" si="93"/>
        <v>0.98611349082748556</v>
      </c>
      <c r="V256" s="16">
        <f t="shared" si="94"/>
        <v>5.0361378571119434E-14</v>
      </c>
      <c r="W256" s="1">
        <f t="shared" si="95"/>
        <v>5.4236241995511709E-15</v>
      </c>
      <c r="X256">
        <f t="shared" si="96"/>
        <v>1.3749124058803124E-14</v>
      </c>
      <c r="Y256">
        <f t="shared" si="97"/>
        <v>1.2689866889008338E-14</v>
      </c>
      <c r="Z256">
        <f t="shared" si="98"/>
        <v>1.7964155005220913E-13</v>
      </c>
      <c r="AA256">
        <f t="shared" si="107"/>
        <v>1.8758156036840889E-13</v>
      </c>
      <c r="AB256" s="1">
        <f t="shared" si="119"/>
        <v>7.1523668771028728E-12</v>
      </c>
      <c r="AC256" s="1">
        <f>SUM($AB$3:AB256)</f>
        <v>3.4104506394983953E-10</v>
      </c>
      <c r="AD256" s="1">
        <f t="shared" si="108"/>
        <v>5.6840843991639922E-10</v>
      </c>
      <c r="AE256" s="2">
        <f t="shared" si="109"/>
        <v>2.4533948214867207</v>
      </c>
      <c r="AF256" s="1">
        <f t="shared" si="99"/>
        <v>1.7018148691096992E-4</v>
      </c>
      <c r="AG256" s="19">
        <f t="shared" si="100"/>
        <v>1.012493822519873E-7</v>
      </c>
      <c r="AH256" s="19">
        <f t="shared" si="110"/>
        <v>44.050792851407294</v>
      </c>
      <c r="AI256" s="19">
        <f t="shared" si="111"/>
        <v>0.99999955949226549</v>
      </c>
      <c r="AJ256" s="19">
        <f t="shared" si="101"/>
        <v>1.1373685002744559E-5</v>
      </c>
      <c r="AK256" s="19">
        <f t="shared" si="102"/>
        <v>2.0322285768045065E-6</v>
      </c>
      <c r="AL256" s="19">
        <f t="shared" si="112"/>
        <v>491780.1882024529</v>
      </c>
      <c r="AM256" s="19">
        <f t="shared" si="113"/>
        <v>0.49178018820245289</v>
      </c>
      <c r="AO256" t="str">
        <f t="shared" si="114"/>
        <v>124.757251369941-11168.7818045735i</v>
      </c>
      <c r="AP256">
        <f t="shared" si="115"/>
        <v>-89.360022711538349</v>
      </c>
      <c r="AQ256" t="str">
        <f t="shared" si="116"/>
        <v>1.93430503423393+5.51811893571783i</v>
      </c>
      <c r="AR256">
        <f t="shared" si="117"/>
        <v>70.682546639439352</v>
      </c>
      <c r="AS256">
        <f t="shared" si="118"/>
        <v>19.957430649022299</v>
      </c>
    </row>
    <row r="257" spans="13:45" x14ac:dyDescent="0.25">
      <c r="M257">
        <v>254</v>
      </c>
      <c r="N257" s="1">
        <f t="shared" si="103"/>
        <v>37325.015779572073</v>
      </c>
      <c r="O257" s="2">
        <f t="shared" si="91"/>
        <v>10716.057962924519</v>
      </c>
      <c r="P257" s="2">
        <f t="shared" si="90"/>
        <v>80.600701080638686</v>
      </c>
      <c r="Q257" s="1">
        <f t="shared" si="92"/>
        <v>6.0805552851710214</v>
      </c>
      <c r="R257">
        <f t="shared" si="104"/>
        <v>15.678864829776753</v>
      </c>
      <c r="S257" s="1">
        <f t="shared" si="105"/>
        <v>6.0771069849543036</v>
      </c>
      <c r="T257" s="1">
        <f t="shared" si="106"/>
        <v>15.673937639785944</v>
      </c>
      <c r="U257" s="2">
        <f t="shared" si="93"/>
        <v>0.98494032063291326</v>
      </c>
      <c r="V257" s="16">
        <f t="shared" si="94"/>
        <v>5.2367855782171355E-14</v>
      </c>
      <c r="W257" s="1">
        <f t="shared" si="95"/>
        <v>5.4171717634810232E-15</v>
      </c>
      <c r="X257">
        <f t="shared" si="96"/>
        <v>1.3732766851750081E-14</v>
      </c>
      <c r="Y257">
        <f t="shared" si="97"/>
        <v>1.2674769870515281E-14</v>
      </c>
      <c r="Z257">
        <f t="shared" si="98"/>
        <v>1.7942783214429249E-13</v>
      </c>
      <c r="AA257">
        <f t="shared" si="107"/>
        <v>1.8792371775221136E-13</v>
      </c>
      <c r="AB257" s="1">
        <f t="shared" si="119"/>
        <v>7.3154531742190269E-12</v>
      </c>
      <c r="AC257" s="1">
        <f>SUM($AB$3:AB257)</f>
        <v>3.4836051712405857E-10</v>
      </c>
      <c r="AD257" s="1">
        <f t="shared" si="108"/>
        <v>5.8060086187343096E-10</v>
      </c>
      <c r="AE257" s="2">
        <f t="shared" si="109"/>
        <v>2.3612232381506271</v>
      </c>
      <c r="AF257" s="1">
        <f t="shared" si="99"/>
        <v>1.7383189804490523E-4</v>
      </c>
      <c r="AG257" s="19">
        <f t="shared" si="100"/>
        <v>1.0553399583614182E-7</v>
      </c>
      <c r="AH257" s="19">
        <f t="shared" si="110"/>
        <v>45.85986592759587</v>
      </c>
      <c r="AI257" s="19">
        <f t="shared" si="111"/>
        <v>0.99999954140155101</v>
      </c>
      <c r="AJ257" s="19">
        <f t="shared" si="101"/>
        <v>1.185498975020543E-5</v>
      </c>
      <c r="AK257" s="19">
        <f t="shared" si="102"/>
        <v>2.0346491803120703E-6</v>
      </c>
      <c r="AL257" s="19">
        <f t="shared" si="112"/>
        <v>491172.32382246555</v>
      </c>
      <c r="AM257" s="19">
        <f t="shared" si="113"/>
        <v>0.49117232382246556</v>
      </c>
      <c r="AO257" t="str">
        <f t="shared" si="114"/>
        <v>114.833898264759-10715.4426619047i</v>
      </c>
      <c r="AP257">
        <f t="shared" si="115"/>
        <v>-89.386003354053116</v>
      </c>
      <c r="AQ257" t="str">
        <f t="shared" si="116"/>
        <v>2.01222075366001+5.7379543580061i</v>
      </c>
      <c r="AR257">
        <f t="shared" si="117"/>
        <v>70.674941396103321</v>
      </c>
      <c r="AS257">
        <f t="shared" si="118"/>
        <v>19.939055249843562</v>
      </c>
    </row>
    <row r="258" spans="13:45" x14ac:dyDescent="0.25">
      <c r="M258">
        <v>255</v>
      </c>
      <c r="N258" s="1">
        <f t="shared" si="103"/>
        <v>38904.514499428085</v>
      </c>
      <c r="O258" s="2">
        <f t="shared" si="91"/>
        <v>10281.039736188355</v>
      </c>
      <c r="P258" s="2">
        <f t="shared" ref="P258:P321" si="120">20*LOG10(O258)</f>
        <v>80.240740753993379</v>
      </c>
      <c r="Q258" s="1">
        <f t="shared" si="92"/>
        <v>6.323022223557393</v>
      </c>
      <c r="R258">
        <f t="shared" si="104"/>
        <v>16.018494164657163</v>
      </c>
      <c r="S258" s="1">
        <f t="shared" si="105"/>
        <v>6.3191358426667303</v>
      </c>
      <c r="T258" s="1">
        <f t="shared" si="106"/>
        <v>16.013153830136059</v>
      </c>
      <c r="U258" s="2">
        <f t="shared" si="93"/>
        <v>0.983670491980141</v>
      </c>
      <c r="V258" s="16">
        <f t="shared" si="94"/>
        <v>5.4453475197328541E-14</v>
      </c>
      <c r="W258" s="1">
        <f t="shared" si="95"/>
        <v>5.4101877058907755E-15</v>
      </c>
      <c r="X258">
        <f t="shared" si="96"/>
        <v>1.3715061960941074E-14</v>
      </c>
      <c r="Y258">
        <f t="shared" si="97"/>
        <v>1.2658428996239232E-14</v>
      </c>
      <c r="Z258">
        <f t="shared" si="98"/>
        <v>1.7919650584198898E-13</v>
      </c>
      <c r="AA258">
        <f t="shared" si="107"/>
        <v>1.8829279738562047E-13</v>
      </c>
      <c r="AB258" s="1">
        <f t="shared" si="119"/>
        <v>7.4833032846138074E-12</v>
      </c>
      <c r="AC258" s="1">
        <f>SUM($AB$3:AB258)</f>
        <v>3.5584382040867235E-10</v>
      </c>
      <c r="AD258" s="1">
        <f t="shared" si="108"/>
        <v>5.9307303401445398E-10</v>
      </c>
      <c r="AE258" s="2">
        <f t="shared" si="109"/>
        <v>2.2689182212239118</v>
      </c>
      <c r="AF258" s="1">
        <f t="shared" si="99"/>
        <v>1.775660663839275E-4</v>
      </c>
      <c r="AG258" s="19">
        <f t="shared" si="100"/>
        <v>1.0999992325313846E-7</v>
      </c>
      <c r="AH258" s="19">
        <f t="shared" si="110"/>
        <v>47.738484825745019</v>
      </c>
      <c r="AI258" s="19">
        <f t="shared" si="111"/>
        <v>0.99999952261537961</v>
      </c>
      <c r="AJ258" s="19">
        <f t="shared" si="101"/>
        <v>1.2356662092135452E-5</v>
      </c>
      <c r="AK258" s="19">
        <f t="shared" si="102"/>
        <v>2.0372757263440629E-6</v>
      </c>
      <c r="AL258" s="19">
        <f t="shared" si="112"/>
        <v>490514.48647393478</v>
      </c>
      <c r="AM258" s="19">
        <f t="shared" si="113"/>
        <v>0.49051448647393481</v>
      </c>
      <c r="AO258" t="str">
        <f t="shared" si="114"/>
        <v>105.699778057084-10280.4963700204i</v>
      </c>
      <c r="AP258">
        <f t="shared" si="115"/>
        <v>-89.410929436361343</v>
      </c>
      <c r="AQ258" t="str">
        <f t="shared" si="116"/>
        <v>2.09645148503813+5.96535843101503i</v>
      </c>
      <c r="AR258">
        <f t="shared" si="117"/>
        <v>70.636605258088579</v>
      </c>
      <c r="AS258">
        <f t="shared" si="118"/>
        <v>19.952465305550078</v>
      </c>
    </row>
    <row r="259" spans="13:45" x14ac:dyDescent="0.25">
      <c r="M259">
        <v>256</v>
      </c>
      <c r="N259" s="1">
        <f t="shared" si="103"/>
        <v>40550.853544838414</v>
      </c>
      <c r="O259" s="2">
        <f t="shared" ref="O259:O322" si="121">IMABS(IMDIV($D$55,COMPLEX(1,N259/$D$46)))</f>
        <v>9863.6774848083642</v>
      </c>
      <c r="P259" s="2">
        <f t="shared" si="120"/>
        <v>79.880777271636049</v>
      </c>
      <c r="Q259" s="1">
        <f t="shared" ref="Q259:Q322" si="122">IMABS(IMDIV(IMSUM(COMPLEX($D$39,$D$39*$D$52*$D$53*2*PI()*N259),COMPLEX($D$52,$D$39*$D$52*$D$40*2*PI()*N259)),COMPLEX($D$52,$D$39*$D$52*$D$40*2*PI()*N259)))</f>
        <v>6.5749883146046395</v>
      </c>
      <c r="R259">
        <f t="shared" si="104"/>
        <v>16.357899706255733</v>
      </c>
      <c r="S259" s="1">
        <f t="shared" si="105"/>
        <v>6.5706084396769304</v>
      </c>
      <c r="T259" s="1">
        <f t="shared" si="106"/>
        <v>16.352111743583599</v>
      </c>
      <c r="U259" s="2">
        <f t="shared" ref="U259:U322" si="123">IMABS(IMDIV(1,COMPLEX(1,2*PI()*N259*$D$39*$D$40)))</f>
        <v>0.98229646865290499</v>
      </c>
      <c r="V259" s="16">
        <f t="shared" ref="V259:V322" si="124">$D$90*S259</f>
        <v>5.6620473528278161E-14</v>
      </c>
      <c r="W259" s="1">
        <f t="shared" ref="W259:W322" si="125">$D$89*U259</f>
        <v>5.402630577590978E-15</v>
      </c>
      <c r="X259">
        <f t="shared" ref="X259:X322" si="126">$D$86*U259</f>
        <v>1.3695904310871806E-14</v>
      </c>
      <c r="Y259">
        <f t="shared" ref="Y259:Y322" si="127">$D$87*U259</f>
        <v>1.2640747285881141E-14</v>
      </c>
      <c r="Z259">
        <f t="shared" ref="Z259:Z322" si="128">$D$88*U259</f>
        <v>1.7894619826318742E-13</v>
      </c>
      <c r="AA259">
        <f t="shared" si="107"/>
        <v>1.8869068498315018E-13</v>
      </c>
      <c r="AB259" s="1">
        <f t="shared" si="119"/>
        <v>7.6561441223775294E-12</v>
      </c>
      <c r="AC259" s="1">
        <f>SUM($AB$3:AB259)</f>
        <v>3.6349996453104989E-10</v>
      </c>
      <c r="AD259" s="1">
        <f t="shared" si="108"/>
        <v>6.0583327421841656E-10</v>
      </c>
      <c r="AE259" s="2">
        <f t="shared" si="109"/>
        <v>2.1764687756539596</v>
      </c>
      <c r="AF259" s="1">
        <f t="shared" ref="AF259:AF322" si="129">AC259*$D$39</f>
        <v>1.8138648230099389E-4</v>
      </c>
      <c r="AG259" s="19">
        <f t="shared" ref="AG259:AG322" si="130">IMABS(COMPLEX(1,2*PI()*N259*$D$32*$D$33))/$D$32</f>
        <v>1.1465483723829491E-7</v>
      </c>
      <c r="AH259" s="19">
        <f t="shared" si="110"/>
        <v>49.688714720989267</v>
      </c>
      <c r="AI259" s="19">
        <f t="shared" si="111"/>
        <v>0.9999995031130996</v>
      </c>
      <c r="AJ259" s="19">
        <f t="shared" ref="AJ259:AJ322" si="131">IMABS(COMPLEX(1,2*PI()*N259*$D$53*$D$52))/$D$52</f>
        <v>1.2879563932174664E-5</v>
      </c>
      <c r="AK259" s="19">
        <f t="shared" ref="AK259:AK322" si="132">IMABS(COMPLEX(1,2*PI()*N259*$D$39*$D$40))/$D$39</f>
        <v>2.0401254407239253E-6</v>
      </c>
      <c r="AL259" s="19">
        <f t="shared" si="112"/>
        <v>489802.78848425153</v>
      </c>
      <c r="AM259" s="19">
        <f t="shared" si="113"/>
        <v>0.48980278848425152</v>
      </c>
      <c r="AO259" t="str">
        <f t="shared" si="114"/>
        <v>97.2921335243155-9863.19764402345i</v>
      </c>
      <c r="AP259">
        <f t="shared" si="115"/>
        <v>-89.434843745180004</v>
      </c>
      <c r="AQ259" t="str">
        <f t="shared" si="116"/>
        <v>2.18747129073386+6.20043874975011i</v>
      </c>
      <c r="AR259">
        <f t="shared" si="117"/>
        <v>70.567515789087707</v>
      </c>
      <c r="AS259">
        <f t="shared" si="118"/>
        <v>19.997640465732289</v>
      </c>
    </row>
    <row r="260" spans="13:45" x14ac:dyDescent="0.25">
      <c r="M260">
        <v>257</v>
      </c>
      <c r="N260" s="1">
        <f t="shared" ref="N260:N323" si="133">$D$7*POWER($D$8/$D$7,M260/$D$9)</f>
        <v>42266.861426560259</v>
      </c>
      <c r="O260" s="2">
        <f t="shared" si="121"/>
        <v>9463.2550291159405</v>
      </c>
      <c r="P260" s="2">
        <f t="shared" si="120"/>
        <v>79.520810884555985</v>
      </c>
      <c r="Q260" s="1">
        <f t="shared" si="122"/>
        <v>6.836717094798594</v>
      </c>
      <c r="R260">
        <f t="shared" ref="R260:R323" si="134">20*LOG10(Q260)</f>
        <v>16.696952180976002</v>
      </c>
      <c r="S260" s="1">
        <f t="shared" ref="S260:S323" si="135">O260/(1+O260/Q260)</f>
        <v>6.8317814825693866</v>
      </c>
      <c r="T260" s="1">
        <f t="shared" ref="T260:T323" si="136">20*LOG10(S260)</f>
        <v>16.690679336195021</v>
      </c>
      <c r="U260" s="2">
        <f t="shared" si="123"/>
        <v>0.98081020080440739</v>
      </c>
      <c r="V260" s="16">
        <f t="shared" si="124"/>
        <v>5.8871062875848424E-14</v>
      </c>
      <c r="W260" s="1">
        <f t="shared" si="125"/>
        <v>5.3944561044242408E-15</v>
      </c>
      <c r="X260">
        <f t="shared" si="126"/>
        <v>1.3675181664620962E-14</v>
      </c>
      <c r="Y260">
        <f t="shared" si="127"/>
        <v>1.2621621149453355E-14</v>
      </c>
      <c r="Z260">
        <f t="shared" si="128"/>
        <v>1.7867544295704835E-13</v>
      </c>
      <c r="AA260">
        <f t="shared" ref="AA260:AA323" si="137">SQRT(V260^2+W260^2+X260^2+Y260^2+Z260^2)</f>
        <v>1.8911935921711666E-13</v>
      </c>
      <c r="AB260" s="1">
        <f t="shared" si="119"/>
        <v>7.8342175399571989E-12</v>
      </c>
      <c r="AC260" s="1">
        <f>SUM($AB$3:AB260)</f>
        <v>3.7133418207100709E-10</v>
      </c>
      <c r="AD260" s="1">
        <f t="shared" ref="AD260:AD323" si="138">AC260/$D$20</f>
        <v>6.188903034516785E-10</v>
      </c>
      <c r="AE260" s="2">
        <f t="shared" ref="AE260:AE323" si="139">10*LOG10($D$11/AD260)</f>
        <v>2.0838632162196835</v>
      </c>
      <c r="AF260" s="1">
        <f t="shared" si="129"/>
        <v>1.8529575685343253E-4</v>
      </c>
      <c r="AG260" s="19">
        <f t="shared" si="130"/>
        <v>1.1950673521736584E-7</v>
      </c>
      <c r="AH260" s="19">
        <f t="shared" ref="AH260:AH323" si="140">1/(AG260+(1+O260)*AK260)</f>
        <v>51.712603268981887</v>
      </c>
      <c r="AI260" s="19">
        <f t="shared" ref="AI260:AI323" si="141">$D$21/($D$21+AH260)</f>
        <v>0.99999948287423468</v>
      </c>
      <c r="AJ260" s="19">
        <f t="shared" si="131"/>
        <v>1.3424593647533728E-5</v>
      </c>
      <c r="AK260" s="19">
        <f t="shared" si="132"/>
        <v>2.043216938800682E-6</v>
      </c>
      <c r="AL260" s="19">
        <f t="shared" ref="AL260:AL323" si="142">O260/(AJ260+((1+O260)*AK260))</f>
        <v>489033.07830166555</v>
      </c>
      <c r="AM260" s="19">
        <f t="shared" ref="AM260:AM323" si="143">AL260/1000000</f>
        <v>0.48903307830166554</v>
      </c>
      <c r="AO260" t="str">
        <f t="shared" ref="AO260:AO323" si="144">IMDIV($D$55,COMPLEX(1,N260/$D$46))</f>
        <v>89.5531957460881-9462.83128726386i</v>
      </c>
      <c r="AP260">
        <f t="shared" ref="AP260:AP323" si="145">DEGREES(ATAN(IMAGINARY(AO260)/IMREAL(AO260)))</f>
        <v>-89.457787333357516</v>
      </c>
      <c r="AQ260" t="str">
        <f t="shared" ref="AQ260:AQ323" si="146">IMDIV(IMSUM(COMPLEX($D$39,$D$39*$D$52*$D$53*2*PI()*N260),COMPLEX($D$52,$D$39*$D$52*$D$40*2*PI()*N260)),COMPLEX($D$52,$D$39*$D$52*$D$40*2*PI()*N260))</f>
        <v>2.28578329832904+6.44328296347377i</v>
      </c>
      <c r="AR260">
        <f t="shared" ref="AR260:AR323" si="147">DEGREES(ATAN(IMAGINARY(AQ260)/IMREAL(AQ260)))</f>
        <v>70.467633059546813</v>
      </c>
      <c r="AS260">
        <f t="shared" ref="AS260:AS323" si="148">360-180+AP260-AR260</f>
        <v>20.074579607095671</v>
      </c>
    </row>
    <row r="261" spans="13:45" x14ac:dyDescent="0.25">
      <c r="M261">
        <v>258</v>
      </c>
      <c r="N261" s="1">
        <f t="shared" si="133"/>
        <v>44055.486350655301</v>
      </c>
      <c r="O261" s="2">
        <f t="shared" si="121"/>
        <v>9079.0851908668901</v>
      </c>
      <c r="P261" s="2">
        <f t="shared" si="120"/>
        <v>79.160841823783713</v>
      </c>
      <c r="Q261" s="1">
        <f t="shared" si="122"/>
        <v>7.1084683686072596</v>
      </c>
      <c r="R261">
        <f t="shared" si="134"/>
        <v>17.035520704556845</v>
      </c>
      <c r="S261" s="1">
        <f t="shared" si="135"/>
        <v>7.1029071485361763</v>
      </c>
      <c r="T261" s="1">
        <f t="shared" si="136"/>
        <v>17.02872274946829</v>
      </c>
      <c r="U261" s="2">
        <f t="shared" si="123"/>
        <v>0.97920310281099809</v>
      </c>
      <c r="V261" s="16">
        <f t="shared" si="124"/>
        <v>6.1207416310031181E-14</v>
      </c>
      <c r="W261" s="1">
        <f t="shared" si="125"/>
        <v>5.3856170654604895E-15</v>
      </c>
      <c r="X261">
        <f t="shared" si="126"/>
        <v>1.3652774315069851E-14</v>
      </c>
      <c r="Y261">
        <f t="shared" si="127"/>
        <v>1.2600940102288243E-14</v>
      </c>
      <c r="Z261">
        <f t="shared" si="128"/>
        <v>1.7838267586958099E-13</v>
      </c>
      <c r="AA261">
        <f t="shared" si="137"/>
        <v>1.8958088951916256E-13</v>
      </c>
      <c r="AB261" s="1">
        <f t="shared" ref="AB261:AB324" si="149">AA261*SQRT(N261-N260)</f>
        <v>8.0177811136547442E-12</v>
      </c>
      <c r="AC261" s="1">
        <f>SUM($AB$3:AB261)</f>
        <v>3.7935196318466183E-10</v>
      </c>
      <c r="AD261" s="1">
        <f t="shared" si="138"/>
        <v>6.3225327197443644E-10</v>
      </c>
      <c r="AE261" s="2">
        <f t="shared" si="139"/>
        <v>1.9910891446000565</v>
      </c>
      <c r="AF261" s="1">
        <f t="shared" si="129"/>
        <v>1.8929662962914625E-4</v>
      </c>
      <c r="AG261" s="19">
        <f t="shared" si="130"/>
        <v>1.2456395304660401E-7</v>
      </c>
      <c r="AH261" s="19">
        <f t="shared" si="140"/>
        <v>53.8121683628029</v>
      </c>
      <c r="AI261" s="19">
        <f t="shared" si="141"/>
        <v>0.999999461878606</v>
      </c>
      <c r="AJ261" s="19">
        <f t="shared" si="131"/>
        <v>1.3992687632460994E-5</v>
      </c>
      <c r="AK261" s="19">
        <f t="shared" si="132"/>
        <v>2.0465703287491218E-6</v>
      </c>
      <c r="AL261" s="19">
        <f t="shared" si="142"/>
        <v>488200.92930540146</v>
      </c>
      <c r="AM261" s="19">
        <f t="shared" si="143"/>
        <v>0.48820092930540143</v>
      </c>
      <c r="AO261" t="str">
        <f t="shared" si="144"/>
        <v>82.4297879030184-9078.71098962208i</v>
      </c>
      <c r="AP261">
        <f t="shared" si="145"/>
        <v>-89.479799589888444</v>
      </c>
      <c r="AQ261" t="str">
        <f t="shared" si="146"/>
        <v>2.3919203357632+6.69395545659309i</v>
      </c>
      <c r="AR261">
        <f t="shared" si="147"/>
        <v>70.33690049336829</v>
      </c>
      <c r="AS261">
        <f t="shared" si="148"/>
        <v>20.183299916743266</v>
      </c>
    </row>
    <row r="262" spans="13:45" x14ac:dyDescent="0.25">
      <c r="M262">
        <v>259</v>
      </c>
      <c r="N262" s="1">
        <f t="shared" si="133"/>
        <v>45919.801283686837</v>
      </c>
      <c r="O262" s="2">
        <f t="shared" si="121"/>
        <v>8710.5086245691255</v>
      </c>
      <c r="P262" s="2">
        <f t="shared" si="120"/>
        <v>78.800870301977398</v>
      </c>
      <c r="Q262" s="1">
        <f t="shared" si="122"/>
        <v>7.3904964083933651</v>
      </c>
      <c r="R262">
        <f t="shared" si="134"/>
        <v>17.373472205475696</v>
      </c>
      <c r="S262" s="1">
        <f t="shared" si="135"/>
        <v>7.3842312020168608</v>
      </c>
      <c r="T262" s="1">
        <f t="shared" si="136"/>
        <v>17.366105721863573</v>
      </c>
      <c r="U262" s="2">
        <f t="shared" si="123"/>
        <v>0.97746603255372766</v>
      </c>
      <c r="V262" s="16">
        <f t="shared" si="124"/>
        <v>6.3631651640626256E-14</v>
      </c>
      <c r="W262" s="1">
        <f t="shared" si="125"/>
        <v>5.3760631790455022E-15</v>
      </c>
      <c r="X262">
        <f t="shared" si="126"/>
        <v>1.3628554796030487E-14</v>
      </c>
      <c r="Y262">
        <f t="shared" si="127"/>
        <v>1.2578586498421491E-14</v>
      </c>
      <c r="Z262">
        <f t="shared" si="128"/>
        <v>1.7806623156933742E-13</v>
      </c>
      <c r="AA262">
        <f t="shared" si="137"/>
        <v>1.9007743241966069E-13</v>
      </c>
      <c r="AB262" s="1">
        <f t="shared" si="149"/>
        <v>8.2071088976961985E-12</v>
      </c>
      <c r="AC262" s="1">
        <f>SUM($AB$3:AB262)</f>
        <v>3.8755907208235802E-10</v>
      </c>
      <c r="AD262" s="1">
        <f t="shared" si="138"/>
        <v>6.4593178680393001E-10</v>
      </c>
      <c r="AE262" s="2">
        <f t="shared" si="139"/>
        <v>1.8981334296286481</v>
      </c>
      <c r="AF262" s="1">
        <f t="shared" si="129"/>
        <v>1.9339197696909664E-4</v>
      </c>
      <c r="AG262" s="19">
        <f t="shared" si="130"/>
        <v>1.2983517933427103E-7</v>
      </c>
      <c r="AH262" s="19">
        <f t="shared" si="140"/>
        <v>55.989384339530332</v>
      </c>
      <c r="AI262" s="19">
        <f t="shared" si="141"/>
        <v>0.99999944010647013</v>
      </c>
      <c r="AJ262" s="19">
        <f t="shared" si="131"/>
        <v>1.458482190702479E-5</v>
      </c>
      <c r="AK262" s="19">
        <f t="shared" si="132"/>
        <v>2.050207321063007E-6</v>
      </c>
      <c r="AL262" s="19">
        <f t="shared" si="142"/>
        <v>487301.62938908365</v>
      </c>
      <c r="AM262" s="19">
        <f t="shared" si="143"/>
        <v>0.48730162938908367</v>
      </c>
      <c r="AO262" t="str">
        <f t="shared" si="144"/>
        <v>75.872960498693-8710.17817226251i</v>
      </c>
      <c r="AP262">
        <f t="shared" si="145"/>
        <v>-89.50091830712995</v>
      </c>
      <c r="AQ262" t="str">
        <f t="shared" si="146"/>
        <v>2.50644535195386+6.95249371521788i</v>
      </c>
      <c r="AR262">
        <f t="shared" si="147"/>
        <v>70.175246098040418</v>
      </c>
      <c r="AS262">
        <f t="shared" si="148"/>
        <v>20.323835594829632</v>
      </c>
    </row>
    <row r="263" spans="13:45" x14ac:dyDescent="0.25">
      <c r="M263">
        <v>260</v>
      </c>
      <c r="N263" s="1">
        <f t="shared" si="133"/>
        <v>47863.009232263823</v>
      </c>
      <c r="O263" s="2">
        <f t="shared" si="121"/>
        <v>8356.8926952339625</v>
      </c>
      <c r="P263" s="2">
        <f t="shared" si="120"/>
        <v>78.44089651488359</v>
      </c>
      <c r="Q263" s="1">
        <f t="shared" si="122"/>
        <v>7.683047936814253</v>
      </c>
      <c r="R263">
        <f t="shared" si="134"/>
        <v>17.710670857771898</v>
      </c>
      <c r="S263" s="1">
        <f t="shared" si="135"/>
        <v>7.6759908872504923</v>
      </c>
      <c r="T263" s="1">
        <f t="shared" si="136"/>
        <v>17.702689009598082</v>
      </c>
      <c r="U263" s="2">
        <f t="shared" si="123"/>
        <v>0.975589272686749</v>
      </c>
      <c r="V263" s="16">
        <f t="shared" si="124"/>
        <v>6.614581325686797E-14</v>
      </c>
      <c r="W263" s="1">
        <f t="shared" si="125"/>
        <v>5.3657409997771201E-15</v>
      </c>
      <c r="X263">
        <f t="shared" si="126"/>
        <v>1.3602387621075788E-14</v>
      </c>
      <c r="Y263">
        <f t="shared" si="127"/>
        <v>1.2554435289543285E-14</v>
      </c>
      <c r="Z263">
        <f t="shared" si="128"/>
        <v>1.7772433983505345E-13</v>
      </c>
      <c r="AA263">
        <f t="shared" si="137"/>
        <v>1.9061122619648622E-13</v>
      </c>
      <c r="AB263" s="1">
        <f t="shared" si="149"/>
        <v>8.40249212855792E-12</v>
      </c>
      <c r="AC263" s="1">
        <f>SUM($AB$3:AB263)</f>
        <v>3.9596156421091595E-10</v>
      </c>
      <c r="AD263" s="1">
        <f t="shared" si="138"/>
        <v>6.5993594035152664E-10</v>
      </c>
      <c r="AE263" s="2">
        <f t="shared" si="139"/>
        <v>1.8049821915824362</v>
      </c>
      <c r="AF263" s="1">
        <f t="shared" si="129"/>
        <v>1.9758482054124706E-4</v>
      </c>
      <c r="AG263" s="19">
        <f t="shared" si="130"/>
        <v>1.3532947036819666E-7</v>
      </c>
      <c r="AH263" s="19">
        <f t="shared" si="140"/>
        <v>58.246166528879016</v>
      </c>
      <c r="AI263" s="19">
        <f t="shared" si="141"/>
        <v>0.99999941753867394</v>
      </c>
      <c r="AJ263" s="19">
        <f t="shared" si="131"/>
        <v>1.5202013793975252E-5</v>
      </c>
      <c r="AK263" s="19">
        <f t="shared" si="132"/>
        <v>2.0541513443593684E-6</v>
      </c>
      <c r="AL263" s="19">
        <f t="shared" si="142"/>
        <v>486330.17161007237</v>
      </c>
      <c r="AM263" s="19">
        <f t="shared" si="143"/>
        <v>0.48633017161007236</v>
      </c>
      <c r="AO263" t="str">
        <f t="shared" si="144"/>
        <v>69.8376555196547-8356.60087724227i</v>
      </c>
      <c r="AP263">
        <f t="shared" si="145"/>
        <v>-89.521179745328439</v>
      </c>
      <c r="AQ263" t="str">
        <f t="shared" si="146"/>
        <v>2.62995157266085+7.2189043714988i</v>
      </c>
      <c r="AR263">
        <f t="shared" si="147"/>
        <v>69.982584085179369</v>
      </c>
      <c r="AS263">
        <f t="shared" si="148"/>
        <v>20.496236169492192</v>
      </c>
    </row>
    <row r="264" spans="13:45" x14ac:dyDescent="0.25">
      <c r="M264">
        <v>261</v>
      </c>
      <c r="N264" s="1">
        <f t="shared" si="133"/>
        <v>49888.448746001217</v>
      </c>
      <c r="O264" s="2">
        <f t="shared" si="121"/>
        <v>8017.6304007847939</v>
      </c>
      <c r="P264" s="2">
        <f t="shared" si="120"/>
        <v>78.080920642681789</v>
      </c>
      <c r="Q264" s="1">
        <f t="shared" si="122"/>
        <v>7.9863598785525065</v>
      </c>
      <c r="R264">
        <f t="shared" si="134"/>
        <v>18.046977526502811</v>
      </c>
      <c r="S264" s="1">
        <f t="shared" si="135"/>
        <v>7.9784125835330908</v>
      </c>
      <c r="T264" s="1">
        <f t="shared" si="136"/>
        <v>18.038329820019591</v>
      </c>
      <c r="U264" s="2">
        <f t="shared" si="123"/>
        <v>0.97356251453900189</v>
      </c>
      <c r="V264" s="16">
        <f t="shared" si="124"/>
        <v>6.8751851922229035E-14</v>
      </c>
      <c r="W264" s="1">
        <f t="shared" si="125"/>
        <v>5.3545938299645109E-15</v>
      </c>
      <c r="X264">
        <f t="shared" si="126"/>
        <v>1.3574129059084934E-14</v>
      </c>
      <c r="Y264">
        <f t="shared" si="127"/>
        <v>1.2528353817836066E-14</v>
      </c>
      <c r="Z264">
        <f t="shared" si="128"/>
        <v>1.7735512272299801E-13</v>
      </c>
      <c r="AA264">
        <f t="shared" si="137"/>
        <v>1.911845835913745E-13</v>
      </c>
      <c r="AB264" s="1">
        <f t="shared" si="149"/>
        <v>8.6042398581886062E-12</v>
      </c>
      <c r="AC264" s="1">
        <f>SUM($AB$3:AB264)</f>
        <v>4.0456580406910454E-10</v>
      </c>
      <c r="AD264" s="1">
        <f t="shared" si="138"/>
        <v>6.7427634011517425E-10</v>
      </c>
      <c r="AE264" s="2">
        <f t="shared" si="139"/>
        <v>1.7116207914539423</v>
      </c>
      <c r="AF264" s="1">
        <f t="shared" si="129"/>
        <v>2.0187833623048316E-4</v>
      </c>
      <c r="AG264" s="19">
        <f t="shared" si="130"/>
        <v>1.410562656750307E-7</v>
      </c>
      <c r="AH264" s="19">
        <f t="shared" si="140"/>
        <v>60.584354042641351</v>
      </c>
      <c r="AI264" s="19">
        <f t="shared" si="141"/>
        <v>0.99999939415682659</v>
      </c>
      <c r="AJ264" s="19">
        <f t="shared" si="131"/>
        <v>1.5845323666566752E-5</v>
      </c>
      <c r="AK264" s="19">
        <f t="shared" si="132"/>
        <v>2.0584276675658533E-6</v>
      </c>
      <c r="AL264" s="19">
        <f t="shared" si="142"/>
        <v>485281.24624260823</v>
      </c>
      <c r="AM264" s="19">
        <f t="shared" si="143"/>
        <v>0.48528124624260821</v>
      </c>
      <c r="AO264" t="str">
        <f t="shared" si="144"/>
        <v>64.2823972435885-8017.37270039214i</v>
      </c>
      <c r="AP264">
        <f t="shared" si="145"/>
        <v>-89.540618694561005</v>
      </c>
      <c r="AQ264" t="str">
        <f t="shared" si="146"/>
        <v>2.76306233516058+7.49315892276216i</v>
      </c>
      <c r="AR264">
        <f t="shared" si="147"/>
        <v>69.758816890105706</v>
      </c>
      <c r="AS264">
        <f t="shared" si="148"/>
        <v>20.70056441533329</v>
      </c>
    </row>
    <row r="265" spans="13:45" x14ac:dyDescent="0.25">
      <c r="M265">
        <v>262</v>
      </c>
      <c r="N265" s="1">
        <f t="shared" si="133"/>
        <v>51999.599653351601</v>
      </c>
      <c r="O265" s="2">
        <f t="shared" si="121"/>
        <v>7692.1393374159989</v>
      </c>
      <c r="P265" s="2">
        <f t="shared" si="120"/>
        <v>77.72094285122175</v>
      </c>
      <c r="Q265" s="1">
        <f t="shared" si="122"/>
        <v>8.3006568695547713</v>
      </c>
      <c r="R265">
        <f t="shared" si="134"/>
        <v>18.382249229533787</v>
      </c>
      <c r="S265" s="1">
        <f t="shared" si="135"/>
        <v>8.2917092114317015</v>
      </c>
      <c r="T265" s="1">
        <f t="shared" si="136"/>
        <v>18.372881261381394</v>
      </c>
      <c r="U265" s="2">
        <f t="shared" si="123"/>
        <v>0.97137484538920915</v>
      </c>
      <c r="V265" s="16">
        <f t="shared" si="124"/>
        <v>7.1451602423158952E-14</v>
      </c>
      <c r="W265" s="1">
        <f t="shared" si="125"/>
        <v>5.3425616496406505E-15</v>
      </c>
      <c r="X265">
        <f t="shared" si="126"/>
        <v>1.3543626956821962E-14</v>
      </c>
      <c r="Y265">
        <f t="shared" si="127"/>
        <v>1.250020165222198E-14</v>
      </c>
      <c r="Z265">
        <f t="shared" si="128"/>
        <v>1.7695659224884297E-13</v>
      </c>
      <c r="AA265">
        <f t="shared" si="137"/>
        <v>1.9179988234259276E-13</v>
      </c>
      <c r="AB265" s="1">
        <f t="shared" si="149"/>
        <v>8.81267949159428E-12</v>
      </c>
      <c r="AC265" s="1">
        <f>SUM($AB$3:AB265)</f>
        <v>4.133784835606988E-10</v>
      </c>
      <c r="AD265" s="1">
        <f t="shared" si="138"/>
        <v>6.8896413926783132E-10</v>
      </c>
      <c r="AE265" s="2">
        <f t="shared" si="139"/>
        <v>1.6180338262562375</v>
      </c>
      <c r="AF265" s="1">
        <f t="shared" si="129"/>
        <v>2.062758632967887E-4</v>
      </c>
      <c r="AG265" s="19">
        <f t="shared" si="130"/>
        <v>1.4702540423792276E-7</v>
      </c>
      <c r="AH265" s="19">
        <f t="shared" si="140"/>
        <v>63.005690713952276</v>
      </c>
      <c r="AI265" s="19">
        <f t="shared" si="141"/>
        <v>0.99999936994348992</v>
      </c>
      <c r="AJ265" s="19">
        <f t="shared" si="131"/>
        <v>1.6515856770344053E-5</v>
      </c>
      <c r="AK265" s="19">
        <f t="shared" si="132"/>
        <v>2.0630635285074744E-6</v>
      </c>
      <c r="AL265" s="19">
        <f t="shared" si="142"/>
        <v>484149.23462100874</v>
      </c>
      <c r="AM265" s="19">
        <f t="shared" si="143"/>
        <v>0.48414923462100873</v>
      </c>
      <c r="AO265" t="str">
        <f t="shared" si="144"/>
        <v>59.1690075862226-7691.91176592425i</v>
      </c>
      <c r="AP265">
        <f t="shared" si="145"/>
        <v>-89.559268534192739</v>
      </c>
      <c r="AQ265" t="str">
        <f t="shared" si="146"/>
        <v>2.90643053901088+7.77518912876026i</v>
      </c>
      <c r="AR265">
        <f t="shared" si="147"/>
        <v>69.503837600282949</v>
      </c>
      <c r="AS265">
        <f t="shared" si="148"/>
        <v>20.936893865524311</v>
      </c>
    </row>
    <row r="266" spans="13:45" x14ac:dyDescent="0.25">
      <c r="M266">
        <v>263</v>
      </c>
      <c r="N266" s="1">
        <f t="shared" si="133"/>
        <v>54200.089040162398</v>
      </c>
      <c r="O266" s="2">
        <f t="shared" si="121"/>
        <v>7379.8607062524734</v>
      </c>
      <c r="P266" s="2">
        <f t="shared" si="120"/>
        <v>77.360963293163209</v>
      </c>
      <c r="Q266" s="1">
        <f t="shared" si="122"/>
        <v>8.6261485139142842</v>
      </c>
      <c r="R266">
        <f t="shared" si="134"/>
        <v>18.716338619945997</v>
      </c>
      <c r="S266" s="1">
        <f t="shared" si="135"/>
        <v>8.616077380318627</v>
      </c>
      <c r="T266" s="1">
        <f t="shared" si="136"/>
        <v>18.706191813445862</v>
      </c>
      <c r="U266" s="2">
        <f t="shared" si="123"/>
        <v>0.9690147399527298</v>
      </c>
      <c r="V266" s="16">
        <f t="shared" si="124"/>
        <v>7.4246758988717631E-14</v>
      </c>
      <c r="W266" s="1">
        <f t="shared" si="125"/>
        <v>5.3295810697400142E-15</v>
      </c>
      <c r="X266">
        <f t="shared" si="126"/>
        <v>1.3510720620239161E-14</v>
      </c>
      <c r="Y266">
        <f t="shared" si="127"/>
        <v>1.2469830478810879E-14</v>
      </c>
      <c r="Z266">
        <f t="shared" si="128"/>
        <v>1.7652664883681234E-13</v>
      </c>
      <c r="AA266">
        <f t="shared" si="137"/>
        <v>1.9245955327837419E-13</v>
      </c>
      <c r="AB266" s="1">
        <f t="shared" si="149"/>
        <v>9.0281572009977617E-12</v>
      </c>
      <c r="AC266" s="1">
        <f>SUM($AB$3:AB266)</f>
        <v>4.2240664076169657E-10</v>
      </c>
      <c r="AD266" s="1">
        <f t="shared" si="138"/>
        <v>7.0401106793616094E-10</v>
      </c>
      <c r="AE266" s="2">
        <f t="shared" si="139"/>
        <v>1.5242051315076202</v>
      </c>
      <c r="AF266" s="1">
        <f t="shared" si="129"/>
        <v>2.1078091374008659E-4</v>
      </c>
      <c r="AG266" s="19">
        <f t="shared" si="130"/>
        <v>1.5324714140050071E-7</v>
      </c>
      <c r="AH266" s="19">
        <f t="shared" si="140"/>
        <v>65.511804110471274</v>
      </c>
      <c r="AI266" s="19">
        <f t="shared" si="141"/>
        <v>0.99999934488238817</v>
      </c>
      <c r="AJ266" s="19">
        <f t="shared" si="131"/>
        <v>1.7214765122020982E-5</v>
      </c>
      <c r="AK266" s="19">
        <f t="shared" si="132"/>
        <v>2.0680882688428689E-6</v>
      </c>
      <c r="AL266" s="19">
        <f t="shared" si="142"/>
        <v>482928.20520994335</v>
      </c>
      <c r="AM266" s="19">
        <f t="shared" si="143"/>
        <v>0.48292820520994334</v>
      </c>
      <c r="AO266" t="str">
        <f t="shared" si="144"/>
        <v>54.4623440436893-7379.65974125979i</v>
      </c>
      <c r="AP266">
        <f t="shared" si="145"/>
        <v>-89.577161289946858</v>
      </c>
      <c r="AQ266" t="str">
        <f t="shared" si="146"/>
        <v>3.06073764401271+8.06488209824726i</v>
      </c>
      <c r="AR266">
        <f t="shared" si="147"/>
        <v>69.217532803104078</v>
      </c>
      <c r="AS266">
        <f t="shared" si="148"/>
        <v>21.205305906949064</v>
      </c>
    </row>
    <row r="267" spans="13:45" x14ac:dyDescent="0.25">
      <c r="M267">
        <v>264</v>
      </c>
      <c r="N267" s="1">
        <f t="shared" si="133"/>
        <v>56493.69748123028</v>
      </c>
      <c r="O267" s="2">
        <f t="shared" si="121"/>
        <v>7080.2583597143957</v>
      </c>
      <c r="P267" s="2">
        <f t="shared" si="120"/>
        <v>77.000982109024505</v>
      </c>
      <c r="Q267" s="1">
        <f t="shared" si="122"/>
        <v>8.9630263812275484</v>
      </c>
      <c r="R267">
        <f t="shared" si="134"/>
        <v>19.049093494018376</v>
      </c>
      <c r="S267" s="1">
        <f t="shared" si="135"/>
        <v>8.9516942704730234</v>
      </c>
      <c r="T267" s="1">
        <f t="shared" si="136"/>
        <v>19.038104824038864</v>
      </c>
      <c r="U267" s="2">
        <f t="shared" si="123"/>
        <v>0.96647005702032107</v>
      </c>
      <c r="V267" s="16">
        <f t="shared" si="124"/>
        <v>7.7138848422913827E-14</v>
      </c>
      <c r="W267" s="1">
        <f t="shared" si="125"/>
        <v>5.3155853136117658E-15</v>
      </c>
      <c r="X267">
        <f t="shared" si="126"/>
        <v>1.3475240767612211E-14</v>
      </c>
      <c r="Y267">
        <f t="shared" si="127"/>
        <v>1.2437084057646007E-14</v>
      </c>
      <c r="Z267">
        <f t="shared" si="128"/>
        <v>1.7606308070736133E-13</v>
      </c>
      <c r="AA267">
        <f t="shared" si="137"/>
        <v>1.9316606571809778E-13</v>
      </c>
      <c r="AB267" s="1">
        <f t="shared" si="149"/>
        <v>9.2510381855727813E-12</v>
      </c>
      <c r="AC267" s="1">
        <f>SUM($AB$3:AB267)</f>
        <v>4.3165767894726935E-10</v>
      </c>
      <c r="AD267" s="1">
        <f t="shared" si="138"/>
        <v>7.1942946491211564E-10</v>
      </c>
      <c r="AE267" s="2">
        <f t="shared" si="139"/>
        <v>1.4301177921323656</v>
      </c>
      <c r="AF267" s="1">
        <f t="shared" si="129"/>
        <v>2.1539718179468742E-4</v>
      </c>
      <c r="AG267" s="19">
        <f t="shared" si="130"/>
        <v>1.5973216648617223E-7</v>
      </c>
      <c r="AH267" s="19">
        <f t="shared" si="140"/>
        <v>68.104182566288756</v>
      </c>
      <c r="AI267" s="19">
        <f t="shared" si="141"/>
        <v>0.99999931895863814</v>
      </c>
      <c r="AJ267" s="19">
        <f t="shared" si="131"/>
        <v>1.7943249488715861E-5</v>
      </c>
      <c r="AK267" s="19">
        <f t="shared" si="132"/>
        <v>2.0735334752227372E-6</v>
      </c>
      <c r="AL267" s="19">
        <f t="shared" si="142"/>
        <v>481611.91239096376</v>
      </c>
      <c r="AM267" s="19">
        <f t="shared" si="143"/>
        <v>0.48161191239096374</v>
      </c>
      <c r="AO267" t="str">
        <f t="shared" si="144"/>
        <v>50.1300584403056-7080.08089060756i</v>
      </c>
      <c r="AP267">
        <f t="shared" si="145"/>
        <v>-89.594327688681886</v>
      </c>
      <c r="AQ267" t="str">
        <f t="shared" si="146"/>
        <v>3.2266921406717+8.36207508576122i</v>
      </c>
      <c r="AR267">
        <f t="shared" si="147"/>
        <v>68.899785863493591</v>
      </c>
      <c r="AS267">
        <f t="shared" si="148"/>
        <v>21.505886447824523</v>
      </c>
    </row>
    <row r="268" spans="13:45" x14ac:dyDescent="0.25">
      <c r="M268">
        <v>265</v>
      </c>
      <c r="N268" s="1">
        <f t="shared" si="133"/>
        <v>58884.365535558936</v>
      </c>
      <c r="O268" s="2">
        <f t="shared" si="121"/>
        <v>6792.817886048726</v>
      </c>
      <c r="P268" s="2">
        <f t="shared" si="120"/>
        <v>76.640999428148078</v>
      </c>
      <c r="Q268" s="1">
        <f t="shared" si="122"/>
        <v>9.3114607408034686</v>
      </c>
      <c r="R268">
        <f t="shared" si="134"/>
        <v>19.38035633049163</v>
      </c>
      <c r="S268" s="1">
        <f t="shared" si="135"/>
        <v>9.2987142467709134</v>
      </c>
      <c r="T268" s="1">
        <f t="shared" si="136"/>
        <v>19.368458037452942</v>
      </c>
      <c r="U268" s="2">
        <f t="shared" si="123"/>
        <v>0.96372804229090625</v>
      </c>
      <c r="V268" s="16">
        <f t="shared" si="124"/>
        <v>8.0129200924078014E-14</v>
      </c>
      <c r="W268" s="1">
        <f t="shared" si="125"/>
        <v>5.3005042325999846E-15</v>
      </c>
      <c r="X268">
        <f t="shared" si="126"/>
        <v>1.3437009569036726E-14</v>
      </c>
      <c r="Y268">
        <f t="shared" si="127"/>
        <v>1.2401798259157665E-14</v>
      </c>
      <c r="Z268">
        <f t="shared" si="128"/>
        <v>1.755635643932252E-13</v>
      </c>
      <c r="AA268">
        <f t="shared" si="137"/>
        <v>1.939219099393476E-13</v>
      </c>
      <c r="AB268" s="1">
        <f t="shared" si="149"/>
        <v>9.4817067427104165E-12</v>
      </c>
      <c r="AC268" s="1">
        <f>SUM($AB$3:AB268)</f>
        <v>4.4113938568997977E-10</v>
      </c>
      <c r="AD268" s="1">
        <f t="shared" si="138"/>
        <v>7.3523230948329967E-10</v>
      </c>
      <c r="AE268" s="2">
        <f t="shared" si="139"/>
        <v>1.3357541630911309</v>
      </c>
      <c r="AF268" s="1">
        <f t="shared" si="129"/>
        <v>2.2012855345929992E-4</v>
      </c>
      <c r="AG268" s="19">
        <f t="shared" si="130"/>
        <v>1.6649162116303016E-7</v>
      </c>
      <c r="AH268" s="19">
        <f t="shared" si="140"/>
        <v>70.784150204580015</v>
      </c>
      <c r="AI268" s="19">
        <f t="shared" si="141"/>
        <v>0.99999929215899908</v>
      </c>
      <c r="AJ268" s="19">
        <f t="shared" si="131"/>
        <v>1.8702561450941906E-5</v>
      </c>
      <c r="AK268" s="19">
        <f t="shared" si="132"/>
        <v>2.0794331264536802E-6</v>
      </c>
      <c r="AL268" s="19">
        <f t="shared" si="142"/>
        <v>480193.79850667535</v>
      </c>
      <c r="AM268" s="19">
        <f t="shared" si="143"/>
        <v>0.48019379850667537</v>
      </c>
      <c r="AO268" t="str">
        <f t="shared" si="144"/>
        <v>46.1423748330235-6792.66116586631i</v>
      </c>
      <c r="AP268">
        <f t="shared" si="145"/>
        <v>-89.610797210965799</v>
      </c>
      <c r="AQ268" t="str">
        <f t="shared" si="146"/>
        <v>3.40502741335919+8.66655003111369i</v>
      </c>
      <c r="AR268">
        <f t="shared" si="147"/>
        <v>68.550480640961794</v>
      </c>
      <c r="AS268">
        <f t="shared" si="148"/>
        <v>21.838722148072407</v>
      </c>
    </row>
    <row r="269" spans="13:45" x14ac:dyDescent="0.25">
      <c r="M269">
        <v>266</v>
      </c>
      <c r="N269" s="1">
        <f t="shared" si="133"/>
        <v>61376.200516479468</v>
      </c>
      <c r="O269" s="2">
        <f t="shared" si="121"/>
        <v>6517.0457305416912</v>
      </c>
      <c r="P269" s="2">
        <f t="shared" si="120"/>
        <v>76.281015369588928</v>
      </c>
      <c r="Q269" s="1">
        <f t="shared" si="122"/>
        <v>9.6715970336220476</v>
      </c>
      <c r="R269">
        <f t="shared" si="134"/>
        <v>19.709963867641378</v>
      </c>
      <c r="S269" s="1">
        <f t="shared" si="135"/>
        <v>9.6572652057695425</v>
      </c>
      <c r="T269" s="1">
        <f t="shared" si="136"/>
        <v>19.697083161440464</v>
      </c>
      <c r="U269" s="2">
        <f t="shared" si="123"/>
        <v>0.96077533853947672</v>
      </c>
      <c r="V269" s="16">
        <f t="shared" si="124"/>
        <v>8.3218918606831734E-14</v>
      </c>
      <c r="W269" s="1">
        <f t="shared" si="125"/>
        <v>5.2842643619671221E-15</v>
      </c>
      <c r="X269">
        <f t="shared" si="126"/>
        <v>1.3395840788196673E-14</v>
      </c>
      <c r="Y269">
        <f t="shared" si="127"/>
        <v>1.2363801195009528E-14</v>
      </c>
      <c r="Z269">
        <f t="shared" si="128"/>
        <v>1.7502566659171893E-13</v>
      </c>
      <c r="AA269">
        <f t="shared" si="137"/>
        <v>1.9472957649064416E-13</v>
      </c>
      <c r="AB269" s="1">
        <f t="shared" si="149"/>
        <v>9.7205661140739581E-12</v>
      </c>
      <c r="AC269" s="1">
        <f>SUM($AB$3:AB269)</f>
        <v>4.5085995180405374E-10</v>
      </c>
      <c r="AD269" s="1">
        <f t="shared" si="138"/>
        <v>7.514332530067563E-10</v>
      </c>
      <c r="AE269" s="2">
        <f t="shared" si="139"/>
        <v>1.2410959011134082</v>
      </c>
      <c r="AF269" s="1">
        <f t="shared" si="129"/>
        <v>2.2497911595022283E-4</v>
      </c>
      <c r="AG269" s="19">
        <f t="shared" si="130"/>
        <v>1.7353711858592422E-7</v>
      </c>
      <c r="AH269" s="19">
        <f t="shared" si="140"/>
        <v>73.55283995768616</v>
      </c>
      <c r="AI269" s="19">
        <f t="shared" si="141"/>
        <v>0.99999926447214138</v>
      </c>
      <c r="AJ269" s="19">
        <f t="shared" si="131"/>
        <v>1.9494005552899415E-5</v>
      </c>
      <c r="AK269" s="19">
        <f t="shared" si="132"/>
        <v>2.0858237463489212E-6</v>
      </c>
      <c r="AL269" s="19">
        <f t="shared" si="142"/>
        <v>478666.99975433399</v>
      </c>
      <c r="AM269" s="19">
        <f t="shared" si="143"/>
        <v>0.47866699975433397</v>
      </c>
      <c r="AO269" t="str">
        <f t="shared" si="144"/>
        <v>42.4718850539717-6516.9073334636i</v>
      </c>
      <c r="AP269">
        <f t="shared" si="145"/>
        <v>-89.626598141534274</v>
      </c>
      <c r="AQ269" t="str">
        <f t="shared" si="146"/>
        <v>3.5964989123765+8.97802788779593i</v>
      </c>
      <c r="AR269">
        <f t="shared" si="147"/>
        <v>68.16950565395328</v>
      </c>
      <c r="AS269">
        <f t="shared" si="148"/>
        <v>22.203896204512446</v>
      </c>
    </row>
    <row r="270" spans="13:45" x14ac:dyDescent="0.25">
      <c r="M270">
        <v>267</v>
      </c>
      <c r="N270" s="1">
        <f t="shared" si="133"/>
        <v>63973.483548264878</v>
      </c>
      <c r="O270" s="2">
        <f t="shared" si="121"/>
        <v>6252.4683519807277</v>
      </c>
      <c r="P270" s="2">
        <f t="shared" si="120"/>
        <v>75.921030042933111</v>
      </c>
      <c r="Q270" s="1">
        <f t="shared" si="122"/>
        <v>10.043552088541198</v>
      </c>
      <c r="R270">
        <f t="shared" si="134"/>
        <v>20.037746725555863</v>
      </c>
      <c r="S270" s="1">
        <f t="shared" si="135"/>
        <v>10.027444663900665</v>
      </c>
      <c r="T270" s="1">
        <f t="shared" si="136"/>
        <v>20.023805480430653</v>
      </c>
      <c r="U270" s="2">
        <f t="shared" si="123"/>
        <v>0.9575980043529877</v>
      </c>
      <c r="V270" s="16">
        <f t="shared" si="124"/>
        <v>8.6408841793131983E-14</v>
      </c>
      <c r="W270" s="1">
        <f t="shared" si="125"/>
        <v>5.2667890239414322E-15</v>
      </c>
      <c r="X270">
        <f t="shared" si="126"/>
        <v>1.3351540043594085E-14</v>
      </c>
      <c r="Y270">
        <f t="shared" si="127"/>
        <v>1.2322913459202762E-14</v>
      </c>
      <c r="Z270">
        <f t="shared" si="128"/>
        <v>1.7444684757787926E-13</v>
      </c>
      <c r="AA270">
        <f t="shared" si="137"/>
        <v>1.9559153216377174E-13</v>
      </c>
      <c r="AB270" s="1">
        <f t="shared" si="149"/>
        <v>9.9680380675385527E-12</v>
      </c>
      <c r="AC270" s="1">
        <f>SUM($AB$3:AB270)</f>
        <v>4.608279898715923E-10</v>
      </c>
      <c r="AD270" s="1">
        <f t="shared" si="138"/>
        <v>7.680466497859872E-10</v>
      </c>
      <c r="AE270" s="2">
        <f t="shared" si="139"/>
        <v>1.1461240089380922</v>
      </c>
      <c r="AF270" s="1">
        <f t="shared" si="129"/>
        <v>2.2995316694592456E-4</v>
      </c>
      <c r="AG270" s="19">
        <f t="shared" si="130"/>
        <v>1.8088076334856325E-7</v>
      </c>
      <c r="AH270" s="19">
        <f t="shared" si="140"/>
        <v>76.411164634216959</v>
      </c>
      <c r="AI270" s="19">
        <f t="shared" si="141"/>
        <v>0.99999923588893747</v>
      </c>
      <c r="AJ270" s="19">
        <f t="shared" si="131"/>
        <v>2.0318941543761801E-5</v>
      </c>
      <c r="AK270" s="19">
        <f t="shared" si="132"/>
        <v>2.0927445618332243E-6</v>
      </c>
      <c r="AL270" s="19">
        <f t="shared" si="142"/>
        <v>477024.35656694509</v>
      </c>
      <c r="AM270" s="19">
        <f t="shared" si="143"/>
        <v>0.47702435656694508</v>
      </c>
      <c r="AO270" t="str">
        <f t="shared" si="144"/>
        <v>39.0933604925206-6252.34613578663i</v>
      </c>
      <c r="AP270">
        <f t="shared" si="145"/>
        <v>-89.641757617716763</v>
      </c>
      <c r="AQ270" t="str">
        <f t="shared" si="146"/>
        <v>3.80188054872448+9.2961628023863i</v>
      </c>
      <c r="AR270">
        <f t="shared" si="147"/>
        <v>67.756758696429955</v>
      </c>
      <c r="AS270">
        <f t="shared" si="148"/>
        <v>22.601483685853282</v>
      </c>
    </row>
    <row r="271" spans="13:45" x14ac:dyDescent="0.25">
      <c r="M271">
        <v>268</v>
      </c>
      <c r="N271" s="1">
        <f t="shared" si="133"/>
        <v>66680.67692136229</v>
      </c>
      <c r="O271" s="2">
        <f t="shared" si="121"/>
        <v>5998.6314129835564</v>
      </c>
      <c r="P271" s="2">
        <f t="shared" si="120"/>
        <v>75.561043549050254</v>
      </c>
      <c r="Q271" s="1">
        <f t="shared" si="122"/>
        <v>10.427410096035945</v>
      </c>
      <c r="R271">
        <f t="shared" si="134"/>
        <v>20.363529081910848</v>
      </c>
      <c r="S271" s="1">
        <f t="shared" si="135"/>
        <v>10.409315601621396</v>
      </c>
      <c r="T271" s="1">
        <f t="shared" si="136"/>
        <v>20.348443523524296</v>
      </c>
      <c r="U271" s="2">
        <f t="shared" si="123"/>
        <v>0.95418154274608058</v>
      </c>
      <c r="V271" s="16">
        <f t="shared" si="124"/>
        <v>8.9699513200344699E-14</v>
      </c>
      <c r="W271" s="1">
        <f t="shared" si="125"/>
        <v>5.2479984851034437E-15</v>
      </c>
      <c r="X271">
        <f t="shared" si="126"/>
        <v>1.3303905207530655E-14</v>
      </c>
      <c r="Y271">
        <f t="shared" si="127"/>
        <v>1.2278948496319354E-14</v>
      </c>
      <c r="Z271">
        <f t="shared" si="128"/>
        <v>1.7382446641742718E-13</v>
      </c>
      <c r="AA271">
        <f t="shared" si="137"/>
        <v>1.9651019248814539E-13</v>
      </c>
      <c r="AB271" s="1">
        <f t="shared" si="149"/>
        <v>1.0224562174729671E-11</v>
      </c>
      <c r="AC271" s="1">
        <f>SUM($AB$3:AB271)</f>
        <v>4.7105255204632192E-10</v>
      </c>
      <c r="AD271" s="1">
        <f t="shared" si="138"/>
        <v>7.8508758674386994E-10</v>
      </c>
      <c r="AE271" s="2">
        <f t="shared" si="139"/>
        <v>1.050818893469385</v>
      </c>
      <c r="AF271" s="1">
        <f t="shared" si="129"/>
        <v>2.3505522347111465E-4</v>
      </c>
      <c r="AG271" s="19">
        <f t="shared" si="130"/>
        <v>1.8853517227994402E-7</v>
      </c>
      <c r="AH271" s="19">
        <f t="shared" si="140"/>
        <v>79.359786134767688</v>
      </c>
      <c r="AI271" s="19">
        <f t="shared" si="141"/>
        <v>0.9999992064027684</v>
      </c>
      <c r="AJ271" s="19">
        <f t="shared" si="131"/>
        <v>2.11787867138076E-5</v>
      </c>
      <c r="AK271" s="19">
        <f t="shared" si="132"/>
        <v>2.1002376657429813E-6</v>
      </c>
      <c r="AL271" s="19">
        <f t="shared" si="142"/>
        <v>475258.4291592713</v>
      </c>
      <c r="AM271" s="19">
        <f t="shared" si="143"/>
        <v>0.4752584291592713</v>
      </c>
      <c r="AO271" t="str">
        <f t="shared" si="144"/>
        <v>35.9835788288331-5998.52348589949i</v>
      </c>
      <c r="AP271">
        <f t="shared" si="145"/>
        <v>-89.656301675911138</v>
      </c>
      <c r="AQ271" t="str">
        <f t="shared" si="146"/>
        <v>4.02196022514651+9.62053622508911i</v>
      </c>
      <c r="AR271">
        <f t="shared" si="147"/>
        <v>67.312151907458528</v>
      </c>
      <c r="AS271">
        <f t="shared" si="148"/>
        <v>23.031546416630334</v>
      </c>
    </row>
    <row r="272" spans="13:45" x14ac:dyDescent="0.25">
      <c r="M272">
        <v>269</v>
      </c>
      <c r="N272" s="1">
        <f t="shared" si="133"/>
        <v>69502.431758879655</v>
      </c>
      <c r="O272" s="2">
        <f t="shared" si="121"/>
        <v>5755.0990028653077</v>
      </c>
      <c r="P272" s="2">
        <f t="shared" si="120"/>
        <v>75.201055980787174</v>
      </c>
      <c r="Q272" s="1">
        <f t="shared" si="122"/>
        <v>10.823218360797291</v>
      </c>
      <c r="R272">
        <f t="shared" si="134"/>
        <v>20.687128410427647</v>
      </c>
      <c r="S272" s="1">
        <f t="shared" si="135"/>
        <v>10.802902086801389</v>
      </c>
      <c r="T272" s="1">
        <f t="shared" si="136"/>
        <v>20.670808796734129</v>
      </c>
      <c r="U272" s="2">
        <f t="shared" si="123"/>
        <v>0.95051094102803446</v>
      </c>
      <c r="V272" s="16">
        <f t="shared" si="124"/>
        <v>9.3091140226945836E-14</v>
      </c>
      <c r="W272" s="1">
        <f t="shared" si="125"/>
        <v>5.2278101756541897E-15</v>
      </c>
      <c r="X272">
        <f t="shared" si="126"/>
        <v>1.3252726961962265E-14</v>
      </c>
      <c r="Y272">
        <f t="shared" si="127"/>
        <v>1.2231713114552612E-14</v>
      </c>
      <c r="Z272">
        <f t="shared" si="128"/>
        <v>1.7315578822938131E-13</v>
      </c>
      <c r="AA272">
        <f t="shared" si="137"/>
        <v>1.9748789067426121E-13</v>
      </c>
      <c r="AB272" s="1">
        <f t="shared" si="149"/>
        <v>1.049059474353248E-11</v>
      </c>
      <c r="AC272" s="1">
        <f>SUM($AB$3:AB272)</f>
        <v>4.8154314678985436E-10</v>
      </c>
      <c r="AD272" s="1">
        <f t="shared" si="138"/>
        <v>8.0257191131642401E-10</v>
      </c>
      <c r="AE272" s="2">
        <f t="shared" si="139"/>
        <v>0.95516043921575378</v>
      </c>
      <c r="AF272" s="1">
        <f t="shared" si="129"/>
        <v>2.4029003024813732E-4</v>
      </c>
      <c r="AG272" s="19">
        <f t="shared" si="130"/>
        <v>1.9651349612083434E-7</v>
      </c>
      <c r="AH272" s="19">
        <f t="shared" si="140"/>
        <v>82.399082979412796</v>
      </c>
      <c r="AI272" s="19">
        <f t="shared" si="141"/>
        <v>0.99999917600984922</v>
      </c>
      <c r="AJ272" s="19">
        <f t="shared" si="131"/>
        <v>2.2075018329411524E-5</v>
      </c>
      <c r="AK272" s="19">
        <f t="shared" si="132"/>
        <v>2.1083481836249131E-6</v>
      </c>
      <c r="AL272" s="19">
        <f t="shared" si="142"/>
        <v>473361.51894502225</v>
      </c>
      <c r="AM272" s="19">
        <f t="shared" si="143"/>
        <v>0.47336151894502226</v>
      </c>
      <c r="AO272" t="str">
        <f t="shared" si="144"/>
        <v>33.1211645327812-5755.00369428563i</v>
      </c>
      <c r="AP272">
        <f t="shared" si="145"/>
        <v>-89.670255296184024</v>
      </c>
      <c r="AQ272" t="str">
        <f t="shared" si="146"/>
        <v>4.25753441959484+9.95065105163802i</v>
      </c>
      <c r="AR272">
        <f t="shared" si="147"/>
        <v>66.835617288990179</v>
      </c>
      <c r="AS272">
        <f t="shared" si="148"/>
        <v>23.494127414825797</v>
      </c>
    </row>
    <row r="273" spans="13:45" x14ac:dyDescent="0.25">
      <c r="M273">
        <v>270</v>
      </c>
      <c r="N273" s="1">
        <f t="shared" si="133"/>
        <v>72443.596007498985</v>
      </c>
      <c r="O273" s="2">
        <f t="shared" si="121"/>
        <v>5521.4528917603293</v>
      </c>
      <c r="P273" s="2">
        <f t="shared" si="120"/>
        <v>74.841067423605537</v>
      </c>
      <c r="Q273" s="1">
        <f t="shared" si="122"/>
        <v>11.230982863867991</v>
      </c>
      <c r="R273">
        <f t="shared" si="134"/>
        <v>21.008355292061015</v>
      </c>
      <c r="S273" s="1">
        <f t="shared" si="135"/>
        <v>11.208184710395493</v>
      </c>
      <c r="T273" s="1">
        <f t="shared" si="136"/>
        <v>20.990705589816514</v>
      </c>
      <c r="U273" s="2">
        <f t="shared" si="123"/>
        <v>0.94657072332496317</v>
      </c>
      <c r="V273" s="16">
        <f t="shared" si="124"/>
        <v>9.6583555620642528E-14</v>
      </c>
      <c r="W273" s="1">
        <f t="shared" si="125"/>
        <v>5.2061389782872978E-15</v>
      </c>
      <c r="X273">
        <f t="shared" si="126"/>
        <v>1.3197789530802329E-14</v>
      </c>
      <c r="Y273">
        <f t="shared" si="127"/>
        <v>1.2181008161592551E-14</v>
      </c>
      <c r="Z273">
        <f t="shared" si="128"/>
        <v>1.7243799375409337E-13</v>
      </c>
      <c r="AA273">
        <f t="shared" si="137"/>
        <v>1.9852684301538638E-13</v>
      </c>
      <c r="AB273" s="1">
        <f t="shared" si="149"/>
        <v>1.076660736593147E-11</v>
      </c>
      <c r="AC273" s="1">
        <f>SUM($AB$3:AB273)</f>
        <v>4.9230975415578585E-10</v>
      </c>
      <c r="AD273" s="1">
        <f t="shared" si="138"/>
        <v>8.2051625692630982E-10</v>
      </c>
      <c r="AE273" s="2">
        <f t="shared" si="139"/>
        <v>0.85912809829113956</v>
      </c>
      <c r="AF273" s="1">
        <f t="shared" si="129"/>
        <v>2.4566256732373715E-4</v>
      </c>
      <c r="AG273" s="19">
        <f t="shared" si="130"/>
        <v>2.0482944211754809E-7</v>
      </c>
      <c r="AH273" s="19">
        <f t="shared" si="140"/>
        <v>85.529116381730816</v>
      </c>
      <c r="AI273" s="19">
        <f t="shared" si="141"/>
        <v>0.99999914470956774</v>
      </c>
      <c r="AJ273" s="19">
        <f t="shared" si="131"/>
        <v>2.3009176171077837E-5</v>
      </c>
      <c r="AK273" s="19">
        <f t="shared" si="132"/>
        <v>2.1171244436894305E-6</v>
      </c>
      <c r="AL273" s="19">
        <f t="shared" si="142"/>
        <v>471325.69654590817</v>
      </c>
      <c r="AM273" s="19">
        <f t="shared" si="143"/>
        <v>0.47132569654590817</v>
      </c>
      <c r="AO273" t="str">
        <f t="shared" si="144"/>
        <v>30.4864420359285-5521.36872639208i</v>
      </c>
      <c r="AP273">
        <f t="shared" si="145"/>
        <v>-89.683642445071911</v>
      </c>
      <c r="AQ273" t="str">
        <f t="shared" si="146"/>
        <v>4.5094017433867+10.2859259187123i</v>
      </c>
      <c r="AR273">
        <f t="shared" si="147"/>
        <v>66.327112659890304</v>
      </c>
      <c r="AS273">
        <f t="shared" si="148"/>
        <v>23.989244895037785</v>
      </c>
    </row>
    <row r="274" spans="13:45" x14ac:dyDescent="0.25">
      <c r="M274">
        <v>271</v>
      </c>
      <c r="N274" s="1">
        <f t="shared" si="133"/>
        <v>75509.222766543389</v>
      </c>
      <c r="O274" s="2">
        <f t="shared" si="121"/>
        <v>5297.29181476549</v>
      </c>
      <c r="P274" s="2">
        <f t="shared" si="120"/>
        <v>74.481077956169401</v>
      </c>
      <c r="Q274" s="1">
        <f t="shared" si="122"/>
        <v>11.650663675630996</v>
      </c>
      <c r="R274">
        <f t="shared" si="134"/>
        <v>21.327013309738064</v>
      </c>
      <c r="S274" s="1">
        <f t="shared" si="135"/>
        <v>11.625095878535081</v>
      </c>
      <c r="T274" s="1">
        <f t="shared" si="136"/>
        <v>21.30793086882608</v>
      </c>
      <c r="U274" s="2">
        <f t="shared" si="123"/>
        <v>0.94234501715788643</v>
      </c>
      <c r="V274" s="16">
        <f t="shared" si="124"/>
        <v>1.0017617690922014E-13</v>
      </c>
      <c r="W274" s="1">
        <f t="shared" si="125"/>
        <v>5.1828975943683759E-15</v>
      </c>
      <c r="X274">
        <f t="shared" si="126"/>
        <v>1.3138871608202534E-14</v>
      </c>
      <c r="Y274">
        <f t="shared" si="127"/>
        <v>1.2126629381390216E-14</v>
      </c>
      <c r="Z274">
        <f t="shared" si="128"/>
        <v>1.7166819148186014E-13</v>
      </c>
      <c r="AA274">
        <f t="shared" si="137"/>
        <v>1.9962911085701932E-13</v>
      </c>
      <c r="AB274" s="1">
        <f t="shared" si="149"/>
        <v>1.1053085044142038E-11</v>
      </c>
      <c r="AC274" s="1">
        <f>SUM($AB$3:AB274)</f>
        <v>5.033628391999279E-10</v>
      </c>
      <c r="AD274" s="1">
        <f t="shared" si="138"/>
        <v>8.3893806533321323E-10</v>
      </c>
      <c r="AE274" s="2">
        <f t="shared" si="139"/>
        <v>0.76270099811190972</v>
      </c>
      <c r="AF274" s="1">
        <f t="shared" si="129"/>
        <v>2.5117805676076402E-4</v>
      </c>
      <c r="AG274" s="19">
        <f t="shared" si="130"/>
        <v>2.1349729757182494E-7</v>
      </c>
      <c r="AH274" s="19">
        <f t="shared" si="140"/>
        <v>88.749595185538269</v>
      </c>
      <c r="AI274" s="19">
        <f t="shared" si="141"/>
        <v>0.99999911250483586</v>
      </c>
      <c r="AJ274" s="19">
        <f t="shared" si="131"/>
        <v>2.398286517887748E-5</v>
      </c>
      <c r="AK274" s="19">
        <f t="shared" si="132"/>
        <v>2.1266181489197603E-6</v>
      </c>
      <c r="AL274" s="19">
        <f t="shared" si="142"/>
        <v>469142.83710856619</v>
      </c>
      <c r="AM274" s="19">
        <f t="shared" si="143"/>
        <v>0.46914283710856619</v>
      </c>
      <c r="AO274" t="str">
        <f t="shared" si="144"/>
        <v>28.0613005707815-5297.21748979516i</v>
      </c>
      <c r="AP274">
        <f t="shared" si="145"/>
        <v>-89.696486116654398</v>
      </c>
      <c r="AQ274" t="str">
        <f t="shared" si="146"/>
        <v>4.77835540672514+10.6256897982996i</v>
      </c>
      <c r="AR274">
        <f t="shared" si="147"/>
        <v>65.786628025487474</v>
      </c>
      <c r="AS274">
        <f t="shared" si="148"/>
        <v>24.516885857858128</v>
      </c>
    </row>
    <row r="275" spans="13:45" x14ac:dyDescent="0.25">
      <c r="M275">
        <v>272</v>
      </c>
      <c r="N275" s="1">
        <f t="shared" si="133"/>
        <v>78704.578969509879</v>
      </c>
      <c r="O275" s="2">
        <f t="shared" si="121"/>
        <v>5082.2307849159533</v>
      </c>
      <c r="P275" s="2">
        <f t="shared" si="120"/>
        <v>74.121087650885883</v>
      </c>
      <c r="Q275" s="1">
        <f t="shared" si="122"/>
        <v>12.082170272833897</v>
      </c>
      <c r="R275">
        <f t="shared" si="134"/>
        <v>21.642899038117424</v>
      </c>
      <c r="S275" s="1">
        <f t="shared" si="135"/>
        <v>12.053515017496066</v>
      </c>
      <c r="T275" s="1">
        <f t="shared" si="136"/>
        <v>21.622274266177666</v>
      </c>
      <c r="U275" s="2">
        <f t="shared" si="123"/>
        <v>0.93781763542842356</v>
      </c>
      <c r="V275" s="16">
        <f t="shared" si="124"/>
        <v>1.0386796508062743E-13</v>
      </c>
      <c r="W275" s="1">
        <f t="shared" si="125"/>
        <v>5.1579969948563298E-15</v>
      </c>
      <c r="X275">
        <f t="shared" si="126"/>
        <v>1.3075747501658053E-14</v>
      </c>
      <c r="Y275">
        <f t="shared" si="127"/>
        <v>1.2068368469196019E-14</v>
      </c>
      <c r="Z275">
        <f t="shared" si="128"/>
        <v>1.7084343258836169E-13</v>
      </c>
      <c r="AA275">
        <f t="shared" si="137"/>
        <v>2.0079655936245241E-13</v>
      </c>
      <c r="AB275" s="1">
        <f t="shared" si="149"/>
        <v>1.1350523862531339E-11</v>
      </c>
      <c r="AC275" s="1">
        <f>SUM($AB$3:AB275)</f>
        <v>5.1471336306245925E-10</v>
      </c>
      <c r="AD275" s="1">
        <f t="shared" si="138"/>
        <v>8.5785560510409875E-10</v>
      </c>
      <c r="AE275" s="2">
        <f t="shared" si="139"/>
        <v>0.66585806771222233</v>
      </c>
      <c r="AF275" s="1">
        <f t="shared" si="129"/>
        <v>2.5684196816816717E-4</v>
      </c>
      <c r="AG275" s="19">
        <f t="shared" si="130"/>
        <v>2.2253195438728788E-7</v>
      </c>
      <c r="AH275" s="19">
        <f t="shared" si="140"/>
        <v>92.059840071327983</v>
      </c>
      <c r="AI275" s="19">
        <f t="shared" si="141"/>
        <v>0.99999907940244681</v>
      </c>
      <c r="AJ275" s="19">
        <f t="shared" si="131"/>
        <v>2.4997758209832451E-5</v>
      </c>
      <c r="AK275" s="19">
        <f t="shared" si="132"/>
        <v>2.1368845501786408E-6</v>
      </c>
      <c r="AL275" s="19">
        <f t="shared" si="142"/>
        <v>466804.66361652449</v>
      </c>
      <c r="AM275" s="19">
        <f t="shared" si="143"/>
        <v>0.46680466361652451</v>
      </c>
      <c r="AO275" t="str">
        <f t="shared" si="144"/>
        <v>25.8290697511474-5082.16514984541i</v>
      </c>
      <c r="AP275">
        <f t="shared" si="145"/>
        <v>-89.708808371968871</v>
      </c>
      <c r="AQ275" t="str">
        <f t="shared" si="146"/>
        <v>5.065174539736+10.9691770604618i</v>
      </c>
      <c r="AR275">
        <f t="shared" si="147"/>
        <v>65.214192331391104</v>
      </c>
      <c r="AS275">
        <f t="shared" si="148"/>
        <v>25.076999296640025</v>
      </c>
    </row>
    <row r="276" spans="13:45" x14ac:dyDescent="0.25">
      <c r="M276">
        <v>273</v>
      </c>
      <c r="N276" s="1">
        <f t="shared" si="133"/>
        <v>82035.154432981843</v>
      </c>
      <c r="O276" s="2">
        <f t="shared" si="121"/>
        <v>4875.9004338500163</v>
      </c>
      <c r="P276" s="2">
        <f t="shared" si="120"/>
        <v>73.761096574402643</v>
      </c>
      <c r="Q276" s="1">
        <f t="shared" si="122"/>
        <v>12.525356825765911</v>
      </c>
      <c r="R276">
        <f t="shared" si="134"/>
        <v>21.955802140292633</v>
      </c>
      <c r="S276" s="1">
        <f t="shared" si="135"/>
        <v>12.49326376138678</v>
      </c>
      <c r="T276" s="1">
        <f t="shared" si="136"/>
        <v>21.933518180449934</v>
      </c>
      <c r="U276" s="2">
        <f t="shared" si="123"/>
        <v>0.93297217505884733</v>
      </c>
      <c r="V276" s="16">
        <f t="shared" si="124"/>
        <v>1.0765738311415463E-13</v>
      </c>
      <c r="W276" s="1">
        <f t="shared" si="125"/>
        <v>5.1313469628236604E-15</v>
      </c>
      <c r="X276">
        <f t="shared" si="126"/>
        <v>1.3008188507320177E-14</v>
      </c>
      <c r="Y276">
        <f t="shared" si="127"/>
        <v>1.2006014340915825E-14</v>
      </c>
      <c r="Z276">
        <f t="shared" si="128"/>
        <v>1.6996072890404559E-13</v>
      </c>
      <c r="AA276">
        <f t="shared" si="137"/>
        <v>2.0203081343901843E-13</v>
      </c>
      <c r="AB276" s="1">
        <f t="shared" si="149"/>
        <v>1.1659428179516209E-11</v>
      </c>
      <c r="AC276" s="1">
        <f>SUM($AB$3:AB276)</f>
        <v>5.2637279124197543E-10</v>
      </c>
      <c r="AD276" s="1">
        <f t="shared" si="138"/>
        <v>8.7728798540329242E-10</v>
      </c>
      <c r="AE276" s="2">
        <f t="shared" si="139"/>
        <v>0.56857818331830434</v>
      </c>
      <c r="AF276" s="1">
        <f t="shared" si="129"/>
        <v>2.6266002282974575E-4</v>
      </c>
      <c r="AG276" s="19">
        <f t="shared" si="130"/>
        <v>2.3194893465463966E-7</v>
      </c>
      <c r="AH276" s="19">
        <f t="shared" si="140"/>
        <v>95.458747538348504</v>
      </c>
      <c r="AI276" s="19">
        <f t="shared" si="141"/>
        <v>0.99999904541343587</v>
      </c>
      <c r="AJ276" s="19">
        <f t="shared" si="131"/>
        <v>2.6055598911986279E-5</v>
      </c>
      <c r="AK276" s="19">
        <f t="shared" si="132"/>
        <v>2.1479826189946791E-6</v>
      </c>
      <c r="AL276" s="19">
        <f t="shared" si="142"/>
        <v>464302.79882602132</v>
      </c>
      <c r="AM276" s="19">
        <f t="shared" si="143"/>
        <v>0.46430279882602132</v>
      </c>
      <c r="AO276" t="str">
        <f t="shared" si="144"/>
        <v>23.7744050408188-4875.84247268959i</v>
      </c>
      <c r="AP276">
        <f t="shared" si="145"/>
        <v>-89.720630376832503</v>
      </c>
      <c r="AQ276" t="str">
        <f t="shared" si="146"/>
        <v>5.37061433844749+11.3155231978209i</v>
      </c>
      <c r="AR276">
        <f t="shared" si="147"/>
        <v>64.609880558061576</v>
      </c>
      <c r="AS276">
        <f t="shared" si="148"/>
        <v>25.669489065105921</v>
      </c>
    </row>
    <row r="277" spans="13:45" x14ac:dyDescent="0.25">
      <c r="M277">
        <v>274</v>
      </c>
      <c r="N277" s="1">
        <f t="shared" si="133"/>
        <v>85506.67128846838</v>
      </c>
      <c r="O277" s="2">
        <f t="shared" si="121"/>
        <v>4677.9463790626523</v>
      </c>
      <c r="P277" s="2">
        <f t="shared" si="120"/>
        <v>73.401104788066064</v>
      </c>
      <c r="Q277" s="1">
        <f t="shared" si="122"/>
        <v>12.980017535446354</v>
      </c>
      <c r="R277">
        <f t="shared" si="134"/>
        <v>22.265505583558884</v>
      </c>
      <c r="S277" s="1">
        <f t="shared" si="135"/>
        <v>12.944101206564563</v>
      </c>
      <c r="T277" s="1">
        <f t="shared" si="136"/>
        <v>22.241437998343997</v>
      </c>
      <c r="U277" s="2">
        <f t="shared" si="123"/>
        <v>0.92779213336162869</v>
      </c>
      <c r="V277" s="16">
        <f t="shared" si="124"/>
        <v>1.115423550866285E-13</v>
      </c>
      <c r="W277" s="1">
        <f t="shared" si="125"/>
        <v>5.1028567334889583E-15</v>
      </c>
      <c r="X277">
        <f t="shared" si="126"/>
        <v>1.293596453250662E-14</v>
      </c>
      <c r="Y277">
        <f t="shared" si="127"/>
        <v>1.1939354630620149E-14</v>
      </c>
      <c r="Z277">
        <f t="shared" si="128"/>
        <v>1.6901707411331499E-13</v>
      </c>
      <c r="AA277">
        <f t="shared" si="137"/>
        <v>2.0333321134119192E-13</v>
      </c>
      <c r="AB277" s="1">
        <f t="shared" si="149"/>
        <v>1.1980307322737541E-11</v>
      </c>
      <c r="AC277" s="1">
        <f>SUM($AB$3:AB277)</f>
        <v>5.3835309856471297E-10</v>
      </c>
      <c r="AD277" s="1">
        <f t="shared" si="138"/>
        <v>8.9725516427452169E-10</v>
      </c>
      <c r="AE277" s="2">
        <f t="shared" si="139"/>
        <v>0.47084033346382231</v>
      </c>
      <c r="AF277" s="1">
        <f t="shared" si="129"/>
        <v>2.6863819618379179E-4</v>
      </c>
      <c r="AG277" s="19">
        <f t="shared" si="130"/>
        <v>2.4176441731956112E-7</v>
      </c>
      <c r="AH277" s="19">
        <f t="shared" si="140"/>
        <v>98.94475427340825</v>
      </c>
      <c r="AI277" s="19">
        <f t="shared" si="141"/>
        <v>0.99999901055343632</v>
      </c>
      <c r="AJ277" s="19">
        <f t="shared" si="131"/>
        <v>2.7158204720097543E-5</v>
      </c>
      <c r="AK277" s="19">
        <f t="shared" si="132"/>
        <v>2.1599752185557232E-6</v>
      </c>
      <c r="AL277" s="19">
        <f t="shared" si="142"/>
        <v>461628.82636111515</v>
      </c>
      <c r="AM277" s="19">
        <f t="shared" si="143"/>
        <v>0.46162882636111513</v>
      </c>
      <c r="AO277" t="str">
        <f t="shared" si="144"/>
        <v>21.8831823253854-4677.89519460587i</v>
      </c>
      <c r="AP277">
        <f t="shared" si="145"/>
        <v>-89.731972438135813</v>
      </c>
      <c r="AQ277" t="str">
        <f t="shared" si="146"/>
        <v>5.69539503284531+11.6637614276157i</v>
      </c>
      <c r="AR277">
        <f t="shared" si="147"/>
        <v>63.973821098652735</v>
      </c>
      <c r="AS277">
        <f t="shared" si="148"/>
        <v>26.294206463211452</v>
      </c>
    </row>
    <row r="278" spans="13:45" x14ac:dyDescent="0.25">
      <c r="M278">
        <v>275</v>
      </c>
      <c r="N278" s="1">
        <f t="shared" si="133"/>
        <v>89125.093813374609</v>
      </c>
      <c r="O278" s="2">
        <f t="shared" si="121"/>
        <v>4488.0286166892647</v>
      </c>
      <c r="P278" s="2">
        <f t="shared" si="120"/>
        <v>73.04111234834275</v>
      </c>
      <c r="Q278" s="1">
        <f t="shared" si="122"/>
        <v>13.445882114871448</v>
      </c>
      <c r="R278">
        <f t="shared" si="134"/>
        <v>22.571785986231809</v>
      </c>
      <c r="S278" s="1">
        <f t="shared" si="135"/>
        <v>13.405719331344617</v>
      </c>
      <c r="T278" s="1">
        <f t="shared" si="136"/>
        <v>22.545802451050804</v>
      </c>
      <c r="U278" s="2">
        <f t="shared" si="123"/>
        <v>0.9222610429651108</v>
      </c>
      <c r="V278" s="16">
        <f t="shared" si="124"/>
        <v>1.1552022670296965E-13</v>
      </c>
      <c r="W278" s="1">
        <f t="shared" si="125"/>
        <v>5.0724357363081097E-15</v>
      </c>
      <c r="X278">
        <f t="shared" si="126"/>
        <v>1.2858845976935127E-14</v>
      </c>
      <c r="Y278">
        <f t="shared" si="127"/>
        <v>1.1868177426844156E-14</v>
      </c>
      <c r="Z278">
        <f t="shared" si="128"/>
        <v>1.6800946833411044E-13</v>
      </c>
      <c r="AA278">
        <f t="shared" si="137"/>
        <v>2.0470475663014899E-13</v>
      </c>
      <c r="AB278" s="1">
        <f t="shared" si="149"/>
        <v>1.2313671782440216E-11</v>
      </c>
      <c r="AC278" s="1">
        <f>SUM($AB$3:AB278)</f>
        <v>5.5066677034715323E-10</v>
      </c>
      <c r="AD278" s="1">
        <f t="shared" si="138"/>
        <v>9.1777795057858872E-10</v>
      </c>
      <c r="AE278" s="2">
        <f t="shared" si="139"/>
        <v>0.37262380349223057</v>
      </c>
      <c r="AF278" s="1">
        <f t="shared" si="129"/>
        <v>2.7478271840322948E-4</v>
      </c>
      <c r="AG278" s="19">
        <f t="shared" si="130"/>
        <v>2.5199526597912314E-7</v>
      </c>
      <c r="AH278" s="19">
        <f t="shared" si="140"/>
        <v>102.51580262598117</v>
      </c>
      <c r="AI278" s="19">
        <f t="shared" si="141"/>
        <v>0.99999897484302469</v>
      </c>
      <c r="AJ278" s="19">
        <f t="shared" si="131"/>
        <v>2.8307469978103518E-5</v>
      </c>
      <c r="AK278" s="19">
        <f t="shared" si="132"/>
        <v>2.1729292712929607E-6</v>
      </c>
      <c r="AL278" s="19">
        <f t="shared" si="142"/>
        <v>458774.36136994569</v>
      </c>
      <c r="AM278" s="19">
        <f t="shared" si="143"/>
        <v>0.4587743613699457</v>
      </c>
      <c r="AO278" t="str">
        <f t="shared" si="144"/>
        <v>20.1424008642217-4487.98341662591i</v>
      </c>
      <c r="AP278">
        <f t="shared" si="145"/>
        <v>-89.742854038668682</v>
      </c>
      <c r="AQ278" t="str">
        <f t="shared" si="146"/>
        <v>6.04018970872882+12.012820406948i</v>
      </c>
      <c r="AR278">
        <f t="shared" si="147"/>
        <v>63.306203347139011</v>
      </c>
      <c r="AS278">
        <f t="shared" si="148"/>
        <v>26.950942614192307</v>
      </c>
    </row>
    <row r="279" spans="13:45" x14ac:dyDescent="0.25">
      <c r="M279">
        <v>276</v>
      </c>
      <c r="N279" s="1">
        <f t="shared" si="133"/>
        <v>92896.638677993717</v>
      </c>
      <c r="O279" s="2">
        <f t="shared" si="121"/>
        <v>4305.8209388019231</v>
      </c>
      <c r="P279" s="2">
        <f t="shared" si="120"/>
        <v>72.681119307207837</v>
      </c>
      <c r="Q279" s="1">
        <f t="shared" si="122"/>
        <v>13.922611522487111</v>
      </c>
      <c r="R279">
        <f t="shared" si="134"/>
        <v>22.874414106968423</v>
      </c>
      <c r="S279" s="1">
        <f t="shared" si="135"/>
        <v>13.877738693962018</v>
      </c>
      <c r="T279" s="1">
        <f t="shared" si="136"/>
        <v>22.846374116697049</v>
      </c>
      <c r="U279" s="2">
        <f t="shared" si="123"/>
        <v>0.91636262578744443</v>
      </c>
      <c r="V279" s="16">
        <f t="shared" si="124"/>
        <v>1.1958772822452239E-13</v>
      </c>
      <c r="W279" s="1">
        <f t="shared" si="125"/>
        <v>5.0399944418309447E-15</v>
      </c>
      <c r="X279">
        <f t="shared" si="126"/>
        <v>1.2776605879542018E-14</v>
      </c>
      <c r="Y279">
        <f t="shared" si="127"/>
        <v>1.1792273254011456E-14</v>
      </c>
      <c r="Z279">
        <f t="shared" si="128"/>
        <v>1.6693494616753768E-13</v>
      </c>
      <c r="AA279">
        <f t="shared" si="137"/>
        <v>2.0614606933951723E-13</v>
      </c>
      <c r="AB279" s="1">
        <f t="shared" si="149"/>
        <v>1.2660028912184589E-11</v>
      </c>
      <c r="AC279" s="1">
        <f>SUM($AB$3:AB279)</f>
        <v>5.633267992593378E-10</v>
      </c>
      <c r="AD279" s="1">
        <f t="shared" si="138"/>
        <v>9.3887799876556296E-10</v>
      </c>
      <c r="AE279" s="2">
        <f t="shared" si="139"/>
        <v>0.27390837877924878</v>
      </c>
      <c r="AF279" s="1">
        <f t="shared" si="129"/>
        <v>2.8110007283040957E-4</v>
      </c>
      <c r="AG279" s="19">
        <f t="shared" si="130"/>
        <v>2.6265905785447664E-7</v>
      </c>
      <c r="AH279" s="19">
        <f t="shared" si="140"/>
        <v>106.16930801716651</v>
      </c>
      <c r="AI279" s="19">
        <f t="shared" si="141"/>
        <v>0.99999893830804698</v>
      </c>
      <c r="AJ279" s="19">
        <f t="shared" si="131"/>
        <v>2.9505369193718216E-5</v>
      </c>
      <c r="AK279" s="19">
        <f t="shared" si="132"/>
        <v>2.186915921314435E-6</v>
      </c>
      <c r="AL279" s="19">
        <f t="shared" si="142"/>
        <v>455731.13096563285</v>
      </c>
      <c r="AM279" s="19">
        <f t="shared" si="143"/>
        <v>0.45573113096563284</v>
      </c>
      <c r="AO279" t="str">
        <f t="shared" si="144"/>
        <v>18.5400939570251-4305.78102345453i</v>
      </c>
      <c r="AP279">
        <f t="shared" si="145"/>
        <v>-89.753293870537789</v>
      </c>
      <c r="AQ279" t="str">
        <f t="shared" si="146"/>
        <v>6.40561105674559+12.361523312108i</v>
      </c>
      <c r="AR279">
        <f t="shared" si="147"/>
        <v>62.607285406945003</v>
      </c>
      <c r="AS279">
        <f t="shared" si="148"/>
        <v>27.639420722517208</v>
      </c>
    </row>
    <row r="280" spans="13:45" x14ac:dyDescent="0.25">
      <c r="M280">
        <v>277</v>
      </c>
      <c r="N280" s="1">
        <f t="shared" si="133"/>
        <v>96827.785626125013</v>
      </c>
      <c r="O280" s="2">
        <f t="shared" si="121"/>
        <v>4131.0103742388246</v>
      </c>
      <c r="P280" s="2">
        <f t="shared" si="120"/>
        <v>72.321125712502038</v>
      </c>
      <c r="Q280" s="1">
        <f t="shared" si="122"/>
        <v>14.40979406947068</v>
      </c>
      <c r="R280">
        <f t="shared" si="134"/>
        <v>23.173155487020118</v>
      </c>
      <c r="S280" s="1">
        <f t="shared" si="135"/>
        <v>14.359704535311518</v>
      </c>
      <c r="T280" s="1">
        <f t="shared" si="136"/>
        <v>23.142910079457195</v>
      </c>
      <c r="U280" s="2">
        <f t="shared" si="123"/>
        <v>0.9100809661236946</v>
      </c>
      <c r="V280" s="16">
        <f t="shared" si="124"/>
        <v>1.2374094088544996E-13</v>
      </c>
      <c r="W280" s="1">
        <f t="shared" si="125"/>
        <v>5.0054453136803203E-15</v>
      </c>
      <c r="X280">
        <f t="shared" si="126"/>
        <v>1.2689022331790733E-14</v>
      </c>
      <c r="Y280">
        <f t="shared" si="127"/>
        <v>1.1711437299817028E-14</v>
      </c>
      <c r="Z280">
        <f t="shared" si="128"/>
        <v>1.6579060822936635E-13</v>
      </c>
      <c r="AA280">
        <f t="shared" si="137"/>
        <v>2.0765733736719283E-13</v>
      </c>
      <c r="AB280" s="1">
        <f t="shared" si="149"/>
        <v>1.3019878162648677E-11</v>
      </c>
      <c r="AC280" s="1">
        <f>SUM($AB$3:AB280)</f>
        <v>5.7634667742198644E-10</v>
      </c>
      <c r="AD280" s="1">
        <f t="shared" si="138"/>
        <v>9.6057779570331074E-10</v>
      </c>
      <c r="AE280" s="2">
        <f t="shared" si="139"/>
        <v>0.17467456542548931</v>
      </c>
      <c r="AF280" s="1">
        <f t="shared" si="129"/>
        <v>2.8759699203357122E-4</v>
      </c>
      <c r="AG280" s="19">
        <f t="shared" si="130"/>
        <v>2.7377411398958831E-7</v>
      </c>
      <c r="AH280" s="19">
        <f t="shared" si="140"/>
        <v>109.90212921264461</v>
      </c>
      <c r="AI280" s="19">
        <f t="shared" si="141"/>
        <v>0.99999890097991562</v>
      </c>
      <c r="AJ280" s="19">
        <f t="shared" si="131"/>
        <v>3.0753960430757312E-5</v>
      </c>
      <c r="AK280" s="19">
        <f t="shared" si="132"/>
        <v>2.2020106898485432E-6</v>
      </c>
      <c r="AL280" s="19">
        <f t="shared" si="142"/>
        <v>452491.06444882159</v>
      </c>
      <c r="AM280" s="19">
        <f t="shared" si="143"/>
        <v>0.45249106444882159</v>
      </c>
      <c r="AO280" t="str">
        <f t="shared" si="144"/>
        <v>17.0652467120688-4130.97512573284i</v>
      </c>
      <c r="AP280">
        <f t="shared" si="145"/>
        <v>-89.763309867232181</v>
      </c>
      <c r="AQ280" t="str">
        <f t="shared" si="146"/>
        <v>6.79219717049483+12.7085885416782i</v>
      </c>
      <c r="AR280">
        <f t="shared" si="147"/>
        <v>61.877401812588083</v>
      </c>
      <c r="AS280">
        <f t="shared" si="148"/>
        <v>28.359288320179736</v>
      </c>
    </row>
    <row r="281" spans="13:45" x14ac:dyDescent="0.25">
      <c r="M281">
        <v>278</v>
      </c>
      <c r="N281" s="1">
        <f t="shared" si="133"/>
        <v>100925.28860766857</v>
      </c>
      <c r="O281" s="2">
        <f t="shared" si="121"/>
        <v>3963.2966520266264</v>
      </c>
      <c r="P281" s="2">
        <f t="shared" si="120"/>
        <v>71.961131608260757</v>
      </c>
      <c r="Q281" s="1">
        <f t="shared" si="122"/>
        <v>14.906942034345112</v>
      </c>
      <c r="R281">
        <f t="shared" si="134"/>
        <v>23.467771254281431</v>
      </c>
      <c r="S281" s="1">
        <f t="shared" si="135"/>
        <v>14.851083424909671</v>
      </c>
      <c r="T281" s="1">
        <f t="shared" si="136"/>
        <v>23.435162754271875</v>
      </c>
      <c r="U281" s="2">
        <f t="shared" si="123"/>
        <v>0.90340070238738346</v>
      </c>
      <c r="V281" s="16">
        <f t="shared" si="124"/>
        <v>1.2797526799020358E-13</v>
      </c>
      <c r="W281" s="1">
        <f t="shared" si="125"/>
        <v>4.9687038631306092E-15</v>
      </c>
      <c r="X281">
        <f t="shared" si="126"/>
        <v>1.259588115107431E-14</v>
      </c>
      <c r="Y281">
        <f t="shared" si="127"/>
        <v>1.1625471882665983E-14</v>
      </c>
      <c r="Z281">
        <f t="shared" si="128"/>
        <v>1.6457365607983083E-13</v>
      </c>
      <c r="AA281">
        <f t="shared" si="137"/>
        <v>2.0923826927498947E-13</v>
      </c>
      <c r="AB281" s="1">
        <f t="shared" si="149"/>
        <v>1.3393705893078775E-11</v>
      </c>
      <c r="AC281" s="1">
        <f>SUM($AB$3:AB281)</f>
        <v>5.8974038331506518E-10</v>
      </c>
      <c r="AD281" s="1">
        <f t="shared" si="138"/>
        <v>9.829006388584421E-10</v>
      </c>
      <c r="AE281" s="2">
        <f t="shared" si="139"/>
        <v>7.4903826526376394E-2</v>
      </c>
      <c r="AF281" s="1">
        <f t="shared" si="129"/>
        <v>2.9428045127421755E-4</v>
      </c>
      <c r="AG281" s="19">
        <f t="shared" si="130"/>
        <v>2.8535953072790517E-7</v>
      </c>
      <c r="AH281" s="19">
        <f t="shared" si="140"/>
        <v>113.71054248095413</v>
      </c>
      <c r="AI281" s="19">
        <f t="shared" si="141"/>
        <v>0.99999886289586815</v>
      </c>
      <c r="AJ281" s="19">
        <f t="shared" si="131"/>
        <v>3.2055388845016723E-5</v>
      </c>
      <c r="AK281" s="19">
        <f t="shared" si="132"/>
        <v>2.2182936217961157E-6</v>
      </c>
      <c r="AL281" s="19">
        <f t="shared" si="142"/>
        <v>449046.39303270204</v>
      </c>
      <c r="AM281" s="19">
        <f t="shared" si="143"/>
        <v>0.44904639303270205</v>
      </c>
      <c r="AO281" t="str">
        <f t="shared" si="144"/>
        <v>15.7077203519654-3963.26552472665i</v>
      </c>
      <c r="AP281">
        <f t="shared" si="145"/>
        <v>-89.77291923439104</v>
      </c>
      <c r="AQ281" t="str">
        <f t="shared" si="146"/>
        <v>7.20039657027293+13.0526323033374i</v>
      </c>
      <c r="AR281">
        <f t="shared" si="147"/>
        <v>61.116971138787918</v>
      </c>
      <c r="AS281">
        <f t="shared" si="148"/>
        <v>29.110109626821043</v>
      </c>
    </row>
    <row r="282" spans="13:45" x14ac:dyDescent="0.25">
      <c r="M282">
        <v>279</v>
      </c>
      <c r="N282" s="1">
        <f t="shared" si="133"/>
        <v>105196.18738232245</v>
      </c>
      <c r="O282" s="2">
        <f t="shared" si="121"/>
        <v>3802.3916864905082</v>
      </c>
      <c r="P282" s="2">
        <f t="shared" si="120"/>
        <v>71.601137035016365</v>
      </c>
      <c r="Q282" s="1">
        <f t="shared" si="122"/>
        <v>15.413488927993644</v>
      </c>
      <c r="R282">
        <f t="shared" si="134"/>
        <v>23.75801909581293</v>
      </c>
      <c r="S282" s="1">
        <f t="shared" si="135"/>
        <v>15.351260597836031</v>
      </c>
      <c r="T282" s="1">
        <f t="shared" si="136"/>
        <v>23.722880883827852</v>
      </c>
      <c r="U282" s="2">
        <f t="shared" si="123"/>
        <v>0.8963072364288952</v>
      </c>
      <c r="V282" s="16">
        <f t="shared" si="124"/>
        <v>1.3228541196532052E-13</v>
      </c>
      <c r="W282" s="1">
        <f t="shared" si="125"/>
        <v>4.9296898003589237E-15</v>
      </c>
      <c r="X282">
        <f t="shared" si="126"/>
        <v>1.2496978799187499E-14</v>
      </c>
      <c r="Y282">
        <f t="shared" si="127"/>
        <v>1.153418914530135E-14</v>
      </c>
      <c r="Z282">
        <f t="shared" si="128"/>
        <v>1.6328143035543058E-13</v>
      </c>
      <c r="AA282">
        <f t="shared" si="137"/>
        <v>2.1088804982175872E-13</v>
      </c>
      <c r="AB282" s="1">
        <f t="shared" si="149"/>
        <v>1.378197982540599E-11</v>
      </c>
      <c r="AC282" s="1">
        <f>SUM($AB$3:AB282)</f>
        <v>6.0352236314047119E-10</v>
      </c>
      <c r="AD282" s="1">
        <f t="shared" si="138"/>
        <v>1.0058706052341187E-9</v>
      </c>
      <c r="AE282" s="2">
        <f t="shared" si="139"/>
        <v>-2.5421168559595655E-2</v>
      </c>
      <c r="AF282" s="1">
        <f t="shared" si="129"/>
        <v>3.0115765920709514E-4</v>
      </c>
      <c r="AG282" s="19">
        <f t="shared" si="130"/>
        <v>2.9743521252104511E-7</v>
      </c>
      <c r="AH282" s="19">
        <f t="shared" si="140"/>
        <v>117.59022073138418</v>
      </c>
      <c r="AI282" s="19">
        <f t="shared" si="141"/>
        <v>0.9999988240991754</v>
      </c>
      <c r="AJ282" s="19">
        <f t="shared" si="131"/>
        <v>3.3411890369781107E-5</v>
      </c>
      <c r="AK282" s="19">
        <f t="shared" si="132"/>
        <v>2.2358494214735086E-6</v>
      </c>
      <c r="AL282" s="19">
        <f t="shared" si="142"/>
        <v>445389.7584663927</v>
      </c>
      <c r="AM282" s="19">
        <f t="shared" si="143"/>
        <v>0.44538975846639267</v>
      </c>
      <c r="AO282" t="str">
        <f t="shared" si="144"/>
        <v>14.4581825374921-3802.36419855461i</v>
      </c>
      <c r="AP282">
        <f t="shared" si="145"/>
        <v>-89.782138479326051</v>
      </c>
      <c r="AQ282" t="str">
        <f t="shared" si="146"/>
        <v>7.63055268860284+13.392173333699i</v>
      </c>
      <c r="AR282">
        <f t="shared" si="147"/>
        <v>60.326503353744691</v>
      </c>
      <c r="AS282">
        <f t="shared" si="148"/>
        <v>29.891358166929258</v>
      </c>
    </row>
    <row r="283" spans="13:45" x14ac:dyDescent="0.25">
      <c r="M283">
        <v>280</v>
      </c>
      <c r="N283" s="1">
        <f t="shared" si="133"/>
        <v>109647.81961431868</v>
      </c>
      <c r="O283" s="2">
        <f t="shared" si="121"/>
        <v>3648.0190831835139</v>
      </c>
      <c r="P283" s="2">
        <f t="shared" si="120"/>
        <v>71.241142030077242</v>
      </c>
      <c r="Q283" s="1">
        <f t="shared" si="122"/>
        <v>15.928787558312926</v>
      </c>
      <c r="R283">
        <f t="shared" si="134"/>
        <v>24.043654402684759</v>
      </c>
      <c r="S283" s="1">
        <f t="shared" si="135"/>
        <v>15.859538136097076</v>
      </c>
      <c r="T283" s="1">
        <f t="shared" si="136"/>
        <v>24.005810711504164</v>
      </c>
      <c r="U283" s="2">
        <f t="shared" si="123"/>
        <v>0.88878695864598822</v>
      </c>
      <c r="V283" s="16">
        <f t="shared" si="124"/>
        <v>1.3666535868781048E-13</v>
      </c>
      <c r="W283" s="1">
        <f t="shared" si="125"/>
        <v>4.8883282725529351E-15</v>
      </c>
      <c r="X283">
        <f t="shared" si="126"/>
        <v>1.2392125520984111E-14</v>
      </c>
      <c r="Y283">
        <f t="shared" si="127"/>
        <v>1.1437413951653632E-14</v>
      </c>
      <c r="Z283">
        <f t="shared" si="128"/>
        <v>1.6191145177759876E-13</v>
      </c>
      <c r="AA283">
        <f t="shared" si="137"/>
        <v>2.1260529967083872E-13</v>
      </c>
      <c r="AB283" s="1">
        <f t="shared" si="149"/>
        <v>1.4185143227496082E-11</v>
      </c>
      <c r="AC283" s="1">
        <f>SUM($AB$3:AB283)</f>
        <v>6.1770750636796729E-10</v>
      </c>
      <c r="AD283" s="1">
        <f t="shared" si="138"/>
        <v>1.0295125106132788E-9</v>
      </c>
      <c r="AE283" s="2">
        <f t="shared" si="139"/>
        <v>-0.12631628523063723</v>
      </c>
      <c r="AF283" s="1">
        <f t="shared" si="129"/>
        <v>3.082360456776157E-4</v>
      </c>
      <c r="AG283" s="19">
        <f t="shared" si="130"/>
        <v>3.1002190612584681E-7</v>
      </c>
      <c r="AH283" s="19">
        <f t="shared" si="140"/>
        <v>121.53621877275184</v>
      </c>
      <c r="AI283" s="19">
        <f t="shared" si="141"/>
        <v>0.99999878463928937</v>
      </c>
      <c r="AJ283" s="19">
        <f t="shared" si="131"/>
        <v>3.4825795557293578E-5</v>
      </c>
      <c r="AK283" s="19">
        <f t="shared" si="132"/>
        <v>2.2547675756685798E-6</v>
      </c>
      <c r="AL283" s="19">
        <f t="shared" si="142"/>
        <v>441514.32958289853</v>
      </c>
      <c r="AM283" s="19">
        <f t="shared" si="143"/>
        <v>0.44151432958289855</v>
      </c>
      <c r="AO283" t="str">
        <f t="shared" si="144"/>
        <v>13.3080432312711-3647.99480910492i</v>
      </c>
      <c r="AP283">
        <f t="shared" si="145"/>
        <v>-89.790983439348423</v>
      </c>
      <c r="AQ283" t="str">
        <f t="shared" si="146"/>
        <v>8.08288811619338+13.7256399770271i</v>
      </c>
      <c r="AR283">
        <f t="shared" si="147"/>
        <v>59.506606756698098</v>
      </c>
      <c r="AS283">
        <f t="shared" si="148"/>
        <v>30.702409803953479</v>
      </c>
    </row>
    <row r="284" spans="13:45" x14ac:dyDescent="0.25">
      <c r="M284">
        <v>281</v>
      </c>
      <c r="N284" s="1">
        <f t="shared" si="133"/>
        <v>114287.83347897718</v>
      </c>
      <c r="O284" s="2">
        <f t="shared" si="121"/>
        <v>3499.9136647991745</v>
      </c>
      <c r="P284" s="2">
        <f t="shared" si="120"/>
        <v>70.881146627783977</v>
      </c>
      <c r="Q284" s="1">
        <f t="shared" si="122"/>
        <v>16.452109045467385</v>
      </c>
      <c r="R284">
        <f t="shared" si="134"/>
        <v>24.324431587479218</v>
      </c>
      <c r="S284" s="1">
        <f t="shared" si="135"/>
        <v>16.375134148812077</v>
      </c>
      <c r="T284" s="1">
        <f t="shared" si="136"/>
        <v>24.283697330345358</v>
      </c>
      <c r="U284" s="2">
        <f t="shared" si="123"/>
        <v>0.8808274863204717</v>
      </c>
      <c r="V284" s="16">
        <f t="shared" si="124"/>
        <v>1.4110837042062512E-13</v>
      </c>
      <c r="W284" s="1">
        <f t="shared" si="125"/>
        <v>4.8445511747625947E-15</v>
      </c>
      <c r="X284">
        <f t="shared" si="126"/>
        <v>1.2281148667443343E-14</v>
      </c>
      <c r="Y284">
        <f t="shared" si="127"/>
        <v>1.1334986953892153E-14</v>
      </c>
      <c r="Z284">
        <f t="shared" si="128"/>
        <v>1.6046146457079804E-13</v>
      </c>
      <c r="AA284">
        <f t="shared" si="137"/>
        <v>2.143880407879401E-13</v>
      </c>
      <c r="AB284" s="1">
        <f t="shared" si="149"/>
        <v>1.4603608933522812E-11</v>
      </c>
      <c r="AC284" s="1">
        <f>SUM($AB$3:AB284)</f>
        <v>6.3231111530149013E-10</v>
      </c>
      <c r="AD284" s="1">
        <f t="shared" si="138"/>
        <v>1.053851858835817E-9</v>
      </c>
      <c r="AE284" s="2">
        <f t="shared" si="139"/>
        <v>-0.22779565893709236</v>
      </c>
      <c r="AF284" s="1">
        <f t="shared" si="129"/>
        <v>3.155232465354436E-4</v>
      </c>
      <c r="AG284" s="19">
        <f t="shared" si="130"/>
        <v>3.231412362485713E-7</v>
      </c>
      <c r="AH284" s="19">
        <f t="shared" si="140"/>
        <v>125.54296584740649</v>
      </c>
      <c r="AI284" s="19">
        <f t="shared" si="141"/>
        <v>0.99999874457191762</v>
      </c>
      <c r="AJ284" s="19">
        <f t="shared" si="131"/>
        <v>3.6299533582785973E-5</v>
      </c>
      <c r="AK284" s="19">
        <f t="shared" si="132"/>
        <v>2.2751424622357264E-6</v>
      </c>
      <c r="AL284" s="19">
        <f t="shared" si="142"/>
        <v>437413.92539126077</v>
      </c>
      <c r="AM284" s="19">
        <f t="shared" si="143"/>
        <v>0.43741392539126078</v>
      </c>
      <c r="AO284" t="str">
        <f t="shared" si="144"/>
        <v>12.249395661048-3499.8922288199i</v>
      </c>
      <c r="AP284">
        <f t="shared" si="145"/>
        <v>-89.799469308948801</v>
      </c>
      <c r="AQ284" t="str">
        <f t="shared" si="146"/>
        <v>8.55748896972284+14.0513798104322i</v>
      </c>
      <c r="AR284">
        <f t="shared" si="147"/>
        <v>58.65799432543681</v>
      </c>
      <c r="AS284">
        <f t="shared" si="148"/>
        <v>31.542536365614389</v>
      </c>
    </row>
    <row r="285" spans="13:45" x14ac:dyDescent="0.25">
      <c r="M285">
        <v>282</v>
      </c>
      <c r="N285" s="1">
        <f t="shared" si="133"/>
        <v>119124.20080273729</v>
      </c>
      <c r="O285" s="2">
        <f t="shared" si="121"/>
        <v>3357.8210162653804</v>
      </c>
      <c r="P285" s="2">
        <f t="shared" si="120"/>
        <v>70.521150859745518</v>
      </c>
      <c r="Q285" s="1">
        <f t="shared" si="122"/>
        <v>16.982642934949158</v>
      </c>
      <c r="R285">
        <f t="shared" si="134"/>
        <v>24.600105570626653</v>
      </c>
      <c r="S285" s="1">
        <f t="shared" si="135"/>
        <v>16.897183100783778</v>
      </c>
      <c r="T285" s="1">
        <f t="shared" si="136"/>
        <v>24.55628620380908</v>
      </c>
      <c r="U285" s="2">
        <f t="shared" si="123"/>
        <v>0.87241791178192163</v>
      </c>
      <c r="V285" s="16">
        <f t="shared" si="124"/>
        <v>1.4560698864402855E-13</v>
      </c>
      <c r="W285" s="1">
        <f t="shared" si="125"/>
        <v>4.798298514800569E-15</v>
      </c>
      <c r="X285">
        <f t="shared" si="126"/>
        <v>1.2163896155751963E-14</v>
      </c>
      <c r="Y285">
        <f t="shared" si="127"/>
        <v>1.1226767785936299E-14</v>
      </c>
      <c r="Z285">
        <f t="shared" si="128"/>
        <v>1.5892948167082065E-13</v>
      </c>
      <c r="AA285">
        <f t="shared" si="137"/>
        <v>2.162336690697875E-13</v>
      </c>
      <c r="AB285" s="1">
        <f t="shared" si="149"/>
        <v>1.5037753329968297E-11</v>
      </c>
      <c r="AC285" s="1">
        <f>SUM($AB$3:AB285)</f>
        <v>6.4734886863145839E-10</v>
      </c>
      <c r="AD285" s="1">
        <f t="shared" si="138"/>
        <v>1.0789147810524307E-9</v>
      </c>
      <c r="AE285" s="2">
        <f t="shared" si="139"/>
        <v>-0.32987142940295811</v>
      </c>
      <c r="AF285" s="1">
        <f t="shared" si="129"/>
        <v>3.2302708544709773E-4</v>
      </c>
      <c r="AG285" s="19">
        <f t="shared" si="130"/>
        <v>3.3681574269745554E-7</v>
      </c>
      <c r="AH285" s="19">
        <f t="shared" si="140"/>
        <v>129.60426656582172</v>
      </c>
      <c r="AI285" s="19">
        <f t="shared" si="141"/>
        <v>0.99999870395901402</v>
      </c>
      <c r="AJ285" s="19">
        <f t="shared" si="131"/>
        <v>3.7835636417950585E-5</v>
      </c>
      <c r="AK285" s="19">
        <f t="shared" si="132"/>
        <v>2.2970734426335417E-6</v>
      </c>
      <c r="AL285" s="19">
        <f t="shared" si="142"/>
        <v>433083.14290103037</v>
      </c>
      <c r="AM285" s="19">
        <f t="shared" si="143"/>
        <v>0.43308314290103039</v>
      </c>
      <c r="AO285" t="str">
        <f t="shared" si="144"/>
        <v>11.2749619772735-3357.80208655988i</v>
      </c>
      <c r="AP285">
        <f t="shared" si="145"/>
        <v>-89.807610665876112</v>
      </c>
      <c r="AQ285" t="str">
        <f t="shared" si="146"/>
        <v>9.05428980243907+14.367671948838i</v>
      </c>
      <c r="AR285">
        <f t="shared" si="147"/>
        <v>57.781489288201968</v>
      </c>
      <c r="AS285">
        <f t="shared" si="148"/>
        <v>32.41090004592192</v>
      </c>
    </row>
    <row r="286" spans="13:45" x14ac:dyDescent="0.25">
      <c r="M286">
        <v>283</v>
      </c>
      <c r="N286" s="1">
        <f t="shared" si="133"/>
        <v>124165.23075924093</v>
      </c>
      <c r="O286" s="2">
        <f t="shared" si="121"/>
        <v>3221.4970482483404</v>
      </c>
      <c r="P286" s="2">
        <f t="shared" si="120"/>
        <v>70.161154755056302</v>
      </c>
      <c r="Q286" s="1">
        <f t="shared" si="122"/>
        <v>17.519498545446972</v>
      </c>
      <c r="R286">
        <f t="shared" si="134"/>
        <v>24.870433426981442</v>
      </c>
      <c r="S286" s="1">
        <f t="shared" si="135"/>
        <v>17.424737427419419</v>
      </c>
      <c r="T286" s="1">
        <f t="shared" si="136"/>
        <v>24.823324849108804</v>
      </c>
      <c r="U286" s="2">
        <f t="shared" si="123"/>
        <v>0.86354905614524424</v>
      </c>
      <c r="V286" s="16">
        <f t="shared" si="124"/>
        <v>1.501530479717505E-13</v>
      </c>
      <c r="W286" s="1">
        <f t="shared" si="125"/>
        <v>4.7495198087988433E-15</v>
      </c>
      <c r="X286">
        <f t="shared" si="126"/>
        <v>1.2040240007101194E-14</v>
      </c>
      <c r="Y286">
        <f t="shared" si="127"/>
        <v>1.1112638328694185E-14</v>
      </c>
      <c r="Z286">
        <f t="shared" si="128"/>
        <v>1.5731383094848333E-13</v>
      </c>
      <c r="AA286">
        <f t="shared" si="137"/>
        <v>2.1813893570695244E-13</v>
      </c>
      <c r="AB286" s="1">
        <f t="shared" si="149"/>
        <v>1.5487910453997237E-11</v>
      </c>
      <c r="AC286" s="1">
        <f>SUM($AB$3:AB286)</f>
        <v>6.6283677908545566E-10</v>
      </c>
      <c r="AD286" s="1">
        <f t="shared" si="138"/>
        <v>1.1047279651424261E-9</v>
      </c>
      <c r="AE286" s="2">
        <f t="shared" si="139"/>
        <v>-0.43255347901232194</v>
      </c>
      <c r="AF286" s="1">
        <f t="shared" si="129"/>
        <v>3.3075555276364238E-4</v>
      </c>
      <c r="AG286" s="19">
        <f t="shared" si="130"/>
        <v>3.5106891910748523E-7</v>
      </c>
      <c r="AH286" s="19">
        <f t="shared" si="140"/>
        <v>133.71331128892393</v>
      </c>
      <c r="AI286" s="19">
        <f t="shared" si="141"/>
        <v>0.99999866286867511</v>
      </c>
      <c r="AJ286" s="19">
        <f t="shared" si="131"/>
        <v>3.9436743181020989E-5</v>
      </c>
      <c r="AK286" s="19">
        <f t="shared" si="132"/>
        <v>2.3206649370652553E-6</v>
      </c>
      <c r="AL286" s="19">
        <f t="shared" si="142"/>
        <v>428517.48742737703</v>
      </c>
      <c r="AM286" s="19">
        <f t="shared" si="143"/>
        <v>0.42851748742737705</v>
      </c>
      <c r="AO286" t="str">
        <f t="shared" si="144"/>
        <v>10.3780432318728-3221.48033178715i</v>
      </c>
      <c r="AP286">
        <f t="shared" si="145"/>
        <v>-89.815421496159956</v>
      </c>
      <c r="AQ286" t="str">
        <f t="shared" si="146"/>
        <v>9.57305953095803+14.6727420920785i</v>
      </c>
      <c r="AR286">
        <f t="shared" si="147"/>
        <v>56.878029727606197</v>
      </c>
      <c r="AS286">
        <f t="shared" si="148"/>
        <v>33.306548776233846</v>
      </c>
    </row>
    <row r="287" spans="13:45" x14ac:dyDescent="0.25">
      <c r="M287">
        <v>284</v>
      </c>
      <c r="N287" s="1">
        <f t="shared" si="133"/>
        <v>129419.58414499844</v>
      </c>
      <c r="O287" s="2">
        <f t="shared" si="121"/>
        <v>3090.7075783261871</v>
      </c>
      <c r="P287" s="2">
        <f t="shared" si="120"/>
        <v>69.801158340496528</v>
      </c>
      <c r="Q287" s="1">
        <f t="shared" si="122"/>
        <v>18.061707671118576</v>
      </c>
      <c r="R287">
        <f t="shared" si="134"/>
        <v>25.135176178778131</v>
      </c>
      <c r="S287" s="1">
        <f t="shared" si="135"/>
        <v>17.956770554856412</v>
      </c>
      <c r="T287" s="1">
        <f t="shared" si="136"/>
        <v>25.084564668544076</v>
      </c>
      <c r="U287" s="2">
        <f t="shared" si="123"/>
        <v>0.85421372353330682</v>
      </c>
      <c r="V287" s="16">
        <f t="shared" si="124"/>
        <v>1.5473770217611738E-13</v>
      </c>
      <c r="W287" s="1">
        <f t="shared" si="125"/>
        <v>4.6981754794331878E-15</v>
      </c>
      <c r="X287">
        <f t="shared" si="126"/>
        <v>1.1910079891246768E-14</v>
      </c>
      <c r="Y287">
        <f t="shared" si="127"/>
        <v>1.0992505981543456E-14</v>
      </c>
      <c r="Z287">
        <f t="shared" si="128"/>
        <v>1.556132015216877E-13</v>
      </c>
      <c r="AA287">
        <f t="shared" si="137"/>
        <v>2.200999386782738E-13</v>
      </c>
      <c r="AB287" s="1">
        <f t="shared" si="149"/>
        <v>1.5954366365609776E-11</v>
      </c>
      <c r="AC287" s="1">
        <f>SUM($AB$3:AB287)</f>
        <v>6.7879114545106544E-10</v>
      </c>
      <c r="AD287" s="1">
        <f t="shared" si="138"/>
        <v>1.1313185757517758E-9</v>
      </c>
      <c r="AE287" s="2">
        <f t="shared" si="139"/>
        <v>-0.53584918107570179</v>
      </c>
      <c r="AF287" s="1">
        <f t="shared" si="129"/>
        <v>3.3871678158008166E-4</v>
      </c>
      <c r="AG287" s="19">
        <f t="shared" si="130"/>
        <v>3.6592525330388242E-7</v>
      </c>
      <c r="AH287" s="19">
        <f t="shared" si="140"/>
        <v>137.86269687187567</v>
      </c>
      <c r="AI287" s="19">
        <f t="shared" si="141"/>
        <v>0.9999986213749319</v>
      </c>
      <c r="AJ287" s="19">
        <f t="shared" si="131"/>
        <v>4.1105604670938449E-5</v>
      </c>
      <c r="AK287" s="19">
        <f t="shared" si="132"/>
        <v>2.3460264812216222E-6</v>
      </c>
      <c r="AL287" s="19">
        <f t="shared" si="142"/>
        <v>423713.5026978883</v>
      </c>
      <c r="AM287" s="19">
        <f t="shared" si="143"/>
        <v>0.42371350269788832</v>
      </c>
      <c r="AO287" t="str">
        <f t="shared" si="144"/>
        <v>9.55247333472294-3090.69281634007i</v>
      </c>
      <c r="AP287">
        <f t="shared" si="145"/>
        <v>-89.822915218119107</v>
      </c>
      <c r="AQ287" t="str">
        <f t="shared" si="146"/>
        <v>10.1133888922995+14.9647802894014i</v>
      </c>
      <c r="AR287">
        <f t="shared" si="147"/>
        <v>55.948672022914991</v>
      </c>
      <c r="AS287">
        <f t="shared" si="148"/>
        <v>34.228412758965902</v>
      </c>
    </row>
    <row r="288" spans="13:45" x14ac:dyDescent="0.25">
      <c r="M288">
        <v>285</v>
      </c>
      <c r="N288" s="1">
        <f t="shared" si="133"/>
        <v>134896.28825916522</v>
      </c>
      <c r="O288" s="2">
        <f t="shared" si="121"/>
        <v>2965.2279291207528</v>
      </c>
      <c r="P288" s="2">
        <f t="shared" si="120"/>
        <v>69.441161640716089</v>
      </c>
      <c r="Q288" s="1">
        <f t="shared" si="122"/>
        <v>18.608228732749023</v>
      </c>
      <c r="R288">
        <f t="shared" si="134"/>
        <v>25.394100715486477</v>
      </c>
      <c r="S288" s="1">
        <f t="shared" si="135"/>
        <v>18.492181417061488</v>
      </c>
      <c r="T288" s="1">
        <f t="shared" si="136"/>
        <v>25.339762908431688</v>
      </c>
      <c r="U288" s="2">
        <f t="shared" si="123"/>
        <v>0.84440694992585863</v>
      </c>
      <c r="V288" s="16">
        <f t="shared" si="124"/>
        <v>1.593514631129547E-13</v>
      </c>
      <c r="W288" s="1">
        <f t="shared" si="125"/>
        <v>4.644238224592223E-15</v>
      </c>
      <c r="X288">
        <f t="shared" si="126"/>
        <v>1.1773346596144744E-14</v>
      </c>
      <c r="Y288">
        <f t="shared" si="127"/>
        <v>1.0866306864660135E-14</v>
      </c>
      <c r="Z288">
        <f t="shared" si="128"/>
        <v>1.5382668908854498E-13</v>
      </c>
      <c r="AA288">
        <f t="shared" si="137"/>
        <v>2.2211212559385387E-13</v>
      </c>
      <c r="AB288" s="1">
        <f t="shared" si="149"/>
        <v>1.6437353964669941E-11</v>
      </c>
      <c r="AC288" s="1">
        <f>SUM($AB$3:AB288)</f>
        <v>6.9522849941573537E-10</v>
      </c>
      <c r="AD288" s="1">
        <f t="shared" si="138"/>
        <v>1.1587141656928923E-9</v>
      </c>
      <c r="AE288" s="2">
        <f t="shared" si="139"/>
        <v>-0.63976316401760114</v>
      </c>
      <c r="AF288" s="1">
        <f t="shared" si="129"/>
        <v>3.4691902120845194E-4</v>
      </c>
      <c r="AG288" s="19">
        <f t="shared" si="130"/>
        <v>3.8141026937368293E-7</v>
      </c>
      <c r="AH288" s="19">
        <f t="shared" si="140"/>
        <v>142.04445849075444</v>
      </c>
      <c r="AI288" s="19">
        <f t="shared" si="141"/>
        <v>0.99999857955743277</v>
      </c>
      <c r="AJ288" s="19">
        <f t="shared" si="131"/>
        <v>4.2845088093391428E-5</v>
      </c>
      <c r="AK288" s="19">
        <f t="shared" si="132"/>
        <v>2.3732727640482141E-6</v>
      </c>
      <c r="AL288" s="19">
        <f t="shared" si="142"/>
        <v>418668.89769224758</v>
      </c>
      <c r="AM288" s="19">
        <f t="shared" si="143"/>
        <v>0.41866889769224758</v>
      </c>
      <c r="AO288" t="str">
        <f t="shared" si="144"/>
        <v>8.79257667163773-2965.21489309514i</v>
      </c>
      <c r="AP288">
        <f t="shared" si="145"/>
        <v>-89.830104705396877</v>
      </c>
      <c r="AQ288" t="str">
        <f t="shared" si="146"/>
        <v>10.6746799693528+15.2419612951288i</v>
      </c>
      <c r="AR288">
        <f t="shared" si="147"/>
        <v>54.994592942410435</v>
      </c>
      <c r="AS288">
        <f t="shared" si="148"/>
        <v>35.175302352192688</v>
      </c>
    </row>
    <row r="289" spans="13:45" x14ac:dyDescent="0.25">
      <c r="M289">
        <v>286</v>
      </c>
      <c r="N289" s="1">
        <f t="shared" si="133"/>
        <v>140604.75241299128</v>
      </c>
      <c r="O289" s="2">
        <f t="shared" si="121"/>
        <v>2844.8425427044754</v>
      </c>
      <c r="P289" s="2">
        <f t="shared" si="120"/>
        <v>69.081164678403979</v>
      </c>
      <c r="Q289" s="1">
        <f t="shared" si="122"/>
        <v>19.157952439384086</v>
      </c>
      <c r="R289">
        <f t="shared" si="134"/>
        <v>25.646981815314586</v>
      </c>
      <c r="S289" s="1">
        <f t="shared" si="135"/>
        <v>19.029800526599146</v>
      </c>
      <c r="T289" s="1">
        <f t="shared" si="136"/>
        <v>25.588684719338612</v>
      </c>
      <c r="U289" s="2">
        <f t="shared" si="123"/>
        <v>0.83412624012461656</v>
      </c>
      <c r="V289" s="16">
        <f t="shared" si="124"/>
        <v>1.639842530348223E-13</v>
      </c>
      <c r="W289" s="1">
        <f t="shared" si="125"/>
        <v>4.587694320685391E-15</v>
      </c>
      <c r="X289">
        <f t="shared" si="126"/>
        <v>1.1630005331894097E-14</v>
      </c>
      <c r="Y289">
        <f t="shared" si="127"/>
        <v>1.073400886841955E-14</v>
      </c>
      <c r="Z289">
        <f t="shared" si="128"/>
        <v>1.5195383909560724E-13</v>
      </c>
      <c r="AA289">
        <f t="shared" si="137"/>
        <v>2.2417030884769187E-13</v>
      </c>
      <c r="AB289" s="1">
        <f t="shared" si="149"/>
        <v>1.6937048427383214E-11</v>
      </c>
      <c r="AC289" s="1">
        <f>SUM($AB$3:AB289)</f>
        <v>7.1216554784311855E-10</v>
      </c>
      <c r="AD289" s="1">
        <f t="shared" si="138"/>
        <v>1.1869425797385311E-9</v>
      </c>
      <c r="AE289" s="2">
        <f t="shared" si="139"/>
        <v>-0.74429709766817964</v>
      </c>
      <c r="AF289" s="1">
        <f t="shared" si="129"/>
        <v>3.5537060837371613E-4</v>
      </c>
      <c r="AG289" s="19">
        <f t="shared" si="130"/>
        <v>3.9755057151767675E-7</v>
      </c>
      <c r="AH289" s="19">
        <f t="shared" si="140"/>
        <v>146.25011302173945</v>
      </c>
      <c r="AI289" s="19">
        <f t="shared" si="141"/>
        <v>0.99999853750100864</v>
      </c>
      <c r="AJ289" s="19">
        <f t="shared" si="131"/>
        <v>4.4658181986850657E-5</v>
      </c>
      <c r="AK289" s="19">
        <f t="shared" si="132"/>
        <v>2.4025236464598829E-6</v>
      </c>
      <c r="AL289" s="19">
        <f t="shared" si="142"/>
        <v>413382.66682115855</v>
      </c>
      <c r="AM289" s="19">
        <f t="shared" si="143"/>
        <v>0.41338266682115854</v>
      </c>
      <c r="AO289" t="str">
        <f t="shared" si="144"/>
        <v>8.09312909278124-2844.83103084221i</v>
      </c>
      <c r="AP289">
        <f t="shared" si="145"/>
        <v>-89.837002309063053</v>
      </c>
      <c r="AQ289" t="str">
        <f t="shared" si="146"/>
        <v>11.2561383259928+15.5024672763989i</v>
      </c>
      <c r="AR289">
        <f t="shared" si="147"/>
        <v>54.017090210479438</v>
      </c>
      <c r="AS289">
        <f t="shared" si="148"/>
        <v>36.14590748045751</v>
      </c>
    </row>
    <row r="290" spans="13:45" x14ac:dyDescent="0.25">
      <c r="M290">
        <v>287</v>
      </c>
      <c r="N290" s="1">
        <f t="shared" si="133"/>
        <v>146554.78409559105</v>
      </c>
      <c r="O290" s="2">
        <f t="shared" si="121"/>
        <v>2729.3446106264441</v>
      </c>
      <c r="P290" s="2">
        <f t="shared" si="120"/>
        <v>68.721167474444329</v>
      </c>
      <c r="Q290" s="1">
        <f t="shared" si="122"/>
        <v>19.709708981754076</v>
      </c>
      <c r="R290">
        <f t="shared" si="134"/>
        <v>25.893604237439291</v>
      </c>
      <c r="S290" s="1">
        <f t="shared" si="135"/>
        <v>19.568397613195593</v>
      </c>
      <c r="T290" s="1">
        <f t="shared" si="136"/>
        <v>25.831105285526949</v>
      </c>
      <c r="U290" s="2">
        <f t="shared" si="123"/>
        <v>0.82337178584742632</v>
      </c>
      <c r="V290" s="16">
        <f t="shared" si="124"/>
        <v>1.6862547041431074E-13</v>
      </c>
      <c r="W290" s="1">
        <f t="shared" si="125"/>
        <v>4.5285448221608446E-15</v>
      </c>
      <c r="X290">
        <f t="shared" si="126"/>
        <v>1.1480058771566912E-14</v>
      </c>
      <c r="Y290">
        <f t="shared" si="127"/>
        <v>1.0595614459955519E-14</v>
      </c>
      <c r="Z290">
        <f t="shared" si="128"/>
        <v>1.4999468646835854E-13</v>
      </c>
      <c r="AA290">
        <f t="shared" si="137"/>
        <v>2.2626869371297863E-13</v>
      </c>
      <c r="AB290" s="1">
        <f t="shared" si="149"/>
        <v>1.745356343301644E-11</v>
      </c>
      <c r="AC290" s="1">
        <f>SUM($AB$3:AB290)</f>
        <v>7.2961911127613504E-10</v>
      </c>
      <c r="AD290" s="1">
        <f t="shared" si="138"/>
        <v>1.2160318521268918E-9</v>
      </c>
      <c r="AE290" s="2">
        <f t="shared" si="139"/>
        <v>-0.84944950776991135</v>
      </c>
      <c r="AF290" s="1">
        <f t="shared" si="129"/>
        <v>3.640799365267914E-4</v>
      </c>
      <c r="AG290" s="19">
        <f t="shared" si="130"/>
        <v>4.1437388975803858E-7</v>
      </c>
      <c r="AH290" s="19">
        <f t="shared" si="140"/>
        <v>150.47071413415355</v>
      </c>
      <c r="AI290" s="19">
        <f t="shared" si="141"/>
        <v>0.99999849529512275</v>
      </c>
      <c r="AJ290" s="19">
        <f t="shared" si="131"/>
        <v>4.6548001357059039E-5</v>
      </c>
      <c r="AK290" s="19">
        <f t="shared" si="132"/>
        <v>2.4339041614955378E-6</v>
      </c>
      <c r="AL290" s="19">
        <f t="shared" si="142"/>
        <v>407855.19982003653</v>
      </c>
      <c r="AM290" s="19">
        <f t="shared" si="143"/>
        <v>0.40785519982003654</v>
      </c>
      <c r="AO290" t="str">
        <f t="shared" si="144"/>
        <v>7.44932200355564-2729.33444472408i</v>
      </c>
      <c r="AP290">
        <f t="shared" si="145"/>
        <v>-89.843619878819609</v>
      </c>
      <c r="AQ290" t="str">
        <f t="shared" si="146"/>
        <v>11.8567682708834+15.7445125143972i</v>
      </c>
      <c r="AR290">
        <f t="shared" si="147"/>
        <v>53.017581395217228</v>
      </c>
      <c r="AS290">
        <f t="shared" si="148"/>
        <v>37.138798725963163</v>
      </c>
    </row>
    <row r="291" spans="13:45" x14ac:dyDescent="0.25">
      <c r="M291">
        <v>288</v>
      </c>
      <c r="N291" s="1">
        <f t="shared" si="133"/>
        <v>152756.60582380719</v>
      </c>
      <c r="O291" s="2">
        <f t="shared" si="121"/>
        <v>2618.5357189276269</v>
      </c>
      <c r="P291" s="2">
        <f t="shared" si="120"/>
        <v>68.361170048060117</v>
      </c>
      <c r="Q291" s="1">
        <f t="shared" si="122"/>
        <v>20.262276732105811</v>
      </c>
      <c r="R291">
        <f t="shared" si="134"/>
        <v>26.133764848755217</v>
      </c>
      <c r="S291" s="1">
        <f t="shared" si="135"/>
        <v>20.106690795234659</v>
      </c>
      <c r="T291" s="1">
        <f t="shared" si="136"/>
        <v>26.066811986147783</v>
      </c>
      <c r="U291" s="2">
        <f t="shared" si="123"/>
        <v>0.81214665771681716</v>
      </c>
      <c r="V291" s="16">
        <f t="shared" si="124"/>
        <v>1.7326406897697201E-13</v>
      </c>
      <c r="W291" s="1">
        <f t="shared" si="125"/>
        <v>4.4668066174424943E-15</v>
      </c>
      <c r="X291">
        <f t="shared" si="126"/>
        <v>1.1323549728054894E-14</v>
      </c>
      <c r="Y291">
        <f t="shared" si="127"/>
        <v>1.0451163153777807E-14</v>
      </c>
      <c r="Z291">
        <f t="shared" si="128"/>
        <v>1.4794979058601424E-13</v>
      </c>
      <c r="AA291">
        <f t="shared" si="137"/>
        <v>2.2840091962155195E-13</v>
      </c>
      <c r="AB291" s="1">
        <f t="shared" si="149"/>
        <v>1.7986948339843183E-11</v>
      </c>
      <c r="AC291" s="1">
        <f>SUM($AB$3:AB291)</f>
        <v>7.4760605961597819E-10</v>
      </c>
      <c r="AD291" s="1">
        <f t="shared" si="138"/>
        <v>1.2460100993599638E-9</v>
      </c>
      <c r="AE291" s="2">
        <f t="shared" si="139"/>
        <v>-0.95521562450379927</v>
      </c>
      <c r="AF291" s="1">
        <f t="shared" si="129"/>
        <v>3.730554237483731E-4</v>
      </c>
      <c r="AG291" s="19">
        <f t="shared" si="130"/>
        <v>4.3190912758020366E-7</v>
      </c>
      <c r="AH291" s="19">
        <f t="shared" si="140"/>
        <v>154.69691890138597</v>
      </c>
      <c r="AI291" s="19">
        <f t="shared" si="141"/>
        <v>0.99999845303320412</v>
      </c>
      <c r="AJ291" s="19">
        <f t="shared" si="131"/>
        <v>4.851779302880208E-5</v>
      </c>
      <c r="AK291" s="19">
        <f t="shared" si="132"/>
        <v>2.4675444970320005E-6</v>
      </c>
      <c r="AL291" s="19">
        <f t="shared" si="142"/>
        <v>402088.37762429821</v>
      </c>
      <c r="AM291" s="19">
        <f t="shared" si="143"/>
        <v>0.40208837762429822</v>
      </c>
      <c r="AO291" t="str">
        <f t="shared" si="144"/>
        <v>6.85672931129982-2618.52674161693i</v>
      </c>
      <c r="AP291">
        <f t="shared" si="145"/>
        <v>-89.849968783346952</v>
      </c>
      <c r="AQ291" t="str">
        <f t="shared" si="146"/>
        <v>12.4753717185896+15.9663696202816i</v>
      </c>
      <c r="AR291">
        <f t="shared" si="147"/>
        <v>51.997600991932259</v>
      </c>
      <c r="AS291">
        <f t="shared" si="148"/>
        <v>38.152430224720788</v>
      </c>
    </row>
    <row r="292" spans="13:45" x14ac:dyDescent="0.25">
      <c r="M292">
        <v>289</v>
      </c>
      <c r="N292" s="1">
        <f t="shared" si="133"/>
        <v>159220.87270511669</v>
      </c>
      <c r="O292" s="2">
        <f t="shared" si="121"/>
        <v>2512.2255075402113</v>
      </c>
      <c r="P292" s="2">
        <f t="shared" si="120"/>
        <v>68.001172416944996</v>
      </c>
      <c r="Q292" s="1">
        <f t="shared" si="122"/>
        <v>20.814392373503203</v>
      </c>
      <c r="R292">
        <f t="shared" si="134"/>
        <v>26.367274744344101</v>
      </c>
      <c r="S292" s="1">
        <f t="shared" si="135"/>
        <v>20.643357195615597</v>
      </c>
      <c r="T292" s="1">
        <f t="shared" si="136"/>
        <v>26.295606546087072</v>
      </c>
      <c r="U292" s="2">
        <f t="shared" si="123"/>
        <v>0.80045696393929355</v>
      </c>
      <c r="V292" s="16">
        <f t="shared" si="124"/>
        <v>1.7788864918065546E-13</v>
      </c>
      <c r="W292" s="1">
        <f t="shared" si="125"/>
        <v>4.4025133016661145E-15</v>
      </c>
      <c r="X292">
        <f t="shared" si="126"/>
        <v>1.1160563366493486E-14</v>
      </c>
      <c r="Y292">
        <f t="shared" si="127"/>
        <v>1.0300733553747119E-14</v>
      </c>
      <c r="Z292">
        <f t="shared" si="128"/>
        <v>1.4582026418832968E-13</v>
      </c>
      <c r="AA292">
        <f t="shared" si="137"/>
        <v>2.3056011442798756E-13</v>
      </c>
      <c r="AB292" s="1">
        <f t="shared" si="149"/>
        <v>1.8537186449171198E-11</v>
      </c>
      <c r="AC292" s="1">
        <f>SUM($AB$3:AB292)</f>
        <v>7.6614324606514939E-10</v>
      </c>
      <c r="AD292" s="1">
        <f t="shared" si="138"/>
        <v>1.2769054101085825E-9</v>
      </c>
      <c r="AE292" s="2">
        <f t="shared" si="139"/>
        <v>-1.0615872702896363</v>
      </c>
      <c r="AF292" s="1">
        <f t="shared" si="129"/>
        <v>3.8230547978650956E-4</v>
      </c>
      <c r="AG292" s="19">
        <f t="shared" si="130"/>
        <v>4.5018641159080568E-7</v>
      </c>
      <c r="AH292" s="19">
        <f t="shared" si="140"/>
        <v>158.91906533928</v>
      </c>
      <c r="AI292" s="19">
        <f t="shared" si="141"/>
        <v>0.99999841081187213</v>
      </c>
      <c r="AJ292" s="19">
        <f t="shared" si="131"/>
        <v>5.0570941224150247E-5</v>
      </c>
      <c r="AK292" s="19">
        <f t="shared" si="132"/>
        <v>2.5035799628373848E-6</v>
      </c>
      <c r="AL292" s="19">
        <f t="shared" si="142"/>
        <v>396085.65053148498</v>
      </c>
      <c r="AM292" s="19">
        <f t="shared" si="143"/>
        <v>0.39608565053148498</v>
      </c>
      <c r="AO292" t="str">
        <f t="shared" si="144"/>
        <v>6.3112770007357-2512.21757985217i</v>
      </c>
      <c r="AP292">
        <f t="shared" si="145"/>
        <v>-89.856059929824951</v>
      </c>
      <c r="AQ292" t="str">
        <f t="shared" si="146"/>
        <v>13.1105510364597+16.1663966733015i</v>
      </c>
      <c r="AR292">
        <f t="shared" si="147"/>
        <v>50.958795615834397</v>
      </c>
      <c r="AS292">
        <f t="shared" si="148"/>
        <v>39.185144454340652</v>
      </c>
    </row>
    <row r="293" spans="13:45" x14ac:dyDescent="0.25">
      <c r="M293">
        <v>290</v>
      </c>
      <c r="N293" s="1">
        <f t="shared" si="133"/>
        <v>165958.69074375575</v>
      </c>
      <c r="O293" s="2">
        <f t="shared" si="121"/>
        <v>2410.2313434907396</v>
      </c>
      <c r="P293" s="2">
        <f t="shared" si="120"/>
        <v>67.641174597385231</v>
      </c>
      <c r="Q293" s="1">
        <f t="shared" si="122"/>
        <v>21.36476232737445</v>
      </c>
      <c r="R293">
        <f t="shared" si="134"/>
        <v>26.593961317289526</v>
      </c>
      <c r="S293" s="1">
        <f t="shared" si="135"/>
        <v>21.177044857267866</v>
      </c>
      <c r="T293" s="1">
        <f t="shared" si="136"/>
        <v>26.517307130798944</v>
      </c>
      <c r="U293" s="2">
        <f t="shared" si="123"/>
        <v>0.78831196881999144</v>
      </c>
      <c r="V293" s="16">
        <f t="shared" si="124"/>
        <v>1.8248756089429223E-13</v>
      </c>
      <c r="W293" s="1">
        <f t="shared" si="125"/>
        <v>4.3357158285099531E-15</v>
      </c>
      <c r="X293">
        <f t="shared" si="126"/>
        <v>1.0991228856680908E-14</v>
      </c>
      <c r="Y293">
        <f t="shared" si="127"/>
        <v>1.0144444878188819E-14</v>
      </c>
      <c r="Z293">
        <f t="shared" si="128"/>
        <v>1.4360779496556591E-13</v>
      </c>
      <c r="AA293">
        <f t="shared" si="137"/>
        <v>2.3273896098726612E-13</v>
      </c>
      <c r="AB293" s="1">
        <f t="shared" si="149"/>
        <v>1.9104194468072905E-11</v>
      </c>
      <c r="AC293" s="1">
        <f>SUM($AB$3:AB293)</f>
        <v>7.8524744053322226E-10</v>
      </c>
      <c r="AD293" s="1">
        <f t="shared" si="138"/>
        <v>1.3087457342220372E-9</v>
      </c>
      <c r="AE293" s="2">
        <f t="shared" si="139"/>
        <v>-1.1685527913247695</v>
      </c>
      <c r="AF293" s="1">
        <f t="shared" si="129"/>
        <v>3.9183847282607792E-4</v>
      </c>
      <c r="AG293" s="19">
        <f t="shared" si="130"/>
        <v>4.6923714327703255E-7</v>
      </c>
      <c r="AH293" s="19">
        <f t="shared" si="140"/>
        <v>163.12725986629715</v>
      </c>
      <c r="AI293" s="19">
        <f t="shared" si="141"/>
        <v>0.99999836873006243</v>
      </c>
      <c r="AJ293" s="19">
        <f t="shared" si="131"/>
        <v>5.2710973376759106E-5</v>
      </c>
      <c r="AK293" s="19">
        <f t="shared" si="132"/>
        <v>2.5421509444183931E-6</v>
      </c>
      <c r="AL293" s="19">
        <f t="shared" si="142"/>
        <v>389852.09515999374</v>
      </c>
      <c r="AM293" s="19">
        <f t="shared" si="143"/>
        <v>0.38985209515999375</v>
      </c>
      <c r="AO293" t="str">
        <f t="shared" si="144"/>
        <v>5.80921512914519-2410.22434270438i</v>
      </c>
      <c r="AP293">
        <f t="shared" si="145"/>
        <v>-89.861903782662509</v>
      </c>
      <c r="AQ293" t="str">
        <f t="shared" si="146"/>
        <v>13.7607161563103+16.3430645893192i</v>
      </c>
      <c r="AR293">
        <f t="shared" si="147"/>
        <v>49.902917262612206</v>
      </c>
      <c r="AS293">
        <f t="shared" si="148"/>
        <v>40.235178954725285</v>
      </c>
    </row>
    <row r="294" spans="13:45" x14ac:dyDescent="0.25">
      <c r="M294">
        <v>291</v>
      </c>
      <c r="N294" s="1">
        <f t="shared" si="133"/>
        <v>172981.63592150985</v>
      </c>
      <c r="O294" s="2">
        <f t="shared" si="121"/>
        <v>2312.378007349053</v>
      </c>
      <c r="P294" s="2">
        <f t="shared" si="120"/>
        <v>67.281176604371467</v>
      </c>
      <c r="Q294" s="1">
        <f t="shared" si="122"/>
        <v>21.912075293705939</v>
      </c>
      <c r="R294">
        <f t="shared" si="134"/>
        <v>26.813670231198522</v>
      </c>
      <c r="S294" s="1">
        <f t="shared" si="135"/>
        <v>21.706385757839236</v>
      </c>
      <c r="T294" s="1">
        <f t="shared" si="136"/>
        <v>26.731750337262447</v>
      </c>
      <c r="U294" s="2">
        <f t="shared" si="123"/>
        <v>0.77572416494550611</v>
      </c>
      <c r="V294" s="16">
        <f t="shared" si="124"/>
        <v>1.8704901554851445E-13</v>
      </c>
      <c r="W294" s="1">
        <f t="shared" si="125"/>
        <v>4.2664829072002839E-15</v>
      </c>
      <c r="X294">
        <f t="shared" si="126"/>
        <v>1.0815720379504563E-14</v>
      </c>
      <c r="Y294">
        <f t="shared" si="127"/>
        <v>9.9824578887824371E-15</v>
      </c>
      <c r="Z294">
        <f t="shared" si="128"/>
        <v>1.413146587081274E-13</v>
      </c>
      <c r="AA294">
        <f t="shared" si="137"/>
        <v>2.3492977489600866E-13</v>
      </c>
      <c r="AB294" s="1">
        <f t="shared" si="149"/>
        <v>1.9687823245842303E-11</v>
      </c>
      <c r="AC294" s="1">
        <f>SUM($AB$3:AB294)</f>
        <v>8.0493526377906458E-10</v>
      </c>
      <c r="AD294" s="1">
        <f t="shared" si="138"/>
        <v>1.3415587729651077E-9</v>
      </c>
      <c r="AE294" s="2">
        <f t="shared" si="139"/>
        <v>-1.2760970363137178</v>
      </c>
      <c r="AF294" s="1">
        <f t="shared" si="129"/>
        <v>4.0166269662575323E-4</v>
      </c>
      <c r="AG294" s="19">
        <f t="shared" si="130"/>
        <v>4.8909405295628636E-7</v>
      </c>
      <c r="AH294" s="19">
        <f t="shared" si="140"/>
        <v>167.31147326395231</v>
      </c>
      <c r="AI294" s="19">
        <f t="shared" si="141"/>
        <v>0.99999832688806667</v>
      </c>
      <c r="AJ294" s="19">
        <f t="shared" si="131"/>
        <v>5.4941566192214384E-5</v>
      </c>
      <c r="AK294" s="19">
        <f t="shared" si="132"/>
        <v>2.5834028467745918E-6</v>
      </c>
      <c r="AL294" s="19">
        <f t="shared" si="142"/>
        <v>383394.44709539169</v>
      </c>
      <c r="AM294" s="19">
        <f t="shared" si="143"/>
        <v>0.38339444709539167</v>
      </c>
      <c r="AO294" t="str">
        <f t="shared" si="144"/>
        <v>5.34709204887158-2312.37182509176i</v>
      </c>
      <c r="AP294">
        <f t="shared" si="145"/>
        <v>-89.867510381467497</v>
      </c>
      <c r="AQ294" t="str">
        <f t="shared" si="146"/>
        <v>14.4240960939833+16.4949839511463i</v>
      </c>
      <c r="AR294">
        <f t="shared" si="147"/>
        <v>48.8318146472742</v>
      </c>
      <c r="AS294">
        <f t="shared" si="148"/>
        <v>41.300674971258303</v>
      </c>
    </row>
    <row r="295" spans="13:45" x14ac:dyDescent="0.25">
      <c r="M295">
        <v>292</v>
      </c>
      <c r="N295" s="1">
        <f t="shared" si="133"/>
        <v>180301.77408595663</v>
      </c>
      <c r="O295" s="2">
        <f t="shared" si="121"/>
        <v>2218.4973923881471</v>
      </c>
      <c r="P295" s="2">
        <f t="shared" si="120"/>
        <v>66.921178451701877</v>
      </c>
      <c r="Q295" s="1">
        <f t="shared" si="122"/>
        <v>22.455015666808265</v>
      </c>
      <c r="R295">
        <f t="shared" si="134"/>
        <v>27.026267248100261</v>
      </c>
      <c r="S295" s="1">
        <f t="shared" si="135"/>
        <v>22.230009670793272</v>
      </c>
      <c r="T295" s="1">
        <f t="shared" si="136"/>
        <v>26.938793032631398</v>
      </c>
      <c r="U295" s="2">
        <f t="shared" si="123"/>
        <v>0.76270929389851683</v>
      </c>
      <c r="V295" s="16">
        <f t="shared" si="124"/>
        <v>1.9156120557998212E-13</v>
      </c>
      <c r="W295" s="1">
        <f t="shared" si="125"/>
        <v>4.1949011164418431E-15</v>
      </c>
      <c r="X295">
        <f t="shared" si="126"/>
        <v>1.0634257415759667E-14</v>
      </c>
      <c r="Y295">
        <f t="shared" si="127"/>
        <v>9.8149751571291932E-15</v>
      </c>
      <c r="Z295">
        <f t="shared" si="128"/>
        <v>1.389437230801716E-13</v>
      </c>
      <c r="AA295">
        <f t="shared" si="137"/>
        <v>2.3712459178695917E-13</v>
      </c>
      <c r="AB295" s="1">
        <f t="shared" si="149"/>
        <v>2.028785981766021E-11</v>
      </c>
      <c r="AC295" s="1">
        <f>SUM($AB$3:AB295)</f>
        <v>8.2522312359672483E-10</v>
      </c>
      <c r="AD295" s="1">
        <f t="shared" si="138"/>
        <v>1.3753718726612082E-9</v>
      </c>
      <c r="AE295" s="2">
        <f t="shared" si="139"/>
        <v>-1.3842013846395382</v>
      </c>
      <c r="AF295" s="1">
        <f t="shared" si="129"/>
        <v>4.1178633867476567E-4</v>
      </c>
      <c r="AG295" s="19">
        <f t="shared" si="130"/>
        <v>5.0979125600886369E-7</v>
      </c>
      <c r="AH295" s="19">
        <f t="shared" si="140"/>
        <v>171.46164332238777</v>
      </c>
      <c r="AI295" s="19">
        <f t="shared" si="141"/>
        <v>0.9999982853865067</v>
      </c>
      <c r="AJ295" s="19">
        <f t="shared" si="131"/>
        <v>5.726655196483685E-5</v>
      </c>
      <c r="AK295" s="19">
        <f t="shared" si="132"/>
        <v>2.6274860317864562E-6</v>
      </c>
      <c r="AL295" s="19">
        <f t="shared" si="142"/>
        <v>376721.10667296761</v>
      </c>
      <c r="AM295" s="19">
        <f t="shared" si="143"/>
        <v>0.3767211066729676</v>
      </c>
      <c r="AO295" t="str">
        <f t="shared" si="144"/>
        <v>4.92173068003303-2218.49193295809i</v>
      </c>
      <c r="AP295">
        <f t="shared" si="145"/>
        <v>-89.87288935828785</v>
      </c>
      <c r="AQ295" t="str">
        <f t="shared" si="146"/>
        <v>15.0987548624891+16.6209304853569i</v>
      </c>
      <c r="AR295">
        <f t="shared" si="147"/>
        <v>47.747422687700237</v>
      </c>
      <c r="AS295">
        <f t="shared" si="148"/>
        <v>42.379687954011914</v>
      </c>
    </row>
    <row r="296" spans="13:45" x14ac:dyDescent="0.25">
      <c r="M296">
        <v>293</v>
      </c>
      <c r="N296" s="1">
        <f t="shared" si="133"/>
        <v>187931.68168032658</v>
      </c>
      <c r="O296" s="2">
        <f t="shared" si="121"/>
        <v>2128.4282159409513</v>
      </c>
      <c r="P296" s="2">
        <f t="shared" si="120"/>
        <v>66.561180152077114</v>
      </c>
      <c r="Q296" s="1">
        <f t="shared" si="122"/>
        <v>22.992277544158195</v>
      </c>
      <c r="R296">
        <f t="shared" si="134"/>
        <v>27.231639865462785</v>
      </c>
      <c r="S296" s="1">
        <f t="shared" si="135"/>
        <v>22.746558574636229</v>
      </c>
      <c r="T296" s="1">
        <f t="shared" si="136"/>
        <v>27.138313993399926</v>
      </c>
      <c r="U296" s="2">
        <f t="shared" si="123"/>
        <v>0.74928631172025684</v>
      </c>
      <c r="V296" s="16">
        <f t="shared" si="124"/>
        <v>1.9601242859906971E-13</v>
      </c>
      <c r="W296" s="1">
        <f t="shared" si="125"/>
        <v>4.1210747144614128E-15</v>
      </c>
      <c r="X296">
        <f t="shared" si="126"/>
        <v>1.0447104264601443E-14</v>
      </c>
      <c r="Y296">
        <f t="shared" si="127"/>
        <v>9.6422406203035041E-15</v>
      </c>
      <c r="Z296">
        <f t="shared" si="128"/>
        <v>1.3649844132786298E-13</v>
      </c>
      <c r="AA296">
        <f t="shared" si="137"/>
        <v>2.3931526215170423E-13</v>
      </c>
      <c r="AB296" s="1">
        <f t="shared" si="149"/>
        <v>2.0904030743258706E-11</v>
      </c>
      <c r="AC296" s="1">
        <f>SUM($AB$3:AB296)</f>
        <v>8.4612715433998359E-10</v>
      </c>
      <c r="AD296" s="1">
        <f t="shared" si="138"/>
        <v>1.4102119238999726E-9</v>
      </c>
      <c r="AE296" s="2">
        <f t="shared" si="139"/>
        <v>-1.4928438248828484</v>
      </c>
      <c r="AF296" s="1">
        <f t="shared" si="129"/>
        <v>4.2221745001565182E-4</v>
      </c>
      <c r="AG296" s="19">
        <f t="shared" si="130"/>
        <v>5.3136431149026112E-7</v>
      </c>
      <c r="AH296" s="19">
        <f t="shared" si="140"/>
        <v>175.56778200880387</v>
      </c>
      <c r="AI296" s="19">
        <f t="shared" si="141"/>
        <v>0.9999982443252623</v>
      </c>
      <c r="AJ296" s="19">
        <f t="shared" si="131"/>
        <v>5.9689925161796894E-5</v>
      </c>
      <c r="AK296" s="19">
        <f t="shared" si="132"/>
        <v>2.6745557535024782E-6</v>
      </c>
      <c r="AL296" s="19">
        <f t="shared" si="142"/>
        <v>369842.11606682604</v>
      </c>
      <c r="AM296" s="19">
        <f t="shared" si="143"/>
        <v>0.36984211606682604</v>
      </c>
      <c r="AO296" t="str">
        <f t="shared" si="144"/>
        <v>4.53020667041358-2128.42339482564i</v>
      </c>
      <c r="AP296">
        <f t="shared" si="145"/>
        <v>-89.878049954153411</v>
      </c>
      <c r="AQ296" t="str">
        <f t="shared" si="146"/>
        <v>15.7826115931521+16.719868359748i</v>
      </c>
      <c r="AR296">
        <f t="shared" si="147"/>
        <v>46.651750257430272</v>
      </c>
      <c r="AS296">
        <f t="shared" si="148"/>
        <v>43.470199788416316</v>
      </c>
    </row>
    <row r="297" spans="13:45" x14ac:dyDescent="0.25">
      <c r="M297">
        <v>294</v>
      </c>
      <c r="N297" s="1">
        <f t="shared" si="133"/>
        <v>195884.46735059874</v>
      </c>
      <c r="O297" s="2">
        <f t="shared" si="121"/>
        <v>2042.0157424608065</v>
      </c>
      <c r="P297" s="2">
        <f t="shared" si="120"/>
        <v>66.201181717187325</v>
      </c>
      <c r="Q297" s="1">
        <f t="shared" si="122"/>
        <v>23.522579009526243</v>
      </c>
      <c r="R297">
        <f t="shared" si="134"/>
        <v>27.429698719002769</v>
      </c>
      <c r="S297" s="1">
        <f t="shared" si="135"/>
        <v>23.254701276391021</v>
      </c>
      <c r="T297" s="1">
        <f t="shared" si="136"/>
        <v>27.330215301076052</v>
      </c>
      <c r="U297" s="2">
        <f t="shared" si="123"/>
        <v>0.73547729696567654</v>
      </c>
      <c r="V297" s="16">
        <f t="shared" si="124"/>
        <v>2.0039121340377033E-13</v>
      </c>
      <c r="W297" s="1">
        <f t="shared" si="125"/>
        <v>4.0451251333112212E-15</v>
      </c>
      <c r="X297">
        <f t="shared" si="126"/>
        <v>1.0254568761582165E-14</v>
      </c>
      <c r="Y297">
        <f t="shared" si="127"/>
        <v>9.4645383976547387E-15</v>
      </c>
      <c r="Z297">
        <f t="shared" si="128"/>
        <v>1.3398283552966525E-13</v>
      </c>
      <c r="AA297">
        <f t="shared" si="137"/>
        <v>2.4149355132366492E-13</v>
      </c>
      <c r="AB297" s="1">
        <f t="shared" si="149"/>
        <v>2.1536006680960341E-11</v>
      </c>
      <c r="AC297" s="1">
        <f>SUM($AB$3:AB297)</f>
        <v>8.6766316102094394E-10</v>
      </c>
      <c r="AD297" s="1">
        <f t="shared" si="138"/>
        <v>1.4461052683682399E-9</v>
      </c>
      <c r="AE297" s="2">
        <f t="shared" si="139"/>
        <v>-1.6019990831633855</v>
      </c>
      <c r="AF297" s="1">
        <f t="shared" si="129"/>
        <v>4.3296391734945104E-4</v>
      </c>
      <c r="AG297" s="19">
        <f t="shared" si="130"/>
        <v>5.5385028322379475E-7</v>
      </c>
      <c r="AH297" s="19">
        <f t="shared" si="140"/>
        <v>179.62008471917841</v>
      </c>
      <c r="AI297" s="19">
        <f t="shared" si="141"/>
        <v>0.99999820380237914</v>
      </c>
      <c r="AJ297" s="19">
        <f t="shared" si="131"/>
        <v>6.2215849285852609E-5</v>
      </c>
      <c r="AK297" s="19">
        <f t="shared" si="132"/>
        <v>2.7247720960251303E-6</v>
      </c>
      <c r="AL297" s="19">
        <f t="shared" si="142"/>
        <v>362769.10671619629</v>
      </c>
      <c r="AM297" s="19">
        <f t="shared" si="143"/>
        <v>0.36276910671619628</v>
      </c>
      <c r="AO297" t="str">
        <f t="shared" si="144"/>
        <v>4.16982829245775-2042.01148502886i</v>
      </c>
      <c r="AP297">
        <f t="shared" si="145"/>
        <v>-89.883001034946687</v>
      </c>
      <c r="AQ297" t="str">
        <f t="shared" si="146"/>
        <v>16.4734645032654+16.7909705055741i</v>
      </c>
      <c r="AR297">
        <f t="shared" si="147"/>
        <v>45.546866389666334</v>
      </c>
      <c r="AS297">
        <f t="shared" si="148"/>
        <v>44.570132575386978</v>
      </c>
    </row>
    <row r="298" spans="13:45" x14ac:dyDescent="0.25">
      <c r="M298">
        <v>295</v>
      </c>
      <c r="N298" s="1">
        <f t="shared" si="133"/>
        <v>204173.79446695274</v>
      </c>
      <c r="O298" s="2">
        <f t="shared" si="121"/>
        <v>1959.111517812428</v>
      </c>
      <c r="P298" s="2">
        <f t="shared" si="120"/>
        <v>65.841183157792827</v>
      </c>
      <c r="Q298" s="1">
        <f t="shared" si="122"/>
        <v>24.04467634715488</v>
      </c>
      <c r="R298">
        <f t="shared" si="134"/>
        <v>27.620378712754068</v>
      </c>
      <c r="S298" s="1">
        <f t="shared" si="135"/>
        <v>23.753147892491512</v>
      </c>
      <c r="T298" s="1">
        <f t="shared" si="136"/>
        <v>27.514423455425046</v>
      </c>
      <c r="U298" s="2">
        <f t="shared" si="123"/>
        <v>0.72130730103200014</v>
      </c>
      <c r="V298" s="16">
        <f t="shared" si="124"/>
        <v>2.0468644476495692E-13</v>
      </c>
      <c r="W298" s="1">
        <f t="shared" si="125"/>
        <v>3.9671901556760006E-15</v>
      </c>
      <c r="X298">
        <f t="shared" si="126"/>
        <v>1.0057000191821124E-14</v>
      </c>
      <c r="Y298">
        <f t="shared" si="127"/>
        <v>9.2821908647503335E-15</v>
      </c>
      <c r="Z298">
        <f t="shared" si="128"/>
        <v>1.3140146933050385E-13</v>
      </c>
      <c r="AA298">
        <f t="shared" si="137"/>
        <v>2.4365124200498615E-13</v>
      </c>
      <c r="AB298" s="1">
        <f t="shared" si="149"/>
        <v>2.218340809083547E-11</v>
      </c>
      <c r="AC298" s="1">
        <f>SUM($AB$3:AB298)</f>
        <v>8.8984656911177946E-10</v>
      </c>
      <c r="AD298" s="1">
        <f t="shared" si="138"/>
        <v>1.4830776151862991E-9</v>
      </c>
      <c r="AE298" s="2">
        <f t="shared" si="139"/>
        <v>-1.7116387993268087</v>
      </c>
      <c r="AF298" s="1">
        <f t="shared" si="129"/>
        <v>4.4403343798677796E-4</v>
      </c>
      <c r="AG298" s="19">
        <f t="shared" si="130"/>
        <v>5.7728780347850413E-7</v>
      </c>
      <c r="AH298" s="19">
        <f t="shared" si="140"/>
        <v>183.60903898710367</v>
      </c>
      <c r="AI298" s="19">
        <f t="shared" si="141"/>
        <v>0.99999816391298124</v>
      </c>
      <c r="AJ298" s="19">
        <f t="shared" si="131"/>
        <v>6.4848664028501455E-5</v>
      </c>
      <c r="AK298" s="19">
        <f t="shared" si="132"/>
        <v>2.7782999190010376E-6</v>
      </c>
      <c r="AL298" s="19">
        <f t="shared" si="142"/>
        <v>355515.21708129143</v>
      </c>
      <c r="AM298" s="19">
        <f t="shared" si="143"/>
        <v>0.35551521708129141</v>
      </c>
      <c r="AO298" t="str">
        <f t="shared" si="144"/>
        <v>3.83811793922533-1959.10775815829i</v>
      </c>
      <c r="AP298">
        <f t="shared" si="145"/>
        <v>-89.887751106629722</v>
      </c>
      <c r="AQ298" t="str">
        <f t="shared" si="146"/>
        <v>17.1690181788985+16.8336352405558i</v>
      </c>
      <c r="AR298">
        <f t="shared" si="147"/>
        <v>44.434885168272743</v>
      </c>
      <c r="AS298">
        <f t="shared" si="148"/>
        <v>45.677363725097536</v>
      </c>
    </row>
    <row r="299" spans="13:45" x14ac:dyDescent="0.25">
      <c r="M299">
        <v>296</v>
      </c>
      <c r="N299" s="1">
        <f t="shared" si="133"/>
        <v>212813.90459827104</v>
      </c>
      <c r="O299" s="2">
        <f t="shared" si="121"/>
        <v>1879.5731143387291</v>
      </c>
      <c r="P299" s="2">
        <f t="shared" si="120"/>
        <v>65.481184483798003</v>
      </c>
      <c r="Q299" s="1">
        <f t="shared" si="122"/>
        <v>24.557377833266511</v>
      </c>
      <c r="R299">
        <f t="shared" si="134"/>
        <v>27.803639844383149</v>
      </c>
      <c r="S299" s="1">
        <f t="shared" si="135"/>
        <v>24.240663822055069</v>
      </c>
      <c r="T299" s="1">
        <f t="shared" si="136"/>
        <v>27.690890173175422</v>
      </c>
      <c r="U299" s="2">
        <f t="shared" si="123"/>
        <v>0.70680414239520439</v>
      </c>
      <c r="V299" s="16">
        <f t="shared" si="124"/>
        <v>2.088874838373483E-13</v>
      </c>
      <c r="W299" s="1">
        <f t="shared" si="125"/>
        <v>3.8874227831736244E-15</v>
      </c>
      <c r="X299">
        <f t="shared" si="126"/>
        <v>9.8547864210973528E-15</v>
      </c>
      <c r="Y299">
        <f t="shared" si="127"/>
        <v>9.0955560054942543E-15</v>
      </c>
      <c r="Z299">
        <f t="shared" si="128"/>
        <v>1.2875941045756335E-13</v>
      </c>
      <c r="AA299">
        <f t="shared" si="137"/>
        <v>2.4578023658469242E-13</v>
      </c>
      <c r="AB299" s="1">
        <f t="shared" si="149"/>
        <v>2.284581191760545E-11</v>
      </c>
      <c r="AC299" s="1">
        <f>SUM($AB$3:AB299)</f>
        <v>9.1269238102938495E-10</v>
      </c>
      <c r="AD299" s="1">
        <f t="shared" si="138"/>
        <v>1.5211539683823083E-9</v>
      </c>
      <c r="AE299" s="2">
        <f t="shared" si="139"/>
        <v>-1.8217317475950838</v>
      </c>
      <c r="AF299" s="1">
        <f t="shared" si="129"/>
        <v>4.554334981336631E-4</v>
      </c>
      <c r="AG299" s="19">
        <f t="shared" si="130"/>
        <v>6.0171713934175007E-7</v>
      </c>
      <c r="AH299" s="19">
        <f t="shared" si="140"/>
        <v>187.52552994387841</v>
      </c>
      <c r="AI299" s="19">
        <f t="shared" si="141"/>
        <v>0.99999812474821703</v>
      </c>
      <c r="AJ299" s="19">
        <f t="shared" si="131"/>
        <v>6.7592892725833848E-5</v>
      </c>
      <c r="AK299" s="19">
        <f t="shared" si="132"/>
        <v>2.8353088158777913E-6</v>
      </c>
      <c r="AL299" s="19">
        <f t="shared" si="142"/>
        <v>348094.98173649039</v>
      </c>
      <c r="AM299" s="19">
        <f t="shared" si="143"/>
        <v>0.34809498173649039</v>
      </c>
      <c r="AO299" t="str">
        <f t="shared" si="144"/>
        <v>3.53279509214498-1879.56979426246i</v>
      </c>
      <c r="AP299">
        <f t="shared" si="145"/>
        <v>-89.892308329853307</v>
      </c>
      <c r="AQ299" t="str">
        <f t="shared" si="146"/>
        <v>17.8669134887174+16.8474985808724i</v>
      </c>
      <c r="AR299">
        <f t="shared" si="147"/>
        <v>43.317949588902984</v>
      </c>
      <c r="AS299">
        <f t="shared" si="148"/>
        <v>46.789742081243709</v>
      </c>
    </row>
    <row r="300" spans="13:45" x14ac:dyDescent="0.25">
      <c r="M300">
        <v>297</v>
      </c>
      <c r="N300" s="1">
        <f t="shared" si="133"/>
        <v>221819.64198002176</v>
      </c>
      <c r="O300" s="2">
        <f t="shared" si="121"/>
        <v>1803.263886267421</v>
      </c>
      <c r="P300" s="2">
        <f t="shared" si="120"/>
        <v>65.121185704319245</v>
      </c>
      <c r="Q300" s="1">
        <f t="shared" si="122"/>
        <v>25.059556755937784</v>
      </c>
      <c r="R300">
        <f t="shared" si="134"/>
        <v>27.979467701755784</v>
      </c>
      <c r="S300" s="1">
        <f t="shared" si="135"/>
        <v>24.716082855189882</v>
      </c>
      <c r="T300" s="1">
        <f t="shared" si="136"/>
        <v>27.859592848419553</v>
      </c>
      <c r="U300" s="2">
        <f t="shared" si="123"/>
        <v>0.69199814835717299</v>
      </c>
      <c r="V300" s="16">
        <f t="shared" si="124"/>
        <v>2.1298428111686672E-13</v>
      </c>
      <c r="W300" s="1">
        <f t="shared" si="125"/>
        <v>3.8059898159644513E-15</v>
      </c>
      <c r="X300">
        <f t="shared" si="126"/>
        <v>9.6483502950973216E-15</v>
      </c>
      <c r="Y300">
        <f t="shared" si="127"/>
        <v>8.9050240887831187E-15</v>
      </c>
      <c r="Z300">
        <f t="shared" si="128"/>
        <v>1.2606218367403786E-13</v>
      </c>
      <c r="AA300">
        <f t="shared" si="137"/>
        <v>2.4787265648201962E-13</v>
      </c>
      <c r="AB300" s="1">
        <f t="shared" si="149"/>
        <v>2.3522759066839945E-11</v>
      </c>
      <c r="AC300" s="1">
        <f>SUM($AB$3:AB300)</f>
        <v>9.3621514009622485E-10</v>
      </c>
      <c r="AD300" s="1">
        <f t="shared" si="138"/>
        <v>1.5603585668270415E-9</v>
      </c>
      <c r="AE300" s="2">
        <f t="shared" si="139"/>
        <v>-1.9322440970096428</v>
      </c>
      <c r="AF300" s="1">
        <f t="shared" si="129"/>
        <v>4.6717135490801617E-4</v>
      </c>
      <c r="AG300" s="19">
        <f t="shared" si="130"/>
        <v>6.2718026190051607E-7</v>
      </c>
      <c r="AH300" s="19">
        <f t="shared" si="140"/>
        <v>191.36093986085231</v>
      </c>
      <c r="AI300" s="19">
        <f t="shared" si="141"/>
        <v>0.99999808639426324</v>
      </c>
      <c r="AJ300" s="19">
        <f t="shared" si="131"/>
        <v>7.0453250129900866E-5</v>
      </c>
      <c r="AK300" s="19">
        <f t="shared" si="132"/>
        <v>2.8959730900865069E-6</v>
      </c>
      <c r="AL300" s="19">
        <f t="shared" si="142"/>
        <v>340524.19382335932</v>
      </c>
      <c r="AM300" s="19">
        <f t="shared" si="143"/>
        <v>0.3405241938233593</v>
      </c>
      <c r="AO300" t="str">
        <f t="shared" si="144"/>
        <v>3.2517606435163-1803.26095437377i</v>
      </c>
      <c r="AP300">
        <f t="shared" si="145"/>
        <v>-89.896680533973438</v>
      </c>
      <c r="AQ300" t="str">
        <f t="shared" si="146"/>
        <v>18.5647593195113+16.8324417780869i</v>
      </c>
      <c r="AR300">
        <f t="shared" si="147"/>
        <v>42.198214711484837</v>
      </c>
      <c r="AS300">
        <f t="shared" si="148"/>
        <v>47.905104754541725</v>
      </c>
    </row>
    <row r="301" spans="13:45" x14ac:dyDescent="0.25">
      <c r="M301">
        <v>298</v>
      </c>
      <c r="N301" s="1">
        <f t="shared" si="133"/>
        <v>231206.47901755935</v>
      </c>
      <c r="O301" s="2">
        <f t="shared" si="121"/>
        <v>1730.0527350389707</v>
      </c>
      <c r="P301" s="2">
        <f t="shared" si="120"/>
        <v>64.761186827747807</v>
      </c>
      <c r="Q301" s="1">
        <f t="shared" si="122"/>
        <v>25.550163334661217</v>
      </c>
      <c r="R301">
        <f t="shared" si="134"/>
        <v>28.147873615923697</v>
      </c>
      <c r="S301" s="1">
        <f t="shared" si="135"/>
        <v>25.178319082733505</v>
      </c>
      <c r="T301" s="1">
        <f t="shared" si="136"/>
        <v>28.020534660424286</v>
      </c>
      <c r="U301" s="2">
        <f t="shared" si="123"/>
        <v>0.67692184977888514</v>
      </c>
      <c r="V301" s="16">
        <f t="shared" si="124"/>
        <v>2.1696747906964745E-13</v>
      </c>
      <c r="W301" s="1">
        <f t="shared" si="125"/>
        <v>3.7230701737838683E-15</v>
      </c>
      <c r="X301">
        <f t="shared" si="126"/>
        <v>9.4381453831591479E-15</v>
      </c>
      <c r="Y301">
        <f t="shared" si="127"/>
        <v>8.7110137401599814E-15</v>
      </c>
      <c r="Z301">
        <f t="shared" si="128"/>
        <v>1.2331571516828717E-13</v>
      </c>
      <c r="AA301">
        <f t="shared" si="137"/>
        <v>2.4992093586067948E-13</v>
      </c>
      <c r="AB301" s="1">
        <f t="shared" si="149"/>
        <v>2.4213762459164772E-11</v>
      </c>
      <c r="AC301" s="1">
        <f>SUM($AB$3:AB301)</f>
        <v>9.6042890255538965E-10</v>
      </c>
      <c r="AD301" s="1">
        <f t="shared" si="138"/>
        <v>1.6007148375923161E-9</v>
      </c>
      <c r="AE301" s="2">
        <f t="shared" si="139"/>
        <v>-2.0431397058844238</v>
      </c>
      <c r="AF301" s="1">
        <f t="shared" si="129"/>
        <v>4.7925402237513942E-4</v>
      </c>
      <c r="AG301" s="19">
        <f t="shared" si="130"/>
        <v>6.5372091835029985E-7</v>
      </c>
      <c r="AH301" s="19">
        <f t="shared" si="140"/>
        <v>195.10723926066566</v>
      </c>
      <c r="AI301" s="19">
        <f t="shared" si="141"/>
        <v>0.99999804893141409</v>
      </c>
      <c r="AJ301" s="19">
        <f t="shared" si="131"/>
        <v>7.3434650508944686E-5</v>
      </c>
      <c r="AK301" s="19">
        <f t="shared" si="132"/>
        <v>2.9604717541421767E-6</v>
      </c>
      <c r="AL301" s="19">
        <f t="shared" si="142"/>
        <v>332819.74384279485</v>
      </c>
      <c r="AM301" s="19">
        <f t="shared" si="143"/>
        <v>0.33281974384279484</v>
      </c>
      <c r="AO301" t="str">
        <f t="shared" si="144"/>
        <v>2.99308246601583-1730.05014594178i</v>
      </c>
      <c r="AP301">
        <f t="shared" si="145"/>
        <v>-89.900875230499068</v>
      </c>
      <c r="AQ301" t="str">
        <f t="shared" si="146"/>
        <v>19.2601652355131+16.7885937924711i</v>
      </c>
      <c r="AR301">
        <f t="shared" si="147"/>
        <v>41.077830451980951</v>
      </c>
      <c r="AS301">
        <f t="shared" si="148"/>
        <v>49.021294317519981</v>
      </c>
    </row>
    <row r="302" spans="13:45" x14ac:dyDescent="0.25">
      <c r="M302">
        <v>299</v>
      </c>
      <c r="N302" s="1">
        <f t="shared" si="133"/>
        <v>240990.54286865942</v>
      </c>
      <c r="O302" s="2">
        <f t="shared" si="121"/>
        <v>1659.8138841539296</v>
      </c>
      <c r="P302" s="2">
        <f t="shared" si="120"/>
        <v>64.401187861807387</v>
      </c>
      <c r="Q302" s="1">
        <f t="shared" si="122"/>
        <v>26.028235245953475</v>
      </c>
      <c r="R302">
        <f t="shared" si="134"/>
        <v>28.308894465583826</v>
      </c>
      <c r="S302" s="1">
        <f t="shared" si="135"/>
        <v>25.626377312625856</v>
      </c>
      <c r="T302" s="1">
        <f t="shared" si="136"/>
        <v>28.173744324748352</v>
      </c>
      <c r="U302" s="2">
        <f t="shared" si="123"/>
        <v>0.66160963594434774</v>
      </c>
      <c r="V302" s="16">
        <f t="shared" si="124"/>
        <v>2.2082850189236709E-13</v>
      </c>
      <c r="W302" s="1">
        <f t="shared" si="125"/>
        <v>3.6388529976939125E-15</v>
      </c>
      <c r="X302">
        <f t="shared" si="126"/>
        <v>9.2246511661301193E-15</v>
      </c>
      <c r="Y302">
        <f t="shared" si="127"/>
        <v>8.5139675004079439E-15</v>
      </c>
      <c r="Z302">
        <f t="shared" si="128"/>
        <v>1.2052626967996011E-13</v>
      </c>
      <c r="AA302">
        <f t="shared" si="137"/>
        <v>2.5191790729098096E-13</v>
      </c>
      <c r="AB302" s="1">
        <f t="shared" si="149"/>
        <v>2.4918315428265711E-11</v>
      </c>
      <c r="AC302" s="1">
        <f>SUM($AB$3:AB302)</f>
        <v>9.8534721798365537E-10</v>
      </c>
      <c r="AD302" s="1">
        <f t="shared" si="138"/>
        <v>1.6422453633060924E-9</v>
      </c>
      <c r="AE302" s="2">
        <f t="shared" si="139"/>
        <v>-2.1543804436021232</v>
      </c>
      <c r="AF302" s="1">
        <f t="shared" si="129"/>
        <v>4.9168826177384403E-4</v>
      </c>
      <c r="AG302" s="19">
        <f t="shared" si="130"/>
        <v>6.8138470715545072E-7</v>
      </c>
      <c r="AH302" s="19">
        <f t="shared" si="140"/>
        <v>198.75706735258856</v>
      </c>
      <c r="AI302" s="19">
        <f t="shared" si="141"/>
        <v>0.99999801243327691</v>
      </c>
      <c r="AJ302" s="19">
        <f t="shared" si="131"/>
        <v>7.6542216090411529E-5</v>
      </c>
      <c r="AK302" s="19">
        <f t="shared" si="132"/>
        <v>3.0289885563284549E-6</v>
      </c>
      <c r="AL302" s="19">
        <f t="shared" si="142"/>
        <v>324999.43860901194</v>
      </c>
      <c r="AM302" s="19">
        <f t="shared" si="143"/>
        <v>0.32499943860901193</v>
      </c>
      <c r="AO302" t="str">
        <f t="shared" si="144"/>
        <v>2.75498213003016-1659.81159777356i</v>
      </c>
      <c r="AP302">
        <f t="shared" si="145"/>
        <v>-89.904899625994091</v>
      </c>
      <c r="AQ302" t="str">
        <f t="shared" si="146"/>
        <v>19.950774118087+16.7163286073158i</v>
      </c>
      <c r="AR302">
        <f t="shared" si="147"/>
        <v>39.958924374943422</v>
      </c>
      <c r="AS302">
        <f t="shared" si="148"/>
        <v>50.136175999062488</v>
      </c>
    </row>
    <row r="303" spans="13:45" x14ac:dyDescent="0.25">
      <c r="M303">
        <v>300</v>
      </c>
      <c r="N303" s="1">
        <f t="shared" si="133"/>
        <v>251188.643150958</v>
      </c>
      <c r="O303" s="2">
        <f t="shared" si="121"/>
        <v>1592.4266631543223</v>
      </c>
      <c r="P303" s="2">
        <f t="shared" si="120"/>
        <v>64.041188813607292</v>
      </c>
      <c r="Q303" s="1">
        <f t="shared" si="122"/>
        <v>26.492906509372034</v>
      </c>
      <c r="R303">
        <f t="shared" si="134"/>
        <v>28.462592138188917</v>
      </c>
      <c r="S303" s="1">
        <f t="shared" si="135"/>
        <v>26.059361749974176</v>
      </c>
      <c r="T303" s="1">
        <f t="shared" si="136"/>
        <v>28.31927549394825</v>
      </c>
      <c r="U303" s="2">
        <f t="shared" si="123"/>
        <v>0.64609737806971135</v>
      </c>
      <c r="V303" s="16">
        <f t="shared" si="124"/>
        <v>2.2455963031039872E-13</v>
      </c>
      <c r="W303" s="1">
        <f t="shared" si="125"/>
        <v>3.5535355793834127E-15</v>
      </c>
      <c r="X303">
        <f t="shared" si="126"/>
        <v>9.0083677870521701E-15</v>
      </c>
      <c r="Y303">
        <f t="shared" si="127"/>
        <v>8.3143469806522267E-15</v>
      </c>
      <c r="Z303">
        <f t="shared" si="128"/>
        <v>1.1770038191417071E-13</v>
      </c>
      <c r="AA303">
        <f t="shared" si="137"/>
        <v>2.5385687727319901E-13</v>
      </c>
      <c r="AB303" s="1">
        <f t="shared" si="149"/>
        <v>2.5635900220436418E-11</v>
      </c>
      <c r="AC303" s="1">
        <f>SUM($AB$3:AB303)</f>
        <v>1.0109831182040918E-9</v>
      </c>
      <c r="AD303" s="1">
        <f t="shared" si="138"/>
        <v>1.6849718636734864E-9</v>
      </c>
      <c r="AE303" s="2">
        <f t="shared" si="139"/>
        <v>-2.2659265324690163</v>
      </c>
      <c r="AF303" s="1">
        <f t="shared" si="129"/>
        <v>5.0448057598384186E-4</v>
      </c>
      <c r="AG303" s="19">
        <f t="shared" si="130"/>
        <v>7.1021915639011799E-7</v>
      </c>
      <c r="AH303" s="19">
        <f t="shared" si="140"/>
        <v>202.30379991463693</v>
      </c>
      <c r="AI303" s="19">
        <f t="shared" si="141"/>
        <v>0.9999979769660936</v>
      </c>
      <c r="AJ303" s="19">
        <f t="shared" si="131"/>
        <v>7.9781285861249589E-5</v>
      </c>
      <c r="AK303" s="19">
        <f t="shared" si="132"/>
        <v>3.1017120391654641E-6</v>
      </c>
      <c r="AL303" s="19">
        <f t="shared" si="142"/>
        <v>317081.80486926477</v>
      </c>
      <c r="AM303" s="19">
        <f t="shared" si="143"/>
        <v>0.31708180486926479</v>
      </c>
      <c r="AO303" t="str">
        <f t="shared" si="144"/>
        <v>2.53582267752482-1592.42464409722i</v>
      </c>
      <c r="AP303">
        <f t="shared" si="145"/>
        <v>-89.908760634455987</v>
      </c>
      <c r="AQ303" t="str">
        <f t="shared" si="146"/>
        <v>20.6342938433287+16.6162574878188i</v>
      </c>
      <c r="AR303">
        <f t="shared" si="147"/>
        <v>38.843584848116308</v>
      </c>
      <c r="AS303">
        <f t="shared" si="148"/>
        <v>51.247654517427705</v>
      </c>
    </row>
    <row r="304" spans="13:45" x14ac:dyDescent="0.25">
      <c r="M304">
        <v>301</v>
      </c>
      <c r="N304" s="1">
        <f t="shared" si="133"/>
        <v>261818.3008218981</v>
      </c>
      <c r="O304" s="2">
        <f t="shared" si="121"/>
        <v>1527.7753003689145</v>
      </c>
      <c r="P304" s="2">
        <f t="shared" si="120"/>
        <v>63.681189689691365</v>
      </c>
      <c r="Q304" s="1">
        <f t="shared" si="122"/>
        <v>26.943414546551644</v>
      </c>
      <c r="R304">
        <f t="shared" si="134"/>
        <v>28.609052662747693</v>
      </c>
      <c r="S304" s="1">
        <f t="shared" si="135"/>
        <v>26.476482759815674</v>
      </c>
      <c r="T304" s="1">
        <f t="shared" si="136"/>
        <v>28.457205824220434</v>
      </c>
      <c r="U304" s="2">
        <f t="shared" si="123"/>
        <v>0.63042203096576177</v>
      </c>
      <c r="V304" s="16">
        <f t="shared" si="124"/>
        <v>2.2815405985412303E-13</v>
      </c>
      <c r="W304" s="1">
        <f t="shared" si="125"/>
        <v>3.4673211703116899E-15</v>
      </c>
      <c r="X304">
        <f t="shared" si="126"/>
        <v>8.7898104972455476E-15</v>
      </c>
      <c r="Y304">
        <f t="shared" si="127"/>
        <v>8.1126277363275163E-15</v>
      </c>
      <c r="Z304">
        <f t="shared" si="128"/>
        <v>1.1484478397584727E-13</v>
      </c>
      <c r="AA304">
        <f t="shared" si="137"/>
        <v>2.5573168995617573E-13</v>
      </c>
      <c r="AB304" s="1">
        <f t="shared" si="149"/>
        <v>2.6365996356481741E-11</v>
      </c>
      <c r="AC304" s="1">
        <f>SUM($AB$3:AB304)</f>
        <v>1.0373491145605736E-9</v>
      </c>
      <c r="AD304" s="1">
        <f t="shared" si="138"/>
        <v>1.7289151909342893E-9</v>
      </c>
      <c r="AE304" s="2">
        <f t="shared" si="139"/>
        <v>-2.3777369020127495</v>
      </c>
      <c r="AF304" s="1">
        <f t="shared" si="129"/>
        <v>5.1763720816572624E-4</v>
      </c>
      <c r="AG304" s="19">
        <f t="shared" si="130"/>
        <v>7.4027380539436942E-7</v>
      </c>
      <c r="AH304" s="19">
        <f t="shared" si="140"/>
        <v>205.74160319121395</v>
      </c>
      <c r="AI304" s="19">
        <f t="shared" si="141"/>
        <v>0.99999794258820096</v>
      </c>
      <c r="AJ304" s="19">
        <f t="shared" si="131"/>
        <v>8.3157424740614401E-5</v>
      </c>
      <c r="AK304" s="19">
        <f t="shared" si="132"/>
        <v>3.1788356332694559E-6</v>
      </c>
      <c r="AL304" s="19">
        <f t="shared" si="142"/>
        <v>309085.88257418986</v>
      </c>
      <c r="AM304" s="19">
        <f t="shared" si="143"/>
        <v>0.30908588257418984</v>
      </c>
      <c r="AO304" t="str">
        <f t="shared" si="144"/>
        <v>2.33409736841733-1527.77351737972i</v>
      </c>
      <c r="AP304">
        <f t="shared" si="145"/>
        <v>-89.912464889191938</v>
      </c>
      <c r="AQ304" t="str">
        <f t="shared" si="146"/>
        <v>21.3085271025051+16.489216480753i</v>
      </c>
      <c r="AR304">
        <f t="shared" si="147"/>
        <v>37.73384490617731</v>
      </c>
      <c r="AS304">
        <f t="shared" si="148"/>
        <v>52.353690204630752</v>
      </c>
    </row>
    <row r="305" spans="13:45" x14ac:dyDescent="0.25">
      <c r="M305">
        <v>302</v>
      </c>
      <c r="N305" s="1">
        <f t="shared" si="133"/>
        <v>272897.7782808037</v>
      </c>
      <c r="O305" s="2">
        <f t="shared" si="121"/>
        <v>1465.7487240673559</v>
      </c>
      <c r="P305" s="2">
        <f t="shared" si="120"/>
        <v>63.321190496082664</v>
      </c>
      <c r="Q305" s="1">
        <f t="shared" si="122"/>
        <v>27.379105291044656</v>
      </c>
      <c r="R305">
        <f t="shared" si="134"/>
        <v>28.748385038478744</v>
      </c>
      <c r="S305" s="1">
        <f t="shared" si="135"/>
        <v>26.877061600076669</v>
      </c>
      <c r="T305" s="1">
        <f t="shared" si="136"/>
        <v>28.587635733597185</v>
      </c>
      <c r="U305" s="2">
        <f t="shared" si="123"/>
        <v>0.61462122292853172</v>
      </c>
      <c r="V305" s="16">
        <f t="shared" si="124"/>
        <v>2.3160594164394726E-13</v>
      </c>
      <c r="W305" s="1">
        <f t="shared" si="125"/>
        <v>3.3804167261069245E-15</v>
      </c>
      <c r="X305">
        <f t="shared" si="126"/>
        <v>8.5695039382602235E-15</v>
      </c>
      <c r="Y305">
        <f t="shared" si="127"/>
        <v>7.9092939896580876E-15</v>
      </c>
      <c r="Z305">
        <f t="shared" si="128"/>
        <v>1.1196633065958289E-13</v>
      </c>
      <c r="AA305">
        <f t="shared" si="137"/>
        <v>2.5753677786396917E-13</v>
      </c>
      <c r="AB305" s="1">
        <f t="shared" si="149"/>
        <v>2.7108088630442482E-11</v>
      </c>
      <c r="AC305" s="1">
        <f>SUM($AB$3:AB305)</f>
        <v>1.0644572031910161E-9</v>
      </c>
      <c r="AD305" s="1">
        <f t="shared" si="138"/>
        <v>1.7740953386516936E-9</v>
      </c>
      <c r="AE305" s="2">
        <f t="shared" si="139"/>
        <v>-2.4897695480674664</v>
      </c>
      <c r="AF305" s="1">
        <f t="shared" si="129"/>
        <v>5.3116414439231699E-4</v>
      </c>
      <c r="AG305" s="19">
        <f t="shared" si="130"/>
        <v>7.7160028988580201E-7</v>
      </c>
      <c r="AH305" s="19">
        <f t="shared" si="140"/>
        <v>209.06547287365152</v>
      </c>
      <c r="AI305" s="19">
        <f t="shared" si="141"/>
        <v>0.99999790934964217</v>
      </c>
      <c r="AJ305" s="19">
        <f t="shared" si="131"/>
        <v>8.6676433140739064E-5</v>
      </c>
      <c r="AK305" s="19">
        <f t="shared" si="132"/>
        <v>3.2605577895332291E-6</v>
      </c>
      <c r="AL305" s="19">
        <f t="shared" si="142"/>
        <v>301031.01303999784</v>
      </c>
      <c r="AM305" s="19">
        <f t="shared" si="143"/>
        <v>0.30103101303999785</v>
      </c>
      <c r="AO305" t="str">
        <f t="shared" si="144"/>
        <v>2.14841932210509-1465.74714954507i</v>
      </c>
      <c r="AP305">
        <f t="shared" si="145"/>
        <v>-89.916018754213084</v>
      </c>
      <c r="AQ305" t="str">
        <f t="shared" si="146"/>
        <v>21.9713985605284+16.3362496256797i</v>
      </c>
      <c r="AR305">
        <f t="shared" si="147"/>
        <v>36.631667143553393</v>
      </c>
      <c r="AS305">
        <f t="shared" si="148"/>
        <v>53.452314102233522</v>
      </c>
    </row>
    <row r="306" spans="13:45" x14ac:dyDescent="0.25">
      <c r="M306">
        <v>303</v>
      </c>
      <c r="N306" s="1">
        <f t="shared" si="133"/>
        <v>284446.11074479122</v>
      </c>
      <c r="O306" s="2">
        <f t="shared" si="121"/>
        <v>1406.2403716825402</v>
      </c>
      <c r="P306" s="2">
        <f t="shared" si="120"/>
        <v>62.961191238325355</v>
      </c>
      <c r="Q306" s="1">
        <f t="shared" si="122"/>
        <v>27.799436295067746</v>
      </c>
      <c r="R306">
        <f t="shared" si="134"/>
        <v>28.880719791438075</v>
      </c>
      <c r="S306" s="1">
        <f t="shared" si="135"/>
        <v>27.260533083298888</v>
      </c>
      <c r="T306" s="1">
        <f t="shared" si="136"/>
        <v>28.71068688534465</v>
      </c>
      <c r="U306" s="2">
        <f t="shared" si="123"/>
        <v>0.5987328440517049</v>
      </c>
      <c r="V306" s="16">
        <f t="shared" si="124"/>
        <v>2.349104053270245E-13</v>
      </c>
      <c r="W306" s="1">
        <f t="shared" si="125"/>
        <v>3.2930306422843772E-15</v>
      </c>
      <c r="X306">
        <f t="shared" si="126"/>
        <v>8.3479764018227612E-15</v>
      </c>
      <c r="Y306">
        <f t="shared" si="127"/>
        <v>7.7048333318286573E-15</v>
      </c>
      <c r="Z306">
        <f t="shared" si="128"/>
        <v>1.0907192445198211E-13</v>
      </c>
      <c r="AA306">
        <f t="shared" si="137"/>
        <v>2.59267198951301E-13</v>
      </c>
      <c r="AB306" s="1">
        <f t="shared" si="149"/>
        <v>2.7861674542583114E-11</v>
      </c>
      <c r="AC306" s="1">
        <f>SUM($AB$3:AB306)</f>
        <v>1.0923188777335991E-9</v>
      </c>
      <c r="AD306" s="1">
        <f t="shared" si="138"/>
        <v>1.820531462889332E-9</v>
      </c>
      <c r="AE306" s="2">
        <f t="shared" si="139"/>
        <v>-2.6019818892288606</v>
      </c>
      <c r="AF306" s="1">
        <f t="shared" si="129"/>
        <v>5.4506711998906598E-4</v>
      </c>
      <c r="AG306" s="19">
        <f t="shared" si="130"/>
        <v>8.0425243067284379E-7</v>
      </c>
      <c r="AH306" s="19">
        <f t="shared" si="140"/>
        <v>212.27125775381577</v>
      </c>
      <c r="AI306" s="19">
        <f t="shared" si="141"/>
        <v>0.99999787729192835</v>
      </c>
      <c r="AJ306" s="19">
        <f t="shared" si="131"/>
        <v>9.0344356932395045E-5</v>
      </c>
      <c r="AK306" s="19">
        <f t="shared" si="132"/>
        <v>3.3470821518169525E-6</v>
      </c>
      <c r="AL306" s="19">
        <f t="shared" si="142"/>
        <v>292936.6272671271</v>
      </c>
      <c r="AM306" s="19">
        <f t="shared" si="143"/>
        <v>0.2929366272671271</v>
      </c>
      <c r="AO306" t="str">
        <f t="shared" si="144"/>
        <v>1.97751198294985-1406.23898125326i</v>
      </c>
      <c r="AP306">
        <f t="shared" si="145"/>
        <v>-89.91942833516643</v>
      </c>
      <c r="AQ306" t="str">
        <f t="shared" si="146"/>
        <v>22.6209786741562+16.158588494881i</v>
      </c>
      <c r="AR306">
        <f t="shared" si="147"/>
        <v>35.538929917730258</v>
      </c>
      <c r="AS306">
        <f t="shared" si="148"/>
        <v>54.541641747103313</v>
      </c>
    </row>
    <row r="307" spans="13:45" x14ac:dyDescent="0.25">
      <c r="M307">
        <v>304</v>
      </c>
      <c r="N307" s="1">
        <f t="shared" si="133"/>
        <v>296483.13895243389</v>
      </c>
      <c r="O307" s="2">
        <f t="shared" si="121"/>
        <v>1349.1480067739717</v>
      </c>
      <c r="P307" s="2">
        <f t="shared" si="120"/>
        <v>62.601191921522442</v>
      </c>
      <c r="Q307" s="1">
        <f t="shared" si="122"/>
        <v>28.203977846927508</v>
      </c>
      <c r="R307">
        <f t="shared" si="134"/>
        <v>29.006207297691276</v>
      </c>
      <c r="S307" s="1">
        <f t="shared" si="135"/>
        <v>27.626446195416566</v>
      </c>
      <c r="T307" s="1">
        <f t="shared" si="136"/>
        <v>28.826500436668468</v>
      </c>
      <c r="U307" s="2">
        <f t="shared" si="123"/>
        <v>0.58279464283470395</v>
      </c>
      <c r="V307" s="16">
        <f t="shared" si="124"/>
        <v>2.3806356440940128E-13</v>
      </c>
      <c r="W307" s="1">
        <f t="shared" si="125"/>
        <v>3.205370535590872E-15</v>
      </c>
      <c r="X307">
        <f t="shared" si="126"/>
        <v>8.1257542054477503E-15</v>
      </c>
      <c r="Y307">
        <f t="shared" si="127"/>
        <v>7.4997315319087979E-15</v>
      </c>
      <c r="Z307">
        <f t="shared" si="128"/>
        <v>1.0616844204524263E-13</v>
      </c>
      <c r="AA307">
        <f t="shared" si="137"/>
        <v>2.6091865981633372E-13</v>
      </c>
      <c r="AB307" s="1">
        <f t="shared" si="149"/>
        <v>2.8626270994665743E-11</v>
      </c>
      <c r="AC307" s="1">
        <f>SUM($AB$3:AB307)</f>
        <v>1.1209451487282649E-9</v>
      </c>
      <c r="AD307" s="1">
        <f t="shared" si="138"/>
        <v>1.8682419145471084E-9</v>
      </c>
      <c r="AE307" s="2">
        <f t="shared" si="139"/>
        <v>-2.7143311137505624</v>
      </c>
      <c r="AF307" s="1">
        <f t="shared" si="129"/>
        <v>5.593516292154042E-4</v>
      </c>
      <c r="AG307" s="19">
        <f t="shared" si="130"/>
        <v>8.3828632612218338E-7</v>
      </c>
      <c r="AH307" s="19">
        <f t="shared" si="140"/>
        <v>215.35566815858556</v>
      </c>
      <c r="AI307" s="19">
        <f t="shared" si="141"/>
        <v>0.9999978464479562</v>
      </c>
      <c r="AJ307" s="19">
        <f t="shared" si="131"/>
        <v>9.4167497832066622E-5</v>
      </c>
      <c r="AK307" s="19">
        <f t="shared" si="132"/>
        <v>3.4386177715783378E-6</v>
      </c>
      <c r="AL307" s="19">
        <f t="shared" si="142"/>
        <v>284822.03947743925</v>
      </c>
      <c r="AM307" s="19">
        <f t="shared" si="143"/>
        <v>0.28482203947743923</v>
      </c>
      <c r="AO307" t="str">
        <f t="shared" si="144"/>
        <v>1.82020034418217-1349.14677891358i</v>
      </c>
      <c r="AP307">
        <f t="shared" si="145"/>
        <v>-89.922699489822961</v>
      </c>
      <c r="AQ307" t="str">
        <f t="shared" si="146"/>
        <v>23.2555036453106+15.9576287897959i</v>
      </c>
      <c r="AR307">
        <f t="shared" si="147"/>
        <v>34.457415096847214</v>
      </c>
      <c r="AS307">
        <f t="shared" si="148"/>
        <v>55.619885413329825</v>
      </c>
    </row>
    <row r="308" spans="13:45" x14ac:dyDescent="0.25">
      <c r="M308">
        <v>305</v>
      </c>
      <c r="N308" s="1">
        <f t="shared" si="133"/>
        <v>309029.54325135879</v>
      </c>
      <c r="O308" s="2">
        <f t="shared" si="121"/>
        <v>1294.3735434185789</v>
      </c>
      <c r="P308" s="2">
        <f t="shared" si="120"/>
        <v>62.241192550370961</v>
      </c>
      <c r="Q308" s="1">
        <f t="shared" si="122"/>
        <v>28.592412176340243</v>
      </c>
      <c r="R308">
        <f t="shared" si="134"/>
        <v>29.125015916311888</v>
      </c>
      <c r="S308" s="1">
        <f t="shared" si="135"/>
        <v>27.974462764562599</v>
      </c>
      <c r="T308" s="1">
        <f t="shared" si="136"/>
        <v>28.935235097483133</v>
      </c>
      <c r="U308" s="2">
        <f t="shared" si="123"/>
        <v>0.56684384024041778</v>
      </c>
      <c r="V308" s="16">
        <f t="shared" si="124"/>
        <v>2.4106250478480799E-13</v>
      </c>
      <c r="W308" s="1">
        <f t="shared" si="125"/>
        <v>3.1176411213222978E-15</v>
      </c>
      <c r="X308">
        <f t="shared" si="126"/>
        <v>7.903356311345025E-15</v>
      </c>
      <c r="Y308">
        <f t="shared" si="127"/>
        <v>7.2944675703291948E-15</v>
      </c>
      <c r="Z308">
        <f t="shared" si="128"/>
        <v>1.032626640295602E-13</v>
      </c>
      <c r="AA308">
        <f t="shared" si="137"/>
        <v>2.6248752537956428E-13</v>
      </c>
      <c r="AB308" s="1">
        <f t="shared" si="149"/>
        <v>2.9401420111428281E-11</v>
      </c>
      <c r="AC308" s="1">
        <f>SUM($AB$3:AB308)</f>
        <v>1.1503465688396932E-9</v>
      </c>
      <c r="AD308" s="1">
        <f t="shared" si="138"/>
        <v>1.9172442813994886E-9</v>
      </c>
      <c r="AE308" s="2">
        <f t="shared" si="139"/>
        <v>-2.8267745106529683</v>
      </c>
      <c r="AF308" s="1">
        <f t="shared" si="129"/>
        <v>5.7402293785100691E-4</v>
      </c>
      <c r="AG308" s="19">
        <f t="shared" si="130"/>
        <v>8.7376044853918231E-7</v>
      </c>
      <c r="AH308" s="19">
        <f t="shared" si="140"/>
        <v>218.31626975818719</v>
      </c>
      <c r="AI308" s="19">
        <f t="shared" si="141"/>
        <v>0.99999781684206868</v>
      </c>
      <c r="AJ308" s="19">
        <f t="shared" si="131"/>
        <v>9.8152424228684182E-5</v>
      </c>
      <c r="AK308" s="19">
        <f t="shared" si="132"/>
        <v>3.5353793651212596E-6</v>
      </c>
      <c r="AL308" s="19">
        <f t="shared" si="142"/>
        <v>276706.25052571733</v>
      </c>
      <c r="AM308" s="19">
        <f t="shared" si="143"/>
        <v>0.27670625052571735</v>
      </c>
      <c r="AO308" t="str">
        <f t="shared" si="144"/>
        <v>1.67540286990196-1294.37245911955i</v>
      </c>
      <c r="AP308">
        <f t="shared" si="145"/>
        <v>-89.925837838140126</v>
      </c>
      <c r="AQ308" t="str">
        <f t="shared" si="146"/>
        <v>23.8733911552477+15.7349047919036i</v>
      </c>
      <c r="AR308">
        <f t="shared" si="147"/>
        <v>33.388797531369057</v>
      </c>
      <c r="AS308">
        <f t="shared" si="148"/>
        <v>56.685364630490817</v>
      </c>
    </row>
    <row r="309" spans="13:45" x14ac:dyDescent="0.25">
      <c r="M309">
        <v>306</v>
      </c>
      <c r="N309" s="1">
        <f t="shared" si="133"/>
        <v>322106.87912834319</v>
      </c>
      <c r="O309" s="2">
        <f t="shared" si="121"/>
        <v>1241.8228777277679</v>
      </c>
      <c r="P309" s="2">
        <f t="shared" si="120"/>
        <v>61.881193129194401</v>
      </c>
      <c r="Q309" s="1">
        <f t="shared" si="122"/>
        <v>28.964530881002894</v>
      </c>
      <c r="R309">
        <f t="shared" si="134"/>
        <v>29.23732997833682</v>
      </c>
      <c r="S309" s="1">
        <f t="shared" si="135"/>
        <v>28.304354329462278</v>
      </c>
      <c r="T309" s="1">
        <f t="shared" si="136"/>
        <v>29.037065046733424</v>
      </c>
      <c r="U309" s="2">
        <f t="shared" si="123"/>
        <v>0.55091676929766498</v>
      </c>
      <c r="V309" s="16">
        <f t="shared" si="124"/>
        <v>2.4390525774887334E-13</v>
      </c>
      <c r="W309" s="1">
        <f t="shared" si="125"/>
        <v>3.0300422311371574E-15</v>
      </c>
      <c r="X309">
        <f t="shared" si="126"/>
        <v>7.6812893014905006E-15</v>
      </c>
      <c r="Y309">
        <f t="shared" si="127"/>
        <v>7.0895090010820336E-15</v>
      </c>
      <c r="Z309">
        <f t="shared" si="128"/>
        <v>1.0036120923905054E-13</v>
      </c>
      <c r="AA309">
        <f t="shared" si="137"/>
        <v>2.6397081576682094E-13</v>
      </c>
      <c r="AB309" s="1">
        <f t="shared" si="149"/>
        <v>3.0186694091175013E-11</v>
      </c>
      <c r="AC309" s="1">
        <f>SUM($AB$3:AB309)</f>
        <v>1.1805332629308681E-9</v>
      </c>
      <c r="AD309" s="1">
        <f t="shared" si="138"/>
        <v>1.9675554382181137E-9</v>
      </c>
      <c r="AE309" s="2">
        <f t="shared" si="139"/>
        <v>-2.9392697796783303</v>
      </c>
      <c r="AF309" s="1">
        <f t="shared" si="129"/>
        <v>5.8908609820250315E-4</v>
      </c>
      <c r="AG309" s="19">
        <f t="shared" si="130"/>
        <v>9.1073574462685391E-7</v>
      </c>
      <c r="AH309" s="19">
        <f t="shared" si="140"/>
        <v>221.15146377064852</v>
      </c>
      <c r="AI309" s="19">
        <f t="shared" si="141"/>
        <v>0.999997788490253</v>
      </c>
      <c r="AJ309" s="19">
        <f t="shared" si="131"/>
        <v>1.0230598246851616E-4</v>
      </c>
      <c r="AK309" s="19">
        <f t="shared" si="132"/>
        <v>3.6375876134372693E-6</v>
      </c>
      <c r="AL309" s="19">
        <f t="shared" si="142"/>
        <v>268607.7652647362</v>
      </c>
      <c r="AM309" s="19">
        <f t="shared" si="143"/>
        <v>0.26860776526473618</v>
      </c>
      <c r="AO309" t="str">
        <f t="shared" si="144"/>
        <v>1.54212405964807-1241.82192020493i</v>
      </c>
      <c r="AP309">
        <f t="shared" si="145"/>
        <v>-89.928848771916066</v>
      </c>
      <c r="AQ309" t="str">
        <f t="shared" si="146"/>
        <v>24.4732517012249+15.4920624942279i</v>
      </c>
      <c r="AR309">
        <f t="shared" si="147"/>
        <v>32.334636372150023</v>
      </c>
      <c r="AS309">
        <f t="shared" si="148"/>
        <v>57.736514855933912</v>
      </c>
    </row>
    <row r="310" spans="13:45" x14ac:dyDescent="0.25">
      <c r="M310">
        <v>307</v>
      </c>
      <c r="N310" s="1">
        <f t="shared" si="133"/>
        <v>335737.61424295447</v>
      </c>
      <c r="O310" s="2">
        <f t="shared" si="121"/>
        <v>1191.405726201772</v>
      </c>
      <c r="P310" s="2">
        <f t="shared" si="120"/>
        <v>61.521193661972248</v>
      </c>
      <c r="Q310" s="1">
        <f t="shared" si="122"/>
        <v>29.320230754251838</v>
      </c>
      <c r="R310">
        <f t="shared" si="134"/>
        <v>29.34334767879783</v>
      </c>
      <c r="S310" s="1">
        <f t="shared" si="135"/>
        <v>28.615997403118513</v>
      </c>
      <c r="T310" s="1">
        <f t="shared" si="136"/>
        <v>29.13217775457997</v>
      </c>
      <c r="U310" s="2">
        <f t="shared" si="123"/>
        <v>0.5350485470251739</v>
      </c>
      <c r="V310" s="16">
        <f t="shared" si="124"/>
        <v>2.4659075918518961E-13</v>
      </c>
      <c r="W310" s="1">
        <f t="shared" si="125"/>
        <v>2.9427670086384565E-15</v>
      </c>
      <c r="X310">
        <f t="shared" si="126"/>
        <v>7.4600428033475083E-15</v>
      </c>
      <c r="Y310">
        <f t="shared" si="127"/>
        <v>6.8853077298529629E-15</v>
      </c>
      <c r="Z310">
        <f t="shared" si="128"/>
        <v>9.7470474985723129E-14</v>
      </c>
      <c r="AA310">
        <f t="shared" si="137"/>
        <v>2.6536619149450883E-13</v>
      </c>
      <c r="AB310" s="1">
        <f t="shared" si="149"/>
        <v>3.0981699028020192E-11</v>
      </c>
      <c r="AC310" s="1">
        <f>SUM($AB$3:AB310)</f>
        <v>1.2115149619588882E-9</v>
      </c>
      <c r="AD310" s="1">
        <f t="shared" si="138"/>
        <v>2.0191916032648137E-9</v>
      </c>
      <c r="AE310" s="2">
        <f t="shared" si="139"/>
        <v>-3.0517753156991398</v>
      </c>
      <c r="AF310" s="1">
        <f t="shared" si="129"/>
        <v>6.0454596601748525E-4</v>
      </c>
      <c r="AG310" s="19">
        <f t="shared" si="130"/>
        <v>9.4927574019601385E-7</v>
      </c>
      <c r="AH310" s="19">
        <f t="shared" si="140"/>
        <v>223.8604549398944</v>
      </c>
      <c r="AI310" s="19">
        <f t="shared" si="141"/>
        <v>0.99999776140046193</v>
      </c>
      <c r="AJ310" s="19">
        <f t="shared" si="131"/>
        <v>1.0663530861760803E-4</v>
      </c>
      <c r="AK310" s="19">
        <f t="shared" si="132"/>
        <v>3.7454695039808692E-6</v>
      </c>
      <c r="AL310" s="19">
        <f t="shared" si="142"/>
        <v>260544.42723898962</v>
      </c>
      <c r="AM310" s="19">
        <f t="shared" si="143"/>
        <v>0.26054442723898963</v>
      </c>
      <c r="AO310" t="str">
        <f t="shared" si="144"/>
        <v>1.41944760442638-1191.40488063247i</v>
      </c>
      <c r="AP310">
        <f t="shared" si="145"/>
        <v>-89.931737464051736</v>
      </c>
      <c r="AQ310" t="str">
        <f t="shared" si="146"/>
        <v>25.0538955282156+15.2308322275519i</v>
      </c>
      <c r="AR310">
        <f t="shared" si="147"/>
        <v>31.296368299174762</v>
      </c>
      <c r="AS310">
        <f t="shared" si="148"/>
        <v>58.771894236773505</v>
      </c>
    </row>
    <row r="311" spans="13:45" x14ac:dyDescent="0.25">
      <c r="M311">
        <v>308</v>
      </c>
      <c r="N311" s="1">
        <f t="shared" si="133"/>
        <v>349945.16702835716</v>
      </c>
      <c r="O311" s="2">
        <f t="shared" si="121"/>
        <v>1143.0354706441306</v>
      </c>
      <c r="P311" s="2">
        <f t="shared" si="120"/>
        <v>61.161194152367464</v>
      </c>
      <c r="Q311" s="1">
        <f t="shared" si="122"/>
        <v>29.65950822892292</v>
      </c>
      <c r="R311">
        <f t="shared" si="134"/>
        <v>29.443278918179221</v>
      </c>
      <c r="S311" s="1">
        <f t="shared" si="135"/>
        <v>28.90936736174967</v>
      </c>
      <c r="T311" s="1">
        <f t="shared" si="136"/>
        <v>29.220771757794065</v>
      </c>
      <c r="U311" s="2">
        <f t="shared" si="123"/>
        <v>0.51927278396470944</v>
      </c>
      <c r="V311" s="16">
        <f t="shared" si="124"/>
        <v>2.4911879690485687E-13</v>
      </c>
      <c r="W311" s="1">
        <f t="shared" si="125"/>
        <v>2.856000311805902E-15</v>
      </c>
      <c r="X311">
        <f t="shared" si="126"/>
        <v>7.2400854399626945E-15</v>
      </c>
      <c r="Y311">
        <f t="shared" si="127"/>
        <v>6.682296276128869E-15</v>
      </c>
      <c r="Z311">
        <f t="shared" si="128"/>
        <v>9.459658414476108E-14</v>
      </c>
      <c r="AA311">
        <f t="shared" si="137"/>
        <v>2.6667192833453834E-13</v>
      </c>
      <c r="AB311" s="1">
        <f t="shared" si="149"/>
        <v>3.1786077686505539E-11</v>
      </c>
      <c r="AC311" s="1">
        <f>SUM($AB$3:AB311)</f>
        <v>1.2433010396453938E-9</v>
      </c>
      <c r="AD311" s="1">
        <f t="shared" si="138"/>
        <v>2.0721683994089896E-9</v>
      </c>
      <c r="AE311" s="2">
        <f t="shared" si="139"/>
        <v>-3.1642504642177762</v>
      </c>
      <c r="AF311" s="1">
        <f t="shared" si="129"/>
        <v>6.2040721878305147E-4</v>
      </c>
      <c r="AG311" s="19">
        <f t="shared" si="130"/>
        <v>9.8944664930649138E-7</v>
      </c>
      <c r="AH311" s="19">
        <f t="shared" si="140"/>
        <v>226.4432089345222</v>
      </c>
      <c r="AI311" s="19">
        <f t="shared" si="141"/>
        <v>0.99999773557303828</v>
      </c>
      <c r="AJ311" s="19">
        <f t="shared" si="131"/>
        <v>1.1114784072198019E-4</v>
      </c>
      <c r="AK311" s="19">
        <f t="shared" si="132"/>
        <v>3.859258713178115E-6</v>
      </c>
      <c r="AL311" s="19">
        <f t="shared" si="142"/>
        <v>252533.273297045</v>
      </c>
      <c r="AM311" s="19">
        <f t="shared" si="143"/>
        <v>0.252533273297045</v>
      </c>
      <c r="AO311" t="str">
        <f t="shared" si="144"/>
        <v>1.30653008715065-1143.03472393877i</v>
      </c>
      <c r="AP311">
        <f t="shared" si="145"/>
        <v>-89.934508877437324</v>
      </c>
      <c r="AQ311" t="str">
        <f t="shared" si="146"/>
        <v>25.6143353048214+14.9530015473057i</v>
      </c>
      <c r="AR311">
        <f t="shared" si="147"/>
        <v>30.275302669392619</v>
      </c>
      <c r="AS311">
        <f t="shared" si="148"/>
        <v>59.79018845317006</v>
      </c>
    </row>
    <row r="312" spans="13:45" x14ac:dyDescent="0.25">
      <c r="M312">
        <v>309</v>
      </c>
      <c r="N312" s="1">
        <f t="shared" si="133"/>
        <v>364753.94692560774</v>
      </c>
      <c r="O312" s="2">
        <f t="shared" si="121"/>
        <v>1096.6290093701812</v>
      </c>
      <c r="P312" s="2">
        <f t="shared" si="120"/>
        <v>60.801194603751625</v>
      </c>
      <c r="Q312" s="1">
        <f t="shared" si="122"/>
        <v>29.982452675905098</v>
      </c>
      <c r="R312">
        <f t="shared" si="134"/>
        <v>29.537343137318132</v>
      </c>
      <c r="S312" s="1">
        <f t="shared" si="135"/>
        <v>29.184531210744186</v>
      </c>
      <c r="T312" s="1">
        <f t="shared" si="136"/>
        <v>29.303054433155125</v>
      </c>
      <c r="U312" s="2">
        <f t="shared" si="123"/>
        <v>0.50362133504174744</v>
      </c>
      <c r="V312" s="16">
        <f t="shared" si="124"/>
        <v>2.5148994830901805E-13</v>
      </c>
      <c r="W312" s="1">
        <f t="shared" si="125"/>
        <v>2.7699173427296109E-15</v>
      </c>
      <c r="X312">
        <f t="shared" si="126"/>
        <v>7.021861356281162E-15</v>
      </c>
      <c r="Y312">
        <f t="shared" si="127"/>
        <v>6.4808845671319302E-15</v>
      </c>
      <c r="Z312">
        <f t="shared" si="128"/>
        <v>9.1745339768493085E-14</v>
      </c>
      <c r="AA312">
        <f t="shared" si="137"/>
        <v>2.6788688342931925E-13</v>
      </c>
      <c r="AB312" s="1">
        <f t="shared" si="149"/>
        <v>3.2599511244226916E-11</v>
      </c>
      <c r="AC312" s="1">
        <f>SUM($AB$3:AB312)</f>
        <v>1.2759005508896206E-9</v>
      </c>
      <c r="AD312" s="1">
        <f t="shared" si="138"/>
        <v>2.1265009181493679E-9</v>
      </c>
      <c r="AE312" s="2">
        <f t="shared" si="139"/>
        <v>-3.276655745633823</v>
      </c>
      <c r="AF312" s="1">
        <f t="shared" si="129"/>
        <v>6.3667437489392065E-4</v>
      </c>
      <c r="AG312" s="19">
        <f t="shared" si="130"/>
        <v>1.0313174880269148E-6</v>
      </c>
      <c r="AH312" s="19">
        <f t="shared" si="140"/>
        <v>228.9004009927628</v>
      </c>
      <c r="AI312" s="19">
        <f t="shared" si="141"/>
        <v>0.99999771100122958</v>
      </c>
      <c r="AJ312" s="19">
        <f t="shared" si="131"/>
        <v>1.1585133158664296E-4</v>
      </c>
      <c r="AK312" s="19">
        <f t="shared" si="132"/>
        <v>3.9791960280355139E-6</v>
      </c>
      <c r="AL312" s="19">
        <f t="shared" si="142"/>
        <v>244590.40989359899</v>
      </c>
      <c r="AM312" s="19">
        <f t="shared" si="143"/>
        <v>0.24459040989359898</v>
      </c>
      <c r="AO312" t="str">
        <f t="shared" si="144"/>
        <v>1.20259518419221-1096.6283499696i</v>
      </c>
      <c r="AP312">
        <f t="shared" si="145"/>
        <v>-89.937167773477853</v>
      </c>
      <c r="AQ312" t="str">
        <f t="shared" si="146"/>
        <v>26.1537848274835+14.660389069209i</v>
      </c>
      <c r="AR312">
        <f t="shared" si="147"/>
        <v>29.272618540666702</v>
      </c>
      <c r="AS312">
        <f t="shared" si="148"/>
        <v>60.790213685855448</v>
      </c>
    </row>
    <row r="313" spans="13:45" x14ac:dyDescent="0.25">
      <c r="M313">
        <v>310</v>
      </c>
      <c r="N313" s="1">
        <f t="shared" si="133"/>
        <v>380189.39632056118</v>
      </c>
      <c r="O313" s="2">
        <f t="shared" si="121"/>
        <v>1052.1066144543593</v>
      </c>
      <c r="P313" s="2">
        <f t="shared" si="120"/>
        <v>60.441195019227926</v>
      </c>
      <c r="Q313" s="1">
        <f t="shared" si="122"/>
        <v>30.289238807493728</v>
      </c>
      <c r="R313">
        <f t="shared" si="134"/>
        <v>29.625767186129551</v>
      </c>
      <c r="S313" s="1">
        <f t="shared" si="135"/>
        <v>29.441639489025683</v>
      </c>
      <c r="T313" s="1">
        <f t="shared" si="136"/>
        <v>29.379239809784636</v>
      </c>
      <c r="U313" s="2">
        <f t="shared" si="123"/>
        <v>0.48812409390907224</v>
      </c>
      <c r="V313" s="16">
        <f t="shared" si="124"/>
        <v>2.5370551062687462E-13</v>
      </c>
      <c r="W313" s="1">
        <f t="shared" si="125"/>
        <v>2.6846825164998975E-15</v>
      </c>
      <c r="X313">
        <f t="shared" si="126"/>
        <v>6.8057873517327197E-15</v>
      </c>
      <c r="Y313">
        <f t="shared" si="127"/>
        <v>6.2814572913165574E-15</v>
      </c>
      <c r="Z313">
        <f t="shared" si="128"/>
        <v>8.892218762170468E-14</v>
      </c>
      <c r="AA313">
        <f t="shared" si="137"/>
        <v>2.6901045433452374E-13</v>
      </c>
      <c r="AB313" s="1">
        <f t="shared" si="149"/>
        <v>3.3421720048350604E-11</v>
      </c>
      <c r="AC313" s="1">
        <f>SUM($AB$3:AB313)</f>
        <v>1.3093222709379713E-9</v>
      </c>
      <c r="AD313" s="1">
        <f t="shared" si="138"/>
        <v>2.1822037848966189E-9</v>
      </c>
      <c r="AE313" s="2">
        <f t="shared" si="139"/>
        <v>-3.3889530469575204</v>
      </c>
      <c r="AF313" s="1">
        <f t="shared" si="129"/>
        <v>6.5335181319804768E-4</v>
      </c>
      <c r="AG313" s="19">
        <f t="shared" si="130"/>
        <v>1.0749601930085351E-6</v>
      </c>
      <c r="AH313" s="19">
        <f t="shared" si="140"/>
        <v>231.23335772758648</v>
      </c>
      <c r="AI313" s="19">
        <f t="shared" si="141"/>
        <v>0.99999768767176955</v>
      </c>
      <c r="AJ313" s="19">
        <f t="shared" si="131"/>
        <v>1.207538620953885E-4</v>
      </c>
      <c r="AK313" s="19">
        <f t="shared" si="132"/>
        <v>4.1055298048970503E-6</v>
      </c>
      <c r="AL313" s="19">
        <f t="shared" si="142"/>
        <v>236730.91204403207</v>
      </c>
      <c r="AM313" s="19">
        <f t="shared" si="143"/>
        <v>0.23673091204403207</v>
      </c>
      <c r="AO313" t="str">
        <f t="shared" si="144"/>
        <v>1.10692832817862-1052.10603215089i</v>
      </c>
      <c r="AP313">
        <f t="shared" si="145"/>
        <v>-89.939718720272779</v>
      </c>
      <c r="AQ313" t="str">
        <f t="shared" si="146"/>
        <v>26.6716541453598+14.3548198417011i</v>
      </c>
      <c r="AR313">
        <f t="shared" si="147"/>
        <v>28.289363483776459</v>
      </c>
      <c r="AS313">
        <f t="shared" si="148"/>
        <v>61.770917795950766</v>
      </c>
    </row>
    <row r="314" spans="13:45" x14ac:dyDescent="0.25">
      <c r="M314">
        <v>311</v>
      </c>
      <c r="N314" s="1">
        <f t="shared" si="133"/>
        <v>396278.03425543953</v>
      </c>
      <c r="O314" s="2">
        <f t="shared" si="121"/>
        <v>1009.391794771426</v>
      </c>
      <c r="P314" s="2">
        <f t="shared" si="120"/>
        <v>60.081195401653041</v>
      </c>
      <c r="Q314" s="1">
        <f t="shared" si="122"/>
        <v>30.580118436298527</v>
      </c>
      <c r="R314">
        <f t="shared" si="134"/>
        <v>29.708783261899669</v>
      </c>
      <c r="S314" s="1">
        <f t="shared" si="135"/>
        <v>29.680917571638961</v>
      </c>
      <c r="T314" s="1">
        <f t="shared" si="136"/>
        <v>29.449546456492772</v>
      </c>
      <c r="U314" s="2">
        <f t="shared" si="123"/>
        <v>0.47280883144689428</v>
      </c>
      <c r="V314" s="16">
        <f t="shared" si="124"/>
        <v>2.5576742596803114E-13</v>
      </c>
      <c r="W314" s="1">
        <f t="shared" si="125"/>
        <v>2.6004485729579185E-15</v>
      </c>
      <c r="X314">
        <f t="shared" si="126"/>
        <v>6.5922506284810007E-15</v>
      </c>
      <c r="Y314">
        <f t="shared" si="127"/>
        <v>6.0843718200974397E-15</v>
      </c>
      <c r="Z314">
        <f t="shared" si="128"/>
        <v>8.6132186760999101E-14</v>
      </c>
      <c r="AA314">
        <f t="shared" si="137"/>
        <v>2.7004253269460796E-13</v>
      </c>
      <c r="AB314" s="1">
        <f t="shared" si="149"/>
        <v>3.4252463456580626E-11</v>
      </c>
      <c r="AC314" s="1">
        <f>SUM($AB$3:AB314)</f>
        <v>1.3435747343945518E-9</v>
      </c>
      <c r="AD314" s="1">
        <f t="shared" si="138"/>
        <v>2.2392912239909199E-9</v>
      </c>
      <c r="AE314" s="2">
        <f t="shared" si="139"/>
        <v>-3.5011057805764345</v>
      </c>
      <c r="AF314" s="1">
        <f t="shared" si="129"/>
        <v>6.704437924628814E-4</v>
      </c>
      <c r="AG314" s="19">
        <f t="shared" si="130"/>
        <v>1.1204497450767465E-6</v>
      </c>
      <c r="AH314" s="19">
        <f t="shared" si="140"/>
        <v>233.44399401047298</v>
      </c>
      <c r="AI314" s="19">
        <f t="shared" si="141"/>
        <v>0.9999976655655094</v>
      </c>
      <c r="AJ314" s="19">
        <f t="shared" si="131"/>
        <v>1.2586385509423908E-4</v>
      </c>
      <c r="AK314" s="19">
        <f t="shared" si="132"/>
        <v>4.2385164631958733E-6</v>
      </c>
      <c r="AL314" s="19">
        <f t="shared" si="142"/>
        <v>228968.74513463597</v>
      </c>
      <c r="AM314" s="19">
        <f t="shared" si="143"/>
        <v>0.22896874513463597</v>
      </c>
      <c r="AO314" t="str">
        <f t="shared" si="144"/>
        <v>1.01887179535187-1009.39128055088i</v>
      </c>
      <c r="AP314">
        <f t="shared" si="145"/>
        <v>-89.942166100463581</v>
      </c>
      <c r="AQ314" t="str">
        <f t="shared" si="146"/>
        <v>27.1675415771504+14.0381027290674i</v>
      </c>
      <c r="AR314">
        <f t="shared" si="147"/>
        <v>27.326454056943788</v>
      </c>
      <c r="AS314">
        <f t="shared" si="148"/>
        <v>62.731379842592631</v>
      </c>
    </row>
    <row r="315" spans="13:45" x14ac:dyDescent="0.25">
      <c r="M315">
        <v>312</v>
      </c>
      <c r="N315" s="1">
        <f t="shared" si="133"/>
        <v>413047.50199016149</v>
      </c>
      <c r="O315" s="2">
        <f t="shared" si="121"/>
        <v>968.41116459638658</v>
      </c>
      <c r="P315" s="2">
        <f t="shared" si="120"/>
        <v>59.721195753656062</v>
      </c>
      <c r="Q315" s="1">
        <f t="shared" si="122"/>
        <v>30.855411831514541</v>
      </c>
      <c r="R315">
        <f t="shared" si="134"/>
        <v>29.78662694757049</v>
      </c>
      <c r="S315" s="1">
        <f t="shared" si="135"/>
        <v>29.902656619090944</v>
      </c>
      <c r="T315" s="1">
        <f t="shared" si="136"/>
        <v>29.514195474688663</v>
      </c>
      <c r="U315" s="2">
        <f t="shared" si="123"/>
        <v>0.45770107775382246</v>
      </c>
      <c r="V315" s="16">
        <f t="shared" si="124"/>
        <v>2.5767820333084382E-13</v>
      </c>
      <c r="W315" s="1">
        <f t="shared" si="125"/>
        <v>2.5173559276460236E-15</v>
      </c>
      <c r="X315">
        <f t="shared" si="126"/>
        <v>6.3816071460542658E-15</v>
      </c>
      <c r="Y315">
        <f t="shared" si="127"/>
        <v>5.8899566892425418E-15</v>
      </c>
      <c r="Z315">
        <f t="shared" si="128"/>
        <v>8.3379988036942504E-14</v>
      </c>
      <c r="AA315">
        <f t="shared" si="137"/>
        <v>2.7098345421314297E-13</v>
      </c>
      <c r="AB315" s="1">
        <f t="shared" si="149"/>
        <v>3.5091538851801897E-11</v>
      </c>
      <c r="AC315" s="1">
        <f>SUM($AB$3:AB315)</f>
        <v>1.3786662732463537E-9</v>
      </c>
      <c r="AD315" s="1">
        <f t="shared" si="138"/>
        <v>2.2977771220772564E-9</v>
      </c>
      <c r="AE315" s="2">
        <f t="shared" si="139"/>
        <v>-3.6130790105103117</v>
      </c>
      <c r="AF315" s="1">
        <f t="shared" si="129"/>
        <v>6.8795447034993051E-4</v>
      </c>
      <c r="AG315" s="19">
        <f t="shared" si="130"/>
        <v>1.1678642980527483E-6</v>
      </c>
      <c r="AH315" s="19">
        <f t="shared" si="140"/>
        <v>235.53474678367971</v>
      </c>
      <c r="AI315" s="19">
        <f t="shared" si="141"/>
        <v>0.99999764465807983</v>
      </c>
      <c r="AJ315" s="19">
        <f t="shared" si="131"/>
        <v>1.3119008986241297E-4</v>
      </c>
      <c r="AK315" s="19">
        <f t="shared" si="132"/>
        <v>4.3784210119556094E-6</v>
      </c>
      <c r="AL315" s="19">
        <f t="shared" si="142"/>
        <v>221316.70911133941</v>
      </c>
      <c r="AM315" s="19">
        <f t="shared" si="143"/>
        <v>0.22131670911133941</v>
      </c>
      <c r="AO315" t="str">
        <f t="shared" si="144"/>
        <v>0.93782018371493-968.410710498512i</v>
      </c>
      <c r="AP315">
        <f t="shared" si="145"/>
        <v>-89.944514118762655</v>
      </c>
      <c r="AQ315" t="str">
        <f t="shared" si="146"/>
        <v>27.6412231403705+13.7120101588576i</v>
      </c>
      <c r="AR315">
        <f t="shared" si="147"/>
        <v>26.384677788158793</v>
      </c>
      <c r="AS315">
        <f t="shared" si="148"/>
        <v>63.670808093078548</v>
      </c>
    </row>
    <row r="316" spans="13:45" x14ac:dyDescent="0.25">
      <c r="M316">
        <v>313</v>
      </c>
      <c r="N316" s="1">
        <f t="shared" si="133"/>
        <v>430526.61049171013</v>
      </c>
      <c r="O316" s="2">
        <f t="shared" si="121"/>
        <v>929.09431753792353</v>
      </c>
      <c r="P316" s="2">
        <f t="shared" si="120"/>
        <v>59.361196077657056</v>
      </c>
      <c r="Q316" s="1">
        <f t="shared" si="122"/>
        <v>31.115498897540462</v>
      </c>
      <c r="R316">
        <f t="shared" si="134"/>
        <v>29.859535374744578</v>
      </c>
      <c r="S316" s="1">
        <f t="shared" si="135"/>
        <v>30.10720440286747</v>
      </c>
      <c r="T316" s="1">
        <f t="shared" si="136"/>
        <v>29.573408621530781</v>
      </c>
      <c r="U316" s="2">
        <f t="shared" si="123"/>
        <v>0.44282404581017532</v>
      </c>
      <c r="V316" s="16">
        <f t="shared" si="124"/>
        <v>2.5944083954374775E-13</v>
      </c>
      <c r="W316" s="1">
        <f t="shared" si="125"/>
        <v>2.4355322519559644E-15</v>
      </c>
      <c r="X316">
        <f t="shared" si="126"/>
        <v>6.1741805570027983E-15</v>
      </c>
      <c r="Y316">
        <f t="shared" si="127"/>
        <v>5.698510616529361E-15</v>
      </c>
      <c r="Z316">
        <f t="shared" si="128"/>
        <v>8.0669820187712109E-14</v>
      </c>
      <c r="AA316">
        <f t="shared" si="137"/>
        <v>2.7183394647915103E-13</v>
      </c>
      <c r="AB316" s="1">
        <f t="shared" si="149"/>
        <v>3.5938779932256752E-11</v>
      </c>
      <c r="AC316" s="1">
        <f>SUM($AB$3:AB316)</f>
        <v>1.4146050531786105E-9</v>
      </c>
      <c r="AD316" s="1">
        <f t="shared" si="138"/>
        <v>2.3576750886310177E-9</v>
      </c>
      <c r="AE316" s="2">
        <f t="shared" si="139"/>
        <v>-3.7248395472972016</v>
      </c>
      <c r="AF316" s="1">
        <f t="shared" si="129"/>
        <v>7.0588792153612658E-4</v>
      </c>
      <c r="AG316" s="19">
        <f t="shared" si="130"/>
        <v>1.2172853130265108E-6</v>
      </c>
      <c r="AH316" s="19">
        <f t="shared" si="140"/>
        <v>237.50850752165755</v>
      </c>
      <c r="AI316" s="19">
        <f t="shared" si="141"/>
        <v>0.99999762492056576</v>
      </c>
      <c r="AJ316" s="19">
        <f t="shared" si="131"/>
        <v>1.3674171719565853E-4</v>
      </c>
      <c r="AK316" s="19">
        <f t="shared" si="132"/>
        <v>4.52551760680837E-6</v>
      </c>
      <c r="AL316" s="19">
        <f t="shared" si="142"/>
        <v>213786.40399003713</v>
      </c>
      <c r="AM316" s="19">
        <f t="shared" si="143"/>
        <v>0.21378640399003712</v>
      </c>
      <c r="AO316" t="str">
        <f t="shared" si="144"/>
        <v>0.86321625088126-929.09391653318i</v>
      </c>
      <c r="AP316">
        <f t="shared" si="145"/>
        <v>-89.946766809176864</v>
      </c>
      <c r="AQ316" t="str">
        <f t="shared" si="146"/>
        <v>28.0926399346397+13.3782604678459i</v>
      </c>
      <c r="AR316">
        <f t="shared" si="147"/>
        <v>25.464696489902572</v>
      </c>
      <c r="AS316">
        <f t="shared" si="148"/>
        <v>64.588536700920571</v>
      </c>
    </row>
    <row r="317" spans="13:45" x14ac:dyDescent="0.25">
      <c r="M317">
        <v>314</v>
      </c>
      <c r="N317" s="1">
        <f t="shared" si="133"/>
        <v>448745.38993313169</v>
      </c>
      <c r="O317" s="2">
        <f t="shared" si="121"/>
        <v>891.37370558872226</v>
      </c>
      <c r="P317" s="2">
        <f t="shared" si="120"/>
        <v>59.001196375883744</v>
      </c>
      <c r="Q317" s="1">
        <f t="shared" si="122"/>
        <v>31.360810377122693</v>
      </c>
      <c r="R317">
        <f t="shared" si="134"/>
        <v>29.927745530353526</v>
      </c>
      <c r="S317" s="1">
        <f t="shared" si="135"/>
        <v>30.294956211604244</v>
      </c>
      <c r="T317" s="1">
        <f t="shared" si="136"/>
        <v>29.627406582056224</v>
      </c>
      <c r="U317" s="2">
        <f t="shared" si="123"/>
        <v>0.42819859405593513</v>
      </c>
      <c r="V317" s="16">
        <f t="shared" si="124"/>
        <v>2.6105874090159971E-13</v>
      </c>
      <c r="W317" s="1">
        <f t="shared" si="125"/>
        <v>2.3550922673076435E-15</v>
      </c>
      <c r="X317">
        <f t="shared" si="126"/>
        <v>5.970261685133042E-15</v>
      </c>
      <c r="Y317">
        <f t="shared" si="127"/>
        <v>5.5103020201768445E-15</v>
      </c>
      <c r="Z317">
        <f t="shared" si="128"/>
        <v>7.8005483021874519E-14</v>
      </c>
      <c r="AA317">
        <f t="shared" si="137"/>
        <v>2.7259507606546119E-13</v>
      </c>
      <c r="AB317" s="1">
        <f t="shared" si="149"/>
        <v>3.6794054386033066E-11</v>
      </c>
      <c r="AC317" s="1">
        <f>SUM($AB$3:AB317)</f>
        <v>1.4513991075646435E-9</v>
      </c>
      <c r="AD317" s="1">
        <f t="shared" si="138"/>
        <v>2.4189985126077392E-9</v>
      </c>
      <c r="AE317" s="2">
        <f t="shared" si="139"/>
        <v>-3.8363560132324803</v>
      </c>
      <c r="AF317" s="1">
        <f t="shared" si="129"/>
        <v>7.2424815467475709E-4</v>
      </c>
      <c r="AG317" s="19">
        <f t="shared" si="130"/>
        <v>1.268797698311984E-6</v>
      </c>
      <c r="AH317" s="19">
        <f t="shared" si="140"/>
        <v>239.36855488774762</v>
      </c>
      <c r="AI317" s="19">
        <f t="shared" si="141"/>
        <v>0.99999760632018087</v>
      </c>
      <c r="AJ317" s="19">
        <f t="shared" si="131"/>
        <v>1.425282751278802E-4</v>
      </c>
      <c r="AK317" s="19">
        <f t="shared" si="132"/>
        <v>4.6800901353970388E-6</v>
      </c>
      <c r="AL317" s="19">
        <f t="shared" si="142"/>
        <v>206388.2151652801</v>
      </c>
      <c r="AM317" s="19">
        <f t="shared" si="143"/>
        <v>0.20638821516528011</v>
      </c>
      <c r="AO317" t="str">
        <f t="shared" si="144"/>
        <v>0.79454708301497-891.373351469463i</v>
      </c>
      <c r="AP317">
        <f t="shared" si="145"/>
        <v>-89.948928041937648</v>
      </c>
      <c r="AQ317" t="str">
        <f t="shared" si="146"/>
        <v>28.5218840165682+13.0385029683349i</v>
      </c>
      <c r="AR317">
        <f t="shared" si="147"/>
        <v>24.567050718360242</v>
      </c>
      <c r="AS317">
        <f t="shared" si="148"/>
        <v>65.484021239702116</v>
      </c>
    </row>
    <row r="318" spans="13:45" x14ac:dyDescent="0.25">
      <c r="M318">
        <v>315</v>
      </c>
      <c r="N318" s="1">
        <f t="shared" si="133"/>
        <v>467735.14128719777</v>
      </c>
      <c r="O318" s="2">
        <f t="shared" si="121"/>
        <v>855.18452308515782</v>
      </c>
      <c r="P318" s="2">
        <f t="shared" si="120"/>
        <v>58.641196650386398</v>
      </c>
      <c r="Q318" s="1">
        <f t="shared" si="122"/>
        <v>31.591819254382131</v>
      </c>
      <c r="R318">
        <f t="shared" si="134"/>
        <v>29.991492720312337</v>
      </c>
      <c r="S318" s="1">
        <f t="shared" si="135"/>
        <v>30.466346013667952</v>
      </c>
      <c r="T318" s="1">
        <f t="shared" si="136"/>
        <v>29.676407403285058</v>
      </c>
      <c r="U318" s="2">
        <f t="shared" si="123"/>
        <v>0.41384322441104993</v>
      </c>
      <c r="V318" s="16">
        <f t="shared" si="124"/>
        <v>2.6253564701156752E-13</v>
      </c>
      <c r="W318" s="1">
        <f t="shared" si="125"/>
        <v>2.2761377342607746E-15</v>
      </c>
      <c r="X318">
        <f t="shared" si="126"/>
        <v>5.7701084979051906E-15</v>
      </c>
      <c r="Y318">
        <f t="shared" si="127"/>
        <v>5.3255689933695141E-15</v>
      </c>
      <c r="Z318">
        <f t="shared" si="128"/>
        <v>7.5390347057741616E-14</v>
      </c>
      <c r="AA318">
        <f t="shared" si="137"/>
        <v>2.7326819613968099E-13</v>
      </c>
      <c r="AB318" s="1">
        <f t="shared" si="149"/>
        <v>3.7657261060463075E-11</v>
      </c>
      <c r="AC318" s="1">
        <f>SUM($AB$3:AB318)</f>
        <v>1.4890563686251067E-9</v>
      </c>
      <c r="AD318" s="1">
        <f t="shared" si="138"/>
        <v>2.4817606143751778E-9</v>
      </c>
      <c r="AE318" s="2">
        <f t="shared" si="139"/>
        <v>-3.9475988801290516</v>
      </c>
      <c r="AF318" s="1">
        <f t="shared" si="129"/>
        <v>7.4303912794392826E-4</v>
      </c>
      <c r="AG318" s="19">
        <f t="shared" si="130"/>
        <v>1.3224899553246581E-6</v>
      </c>
      <c r="AH318" s="19">
        <f t="shared" si="140"/>
        <v>241.11848892675638</v>
      </c>
      <c r="AI318" s="19">
        <f t="shared" si="141"/>
        <v>0.9999975888209246</v>
      </c>
      <c r="AJ318" s="19">
        <f t="shared" si="131"/>
        <v>1.4855970531805996E-4</v>
      </c>
      <c r="AK318" s="19">
        <f t="shared" si="132"/>
        <v>4.8424328292048642E-6</v>
      </c>
      <c r="AL318" s="19">
        <f t="shared" si="142"/>
        <v>199131.31664534428</v>
      </c>
      <c r="AM318" s="19">
        <f t="shared" si="143"/>
        <v>0.19913131664534428</v>
      </c>
      <c r="AO318" t="str">
        <f t="shared" si="144"/>
        <v>0.731340568524389-855.184210369533i</v>
      </c>
      <c r="AP318">
        <f t="shared" si="145"/>
        <v>-89.951001530149881</v>
      </c>
      <c r="AQ318" t="str">
        <f t="shared" si="146"/>
        <v>28.9291832788971+12.6943057556343i</v>
      </c>
      <c r="AR318">
        <f t="shared" si="147"/>
        <v>23.692165184271072</v>
      </c>
      <c r="AS318">
        <f t="shared" si="148"/>
        <v>66.356833285579043</v>
      </c>
    </row>
    <row r="319" spans="13:45" x14ac:dyDescent="0.25">
      <c r="M319">
        <v>316</v>
      </c>
      <c r="N319" s="1">
        <f t="shared" si="133"/>
        <v>487528.49010338599</v>
      </c>
      <c r="O319" s="2">
        <f t="shared" si="121"/>
        <v>820.46459537723388</v>
      </c>
      <c r="P319" s="2">
        <f t="shared" si="120"/>
        <v>58.281196903052219</v>
      </c>
      <c r="Q319" s="1">
        <f t="shared" si="122"/>
        <v>31.809032504030739</v>
      </c>
      <c r="R319">
        <f t="shared" si="134"/>
        <v>30.051009198210977</v>
      </c>
      <c r="S319" s="1">
        <f t="shared" si="135"/>
        <v>30.621838021247274</v>
      </c>
      <c r="T319" s="1">
        <f t="shared" si="136"/>
        <v>29.72062509793609</v>
      </c>
      <c r="U319" s="2">
        <f t="shared" si="123"/>
        <v>0.39977411177269195</v>
      </c>
      <c r="V319" s="16">
        <f t="shared" si="124"/>
        <v>2.6387555809892441E-13</v>
      </c>
      <c r="W319" s="1">
        <f t="shared" si="125"/>
        <v>2.198757614749806E-15</v>
      </c>
      <c r="X319">
        <f t="shared" si="126"/>
        <v>5.5739465177057949E-15</v>
      </c>
      <c r="Y319">
        <f t="shared" si="127"/>
        <v>5.1445196838448957E-15</v>
      </c>
      <c r="Z319">
        <f t="shared" si="128"/>
        <v>7.2827358896923616E-14</v>
      </c>
      <c r="AA319">
        <f t="shared" si="137"/>
        <v>2.7385489563549574E-13</v>
      </c>
      <c r="AB319" s="1">
        <f t="shared" si="149"/>
        <v>3.8528326734565346E-11</v>
      </c>
      <c r="AC319" s="1">
        <f>SUM($AB$3:AB319)</f>
        <v>1.5275846953596721E-9</v>
      </c>
      <c r="AD319" s="1">
        <f t="shared" si="138"/>
        <v>2.5459744922661204E-9</v>
      </c>
      <c r="AE319" s="2">
        <f t="shared" si="139"/>
        <v>-4.0585404820861717</v>
      </c>
      <c r="AF319" s="1">
        <f t="shared" si="129"/>
        <v>7.622647629844764E-4</v>
      </c>
      <c r="AG319" s="19">
        <f t="shared" si="130"/>
        <v>1.3784543306324329E-6</v>
      </c>
      <c r="AH319" s="19">
        <f t="shared" si="140"/>
        <v>242.76216791172234</v>
      </c>
      <c r="AI319" s="19">
        <f t="shared" si="141"/>
        <v>0.99999757238421416</v>
      </c>
      <c r="AJ319" s="19">
        <f t="shared" si="131"/>
        <v>1.5484637013063419E-4</v>
      </c>
      <c r="AK319" s="19">
        <f t="shared" si="132"/>
        <v>5.0128509000891096E-6</v>
      </c>
      <c r="AL319" s="19">
        <f t="shared" si="142"/>
        <v>192023.69010776078</v>
      </c>
      <c r="AM319" s="19">
        <f t="shared" si="143"/>
        <v>0.19202369010776077</v>
      </c>
      <c r="AO319" t="str">
        <f t="shared" si="144"/>
        <v>0.673162152267529-820.464319224331i</v>
      </c>
      <c r="AP319">
        <f t="shared" si="145"/>
        <v>-89.952990836170841</v>
      </c>
      <c r="AQ319" t="str">
        <f t="shared" si="146"/>
        <v>29.3148858053078+12.347146191094i</v>
      </c>
      <c r="AR319">
        <f t="shared" si="147"/>
        <v>22.840354924223959</v>
      </c>
      <c r="AS319">
        <f t="shared" si="148"/>
        <v>67.2066542396052</v>
      </c>
    </row>
    <row r="320" spans="13:45" x14ac:dyDescent="0.25">
      <c r="M320">
        <v>317</v>
      </c>
      <c r="N320" s="1">
        <f t="shared" si="133"/>
        <v>508159.4425605603</v>
      </c>
      <c r="O320" s="2">
        <f t="shared" si="121"/>
        <v>787.15427201756927</v>
      </c>
      <c r="P320" s="2">
        <f t="shared" si="120"/>
        <v>57.921197135618357</v>
      </c>
      <c r="Q320" s="1">
        <f t="shared" si="122"/>
        <v>32.0129833034771</v>
      </c>
      <c r="R320">
        <f t="shared" si="134"/>
        <v>30.106522962336449</v>
      </c>
      <c r="S320" s="1">
        <f t="shared" si="135"/>
        <v>30.761918770157767</v>
      </c>
      <c r="T320" s="1">
        <f t="shared" si="136"/>
        <v>29.760268420573684</v>
      </c>
      <c r="U320" s="2">
        <f t="shared" si="123"/>
        <v>0.38600516073814017</v>
      </c>
      <c r="V320" s="16">
        <f t="shared" si="124"/>
        <v>2.6508266675687054E-13</v>
      </c>
      <c r="W320" s="1">
        <f t="shared" si="125"/>
        <v>2.1230283840597709E-15</v>
      </c>
      <c r="X320">
        <f t="shared" si="126"/>
        <v>5.381969612720163E-15</v>
      </c>
      <c r="Y320">
        <f t="shared" si="127"/>
        <v>4.9673330238356946E-15</v>
      </c>
      <c r="Z320">
        <f t="shared" si="128"/>
        <v>7.0319051557608891E-14</v>
      </c>
      <c r="AA320">
        <f t="shared" si="137"/>
        <v>2.7435695083357592E-13</v>
      </c>
      <c r="AB320" s="1">
        <f t="shared" si="149"/>
        <v>3.9407202596681581E-11</v>
      </c>
      <c r="AC320" s="1">
        <f>SUM($AB$3:AB320)</f>
        <v>1.5669918979563537E-9</v>
      </c>
      <c r="AD320" s="1">
        <f t="shared" si="138"/>
        <v>2.6116531632605894E-9</v>
      </c>
      <c r="AE320" s="2">
        <f t="shared" si="139"/>
        <v>-4.1691550059551172</v>
      </c>
      <c r="AF320" s="1">
        <f t="shared" si="129"/>
        <v>7.8192895708022051E-4</v>
      </c>
      <c r="AG320" s="19">
        <f t="shared" si="130"/>
        <v>1.436786974440838E-6</v>
      </c>
      <c r="AH320" s="19">
        <f t="shared" si="140"/>
        <v>244.30364873654742</v>
      </c>
      <c r="AI320" s="19">
        <f t="shared" si="141"/>
        <v>0.99999755696948101</v>
      </c>
      <c r="AJ320" s="19">
        <f t="shared" si="131"/>
        <v>1.6139907043866765E-4</v>
      </c>
      <c r="AK320" s="19">
        <f t="shared" si="132"/>
        <v>5.191661200072797E-6</v>
      </c>
      <c r="AL320" s="19">
        <f t="shared" si="142"/>
        <v>185072.15754176534</v>
      </c>
      <c r="AM320" s="19">
        <f t="shared" si="143"/>
        <v>0.18507215754176534</v>
      </c>
      <c r="AO320" t="str">
        <f t="shared" si="144"/>
        <v>0.619611847955509-787.154028152475i</v>
      </c>
      <c r="AP320">
        <f t="shared" si="145"/>
        <v>-89.954899377730229</v>
      </c>
      <c r="AQ320" t="str">
        <f t="shared" si="146"/>
        <v>29.6794441195464+11.9984039248321i</v>
      </c>
      <c r="AR320">
        <f t="shared" si="147"/>
        <v>22.011832048406269</v>
      </c>
      <c r="AS320">
        <f t="shared" si="148"/>
        <v>68.033268573863495</v>
      </c>
    </row>
    <row r="321" spans="13:45" x14ac:dyDescent="0.25">
      <c r="M321">
        <v>318</v>
      </c>
      <c r="N321" s="1">
        <f t="shared" si="133"/>
        <v>529663.44389165763</v>
      </c>
      <c r="O321" s="2">
        <f t="shared" si="121"/>
        <v>755.19632428608247</v>
      </c>
      <c r="P321" s="2">
        <f t="shared" si="120"/>
        <v>57.561197349683823</v>
      </c>
      <c r="Q321" s="1">
        <f t="shared" si="122"/>
        <v>32.2042237956734</v>
      </c>
      <c r="R321">
        <f t="shared" si="134"/>
        <v>30.158256720161006</v>
      </c>
      <c r="S321" s="1">
        <f t="shared" si="135"/>
        <v>30.887089799756833</v>
      </c>
      <c r="T321" s="1">
        <f t="shared" si="136"/>
        <v>29.795539814817019</v>
      </c>
      <c r="U321" s="2">
        <f t="shared" si="123"/>
        <v>0.37254808520071586</v>
      </c>
      <c r="V321" s="16">
        <f t="shared" si="124"/>
        <v>2.6616129486764403E-13</v>
      </c>
      <c r="W321" s="1">
        <f t="shared" si="125"/>
        <v>2.0490144686039372E-15</v>
      </c>
      <c r="X321">
        <f t="shared" si="126"/>
        <v>5.1943411067178043E-15</v>
      </c>
      <c r="Y321">
        <f t="shared" si="127"/>
        <v>4.7941597543553766E-15</v>
      </c>
      <c r="Z321">
        <f t="shared" si="128"/>
        <v>6.7867558974656799E-14</v>
      </c>
      <c r="AA321">
        <f t="shared" si="137"/>
        <v>2.7477628000679978E-13</v>
      </c>
      <c r="AB321" s="1">
        <f t="shared" si="149"/>
        <v>4.0293860520999983E-11</v>
      </c>
      <c r="AC321" s="1">
        <f>SUM($AB$3:AB321)</f>
        <v>1.6072857584773537E-9</v>
      </c>
      <c r="AD321" s="1">
        <f t="shared" si="138"/>
        <v>2.6788095974622563E-9</v>
      </c>
      <c r="AE321" s="2">
        <f t="shared" si="139"/>
        <v>-4.279418462285407</v>
      </c>
      <c r="AF321" s="1">
        <f t="shared" si="129"/>
        <v>8.0203559348019954E-4</v>
      </c>
      <c r="AG321" s="19">
        <f t="shared" si="130"/>
        <v>1.4975881057849238E-6</v>
      </c>
      <c r="AH321" s="19">
        <f t="shared" si="140"/>
        <v>245.74713152549549</v>
      </c>
      <c r="AI321" s="19">
        <f t="shared" si="141"/>
        <v>0.99999754253472384</v>
      </c>
      <c r="AJ321" s="19">
        <f t="shared" si="131"/>
        <v>1.6822906418040911E-4</v>
      </c>
      <c r="AK321" s="19">
        <f t="shared" si="132"/>
        <v>5.3791929032526753E-6</v>
      </c>
      <c r="AL321" s="19">
        <f t="shared" si="142"/>
        <v>178282.42521040342</v>
      </c>
      <c r="AM321" s="19">
        <f t="shared" si="143"/>
        <v>0.17828242521040341</v>
      </c>
      <c r="AO321" t="str">
        <f t="shared" si="144"/>
        <v>0.570321488215209-755.196108933706i</v>
      </c>
      <c r="AP321">
        <f t="shared" si="145"/>
        <v>-89.956730433801695</v>
      </c>
      <c r="AQ321" t="str">
        <f t="shared" si="146"/>
        <v>30.023399687703+11.6493562686636i</v>
      </c>
      <c r="AR321">
        <f t="shared" si="147"/>
        <v>21.206712892364454</v>
      </c>
      <c r="AS321">
        <f t="shared" si="148"/>
        <v>68.836556673833854</v>
      </c>
    </row>
    <row r="322" spans="13:45" x14ac:dyDescent="0.25">
      <c r="M322">
        <v>319</v>
      </c>
      <c r="N322" s="1">
        <f t="shared" si="133"/>
        <v>552077.43928075721</v>
      </c>
      <c r="O322" s="2">
        <f t="shared" si="121"/>
        <v>724.53584687442708</v>
      </c>
      <c r="P322" s="2">
        <f t="shared" ref="P322:P385" si="150">20*LOG10(O322)</f>
        <v>57.201197546720266</v>
      </c>
      <c r="Q322" s="1">
        <f t="shared" si="122"/>
        <v>32.383318463552627</v>
      </c>
      <c r="R322">
        <f t="shared" si="134"/>
        <v>30.206427015934597</v>
      </c>
      <c r="S322" s="1">
        <f t="shared" si="135"/>
        <v>30.997860989710475</v>
      </c>
      <c r="T322" s="1">
        <f t="shared" si="136"/>
        <v>29.826634526739497</v>
      </c>
      <c r="U322" s="2">
        <f t="shared" si="123"/>
        <v>0.35941250652181195</v>
      </c>
      <c r="V322" s="16">
        <f t="shared" si="124"/>
        <v>2.6711583618387784E-13</v>
      </c>
      <c r="W322" s="1">
        <f t="shared" si="125"/>
        <v>1.9767687858699659E-15</v>
      </c>
      <c r="X322">
        <f t="shared" si="126"/>
        <v>5.0111951478395127E-15</v>
      </c>
      <c r="Y322">
        <f t="shared" si="127"/>
        <v>4.6251236885314406E-15</v>
      </c>
      <c r="Z322">
        <f t="shared" si="128"/>
        <v>6.5474633883721331E-14</v>
      </c>
      <c r="AA322">
        <f t="shared" si="137"/>
        <v>2.7511490160148788E-13</v>
      </c>
      <c r="AB322" s="1">
        <f t="shared" si="149"/>
        <v>4.1188289226429012E-11</v>
      </c>
      <c r="AC322" s="1">
        <f>SUM($AB$3:AB322)</f>
        <v>1.6484740477037826E-9</v>
      </c>
      <c r="AD322" s="1">
        <f t="shared" si="138"/>
        <v>2.7474567461729713E-9</v>
      </c>
      <c r="AE322" s="2">
        <f t="shared" si="139"/>
        <v>-4.3893086395402987</v>
      </c>
      <c r="AF322" s="1">
        <f t="shared" si="129"/>
        <v>8.2258854980418749E-4</v>
      </c>
      <c r="AG322" s="19">
        <f t="shared" si="130"/>
        <v>1.5609621847117004E-6</v>
      </c>
      <c r="AH322" s="19">
        <f t="shared" si="140"/>
        <v>247.09690892395707</v>
      </c>
      <c r="AI322" s="19">
        <f t="shared" si="141"/>
        <v>0.99999752903701644</v>
      </c>
      <c r="AJ322" s="19">
        <f t="shared" si="131"/>
        <v>1.7534808570111621E-4</v>
      </c>
      <c r="AK322" s="19">
        <f t="shared" si="132"/>
        <v>5.575788209001694E-6</v>
      </c>
      <c r="AL322" s="19">
        <f t="shared" si="142"/>
        <v>171659.13671018902</v>
      </c>
      <c r="AM322" s="19">
        <f t="shared" si="143"/>
        <v>0.17165913671018901</v>
      </c>
      <c r="AO322" t="str">
        <f t="shared" si="144"/>
        <v>0.524952193406043-724.535656701061i</v>
      </c>
      <c r="AP322">
        <f t="shared" si="145"/>
        <v>-89.958487150236124</v>
      </c>
      <c r="AQ322" t="str">
        <f t="shared" si="146"/>
        <v>30.3473679696825+11.3011756921374i</v>
      </c>
      <c r="AR322">
        <f t="shared" si="147"/>
        <v>20.425025415107569</v>
      </c>
      <c r="AS322">
        <f t="shared" si="148"/>
        <v>69.616487434656307</v>
      </c>
    </row>
    <row r="323" spans="13:45" x14ac:dyDescent="0.25">
      <c r="M323">
        <v>320</v>
      </c>
      <c r="N323" s="1">
        <f t="shared" si="133"/>
        <v>575439.93733715697</v>
      </c>
      <c r="O323" s="2">
        <f t="shared" ref="O323:O386" si="151">IMABS(IMDIV($D$55,COMPLEX(1,N323/$D$46)))</f>
        <v>695.12016356142476</v>
      </c>
      <c r="P323" s="2">
        <f t="shared" si="150"/>
        <v>56.841197728082378</v>
      </c>
      <c r="Q323" s="1">
        <f t="shared" ref="Q323:Q386" si="152">IMABS(IMDIV(IMSUM(COMPLEX($D$39,$D$39*$D$52*$D$53*2*PI()*N323),COMPLEX($D$52,$D$39*$D$52*$D$40*2*PI()*N323)),COMPLEX($D$52,$D$39*$D$52*$D$40*2*PI()*N323)))</f>
        <v>32.550838152500603</v>
      </c>
      <c r="R323">
        <f t="shared" si="134"/>
        <v>30.251243514194552</v>
      </c>
      <c r="S323" s="1">
        <f t="shared" si="135"/>
        <v>31.094744585580038</v>
      </c>
      <c r="T323" s="1">
        <f t="shared" si="136"/>
        <v>29.853739876775208</v>
      </c>
      <c r="U323" s="2">
        <f t="shared" ref="U323:U386" si="153">IMABS(IMDIV(1,COMPLEX(1,2*PI()*N323*$D$39*$D$40)))</f>
        <v>0.34660606616441902</v>
      </c>
      <c r="V323" s="16">
        <f t="shared" ref="V323:V386" si="154">$D$90*S323</f>
        <v>2.679507048456797E-13</v>
      </c>
      <c r="W323" s="1">
        <f t="shared" ref="W323:W386" si="155">$D$89*U323</f>
        <v>1.9063333639043047E-15</v>
      </c>
      <c r="X323">
        <f t="shared" ref="X323:X386" si="156">$D$86*U323</f>
        <v>4.8326382790173395E-15</v>
      </c>
      <c r="Y323">
        <f t="shared" ref="Y323:Y386" si="157">$D$87*U323</f>
        <v>4.4603231610374192E-15</v>
      </c>
      <c r="Z323">
        <f t="shared" ref="Z323:Z386" si="158">$D$88*U323</f>
        <v>6.314166833984389E-14</v>
      </c>
      <c r="AA323">
        <f t="shared" si="137"/>
        <v>2.7537489626029178E-13</v>
      </c>
      <c r="AB323" s="1">
        <f t="shared" si="149"/>
        <v>4.2090490390144989E-11</v>
      </c>
      <c r="AC323" s="1">
        <f>SUM($AB$3:AB323)</f>
        <v>1.6905645380939277E-9</v>
      </c>
      <c r="AD323" s="1">
        <f t="shared" si="138"/>
        <v>2.8176075634898796E-9</v>
      </c>
      <c r="AE323" s="2">
        <f t="shared" si="139"/>
        <v>-4.4988050443009762</v>
      </c>
      <c r="AF323" s="1">
        <f t="shared" ref="AF323:AF386" si="159">AC323*$D$39</f>
        <v>8.4359170450886995E-4</v>
      </c>
      <c r="AG323" s="19">
        <f t="shared" ref="AG323:AG386" si="160">IMABS(COMPLEX(1,2*PI()*N323*$D$32*$D$33))/$D$32</f>
        <v>1.6270180917488372E-6</v>
      </c>
      <c r="AH323" s="19">
        <f t="shared" si="140"/>
        <v>248.35732034818389</v>
      </c>
      <c r="AI323" s="19">
        <f t="shared" si="141"/>
        <v>0.99999751643296464</v>
      </c>
      <c r="AJ323" s="19">
        <f t="shared" ref="AJ323:AJ386" si="161">IMABS(COMPLEX(1,2*PI()*N323*$D$53*$D$52))/$D$52</f>
        <v>1.8276836591337611E-4</v>
      </c>
      <c r="AK323" s="19">
        <f t="shared" ref="AK323:AK386" si="162">IMABS(COMPLEX(1,2*PI()*N323*$D$39*$D$40))/$D$39</f>
        <v>5.7818030659666042E-6</v>
      </c>
      <c r="AL323" s="19">
        <f t="shared" si="142"/>
        <v>165205.93301438817</v>
      </c>
      <c r="AM323" s="19">
        <f t="shared" si="143"/>
        <v>0.16520593301438816</v>
      </c>
      <c r="AO323" t="str">
        <f t="shared" si="144"/>
        <v>0.483192041789662-695.119995623139i</v>
      </c>
      <c r="AP323">
        <f t="shared" si="145"/>
        <v>-89.960172545166103</v>
      </c>
      <c r="AQ323" t="str">
        <f t="shared" si="146"/>
        <v>30.6520242534791+10.9549291916661i</v>
      </c>
      <c r="AR323">
        <f t="shared" si="147"/>
        <v>19.666716702770167</v>
      </c>
      <c r="AS323">
        <f t="shared" si="148"/>
        <v>70.373110752063724</v>
      </c>
    </row>
    <row r="324" spans="13:45" x14ac:dyDescent="0.25">
      <c r="M324">
        <v>321</v>
      </c>
      <c r="N324" s="1">
        <f t="shared" ref="N324:N387" si="163">$D$7*POWER($D$8/$D$7,M324/$D$9)</f>
        <v>599791.07625550951</v>
      </c>
      <c r="O324" s="2">
        <f t="shared" si="151"/>
        <v>666.89873671746193</v>
      </c>
      <c r="P324" s="2">
        <f t="shared" si="150"/>
        <v>56.48119789501709</v>
      </c>
      <c r="Q324" s="1">
        <f t="shared" si="152"/>
        <v>32.70735475596608</v>
      </c>
      <c r="R324">
        <f t="shared" ref="R324:R387" si="164">20*LOG10(Q324)</f>
        <v>30.292908429829616</v>
      </c>
      <c r="S324" s="1">
        <f t="shared" ref="S324:S387" si="165">O324/(1+O324/Q324)</f>
        <v>31.178249923731713</v>
      </c>
      <c r="T324" s="1">
        <f t="shared" ref="T324:T387" si="166">20*LOG10(S324)</f>
        <v>29.877034680303996</v>
      </c>
      <c r="U324" s="2">
        <f t="shared" si="153"/>
        <v>0.33413454895231504</v>
      </c>
      <c r="V324" s="16">
        <f t="shared" si="154"/>
        <v>2.6867028992394062E-13</v>
      </c>
      <c r="W324" s="1">
        <f t="shared" si="155"/>
        <v>1.8377400192377329E-15</v>
      </c>
      <c r="X324">
        <f t="shared" si="156"/>
        <v>4.6587511565454353E-15</v>
      </c>
      <c r="Y324">
        <f t="shared" si="157"/>
        <v>4.2998326142619431E-15</v>
      </c>
      <c r="Z324">
        <f t="shared" si="158"/>
        <v>6.0869716171736796E-14</v>
      </c>
      <c r="AA324">
        <f t="shared" ref="AA324:AA387" si="167">SQRT(V324^2+W324^2+X324^2+Y324^2+Z324^2)</f>
        <v>2.7555837284660699E-13</v>
      </c>
      <c r="AB324" s="1">
        <f t="shared" si="149"/>
        <v>4.3000474776681549E-11</v>
      </c>
      <c r="AC324" s="1">
        <f>SUM($AB$3:AB324)</f>
        <v>1.7335650128706093E-9</v>
      </c>
      <c r="AD324" s="1">
        <f t="shared" ref="AD324:AD387" si="168">AC324/$D$20</f>
        <v>2.8892750214510157E-9</v>
      </c>
      <c r="AE324" s="2">
        <f t="shared" ref="AE324:AE387" si="169">10*LOG10($D$11/AD324)</f>
        <v>-4.6078888300508938</v>
      </c>
      <c r="AF324" s="1">
        <f t="shared" si="159"/>
        <v>8.6504894142243403E-4</v>
      </c>
      <c r="AG324" s="19">
        <f t="shared" si="160"/>
        <v>1.6958693149680149E-6</v>
      </c>
      <c r="AH324" s="19">
        <f t="shared" ref="AH324:AH387" si="170">1/(AG324+(1+O324)*AK324)</f>
        <v>249.53271130859491</v>
      </c>
      <c r="AI324" s="19">
        <f t="shared" ref="AI324:AI387" si="171">$D$21/($D$21+AH324)</f>
        <v>0.99999750467911352</v>
      </c>
      <c r="AJ324" s="19">
        <f t="shared" si="161"/>
        <v>1.9050265331055678E-4</v>
      </c>
      <c r="AK324" s="19">
        <f t="shared" si="162"/>
        <v>5.9976079166780832E-6</v>
      </c>
      <c r="AL324" s="19">
        <f t="shared" ref="AL324:AL387" si="172">O324/(AJ324+((1+O324)*AK324))</f>
        <v>158925.51754127833</v>
      </c>
      <c r="AM324" s="19">
        <f t="shared" ref="AM324:AM387" si="173">AL324/1000000</f>
        <v>0.15892551754127832</v>
      </c>
      <c r="AO324" t="str">
        <f t="shared" ref="AO324:AO387" si="174">IMDIV($D$55,COMPLEX(1,N324/$D$46))</f>
        <v>0.444753925035346-666.89858841453i</v>
      </c>
      <c r="AP324">
        <f t="shared" ref="AP324:AP387" si="175">DEGREES(ATAN(IMAGINARY(AO324)/IMREAL(AO324)))</f>
        <v>-89.961789514191111</v>
      </c>
      <c r="AQ324" t="str">
        <f t="shared" ref="AQ324:AQ387" si="176">IMDIV(IMSUM(COMPLEX($D$39,$D$39*$D$52*$D$53*2*PI()*N324),COMPLEX($D$52,$D$39*$D$52*$D$40*2*PI()*N324)),COMPLEX($D$52,$D$39*$D$52*$D$40*2*PI()*N324))</f>
        <v>30.9380904464561+10.6115792726398i</v>
      </c>
      <c r="AR324">
        <f t="shared" ref="AR324:AR387" si="177">DEGREES(ATAN(IMAGINARY(AQ324)/IMREAL(AQ324)))</f>
        <v>18.931660455095923</v>
      </c>
      <c r="AS324">
        <f t="shared" ref="AS324:AS387" si="178">360-180+AP324-AR324</f>
        <v>71.106550030712967</v>
      </c>
    </row>
    <row r="325" spans="13:45" x14ac:dyDescent="0.25">
      <c r="M325">
        <v>322</v>
      </c>
      <c r="N325" s="1">
        <f t="shared" si="163"/>
        <v>625172.69277568604</v>
      </c>
      <c r="O325" s="2">
        <f t="shared" si="151"/>
        <v>639.82308048249411</v>
      </c>
      <c r="P325" s="2">
        <f t="shared" si="150"/>
        <v>56.121198048671999</v>
      </c>
      <c r="Q325" s="1">
        <f t="shared" si="152"/>
        <v>32.853436561299809</v>
      </c>
      <c r="R325">
        <f t="shared" si="164"/>
        <v>30.331616093774585</v>
      </c>
      <c r="S325" s="1">
        <f t="shared" si="165"/>
        <v>31.24887884813516</v>
      </c>
      <c r="T325" s="1">
        <f t="shared" si="166"/>
        <v>29.896688805568033</v>
      </c>
      <c r="U325" s="2">
        <f t="shared" si="153"/>
        <v>0.32200201346543011</v>
      </c>
      <c r="V325" s="16">
        <f t="shared" si="154"/>
        <v>2.6927891592581401E-13</v>
      </c>
      <c r="W325" s="1">
        <f t="shared" si="155"/>
        <v>1.7710110740598657E-15</v>
      </c>
      <c r="X325">
        <f t="shared" si="156"/>
        <v>4.4895903681487221E-15</v>
      </c>
      <c r="Y325">
        <f t="shared" si="157"/>
        <v>4.1437042763101472E-15</v>
      </c>
      <c r="Z325">
        <f t="shared" si="158"/>
        <v>5.8659516736072919E-14</v>
      </c>
      <c r="AA325">
        <f t="shared" si="167"/>
        <v>2.7566743850683371E-13</v>
      </c>
      <c r="AB325" s="1">
        <f t="shared" ref="AB325:AB388" si="179">AA325*SQRT(N325-N324)</f>
        <v>4.3918258432226658E-11</v>
      </c>
      <c r="AC325" s="1">
        <f>SUM($AB$3:AB325)</f>
        <v>1.777483271302836E-9</v>
      </c>
      <c r="AD325" s="1">
        <f t="shared" si="168"/>
        <v>2.9624721188380602E-9</v>
      </c>
      <c r="AE325" s="2">
        <f t="shared" si="169"/>
        <v>-4.7165427169604737</v>
      </c>
      <c r="AF325" s="1">
        <f t="shared" si="159"/>
        <v>8.869641523801151E-4</v>
      </c>
      <c r="AG325" s="19">
        <f t="shared" si="160"/>
        <v>1.7676341449644226E-6</v>
      </c>
      <c r="AH325" s="19">
        <f t="shared" si="170"/>
        <v>250.62739778342737</v>
      </c>
      <c r="AI325" s="19">
        <f t="shared" si="171"/>
        <v>0.99999749373230351</v>
      </c>
      <c r="AJ325" s="19">
        <f t="shared" si="161"/>
        <v>1.9856423586949598E-4</v>
      </c>
      <c r="AK325" s="19">
        <f t="shared" si="162"/>
        <v>6.223588462893928E-6</v>
      </c>
      <c r="AL325" s="19">
        <f t="shared" si="172"/>
        <v>152819.72447631237</v>
      </c>
      <c r="AM325" s="19">
        <f t="shared" si="173"/>
        <v>0.15281972447631237</v>
      </c>
      <c r="AO325" t="str">
        <f t="shared" si="174"/>
        <v>0.409373574318108-639.82294951915i</v>
      </c>
      <c r="AP325">
        <f t="shared" si="175"/>
        <v>-89.963340835352085</v>
      </c>
      <c r="AQ325" t="str">
        <f t="shared" si="176"/>
        <v>31.2063229433952+10.2719862850316i</v>
      </c>
      <c r="AR325">
        <f t="shared" si="177"/>
        <v>18.219664350360514</v>
      </c>
      <c r="AS325">
        <f t="shared" si="178"/>
        <v>71.816994814287398</v>
      </c>
    </row>
    <row r="326" spans="13:45" x14ac:dyDescent="0.25">
      <c r="M326">
        <v>323</v>
      </c>
      <c r="N326" s="1">
        <f t="shared" si="163"/>
        <v>651628.39406084304</v>
      </c>
      <c r="O326" s="2">
        <f t="shared" si="151"/>
        <v>613.8466774685935</v>
      </c>
      <c r="P326" s="2">
        <f t="shared" si="150"/>
        <v>55.761198190103691</v>
      </c>
      <c r="Q326" s="1">
        <f t="shared" si="152"/>
        <v>32.989644238218233</v>
      </c>
      <c r="R326">
        <f t="shared" si="164"/>
        <v>30.367552642394124</v>
      </c>
      <c r="S326" s="1">
        <f t="shared" si="165"/>
        <v>31.307121797158555</v>
      </c>
      <c r="T326" s="1">
        <f t="shared" si="166"/>
        <v>29.912862856606246</v>
      </c>
      <c r="U326" s="2">
        <f t="shared" si="153"/>
        <v>0.3102109264700032</v>
      </c>
      <c r="V326" s="16">
        <f t="shared" si="154"/>
        <v>2.6978080907371097E-13</v>
      </c>
      <c r="W326" s="1">
        <f t="shared" si="155"/>
        <v>1.7061600955850178E-15</v>
      </c>
      <c r="X326">
        <f t="shared" si="156"/>
        <v>4.3251903073076259E-15</v>
      </c>
      <c r="Y326">
        <f t="shared" si="157"/>
        <v>3.9919698909270536E-15</v>
      </c>
      <c r="Z326">
        <f t="shared" si="158"/>
        <v>5.6511519406798474E-14</v>
      </c>
      <c r="AA326">
        <f t="shared" si="167"/>
        <v>2.757041727054694E-13</v>
      </c>
      <c r="AB326" s="1">
        <f t="shared" si="179"/>
        <v>4.4843858983196713E-11</v>
      </c>
      <c r="AC326" s="1">
        <f>SUM($AB$3:AB326)</f>
        <v>1.8223271302860327E-9</v>
      </c>
      <c r="AD326" s="1">
        <f t="shared" si="168"/>
        <v>3.0372118838100545E-9</v>
      </c>
      <c r="AE326" s="2">
        <f t="shared" si="169"/>
        <v>-4.8247509048911148</v>
      </c>
      <c r="AF326" s="1">
        <f t="shared" si="159"/>
        <v>9.0934123801273033E-4</v>
      </c>
      <c r="AG326" s="19">
        <f t="shared" si="160"/>
        <v>1.8424358780871218E-6</v>
      </c>
      <c r="AH326" s="19">
        <f t="shared" si="170"/>
        <v>251.64563550723315</v>
      </c>
      <c r="AI326" s="19">
        <f t="shared" si="171"/>
        <v>0.99999748354997753</v>
      </c>
      <c r="AJ326" s="19">
        <f t="shared" si="161"/>
        <v>2.069669638800559E-4</v>
      </c>
      <c r="AK326" s="19">
        <f t="shared" si="162"/>
        <v>6.460146452081353E-6</v>
      </c>
      <c r="AL326" s="19">
        <f t="shared" si="172"/>
        <v>146889.58878372211</v>
      </c>
      <c r="AM326" s="19">
        <f t="shared" si="173"/>
        <v>0.1468895887837221</v>
      </c>
      <c r="AO326" t="str">
        <f t="shared" si="174"/>
        <v>0.376807743439231-613.846561817492i</v>
      </c>
      <c r="AP326">
        <f t="shared" si="175"/>
        <v>-89.96482917390415</v>
      </c>
      <c r="AQ326" t="str">
        <f t="shared" si="176"/>
        <v>31.4575016428293+9.93691186212281i</v>
      </c>
      <c r="AR326">
        <f t="shared" si="177"/>
        <v>17.530477202364665</v>
      </c>
      <c r="AS326">
        <f t="shared" si="178"/>
        <v>72.504693623731185</v>
      </c>
    </row>
    <row r="327" spans="13:45" x14ac:dyDescent="0.25">
      <c r="M327">
        <v>324</v>
      </c>
      <c r="N327" s="1">
        <f t="shared" si="163"/>
        <v>679203.63261718513</v>
      </c>
      <c r="O327" s="2">
        <f t="shared" si="151"/>
        <v>588.92489884390307</v>
      </c>
      <c r="P327" s="2">
        <f t="shared" si="150"/>
        <v>55.401198320284422</v>
      </c>
      <c r="Q327" s="1">
        <f t="shared" si="152"/>
        <v>33.116527440820221</v>
      </c>
      <c r="R327">
        <f t="shared" si="164"/>
        <v>30.40089581808018</v>
      </c>
      <c r="S327" s="1">
        <f t="shared" si="165"/>
        <v>31.353454527350607</v>
      </c>
      <c r="T327" s="1">
        <f t="shared" si="166"/>
        <v>29.925707968414311</v>
      </c>
      <c r="U327" s="2">
        <f t="shared" si="153"/>
        <v>0.29876229868974707</v>
      </c>
      <c r="V327" s="16">
        <f t="shared" si="154"/>
        <v>2.7018006907336194E-13</v>
      </c>
      <c r="W327" s="1">
        <f t="shared" si="155"/>
        <v>1.643192642793609E-15</v>
      </c>
      <c r="X327">
        <f t="shared" si="156"/>
        <v>4.1655650662801316E-15</v>
      </c>
      <c r="Y327">
        <f t="shared" si="157"/>
        <v>3.8446424646778281E-15</v>
      </c>
      <c r="Z327">
        <f t="shared" si="158"/>
        <v>5.4425908308738985E-14</v>
      </c>
      <c r="AA327">
        <f t="shared" si="167"/>
        <v>2.7567060508835874E-13</v>
      </c>
      <c r="AB327" s="1">
        <f t="shared" si="179"/>
        <v>4.5777292068505854E-11</v>
      </c>
      <c r="AC327" s="1">
        <f>SUM($AB$3:AB327)</f>
        <v>1.8681044223545386E-9</v>
      </c>
      <c r="AD327" s="1">
        <f t="shared" si="168"/>
        <v>3.1135073705908977E-9</v>
      </c>
      <c r="AE327" s="2">
        <f t="shared" si="169"/>
        <v>-4.9324989816185631</v>
      </c>
      <c r="AF327" s="1">
        <f t="shared" si="159"/>
        <v>9.3218410675491477E-4</v>
      </c>
      <c r="AG327" s="19">
        <f t="shared" si="160"/>
        <v>1.92040302826974E-6</v>
      </c>
      <c r="AH327" s="19">
        <f t="shared" si="170"/>
        <v>252.59159395112758</v>
      </c>
      <c r="AI327" s="19">
        <f t="shared" si="171"/>
        <v>0.99999747409044071</v>
      </c>
      <c r="AJ327" s="19">
        <f t="shared" si="161"/>
        <v>2.1572527374076148E-4</v>
      </c>
      <c r="AK327" s="19">
        <f t="shared" si="162"/>
        <v>6.707700485706689E-6</v>
      </c>
      <c r="AL327" s="19">
        <f t="shared" si="172"/>
        <v>141135.41655752424</v>
      </c>
      <c r="AM327" s="19">
        <f t="shared" si="173"/>
        <v>0.14113541655752423</v>
      </c>
      <c r="AO327" t="str">
        <f t="shared" si="174"/>
        <v>0.346832536478302-588.924796714736i</v>
      </c>
      <c r="AP327">
        <f t="shared" si="175"/>
        <v>-89.966257086895553</v>
      </c>
      <c r="AQ327" t="str">
        <f t="shared" si="176"/>
        <v>31.6924201418172+9.6070232274695i</v>
      </c>
      <c r="AR327">
        <f t="shared" si="177"/>
        <v>16.863795840249733</v>
      </c>
      <c r="AS327">
        <f t="shared" si="178"/>
        <v>73.169947072854711</v>
      </c>
    </row>
    <row r="328" spans="13:45" x14ac:dyDescent="0.25">
      <c r="M328">
        <v>325</v>
      </c>
      <c r="N328" s="1">
        <f t="shared" si="163"/>
        <v>707945.78438413737</v>
      </c>
      <c r="O328" s="2">
        <f t="shared" si="151"/>
        <v>565.01492766087074</v>
      </c>
      <c r="P328" s="2">
        <f t="shared" si="150"/>
        <v>55.041198440109227</v>
      </c>
      <c r="Q328" s="1">
        <f t="shared" si="152"/>
        <v>33.234621985584177</v>
      </c>
      <c r="R328">
        <f t="shared" si="164"/>
        <v>30.431814868456534</v>
      </c>
      <c r="S328" s="1">
        <f t="shared" si="165"/>
        <v>31.388335433128905</v>
      </c>
      <c r="T328" s="1">
        <f t="shared" si="166"/>
        <v>29.935365701464974</v>
      </c>
      <c r="U328" s="2">
        <f t="shared" si="153"/>
        <v>0.28765581963294251</v>
      </c>
      <c r="V328" s="16">
        <f t="shared" si="154"/>
        <v>2.7048064601694248E-13</v>
      </c>
      <c r="W328" s="1">
        <f t="shared" si="155"/>
        <v>1.5821070079811838E-15</v>
      </c>
      <c r="X328">
        <f t="shared" si="156"/>
        <v>4.0107103159609115E-15</v>
      </c>
      <c r="Y328">
        <f t="shared" si="157"/>
        <v>3.7017180019791772E-15</v>
      </c>
      <c r="Z328">
        <f t="shared" si="158"/>
        <v>5.2402626879222659E-14</v>
      </c>
      <c r="AA328">
        <f t="shared" si="167"/>
        <v>2.7556869696969397E-13</v>
      </c>
      <c r="AB328" s="1">
        <f t="shared" si="179"/>
        <v>4.6718567926374898E-11</v>
      </c>
      <c r="AC328" s="1">
        <f>SUM($AB$3:AB328)</f>
        <v>1.9148229902809135E-9</v>
      </c>
      <c r="AD328" s="1">
        <f t="shared" si="168"/>
        <v>3.1913716504681892E-9</v>
      </c>
      <c r="AE328" s="2">
        <f t="shared" si="169"/>
        <v>-5.0397738280489603</v>
      </c>
      <c r="AF328" s="1">
        <f t="shared" si="159"/>
        <v>9.5549667215017581E-4</v>
      </c>
      <c r="AG328" s="19">
        <f t="shared" si="160"/>
        <v>2.00166954782521E-6</v>
      </c>
      <c r="AH328" s="19">
        <f t="shared" si="170"/>
        <v>253.46933470663191</v>
      </c>
      <c r="AI328" s="19">
        <f t="shared" si="171"/>
        <v>0.99999746531307754</v>
      </c>
      <c r="AJ328" s="19">
        <f t="shared" si="161"/>
        <v>2.2485421276141534E-4</v>
      </c>
      <c r="AK328" s="19">
        <f t="shared" si="162"/>
        <v>6.9666868502408226E-6</v>
      </c>
      <c r="AL328" s="19">
        <f t="shared" si="172"/>
        <v>135556.8545748991</v>
      </c>
      <c r="AM328" s="19">
        <f t="shared" si="173"/>
        <v>0.1355568545748991</v>
      </c>
      <c r="AO328" t="str">
        <f t="shared" si="174"/>
        <v>0.319241868479619-565.014837472653i</v>
      </c>
      <c r="AP328">
        <f t="shared" si="175"/>
        <v>-89.967627027560667</v>
      </c>
      <c r="AQ328" t="str">
        <f t="shared" si="176"/>
        <v>31.9118771050193+9.28289815514638i</v>
      </c>
      <c r="AR328">
        <f t="shared" si="177"/>
        <v>16.219271657759805</v>
      </c>
      <c r="AS328">
        <f t="shared" si="178"/>
        <v>73.813101314679528</v>
      </c>
    </row>
    <row r="329" spans="13:45" x14ac:dyDescent="0.25">
      <c r="M329">
        <v>326</v>
      </c>
      <c r="N329" s="1">
        <f t="shared" si="163"/>
        <v>737904.2301291005</v>
      </c>
      <c r="O329" s="2">
        <f t="shared" si="151"/>
        <v>542.07568529699893</v>
      </c>
      <c r="P329" s="2">
        <f t="shared" si="150"/>
        <v>54.681198550401902</v>
      </c>
      <c r="Q329" s="1">
        <f t="shared" si="152"/>
        <v>33.344447561906925</v>
      </c>
      <c r="R329">
        <f t="shared" si="164"/>
        <v>30.460470531777879</v>
      </c>
      <c r="S329" s="1">
        <f t="shared" si="165"/>
        <v>31.412203415904148</v>
      </c>
      <c r="T329" s="1">
        <f t="shared" si="166"/>
        <v>29.941968022975281</v>
      </c>
      <c r="U329" s="2">
        <f t="shared" si="153"/>
        <v>0.27688998958596772</v>
      </c>
      <c r="V329" s="16">
        <f t="shared" si="154"/>
        <v>2.7068632202081732E-13</v>
      </c>
      <c r="W329" s="1">
        <f t="shared" si="155"/>
        <v>1.5228949427228225E-15</v>
      </c>
      <c r="X329">
        <f t="shared" si="156"/>
        <v>3.8606051462327935E-15</v>
      </c>
      <c r="Y329">
        <f t="shared" si="157"/>
        <v>3.5631772036668497E-15</v>
      </c>
      <c r="Z329">
        <f t="shared" si="158"/>
        <v>5.0441401913509723E-14</v>
      </c>
      <c r="AA329">
        <f t="shared" si="167"/>
        <v>2.754003261963287E-13</v>
      </c>
      <c r="AB329" s="1">
        <f t="shared" si="179"/>
        <v>4.7667688149136857E-11</v>
      </c>
      <c r="AC329" s="1">
        <f>SUM($AB$3:AB329)</f>
        <v>1.9624906784300505E-9</v>
      </c>
      <c r="AD329" s="1">
        <f t="shared" si="168"/>
        <v>3.2708177973834178E-9</v>
      </c>
      <c r="AE329" s="2">
        <f t="shared" si="169"/>
        <v>-5.1465635219746506</v>
      </c>
      <c r="AF329" s="1">
        <f t="shared" si="159"/>
        <v>9.7928284853659531E-4</v>
      </c>
      <c r="AG329" s="19">
        <f t="shared" si="160"/>
        <v>2.0863750575840103E-6</v>
      </c>
      <c r="AH329" s="19">
        <f t="shared" si="170"/>
        <v>254.28279394035945</v>
      </c>
      <c r="AI329" s="19">
        <f t="shared" si="171"/>
        <v>0.99999745717852662</v>
      </c>
      <c r="AJ329" s="19">
        <f t="shared" si="161"/>
        <v>2.343694650152919E-4</v>
      </c>
      <c r="AK329" s="19">
        <f t="shared" si="162"/>
        <v>7.2375603720042417E-6</v>
      </c>
      <c r="AL329" s="19">
        <f t="shared" si="172"/>
        <v>130152.95811946913</v>
      </c>
      <c r="AM329" s="19">
        <f t="shared" si="173"/>
        <v>0.13015295811946911</v>
      </c>
      <c r="AO329" t="str">
        <f t="shared" si="174"/>
        <v>0.293846048590211-542.075605653594i</v>
      </c>
      <c r="AP329">
        <f t="shared" si="175"/>
        <v>-89.968941349534745</v>
      </c>
      <c r="AQ329" t="str">
        <f t="shared" si="176"/>
        <v>32.1166687764889+8.9650303909169i</v>
      </c>
      <c r="AR329">
        <f t="shared" si="177"/>
        <v>15.596516792933594</v>
      </c>
      <c r="AS329">
        <f t="shared" si="178"/>
        <v>74.434541857531656</v>
      </c>
    </row>
    <row r="330" spans="13:45" x14ac:dyDescent="0.25">
      <c r="M330">
        <v>327</v>
      </c>
      <c r="N330" s="1">
        <f t="shared" si="163"/>
        <v>769130.44028660923</v>
      </c>
      <c r="O330" s="2">
        <f t="shared" si="151"/>
        <v>520.06776088181527</v>
      </c>
      <c r="P330" s="2">
        <f t="shared" si="150"/>
        <v>54.321198651920753</v>
      </c>
      <c r="Q330" s="1">
        <f t="shared" si="152"/>
        <v>33.446505928215835</v>
      </c>
      <c r="R330">
        <f t="shared" si="164"/>
        <v>30.487015096573174</v>
      </c>
      <c r="S330" s="1">
        <f t="shared" si="165"/>
        <v>31.425476253130498</v>
      </c>
      <c r="T330" s="1">
        <f t="shared" si="166"/>
        <v>29.945637362825313</v>
      </c>
      <c r="U330" s="2">
        <f t="shared" si="153"/>
        <v>0.26646224725555523</v>
      </c>
      <c r="V330" s="16">
        <f t="shared" si="154"/>
        <v>2.7080069717126482E-13</v>
      </c>
      <c r="W330" s="1">
        <f t="shared" si="155"/>
        <v>1.4655423599055537E-15</v>
      </c>
      <c r="X330">
        <f t="shared" si="156"/>
        <v>3.7152138456495662E-15</v>
      </c>
      <c r="Y330">
        <f t="shared" si="157"/>
        <v>3.4289871095684795E-15</v>
      </c>
      <c r="Z330">
        <f t="shared" si="158"/>
        <v>4.8541766817544839E-14</v>
      </c>
      <c r="AA330">
        <f t="shared" si="167"/>
        <v>2.7516727511667727E-13</v>
      </c>
      <c r="AB330" s="1">
        <f t="shared" si="179"/>
        <v>4.8624642613310771E-11</v>
      </c>
      <c r="AC330" s="1">
        <f>SUM($AB$3:AB330)</f>
        <v>2.0111153210433612E-9</v>
      </c>
      <c r="AD330" s="1">
        <f t="shared" si="168"/>
        <v>3.3518588684056021E-9</v>
      </c>
      <c r="AE330" s="2">
        <f t="shared" si="169"/>
        <v>-5.2528572416974564</v>
      </c>
      <c r="AF330" s="1">
        <f t="shared" si="159"/>
        <v>1.0035465452006371E-3</v>
      </c>
      <c r="AG330" s="19">
        <f t="shared" si="160"/>
        <v>2.1746650867712598E-6</v>
      </c>
      <c r="AH330" s="19">
        <f t="shared" si="170"/>
        <v>255.03576855966986</v>
      </c>
      <c r="AI330" s="19">
        <f t="shared" si="171"/>
        <v>0.99999744964881876</v>
      </c>
      <c r="AJ330" s="19">
        <f t="shared" si="161"/>
        <v>2.4428737828532943E-4</v>
      </c>
      <c r="AK330" s="19">
        <f t="shared" si="162"/>
        <v>7.5207952971667497E-6</v>
      </c>
      <c r="AL330" s="19">
        <f t="shared" si="172"/>
        <v>124922.25633297011</v>
      </c>
      <c r="AM330" s="19">
        <f t="shared" si="173"/>
        <v>0.12492225633297011</v>
      </c>
      <c r="AO330" t="str">
        <f t="shared" si="174"/>
        <v>0.270470475908625-520.067690550323i</v>
      </c>
      <c r="AP330">
        <f t="shared" si="175"/>
        <v>-89.97020231089742</v>
      </c>
      <c r="AQ330" t="str">
        <f t="shared" si="176"/>
        <v>32.3075825815942+8.65383536587382i</v>
      </c>
      <c r="AR330">
        <f t="shared" si="177"/>
        <v>14.995109911924374</v>
      </c>
      <c r="AS330">
        <f t="shared" si="178"/>
        <v>75.034687777178206</v>
      </c>
    </row>
    <row r="331" spans="13:45" x14ac:dyDescent="0.25">
      <c r="M331">
        <v>328</v>
      </c>
      <c r="N331" s="1">
        <f t="shared" si="163"/>
        <v>801678.06338767894</v>
      </c>
      <c r="O331" s="2">
        <f t="shared" si="151"/>
        <v>498.95334358883974</v>
      </c>
      <c r="P331" s="2">
        <f t="shared" si="150"/>
        <v>53.961198745363703</v>
      </c>
      <c r="Q331" s="1">
        <f t="shared" si="152"/>
        <v>33.541279545030378</v>
      </c>
      <c r="R331">
        <f t="shared" si="164"/>
        <v>30.511592524224472</v>
      </c>
      <c r="S331" s="1">
        <f t="shared" si="165"/>
        <v>31.42854941660795</v>
      </c>
      <c r="T331" s="1">
        <f t="shared" si="166"/>
        <v>29.946486732727774</v>
      </c>
      <c r="U331" s="2">
        <f t="shared" si="153"/>
        <v>0.25636909188282814</v>
      </c>
      <c r="V331" s="16">
        <f t="shared" si="154"/>
        <v>2.7082717934151142E-13</v>
      </c>
      <c r="W331" s="1">
        <f t="shared" si="155"/>
        <v>1.4100300053555548E-15</v>
      </c>
      <c r="X331">
        <f t="shared" si="156"/>
        <v>3.5744876040402449E-15</v>
      </c>
      <c r="Y331">
        <f t="shared" si="157"/>
        <v>3.2991026699361727E-15</v>
      </c>
      <c r="Z331">
        <f t="shared" si="158"/>
        <v>4.6703083853626562E-14</v>
      </c>
      <c r="AA331">
        <f t="shared" si="167"/>
        <v>2.7487122136773847E-13</v>
      </c>
      <c r="AB331" s="1">
        <f t="shared" si="179"/>
        <v>4.9589406587230134E-11</v>
      </c>
      <c r="AC331" s="1">
        <f>SUM($AB$3:AB331)</f>
        <v>2.0607047276305915E-9</v>
      </c>
      <c r="AD331" s="1">
        <f t="shared" si="168"/>
        <v>3.4345078793843192E-9</v>
      </c>
      <c r="AE331" s="2">
        <f t="shared" si="169"/>
        <v>-5.3586451706394636</v>
      </c>
      <c r="AF331" s="1">
        <f t="shared" si="159"/>
        <v>1.0282916590876651E-3</v>
      </c>
      <c r="AG331" s="19">
        <f t="shared" si="160"/>
        <v>2.2666913230347599E-6</v>
      </c>
      <c r="AH331" s="19">
        <f t="shared" si="170"/>
        <v>255.73190571703887</v>
      </c>
      <c r="AI331" s="19">
        <f t="shared" si="171"/>
        <v>0.9999974426874827</v>
      </c>
      <c r="AJ331" s="19">
        <f t="shared" si="161"/>
        <v>2.5462499215061953E-4</v>
      </c>
      <c r="AK331" s="19">
        <f t="shared" si="162"/>
        <v>7.816886198387691E-6</v>
      </c>
      <c r="AL331" s="19">
        <f t="shared" si="172"/>
        <v>119862.81452769719</v>
      </c>
      <c r="AM331" s="19">
        <f t="shared" si="173"/>
        <v>0.11986281452769719</v>
      </c>
      <c r="AO331" t="str">
        <f t="shared" si="174"/>
        <v>0.248954439078483-498.953281480511i</v>
      </c>
      <c r="AP331">
        <f t="shared" si="175"/>
        <v>-89.971412078052239</v>
      </c>
      <c r="AQ331" t="str">
        <f t="shared" si="176"/>
        <v>32.4853917512079+8.34965605809165i</v>
      </c>
      <c r="AR331">
        <f t="shared" si="177"/>
        <v>14.414601581665725</v>
      </c>
      <c r="AS331">
        <f t="shared" si="178"/>
        <v>75.61398634028204</v>
      </c>
    </row>
    <row r="332" spans="13:45" x14ac:dyDescent="0.25">
      <c r="M332">
        <v>329</v>
      </c>
      <c r="N332" s="1">
        <f t="shared" si="163"/>
        <v>835603.0182312479</v>
      </c>
      <c r="O332" s="2">
        <f t="shared" si="151"/>
        <v>478.69615767627306</v>
      </c>
      <c r="P332" s="2">
        <f t="shared" si="150"/>
        <v>53.601198831373281</v>
      </c>
      <c r="Q332" s="1">
        <f t="shared" si="152"/>
        <v>33.629230596317925</v>
      </c>
      <c r="R332">
        <f t="shared" si="164"/>
        <v>30.534338623963876</v>
      </c>
      <c r="S332" s="1">
        <f t="shared" si="165"/>
        <v>31.421795289796282</v>
      </c>
      <c r="T332" s="1">
        <f t="shared" si="166"/>
        <v>29.944619898087886</v>
      </c>
      <c r="U332" s="2">
        <f t="shared" si="153"/>
        <v>0.24660619895760066</v>
      </c>
      <c r="V332" s="16">
        <f t="shared" si="154"/>
        <v>2.7076897744714233E-13</v>
      </c>
      <c r="W332" s="1">
        <f t="shared" si="155"/>
        <v>1.3563340942668036E-15</v>
      </c>
      <c r="X332">
        <f t="shared" si="156"/>
        <v>3.438366125883481E-15</v>
      </c>
      <c r="Y332">
        <f t="shared" si="157"/>
        <v>3.1734682345236552E-15</v>
      </c>
      <c r="Z332">
        <f t="shared" si="158"/>
        <v>4.492456522022879E-14</v>
      </c>
      <c r="AA332">
        <f t="shared" si="167"/>
        <v>2.7451373119103545E-13</v>
      </c>
      <c r="AB332" s="1">
        <f t="shared" si="179"/>
        <v>5.0561938014555004E-11</v>
      </c>
      <c r="AC332" s="1">
        <f>SUM($AB$3:AB332)</f>
        <v>2.1112666656451465E-9</v>
      </c>
      <c r="AD332" s="1">
        <f t="shared" si="168"/>
        <v>3.5187777760752445E-9</v>
      </c>
      <c r="AE332" s="2">
        <f t="shared" si="169"/>
        <v>-5.4639184038685222</v>
      </c>
      <c r="AF332" s="1">
        <f t="shared" si="159"/>
        <v>1.0535220661569281E-3</v>
      </c>
      <c r="AG332" s="19">
        <f t="shared" si="160"/>
        <v>2.3626118730536822E-6</v>
      </c>
      <c r="AH332" s="19">
        <f t="shared" si="170"/>
        <v>256.37469528053629</v>
      </c>
      <c r="AI332" s="19">
        <f t="shared" si="171"/>
        <v>0.9999974362596199</v>
      </c>
      <c r="AJ332" s="19">
        <f t="shared" si="161"/>
        <v>2.6540006726143947E-4</v>
      </c>
      <c r="AK332" s="19">
        <f t="shared" si="162"/>
        <v>8.1263489097312324E-6</v>
      </c>
      <c r="AL332" s="19">
        <f t="shared" si="172"/>
        <v>114972.29304703897</v>
      </c>
      <c r="AM332" s="19">
        <f t="shared" si="173"/>
        <v>0.11497229304703897</v>
      </c>
      <c r="AO332" t="str">
        <f t="shared" si="174"/>
        <v>0.229150011374027-478.696102829655i</v>
      </c>
      <c r="AP332">
        <f t="shared" si="175"/>
        <v>-89.97257272944853</v>
      </c>
      <c r="AQ332" t="str">
        <f t="shared" si="176"/>
        <v>32.6508508901096+8.05276888108399i</v>
      </c>
      <c r="AR332">
        <f t="shared" si="177"/>
        <v>13.854519225453426</v>
      </c>
      <c r="AS332">
        <f t="shared" si="178"/>
        <v>76.17290804509804</v>
      </c>
    </row>
    <row r="333" spans="13:45" x14ac:dyDescent="0.25">
      <c r="M333">
        <v>330</v>
      </c>
      <c r="N333" s="1">
        <f t="shared" si="163"/>
        <v>870963.58995608077</v>
      </c>
      <c r="O333" s="2">
        <f t="shared" si="151"/>
        <v>459.26140016480116</v>
      </c>
      <c r="P333" s="2">
        <f t="shared" si="150"/>
        <v>53.241198910540746</v>
      </c>
      <c r="Q333" s="1">
        <f t="shared" si="152"/>
        <v>33.710800351642902</v>
      </c>
      <c r="R333">
        <f t="shared" si="164"/>
        <v>30.555381270636524</v>
      </c>
      <c r="S333" s="1">
        <f t="shared" si="165"/>
        <v>31.405562735489696</v>
      </c>
      <c r="T333" s="1">
        <f t="shared" si="166"/>
        <v>29.940131592903015</v>
      </c>
      <c r="U333" s="2">
        <f t="shared" si="153"/>
        <v>0.23716852892947213</v>
      </c>
      <c r="V333" s="16">
        <f t="shared" si="154"/>
        <v>2.7062909772065269E-13</v>
      </c>
      <c r="W333" s="1">
        <f t="shared" si="155"/>
        <v>1.3044269091120968E-15</v>
      </c>
      <c r="X333">
        <f t="shared" si="156"/>
        <v>3.3067791460380875E-15</v>
      </c>
      <c r="Y333">
        <f t="shared" si="157"/>
        <v>3.0520189515422034E-15</v>
      </c>
      <c r="Z333">
        <f t="shared" si="158"/>
        <v>4.3205292856039134E-14</v>
      </c>
      <c r="AA333">
        <f t="shared" si="167"/>
        <v>2.740962549934478E-13</v>
      </c>
      <c r="AB333" s="1">
        <f t="shared" si="179"/>
        <v>5.1542174969113566E-11</v>
      </c>
      <c r="AC333" s="1">
        <f>SUM($AB$3:AB333)</f>
        <v>2.1628088406142599E-9</v>
      </c>
      <c r="AD333" s="1">
        <f t="shared" si="168"/>
        <v>3.6046814010237667E-9</v>
      </c>
      <c r="AE333" s="2">
        <f t="shared" si="169"/>
        <v>-5.5686688572899783</v>
      </c>
      <c r="AF333" s="1">
        <f t="shared" si="159"/>
        <v>1.0792416114665158E-3</v>
      </c>
      <c r="AG333" s="19">
        <f t="shared" si="160"/>
        <v>2.4625915341753938E-6</v>
      </c>
      <c r="AH333" s="19">
        <f t="shared" si="170"/>
        <v>256.96746490683648</v>
      </c>
      <c r="AI333" s="19">
        <f t="shared" si="171"/>
        <v>0.9999974303319541</v>
      </c>
      <c r="AJ333" s="19">
        <f t="shared" si="161"/>
        <v>2.7663111585312896E-4</v>
      </c>
      <c r="AK333" s="19">
        <f t="shared" si="162"/>
        <v>8.4497214916233899E-6</v>
      </c>
      <c r="AL333" s="19">
        <f t="shared" si="172"/>
        <v>110248.00239652666</v>
      </c>
      <c r="AM333" s="19">
        <f t="shared" si="173"/>
        <v>0.11024800239652666</v>
      </c>
      <c r="AO333" t="str">
        <f t="shared" si="174"/>
        <v>0.210921033681334-459.261351730854i</v>
      </c>
      <c r="AP333">
        <f t="shared" si="175"/>
        <v>-89.973686259152259</v>
      </c>
      <c r="AQ333" t="str">
        <f t="shared" si="176"/>
        <v>32.8046924055737+7.76338949969809i</v>
      </c>
      <c r="AR333">
        <f t="shared" si="177"/>
        <v>13.314371663273114</v>
      </c>
      <c r="AS333">
        <f t="shared" si="178"/>
        <v>76.711942077574633</v>
      </c>
    </row>
    <row r="334" spans="13:45" x14ac:dyDescent="0.25">
      <c r="M334">
        <v>331</v>
      </c>
      <c r="N334" s="1">
        <f t="shared" si="163"/>
        <v>907820.53017818602</v>
      </c>
      <c r="O334" s="2">
        <f t="shared" si="151"/>
        <v>440.61568104551617</v>
      </c>
      <c r="P334" s="2">
        <f t="shared" si="150"/>
        <v>52.881198983410407</v>
      </c>
      <c r="Q334" s="1">
        <f t="shared" si="152"/>
        <v>33.78640882371257</v>
      </c>
      <c r="R334">
        <f t="shared" si="164"/>
        <v>30.574840656492835</v>
      </c>
      <c r="S334" s="1">
        <f t="shared" si="165"/>
        <v>31.380176967698386</v>
      </c>
      <c r="T334" s="1">
        <f t="shared" si="166"/>
        <v>29.933107769006995</v>
      </c>
      <c r="U334" s="2">
        <f t="shared" si="153"/>
        <v>0.2280504285427731</v>
      </c>
      <c r="V334" s="16">
        <f t="shared" si="154"/>
        <v>2.7041034260742099E-13</v>
      </c>
      <c r="W334" s="1">
        <f t="shared" si="155"/>
        <v>1.2542773569852521E-15</v>
      </c>
      <c r="X334">
        <f t="shared" si="156"/>
        <v>3.1796478426298496E-15</v>
      </c>
      <c r="Y334">
        <f t="shared" si="157"/>
        <v>2.9346820716961202E-15</v>
      </c>
      <c r="Z334">
        <f t="shared" si="158"/>
        <v>4.1544236900275094E-14</v>
      </c>
      <c r="AA334">
        <f t="shared" si="167"/>
        <v>2.7362012488053997E-13</v>
      </c>
      <c r="AB334" s="1">
        <f t="shared" si="179"/>
        <v>5.2530033274453588E-11</v>
      </c>
      <c r="AC334" s="1">
        <f>SUM($AB$3:AB334)</f>
        <v>2.2153388738887134E-9</v>
      </c>
      <c r="AD334" s="1">
        <f t="shared" si="168"/>
        <v>3.692231456481189E-9</v>
      </c>
      <c r="AE334" s="2">
        <f t="shared" si="169"/>
        <v>-5.6728891800984318</v>
      </c>
      <c r="AF334" s="1">
        <f t="shared" si="159"/>
        <v>1.1054540980704681E-3</v>
      </c>
      <c r="AG334" s="19">
        <f t="shared" si="160"/>
        <v>2.566802077547395E-6</v>
      </c>
      <c r="AH334" s="19">
        <f t="shared" si="170"/>
        <v>257.5133773692823</v>
      </c>
      <c r="AI334" s="19">
        <f t="shared" si="171"/>
        <v>0.99999742487285759</v>
      </c>
      <c r="AJ334" s="19">
        <f t="shared" si="161"/>
        <v>2.8833743355124536E-4</v>
      </c>
      <c r="AK334" s="19">
        <f t="shared" si="162"/>
        <v>8.787565227732939E-6</v>
      </c>
      <c r="AL334" s="19">
        <f t="shared" si="172"/>
        <v>105686.95448332664</v>
      </c>
      <c r="AM334" s="19">
        <f t="shared" si="173"/>
        <v>0.10568695448332664</v>
      </c>
      <c r="AO334" t="str">
        <f t="shared" si="174"/>
        <v>0.194142178383204-440.61563827447i</v>
      </c>
      <c r="AP334">
        <f t="shared" si="175"/>
        <v>-89.974754580271949</v>
      </c>
      <c r="AQ334" t="str">
        <f t="shared" si="176"/>
        <v>32.9476237096685+7.48167849410366i</v>
      </c>
      <c r="AR334">
        <f t="shared" si="177"/>
        <v>12.793653244984835</v>
      </c>
      <c r="AS334">
        <f t="shared" si="178"/>
        <v>77.231592174743213</v>
      </c>
    </row>
    <row r="335" spans="13:45" x14ac:dyDescent="0.25">
      <c r="M335">
        <v>332</v>
      </c>
      <c r="N335" s="1">
        <f t="shared" si="163"/>
        <v>946237.16136579344</v>
      </c>
      <c r="O335" s="2">
        <f t="shared" si="151"/>
        <v>422.72696591520895</v>
      </c>
      <c r="P335" s="2">
        <f t="shared" si="150"/>
        <v>52.521199050483261</v>
      </c>
      <c r="Q335" s="1">
        <f t="shared" si="152"/>
        <v>33.856454678689836</v>
      </c>
      <c r="R335">
        <f t="shared" si="164"/>
        <v>30.592829569200042</v>
      </c>
      <c r="S335" s="1">
        <f t="shared" si="165"/>
        <v>31.345939684695558</v>
      </c>
      <c r="T335" s="1">
        <f t="shared" si="166"/>
        <v>29.923625871925754</v>
      </c>
      <c r="U335" s="2">
        <f t="shared" si="153"/>
        <v>0.21924572461675887</v>
      </c>
      <c r="V335" s="16">
        <f t="shared" si="154"/>
        <v>2.7011531191220622E-13</v>
      </c>
      <c r="W335" s="1">
        <f t="shared" si="155"/>
        <v>1.2058514853921739E-15</v>
      </c>
      <c r="X335">
        <f t="shared" si="156"/>
        <v>3.0568861446043848E-15</v>
      </c>
      <c r="Y335">
        <f t="shared" si="157"/>
        <v>2.8213781549993796E-15</v>
      </c>
      <c r="Z335">
        <f t="shared" si="158"/>
        <v>3.9940272776741294E-14</v>
      </c>
      <c r="AA335">
        <f t="shared" si="167"/>
        <v>2.7308655390609834E-13</v>
      </c>
      <c r="AB335" s="1">
        <f t="shared" si="179"/>
        <v>5.3525404280239568E-11</v>
      </c>
      <c r="AC335" s="1">
        <f>SUM($AB$3:AB335)</f>
        <v>2.268864278168953E-9</v>
      </c>
      <c r="AD335" s="1">
        <f t="shared" si="168"/>
        <v>3.7814404636149221E-9</v>
      </c>
      <c r="AE335" s="2">
        <f t="shared" si="169"/>
        <v>-5.7765726709440237</v>
      </c>
      <c r="AF335" s="1">
        <f t="shared" si="159"/>
        <v>1.1321632748063075E-3</v>
      </c>
      <c r="AG335" s="19">
        <f t="shared" si="160"/>
        <v>2.6754225432305767E-6</v>
      </c>
      <c r="AH335" s="19">
        <f t="shared" si="170"/>
        <v>258.01542981470959</v>
      </c>
      <c r="AI335" s="19">
        <f t="shared" si="171"/>
        <v>0.99999741985235913</v>
      </c>
      <c r="AJ335" s="19">
        <f t="shared" si="161"/>
        <v>3.0053913252261479E-4</v>
      </c>
      <c r="AK335" s="19">
        <f t="shared" si="162"/>
        <v>9.1404656557616482E-6</v>
      </c>
      <c r="AL335" s="19">
        <f t="shared" si="172"/>
        <v>101285.9098987763</v>
      </c>
      <c r="AM335" s="19">
        <f t="shared" si="173"/>
        <v>0.1012859098987763</v>
      </c>
      <c r="AO335" t="str">
        <f t="shared" si="174"/>
        <v>0.178698087711878-422.726928144957i</v>
      </c>
      <c r="AP335">
        <f t="shared" si="175"/>
        <v>-89.975779528245326</v>
      </c>
      <c r="AQ335" t="str">
        <f t="shared" si="176"/>
        <v>33.0803251091344+7.20774681049154i</v>
      </c>
      <c r="AR335">
        <f t="shared" si="177"/>
        <v>12.291847589419957</v>
      </c>
      <c r="AS335">
        <f t="shared" si="178"/>
        <v>77.732372882334715</v>
      </c>
    </row>
    <row r="336" spans="13:45" x14ac:dyDescent="0.25">
      <c r="M336">
        <v>333</v>
      </c>
      <c r="N336" s="1">
        <f t="shared" si="163"/>
        <v>986279.48563121108</v>
      </c>
      <c r="O336" s="2">
        <f t="shared" si="151"/>
        <v>405.56452094051787</v>
      </c>
      <c r="P336" s="2">
        <f t="shared" si="150"/>
        <v>52.161199112220409</v>
      </c>
      <c r="Q336" s="1">
        <f t="shared" si="152"/>
        <v>33.921315359826963</v>
      </c>
      <c r="R336">
        <f t="shared" si="164"/>
        <v>30.609453689169193</v>
      </c>
      <c r="S336" s="1">
        <f t="shared" si="165"/>
        <v>31.303129423672075</v>
      </c>
      <c r="T336" s="1">
        <f t="shared" si="166"/>
        <v>29.911755136548642</v>
      </c>
      <c r="U336" s="2">
        <f t="shared" si="153"/>
        <v>0.21074781025277092</v>
      </c>
      <c r="V336" s="16">
        <f t="shared" si="154"/>
        <v>2.6974640585529044E-13</v>
      </c>
      <c r="W336" s="1">
        <f t="shared" si="155"/>
        <v>1.1591129563902402E-15</v>
      </c>
      <c r="X336">
        <f t="shared" si="156"/>
        <v>2.9384019336911853E-15</v>
      </c>
      <c r="Y336">
        <f t="shared" si="157"/>
        <v>2.7120221801382016E-15</v>
      </c>
      <c r="Z336">
        <f t="shared" si="158"/>
        <v>3.8392196898297808E-14</v>
      </c>
      <c r="AA336">
        <f t="shared" si="167"/>
        <v>2.7249663680052986E-13</v>
      </c>
      <c r="AB336" s="1">
        <f t="shared" si="179"/>
        <v>5.4528152786981487E-11</v>
      </c>
      <c r="AC336" s="1">
        <f>SUM($AB$3:AB336)</f>
        <v>2.3233924309559346E-9</v>
      </c>
      <c r="AD336" s="1">
        <f t="shared" si="168"/>
        <v>3.8723207182598916E-9</v>
      </c>
      <c r="AE336" s="2">
        <f t="shared" si="169"/>
        <v>-5.879713198146332</v>
      </c>
      <c r="AF336" s="1">
        <f t="shared" si="159"/>
        <v>1.1593728230470113E-3</v>
      </c>
      <c r="AG336" s="19">
        <f t="shared" si="160"/>
        <v>2.7886395478009796E-6</v>
      </c>
      <c r="AH336" s="19">
        <f t="shared" si="170"/>
        <v>258.47645464719869</v>
      </c>
      <c r="AI336" s="19">
        <f t="shared" si="171"/>
        <v>0.99999741524213459</v>
      </c>
      <c r="AJ336" s="19">
        <f t="shared" si="161"/>
        <v>3.1325717602926858E-4</v>
      </c>
      <c r="AK336" s="19">
        <f t="shared" si="162"/>
        <v>9.5090336342211999E-6</v>
      </c>
      <c r="AL336" s="19">
        <f t="shared" si="172"/>
        <v>97041.421257738024</v>
      </c>
      <c r="AM336" s="19">
        <f t="shared" si="173"/>
        <v>9.7041421257738028E-2</v>
      </c>
      <c r="AO336" t="str">
        <f t="shared" si="174"/>
        <v>0.164482580645711-405.564487586367i</v>
      </c>
      <c r="AP336">
        <f t="shared" si="175"/>
        <v>-89.97676286399286</v>
      </c>
      <c r="AQ336" t="str">
        <f t="shared" si="176"/>
        <v>33.2034482991765+6.9416609528805i</v>
      </c>
      <c r="AR336">
        <f t="shared" si="177"/>
        <v>11.808430946198987</v>
      </c>
      <c r="AS336">
        <f t="shared" si="178"/>
        <v>78.214806189808158</v>
      </c>
    </row>
    <row r="337" spans="13:45" x14ac:dyDescent="0.25">
      <c r="M337">
        <v>334</v>
      </c>
      <c r="N337" s="1">
        <f t="shared" si="163"/>
        <v>1028016.2981264744</v>
      </c>
      <c r="O337" s="2">
        <f t="shared" si="151"/>
        <v>389.09886005640169</v>
      </c>
      <c r="P337" s="2">
        <f t="shared" si="150"/>
        <v>51.801199169046342</v>
      </c>
      <c r="Q337" s="1">
        <f t="shared" si="152"/>
        <v>33.981347388426201</v>
      </c>
      <c r="R337">
        <f t="shared" si="164"/>
        <v>30.624811900170378</v>
      </c>
      <c r="S337" s="1">
        <f t="shared" si="165"/>
        <v>31.252002101141674</v>
      </c>
      <c r="T337" s="1">
        <f t="shared" si="166"/>
        <v>29.897556896722488</v>
      </c>
      <c r="U337" s="2">
        <f t="shared" si="153"/>
        <v>0.20254972357932521</v>
      </c>
      <c r="V337" s="16">
        <f t="shared" si="154"/>
        <v>2.6930582972927697E-13</v>
      </c>
      <c r="W337" s="1">
        <f t="shared" si="155"/>
        <v>1.1140234796862886E-15</v>
      </c>
      <c r="X337">
        <f t="shared" si="156"/>
        <v>2.8240981423259124E-15</v>
      </c>
      <c r="Y337">
        <f t="shared" si="157"/>
        <v>2.6065245578074479E-15</v>
      </c>
      <c r="Z337">
        <f t="shared" si="158"/>
        <v>3.6898741011953192E-14</v>
      </c>
      <c r="AA337">
        <f t="shared" si="167"/>
        <v>2.718513519615872E-13</v>
      </c>
      <c r="AB337" s="1">
        <f t="shared" si="179"/>
        <v>5.5538115110517896E-11</v>
      </c>
      <c r="AC337" s="1">
        <f>SUM($AB$3:AB337)</f>
        <v>2.3789305460664526E-9</v>
      </c>
      <c r="AD337" s="1">
        <f t="shared" si="168"/>
        <v>3.964884243444088E-9</v>
      </c>
      <c r="AE337" s="2">
        <f t="shared" si="169"/>
        <v>-5.9823051241848191</v>
      </c>
      <c r="AF337" s="1">
        <f t="shared" si="159"/>
        <v>1.1870863424871599E-3</v>
      </c>
      <c r="AG337" s="19">
        <f t="shared" si="160"/>
        <v>2.9066476049684116E-6</v>
      </c>
      <c r="AH337" s="19">
        <f t="shared" si="170"/>
        <v>258.89912176328107</v>
      </c>
      <c r="AI337" s="19">
        <f t="shared" si="171"/>
        <v>0.99999741101548523</v>
      </c>
      <c r="AJ337" s="19">
        <f t="shared" si="161"/>
        <v>3.2651341444459519E-4</v>
      </c>
      <c r="AK337" s="19">
        <f t="shared" si="162"/>
        <v>9.8939064473579811E-6</v>
      </c>
      <c r="AL337" s="19">
        <f t="shared" si="172"/>
        <v>92949.872671807345</v>
      </c>
      <c r="AM337" s="19">
        <f t="shared" si="173"/>
        <v>9.2949872671807349E-2</v>
      </c>
      <c r="AO337" t="str">
        <f t="shared" si="174"/>
        <v>0.151397922897192-389.098830602021i</v>
      </c>
      <c r="AP337">
        <f t="shared" si="175"/>
        <v>-89.977706276942882</v>
      </c>
      <c r="AQ337" t="str">
        <f t="shared" si="176"/>
        <v>33.3176153815674+6.68344788405231i</v>
      </c>
      <c r="AR337">
        <f t="shared" si="177"/>
        <v>11.342875199797543</v>
      </c>
      <c r="AS337">
        <f t="shared" si="178"/>
        <v>78.679418523259571</v>
      </c>
    </row>
    <row r="338" spans="13:45" x14ac:dyDescent="0.25">
      <c r="M338">
        <v>335</v>
      </c>
      <c r="N338" s="1">
        <f t="shared" si="163"/>
        <v>1071519.3052376076</v>
      </c>
      <c r="O338" s="2">
        <f t="shared" si="151"/>
        <v>373.30169430822201</v>
      </c>
      <c r="P338" s="2">
        <f t="shared" si="150"/>
        <v>51.441199221351788</v>
      </c>
      <c r="Q338" s="1">
        <f t="shared" si="152"/>
        <v>34.036886809663137</v>
      </c>
      <c r="R338">
        <f t="shared" si="164"/>
        <v>30.638996608030741</v>
      </c>
      <c r="S338" s="1">
        <f t="shared" si="165"/>
        <v>31.19279170697375</v>
      </c>
      <c r="T338" s="1">
        <f t="shared" si="166"/>
        <v>29.881084903720737</v>
      </c>
      <c r="U338" s="2">
        <f t="shared" si="153"/>
        <v>0.19464421924756067</v>
      </c>
      <c r="V338" s="16">
        <f t="shared" si="154"/>
        <v>2.6879559987973374E-13</v>
      </c>
      <c r="W338" s="1">
        <f t="shared" si="155"/>
        <v>1.0705432058615837E-15</v>
      </c>
      <c r="X338">
        <f t="shared" si="156"/>
        <v>2.7138737504928517E-15</v>
      </c>
      <c r="Y338">
        <f t="shared" si="157"/>
        <v>2.5047920507545437E-15</v>
      </c>
      <c r="Z338">
        <f t="shared" si="158"/>
        <v>3.5458585223281315E-14</v>
      </c>
      <c r="AA338">
        <f t="shared" si="167"/>
        <v>2.7115156451226568E-13</v>
      </c>
      <c r="AB338" s="1">
        <f t="shared" si="179"/>
        <v>5.6555097278007769E-11</v>
      </c>
      <c r="AC338" s="1">
        <f>SUM($AB$3:AB338)</f>
        <v>2.4354856433444602E-9</v>
      </c>
      <c r="AD338" s="1">
        <f t="shared" si="168"/>
        <v>4.0591427389074337E-9</v>
      </c>
      <c r="AE338" s="2">
        <f t="shared" si="169"/>
        <v>-6.0843432346064414</v>
      </c>
      <c r="AF338" s="1">
        <f t="shared" si="159"/>
        <v>1.2153073360288856E-3</v>
      </c>
      <c r="AG338" s="19">
        <f t="shared" si="160"/>
        <v>3.0296494597628651E-6</v>
      </c>
      <c r="AH338" s="19">
        <f t="shared" si="170"/>
        <v>259.28594189024034</v>
      </c>
      <c r="AI338" s="19">
        <f t="shared" si="171"/>
        <v>0.99999740714730412</v>
      </c>
      <c r="AJ338" s="19">
        <f t="shared" si="161"/>
        <v>3.4033062279362105E-4</v>
      </c>
      <c r="AK338" s="19">
        <f t="shared" si="162"/>
        <v>1.0295748950464554E-5</v>
      </c>
      <c r="AL338" s="19">
        <f t="shared" si="172"/>
        <v>89007.515482513802</v>
      </c>
      <c r="AM338" s="19">
        <f t="shared" si="173"/>
        <v>8.9007515482513802E-2</v>
      </c>
      <c r="AO338" t="str">
        <f t="shared" si="174"/>
        <v>0.139354154973389-373.30166829765i</v>
      </c>
      <c r="AP338">
        <f t="shared" si="175"/>
        <v>-89.978611387934293</v>
      </c>
      <c r="AQ338" t="str">
        <f t="shared" si="176"/>
        <v>33.4234183325871+6.43309961517007i</v>
      </c>
      <c r="AR338">
        <f t="shared" si="177"/>
        <v>10.894650537219338</v>
      </c>
      <c r="AS338">
        <f t="shared" si="178"/>
        <v>79.126738074846372</v>
      </c>
    </row>
    <row r="339" spans="13:45" x14ac:dyDescent="0.25">
      <c r="M339">
        <v>336</v>
      </c>
      <c r="N339" s="1">
        <f t="shared" si="163"/>
        <v>1116863.2477805624</v>
      </c>
      <c r="O339" s="2">
        <f t="shared" si="151"/>
        <v>358.14588325042166</v>
      </c>
      <c r="P339" s="2">
        <f t="shared" si="150"/>
        <v>51.081199269496295</v>
      </c>
      <c r="Q339" s="1">
        <f t="shared" si="152"/>
        <v>34.088249754338037</v>
      </c>
      <c r="R339">
        <f t="shared" si="164"/>
        <v>30.652094062978122</v>
      </c>
      <c r="S339" s="1">
        <f t="shared" si="165"/>
        <v>31.125711123616608</v>
      </c>
      <c r="T339" s="1">
        <f t="shared" si="166"/>
        <v>29.862385649327031</v>
      </c>
      <c r="U339" s="2">
        <f t="shared" si="153"/>
        <v>0.1870238329664001</v>
      </c>
      <c r="V339" s="16">
        <f t="shared" si="154"/>
        <v>2.6821755076463209E-13</v>
      </c>
      <c r="W339" s="1">
        <f t="shared" si="155"/>
        <v>1.0286310813152007E-15</v>
      </c>
      <c r="X339">
        <f t="shared" si="156"/>
        <v>2.6076246855218831E-15</v>
      </c>
      <c r="Y339">
        <f t="shared" si="157"/>
        <v>2.4067286042544793E-15</v>
      </c>
      <c r="Z339">
        <f t="shared" si="158"/>
        <v>3.40703697528738E-14</v>
      </c>
      <c r="AA339">
        <f t="shared" si="167"/>
        <v>2.7039803025216746E-13</v>
      </c>
      <c r="AB339" s="1">
        <f t="shared" si="179"/>
        <v>5.7578873347895078E-11</v>
      </c>
      <c r="AC339" s="1">
        <f>SUM($AB$3:AB339)</f>
        <v>2.4930645166923553E-9</v>
      </c>
      <c r="AD339" s="1">
        <f t="shared" si="168"/>
        <v>4.1551075278205922E-9</v>
      </c>
      <c r="AE339" s="2">
        <f t="shared" si="169"/>
        <v>-6.1858226714176219</v>
      </c>
      <c r="AF339" s="1">
        <f t="shared" si="159"/>
        <v>1.2440391938294854E-3</v>
      </c>
      <c r="AG339" s="19">
        <f t="shared" si="160"/>
        <v>3.1578564368628282E-6</v>
      </c>
      <c r="AH339" s="19">
        <f t="shared" si="170"/>
        <v>259.63927080606294</v>
      </c>
      <c r="AI339" s="19">
        <f t="shared" si="171"/>
        <v>0.99999740361403311</v>
      </c>
      <c r="AJ339" s="19">
        <f t="shared" si="161"/>
        <v>3.5473253988188585E-4</v>
      </c>
      <c r="AK339" s="19">
        <f t="shared" si="162"/>
        <v>1.0715254757890132E-5</v>
      </c>
      <c r="AL339" s="19">
        <f t="shared" si="172"/>
        <v>85210.500417400326</v>
      </c>
      <c r="AM339" s="19">
        <f t="shared" si="173"/>
        <v>8.5210500417400331E-2</v>
      </c>
      <c r="AO339" t="str">
        <f t="shared" si="174"/>
        <v>0.128268473689225-358.145860281008i</v>
      </c>
      <c r="AP339">
        <f t="shared" si="175"/>
        <v>-89.979479752001083</v>
      </c>
      <c r="AQ339" t="str">
        <f t="shared" si="176"/>
        <v>33.5214188521615+6.19057747323127i</v>
      </c>
      <c r="AR339">
        <f t="shared" si="177"/>
        <v>10.463227801725386</v>
      </c>
      <c r="AS339">
        <f t="shared" si="178"/>
        <v>79.557292446273536</v>
      </c>
    </row>
    <row r="340" spans="13:45" x14ac:dyDescent="0.25">
      <c r="M340">
        <v>337</v>
      </c>
      <c r="N340" s="1">
        <f t="shared" si="163"/>
        <v>1164126.0294104908</v>
      </c>
      <c r="O340" s="2">
        <f t="shared" si="151"/>
        <v>343.60538831832883</v>
      </c>
      <c r="P340" s="2">
        <f t="shared" si="150"/>
        <v>50.721199313810885</v>
      </c>
      <c r="Q340" s="1">
        <f t="shared" si="152"/>
        <v>34.135733091017663</v>
      </c>
      <c r="R340">
        <f t="shared" si="164"/>
        <v>30.66418468189072</v>
      </c>
      <c r="S340" s="1">
        <f t="shared" si="165"/>
        <v>31.05095304558953</v>
      </c>
      <c r="T340" s="1">
        <f t="shared" si="166"/>
        <v>29.841498689986938</v>
      </c>
      <c r="U340" s="2">
        <f t="shared" si="153"/>
        <v>0.17968093942275559</v>
      </c>
      <c r="V340" s="16">
        <f t="shared" si="154"/>
        <v>2.6757334287782559E-13</v>
      </c>
      <c r="W340" s="1">
        <f t="shared" si="155"/>
        <v>9.8824516682515584E-16</v>
      </c>
      <c r="X340">
        <f t="shared" si="156"/>
        <v>2.5052446296548501E-15</v>
      </c>
      <c r="Y340">
        <f t="shared" si="157"/>
        <v>2.3122360914598149E-15</v>
      </c>
      <c r="Z340">
        <f t="shared" si="158"/>
        <v>3.2732705487737585E-14</v>
      </c>
      <c r="AA340">
        <f t="shared" si="167"/>
        <v>2.6959140034924744E-13</v>
      </c>
      <c r="AB340" s="1">
        <f t="shared" si="179"/>
        <v>5.8609183847246585E-11</v>
      </c>
      <c r="AC340" s="1">
        <f>SUM($AB$3:AB340)</f>
        <v>2.5516737005396018E-9</v>
      </c>
      <c r="AD340" s="1">
        <f t="shared" si="168"/>
        <v>4.2527895008993364E-9</v>
      </c>
      <c r="AE340" s="2">
        <f t="shared" si="169"/>
        <v>-6.2867388709674454</v>
      </c>
      <c r="AF340" s="1">
        <f t="shared" si="159"/>
        <v>1.2732851765692613E-3</v>
      </c>
      <c r="AG340" s="19">
        <f t="shared" si="160"/>
        <v>3.291488803663942E-6</v>
      </c>
      <c r="AH340" s="19">
        <f t="shared" si="170"/>
        <v>259.96131424569575</v>
      </c>
      <c r="AI340" s="19">
        <f t="shared" si="171"/>
        <v>0.99999740039361551</v>
      </c>
      <c r="AJ340" s="19">
        <f t="shared" si="161"/>
        <v>3.6974390908015492E-4</v>
      </c>
      <c r="AK340" s="19">
        <f t="shared" si="162"/>
        <v>1.1153147476132729E-5</v>
      </c>
      <c r="AL340" s="19">
        <f t="shared" si="172"/>
        <v>81554.906358027161</v>
      </c>
      <c r="AM340" s="19">
        <f t="shared" si="173"/>
        <v>8.155490635802716E-2</v>
      </c>
      <c r="AO340" t="str">
        <f t="shared" si="174"/>
        <v>0.11806466288139-343.605368034501i</v>
      </c>
      <c r="AP340">
        <f t="shared" si="175"/>
        <v>-89.980312861044013</v>
      </c>
      <c r="AQ340" t="str">
        <f t="shared" si="176"/>
        <v>33.6121485317328+5.95581604332525i</v>
      </c>
      <c r="AR340">
        <f t="shared" si="177"/>
        <v>10.048080555542855</v>
      </c>
      <c r="AS340">
        <f t="shared" si="178"/>
        <v>79.971606583413134</v>
      </c>
    </row>
    <row r="341" spans="13:45" x14ac:dyDescent="0.25">
      <c r="M341">
        <v>338</v>
      </c>
      <c r="N341" s="1">
        <f t="shared" si="163"/>
        <v>1213388.8504649769</v>
      </c>
      <c r="O341" s="2">
        <f t="shared" si="151"/>
        <v>329.65522809295976</v>
      </c>
      <c r="P341" s="2">
        <f t="shared" si="150"/>
        <v>50.361199354600274</v>
      </c>
      <c r="Q341" s="1">
        <f t="shared" si="152"/>
        <v>34.179615146281456</v>
      </c>
      <c r="R341">
        <f t="shared" si="164"/>
        <v>30.675343367350724</v>
      </c>
      <c r="S341" s="1">
        <f t="shared" si="165"/>
        <v>30.968690977647814</v>
      </c>
      <c r="T341" s="1">
        <f t="shared" si="166"/>
        <v>29.81845696913178</v>
      </c>
      <c r="U341" s="2">
        <f t="shared" si="153"/>
        <v>0.17260780397011366</v>
      </c>
      <c r="V341" s="16">
        <f t="shared" si="154"/>
        <v>2.6686447135047216E-13</v>
      </c>
      <c r="W341" s="1">
        <f t="shared" si="155"/>
        <v>9.4934292183562512E-16</v>
      </c>
      <c r="X341">
        <f t="shared" si="156"/>
        <v>2.406625740726065E-15</v>
      </c>
      <c r="Y341">
        <f t="shared" si="157"/>
        <v>2.2212149785586686E-15</v>
      </c>
      <c r="Z341">
        <f t="shared" si="158"/>
        <v>3.1444183397470269E-14</v>
      </c>
      <c r="AA341">
        <f t="shared" si="167"/>
        <v>2.6873222663856465E-13</v>
      </c>
      <c r="AB341" s="1">
        <f t="shared" si="179"/>
        <v>5.9645734321037534E-11</v>
      </c>
      <c r="AC341" s="1">
        <f>SUM($AB$3:AB341)</f>
        <v>2.6113194348606392E-9</v>
      </c>
      <c r="AD341" s="1">
        <f t="shared" si="168"/>
        <v>4.3521990581010657E-9</v>
      </c>
      <c r="AE341" s="2">
        <f t="shared" si="169"/>
        <v>-6.3870875062804791</v>
      </c>
      <c r="AF341" s="1">
        <f t="shared" si="159"/>
        <v>1.3030483979954589E-3</v>
      </c>
      <c r="AG341" s="19">
        <f t="shared" si="160"/>
        <v>3.4307761487118263E-6</v>
      </c>
      <c r="AH341" s="19">
        <f t="shared" si="170"/>
        <v>260.25413332306334</v>
      </c>
      <c r="AI341" s="19">
        <f t="shared" si="171"/>
        <v>0.99999739746543992</v>
      </c>
      <c r="AJ341" s="19">
        <f t="shared" si="161"/>
        <v>3.8539052083504317E-4</v>
      </c>
      <c r="AK341" s="19">
        <f t="shared" si="162"/>
        <v>1.1610181984466065E-5</v>
      </c>
      <c r="AL341" s="19">
        <f t="shared" si="172"/>
        <v>78036.765926172258</v>
      </c>
      <c r="AM341" s="19">
        <f t="shared" si="173"/>
        <v>7.8036765926172258E-2</v>
      </c>
      <c r="AO341" t="str">
        <f t="shared" si="174"/>
        <v>0.108672569409021-329.655210180719i</v>
      </c>
      <c r="AP341">
        <f t="shared" si="175"/>
        <v>-89.981112146393755</v>
      </c>
      <c r="AQ341" t="str">
        <f t="shared" si="176"/>
        <v>33.6961092846926+5.72872678890919i</v>
      </c>
      <c r="AR341">
        <f t="shared" si="177"/>
        <v>9.6486868744616405</v>
      </c>
      <c r="AS341">
        <f t="shared" si="178"/>
        <v>80.370200979144599</v>
      </c>
    </row>
    <row r="342" spans="13:45" x14ac:dyDescent="0.25">
      <c r="M342">
        <v>339</v>
      </c>
      <c r="N342" s="1">
        <f t="shared" si="163"/>
        <v>1264736.3474711513</v>
      </c>
      <c r="O342" s="2">
        <f t="shared" si="151"/>
        <v>316.27143538198902</v>
      </c>
      <c r="P342" s="2">
        <f t="shared" si="150"/>
        <v>50.001199392144784</v>
      </c>
      <c r="Q342" s="1">
        <f t="shared" si="152"/>
        <v>34.22015647379861</v>
      </c>
      <c r="R342">
        <f t="shared" si="164"/>
        <v>30.685639820964244</v>
      </c>
      <c r="S342" s="1">
        <f t="shared" si="165"/>
        <v>30.879080293080744</v>
      </c>
      <c r="T342" s="1">
        <f t="shared" si="166"/>
        <v>29.793287135354159</v>
      </c>
      <c r="U342" s="2">
        <f t="shared" si="153"/>
        <v>0.16579662849202276</v>
      </c>
      <c r="V342" s="16">
        <f t="shared" si="154"/>
        <v>2.6609227507063567E-13</v>
      </c>
      <c r="W342" s="1">
        <f t="shared" si="155"/>
        <v>9.1188145670612517E-16</v>
      </c>
      <c r="X342">
        <f t="shared" si="156"/>
        <v>2.3116592916249922E-15</v>
      </c>
      <c r="Y342">
        <f t="shared" si="157"/>
        <v>2.1335649149720505E-15</v>
      </c>
      <c r="Z342">
        <f t="shared" si="158"/>
        <v>3.020338288927004E-14</v>
      </c>
      <c r="AA342">
        <f t="shared" si="167"/>
        <v>2.6782096741282358E-13</v>
      </c>
      <c r="AB342" s="1">
        <f t="shared" si="179"/>
        <v>6.0688193989195771E-11</v>
      </c>
      <c r="AC342" s="1">
        <f>SUM($AB$3:AB342)</f>
        <v>2.6720076288498349E-9</v>
      </c>
      <c r="AD342" s="1">
        <f t="shared" si="168"/>
        <v>4.4533460480830583E-9</v>
      </c>
      <c r="AE342" s="2">
        <f t="shared" si="169"/>
        <v>-6.4868644337594858</v>
      </c>
      <c r="AF342" s="1">
        <f t="shared" si="159"/>
        <v>1.3333318067960676E-3</v>
      </c>
      <c r="AG342" s="19">
        <f t="shared" si="160"/>
        <v>3.5759577761491598E-6</v>
      </c>
      <c r="AH342" s="19">
        <f t="shared" si="170"/>
        <v>260.51965032141914</v>
      </c>
      <c r="AI342" s="19">
        <f t="shared" si="171"/>
        <v>0.99999739481028382</v>
      </c>
      <c r="AJ342" s="19">
        <f t="shared" si="161"/>
        <v>4.016992569785696E-4</v>
      </c>
      <c r="AK342" s="19">
        <f t="shared" si="162"/>
        <v>1.2087145765623863E-5</v>
      </c>
      <c r="AL342" s="19">
        <f t="shared" si="172"/>
        <v>74652.088104358525</v>
      </c>
      <c r="AM342" s="19">
        <f t="shared" si="173"/>
        <v>7.4652088104358527E-2</v>
      </c>
      <c r="AO342" t="str">
        <f t="shared" si="174"/>
        <v>0.100027620838584-316.271419564049i</v>
      </c>
      <c r="AP342">
        <f t="shared" si="175"/>
        <v>-89.981878981269972</v>
      </c>
      <c r="AQ342" t="str">
        <f t="shared" si="176"/>
        <v>33.7737739893905+5.50920135816713i</v>
      </c>
      <c r="AR342">
        <f t="shared" si="177"/>
        <v>9.2645308968163871</v>
      </c>
      <c r="AS342">
        <f t="shared" si="178"/>
        <v>80.753590121913646</v>
      </c>
    </row>
    <row r="343" spans="13:45" x14ac:dyDescent="0.25">
      <c r="M343">
        <v>340</v>
      </c>
      <c r="N343" s="1">
        <f t="shared" si="163"/>
        <v>1318256.7385564074</v>
      </c>
      <c r="O343" s="2">
        <f t="shared" si="151"/>
        <v>303.43101604316803</v>
      </c>
      <c r="P343" s="2">
        <f t="shared" si="150"/>
        <v>49.641199426702649</v>
      </c>
      <c r="Q343" s="1">
        <f t="shared" si="152"/>
        <v>34.257600655751126</v>
      </c>
      <c r="R343">
        <f t="shared" si="164"/>
        <v>30.695138848913626</v>
      </c>
      <c r="S343" s="1">
        <f t="shared" si="165"/>
        <v>30.782259336398102</v>
      </c>
      <c r="T343" s="1">
        <f t="shared" si="166"/>
        <v>29.766009854626677</v>
      </c>
      <c r="U343" s="2">
        <f t="shared" si="153"/>
        <v>0.15923959185799669</v>
      </c>
      <c r="V343" s="16">
        <f t="shared" si="154"/>
        <v>2.6525794618539446E-13</v>
      </c>
      <c r="W343" s="1">
        <f t="shared" si="155"/>
        <v>8.7581775521898178E-16</v>
      </c>
      <c r="X343">
        <f t="shared" si="156"/>
        <v>2.2202362343623947E-15</v>
      </c>
      <c r="Y343">
        <f t="shared" si="157"/>
        <v>2.0491852539633371E-15</v>
      </c>
      <c r="Z343">
        <f t="shared" si="158"/>
        <v>2.9008879177839087E-14</v>
      </c>
      <c r="AA343">
        <f t="shared" si="167"/>
        <v>2.6685799360620602E-13</v>
      </c>
      <c r="AB343" s="1">
        <f t="shared" si="179"/>
        <v>6.1736194508651426E-11</v>
      </c>
      <c r="AC343" s="1">
        <f>SUM($AB$3:AB343)</f>
        <v>2.7337438233584862E-9</v>
      </c>
      <c r="AD343" s="1">
        <f t="shared" si="168"/>
        <v>4.5562397055974773E-9</v>
      </c>
      <c r="AE343" s="2">
        <f t="shared" si="169"/>
        <v>-6.5860656441491443</v>
      </c>
      <c r="AF343" s="1">
        <f t="shared" si="159"/>
        <v>1.3641381678558846E-3</v>
      </c>
      <c r="AG343" s="19">
        <f t="shared" si="160"/>
        <v>3.7272831168547744E-6</v>
      </c>
      <c r="AH343" s="19">
        <f t="shared" si="170"/>
        <v>260.75965472587706</v>
      </c>
      <c r="AI343" s="19">
        <f t="shared" si="171"/>
        <v>0.99999739241025221</v>
      </c>
      <c r="AJ343" s="19">
        <f t="shared" si="161"/>
        <v>4.1869813691278028E-4</v>
      </c>
      <c r="AK343" s="19">
        <f t="shared" si="162"/>
        <v>1.2584860289136896E-5</v>
      </c>
      <c r="AL343" s="19">
        <f t="shared" si="172"/>
        <v>71396.878110686303</v>
      </c>
      <c r="AM343" s="19">
        <f t="shared" si="173"/>
        <v>7.1396878110686304E-2</v>
      </c>
      <c r="AO343" t="str">
        <f t="shared" si="174"/>
        <v>0.0920703814969891-303.431002074663i</v>
      </c>
      <c r="AP343">
        <f t="shared" si="175"/>
        <v>-89.982614683140582</v>
      </c>
      <c r="AQ343" t="str">
        <f t="shared" si="176"/>
        <v>33.8455873006901+5.29711458817769i</v>
      </c>
      <c r="AR343">
        <f t="shared" si="177"/>
        <v>8.8951041486475653</v>
      </c>
      <c r="AS343">
        <f t="shared" si="178"/>
        <v>81.122281168211856</v>
      </c>
    </row>
    <row r="344" spans="13:45" x14ac:dyDescent="0.25">
      <c r="M344">
        <v>341</v>
      </c>
      <c r="N344" s="1">
        <f t="shared" si="163"/>
        <v>1374041.9750125157</v>
      </c>
      <c r="O344" s="2">
        <f t="shared" si="151"/>
        <v>291.1119094794231</v>
      </c>
      <c r="P344" s="2">
        <f t="shared" si="150"/>
        <v>49.281199458511409</v>
      </c>
      <c r="Q344" s="1">
        <f t="shared" si="152"/>
        <v>34.292175122648715</v>
      </c>
      <c r="R344">
        <f t="shared" si="164"/>
        <v>30.70390065814852</v>
      </c>
      <c r="S344" s="1">
        <f t="shared" si="165"/>
        <v>30.678350557168997</v>
      </c>
      <c r="T344" s="1">
        <f t="shared" si="166"/>
        <v>29.736640115202011</v>
      </c>
      <c r="U344" s="2">
        <f t="shared" si="153"/>
        <v>0.15292888539058921</v>
      </c>
      <c r="V344" s="16">
        <f t="shared" si="154"/>
        <v>2.6436253987139615E-13</v>
      </c>
      <c r="W344" s="1">
        <f t="shared" si="155"/>
        <v>8.4110886964824069E-16</v>
      </c>
      <c r="X344">
        <f t="shared" si="156"/>
        <v>2.1322476945785332E-15</v>
      </c>
      <c r="Y344">
        <f t="shared" si="157"/>
        <v>1.9679755090486772E-15</v>
      </c>
      <c r="Z344">
        <f t="shared" si="158"/>
        <v>2.785924974646575E-14</v>
      </c>
      <c r="AA344">
        <f t="shared" si="167"/>
        <v>2.6584359528801387E-13</v>
      </c>
      <c r="AB344" s="1">
        <f t="shared" si="179"/>
        <v>6.2789328838964741E-11</v>
      </c>
      <c r="AC344" s="1">
        <f>SUM($AB$3:AB344)</f>
        <v>2.796533152197451E-9</v>
      </c>
      <c r="AD344" s="1">
        <f t="shared" si="168"/>
        <v>4.6608885869957517E-9</v>
      </c>
      <c r="AE344" s="2">
        <f t="shared" si="169"/>
        <v>-6.684687217630386</v>
      </c>
      <c r="AF344" s="1">
        <f t="shared" si="159"/>
        <v>1.3954700429465281E-3</v>
      </c>
      <c r="AG344" s="19">
        <f t="shared" si="160"/>
        <v>3.885012156981129E-6</v>
      </c>
      <c r="AH344" s="19">
        <f t="shared" si="170"/>
        <v>260.97580939139033</v>
      </c>
      <c r="AI344" s="19">
        <f t="shared" si="171"/>
        <v>0.99999739024871681</v>
      </c>
      <c r="AJ344" s="19">
        <f t="shared" si="161"/>
        <v>4.3641636574879146E-4</v>
      </c>
      <c r="AK344" s="19">
        <f t="shared" si="162"/>
        <v>1.3104182449991123E-5</v>
      </c>
      <c r="AL344" s="19">
        <f t="shared" si="172"/>
        <v>68267.154747047767</v>
      </c>
      <c r="AM344" s="19">
        <f t="shared" si="173"/>
        <v>6.8267154747047767E-2</v>
      </c>
      <c r="AO344" t="str">
        <f t="shared" si="174"/>
        <v>0.0847461438407556-291.111897144117i</v>
      </c>
      <c r="AP344">
        <f t="shared" si="175"/>
        <v>-89.983320515985255</v>
      </c>
      <c r="AQ344" t="str">
        <f t="shared" si="176"/>
        <v>33.9119665916623+5.09232722126022i</v>
      </c>
      <c r="AR344">
        <f t="shared" si="177"/>
        <v>8.5399066659060097</v>
      </c>
      <c r="AS344">
        <f t="shared" si="178"/>
        <v>81.476772818108742</v>
      </c>
    </row>
    <row r="345" spans="13:45" x14ac:dyDescent="0.25">
      <c r="M345">
        <v>342</v>
      </c>
      <c r="N345" s="1">
        <f t="shared" si="163"/>
        <v>1432187.8992735441</v>
      </c>
      <c r="O345" s="2">
        <f t="shared" si="151"/>
        <v>279.29295073780702</v>
      </c>
      <c r="P345" s="2">
        <f t="shared" si="150"/>
        <v>48.921199487789764</v>
      </c>
      <c r="Q345" s="1">
        <f t="shared" si="152"/>
        <v>34.324091979855446</v>
      </c>
      <c r="R345">
        <f t="shared" si="164"/>
        <v>30.71198114200438</v>
      </c>
      <c r="S345" s="1">
        <f t="shared" si="165"/>
        <v>30.56746166400168</v>
      </c>
      <c r="T345" s="1">
        <f t="shared" si="166"/>
        <v>29.705187524219316</v>
      </c>
      <c r="U345" s="2">
        <f t="shared" si="153"/>
        <v>0.14685674375596408</v>
      </c>
      <c r="V345" s="16">
        <f t="shared" si="154"/>
        <v>2.6340698427897239E-13</v>
      </c>
      <c r="W345" s="1">
        <f t="shared" si="155"/>
        <v>8.077120906578025E-16</v>
      </c>
      <c r="X345">
        <f t="shared" si="156"/>
        <v>2.0475854022423563E-15</v>
      </c>
      <c r="Y345">
        <f t="shared" si="157"/>
        <v>1.8898357515143403E-15</v>
      </c>
      <c r="Z345">
        <f t="shared" si="158"/>
        <v>2.6753079974398974E-14</v>
      </c>
      <c r="AA345">
        <f t="shared" si="167"/>
        <v>2.6477798839599181E-13</v>
      </c>
      <c r="AB345" s="1">
        <f t="shared" si="179"/>
        <v>6.3847150211585964E-11</v>
      </c>
      <c r="AC345" s="1">
        <f>SUM($AB$3:AB345)</f>
        <v>2.8603803024090371E-9</v>
      </c>
      <c r="AD345" s="1">
        <f t="shared" si="168"/>
        <v>4.7673005040150623E-9</v>
      </c>
      <c r="AE345" s="2">
        <f t="shared" si="169"/>
        <v>-6.7827252829000004</v>
      </c>
      <c r="AF345" s="1">
        <f t="shared" si="159"/>
        <v>1.4273297709021095E-3</v>
      </c>
      <c r="AG345" s="19">
        <f t="shared" si="160"/>
        <v>4.0494158846262938E-6</v>
      </c>
      <c r="AH345" s="19">
        <f t="shared" si="170"/>
        <v>261.16965675675908</v>
      </c>
      <c r="AI345" s="19">
        <f t="shared" si="171"/>
        <v>0.99999738831025342</v>
      </c>
      <c r="AJ345" s="19">
        <f t="shared" si="161"/>
        <v>4.5488438448294637E-4</v>
      </c>
      <c r="AK345" s="19">
        <f t="shared" si="162"/>
        <v>1.3646006065354224E-5</v>
      </c>
      <c r="AL345" s="19">
        <f t="shared" si="172"/>
        <v>65258.965435183003</v>
      </c>
      <c r="AM345" s="19">
        <f t="shared" si="173"/>
        <v>6.5258965435183003E-2</v>
      </c>
      <c r="AO345" t="str">
        <f t="shared" si="174"/>
        <v>0.0780045523318311-279.292939844746i</v>
      </c>
      <c r="AP345">
        <f t="shared" si="175"/>
        <v>-89.983997692466929</v>
      </c>
      <c r="AQ345" t="str">
        <f t="shared" si="176"/>
        <v>33.9733029922203+4.8946883496677i</v>
      </c>
      <c r="AR345">
        <f t="shared" si="177"/>
        <v>8.198447933483445</v>
      </c>
      <c r="AS345">
        <f t="shared" si="178"/>
        <v>81.817554374049621</v>
      </c>
    </row>
    <row r="346" spans="13:45" x14ac:dyDescent="0.25">
      <c r="M346">
        <v>343</v>
      </c>
      <c r="N346" s="1">
        <f t="shared" si="163"/>
        <v>1492794.4095789972</v>
      </c>
      <c r="O346" s="2">
        <f t="shared" si="151"/>
        <v>267.95383414716736</v>
      </c>
      <c r="P346" s="2">
        <f t="shared" si="150"/>
        <v>48.561199514739037</v>
      </c>
      <c r="Q346" s="1">
        <f t="shared" si="152"/>
        <v>34.353548831168411</v>
      </c>
      <c r="R346">
        <f t="shared" si="164"/>
        <v>30.719432154364668</v>
      </c>
      <c r="S346" s="1">
        <f t="shared" si="165"/>
        <v>30.449686789598466</v>
      </c>
      <c r="T346" s="1">
        <f t="shared" si="166"/>
        <v>29.671656595372205</v>
      </c>
      <c r="U346" s="2">
        <f t="shared" si="153"/>
        <v>0.14101547167801895</v>
      </c>
      <c r="V346" s="16">
        <f t="shared" si="154"/>
        <v>2.6239209057169022E-13</v>
      </c>
      <c r="W346" s="1">
        <f t="shared" si="155"/>
        <v>7.7558509422910426E-16</v>
      </c>
      <c r="X346">
        <f t="shared" si="156"/>
        <v>1.966142064119584E-15</v>
      </c>
      <c r="Y346">
        <f t="shared" si="157"/>
        <v>1.8146669541891927E-15</v>
      </c>
      <c r="Z346">
        <f t="shared" si="158"/>
        <v>2.5688968003394284E-14</v>
      </c>
      <c r="AA346">
        <f t="shared" si="167"/>
        <v>2.6366132165084593E-13</v>
      </c>
      <c r="AB346" s="1">
        <f t="shared" si="179"/>
        <v>6.4909171204150532E-11</v>
      </c>
      <c r="AC346" s="1">
        <f>SUM($AB$3:AB346)</f>
        <v>2.9252894736131876E-9</v>
      </c>
      <c r="AD346" s="1">
        <f t="shared" si="168"/>
        <v>4.8754824560219797E-9</v>
      </c>
      <c r="AE346" s="2">
        <f t="shared" si="169"/>
        <v>-6.8801759800805034</v>
      </c>
      <c r="AF346" s="1">
        <f t="shared" si="159"/>
        <v>1.4597194473329807E-3</v>
      </c>
      <c r="AG346" s="19">
        <f t="shared" si="160"/>
        <v>4.2207767554080784E-6</v>
      </c>
      <c r="AH346" s="19">
        <f t="shared" si="170"/>
        <v>261.34262503081368</v>
      </c>
      <c r="AI346" s="19">
        <f t="shared" si="171"/>
        <v>0.99999738658057957</v>
      </c>
      <c r="AJ346" s="19">
        <f t="shared" si="161"/>
        <v>4.7413392229630455E-4</v>
      </c>
      <c r="AK346" s="19">
        <f t="shared" si="162"/>
        <v>1.4211263432198573E-5</v>
      </c>
      <c r="AL346" s="19">
        <f t="shared" si="172"/>
        <v>62368.39914764429</v>
      </c>
      <c r="AM346" s="19">
        <f t="shared" si="173"/>
        <v>6.2368399147644291E-2</v>
      </c>
      <c r="AO346" t="str">
        <f t="shared" si="174"/>
        <v>0.0717992572341674-267.953824527724i</v>
      </c>
      <c r="AP346">
        <f t="shared" si="175"/>
        <v>-89.984647376015303</v>
      </c>
      <c r="AQ346" t="str">
        <f t="shared" si="176"/>
        <v>34.0299624962736+4.70403760589611i</v>
      </c>
      <c r="AR346">
        <f t="shared" si="177"/>
        <v>7.8702476596667639</v>
      </c>
      <c r="AS346">
        <f t="shared" si="178"/>
        <v>82.145104964317937</v>
      </c>
    </row>
    <row r="347" spans="13:45" x14ac:dyDescent="0.25">
      <c r="M347">
        <v>344</v>
      </c>
      <c r="N347" s="1">
        <f t="shared" si="163"/>
        <v>1555965.6316050731</v>
      </c>
      <c r="O347" s="2">
        <f t="shared" si="151"/>
        <v>257.07507843207111</v>
      </c>
      <c r="P347" s="2">
        <f t="shared" si="150"/>
        <v>48.201199539544476</v>
      </c>
      <c r="Q347" s="1">
        <f t="shared" si="152"/>
        <v>34.380729591586913</v>
      </c>
      <c r="R347">
        <f t="shared" si="164"/>
        <v>30.726301771766575</v>
      </c>
      <c r="S347" s="1">
        <f t="shared" si="165"/>
        <v>30.32510765951729</v>
      </c>
      <c r="T347" s="1">
        <f t="shared" si="166"/>
        <v>29.636047027277598</v>
      </c>
      <c r="U347" s="2">
        <f t="shared" si="153"/>
        <v>0.13539746685954904</v>
      </c>
      <c r="V347" s="16">
        <f t="shared" si="154"/>
        <v>2.6131856299784441E-13</v>
      </c>
      <c r="W347" s="1">
        <f t="shared" si="155"/>
        <v>7.4468606772751971E-16</v>
      </c>
      <c r="X347">
        <f t="shared" si="156"/>
        <v>1.8878116833565348E-15</v>
      </c>
      <c r="Y347">
        <f t="shared" si="157"/>
        <v>1.7423712864072148E-15</v>
      </c>
      <c r="Z347">
        <f t="shared" si="158"/>
        <v>2.4665528913291345E-14</v>
      </c>
      <c r="AA347">
        <f t="shared" si="167"/>
        <v>2.6249368360366648E-13</v>
      </c>
      <c r="AB347" s="1">
        <f t="shared" si="179"/>
        <v>6.597486292259465E-11</v>
      </c>
      <c r="AC347" s="1">
        <f>SUM($AB$3:AB347)</f>
        <v>2.9912643365357822E-9</v>
      </c>
      <c r="AD347" s="1">
        <f t="shared" si="168"/>
        <v>4.9854405608929705E-9</v>
      </c>
      <c r="AE347" s="2">
        <f t="shared" si="169"/>
        <v>-6.97703542730022</v>
      </c>
      <c r="AF347" s="1">
        <f t="shared" si="159"/>
        <v>1.4926409039313553E-3</v>
      </c>
      <c r="AG347" s="19">
        <f t="shared" si="160"/>
        <v>4.3993891777399432E-6</v>
      </c>
      <c r="AH347" s="19">
        <f t="shared" si="170"/>
        <v>261.49603429053917</v>
      </c>
      <c r="AI347" s="19">
        <f t="shared" si="171"/>
        <v>0.99999738504649505</v>
      </c>
      <c r="AJ347" s="19">
        <f t="shared" si="161"/>
        <v>4.9419805106730148E-4</v>
      </c>
      <c r="AK347" s="19">
        <f t="shared" si="162"/>
        <v>1.4800926948735787E-5</v>
      </c>
      <c r="AL347" s="19">
        <f t="shared" si="172"/>
        <v>59591.597431316492</v>
      </c>
      <c r="AM347" s="19">
        <f t="shared" si="173"/>
        <v>5.9591597431316493E-2</v>
      </c>
      <c r="AO347" t="str">
        <f t="shared" si="174"/>
        <v>0.0660875959508554-257.075069937334i</v>
      </c>
      <c r="AP347">
        <f t="shared" si="175"/>
        <v>-89.985270682825615</v>
      </c>
      <c r="AQ347" t="str">
        <f t="shared" si="176"/>
        <v>34.0822871133155+4.52020711642155i</v>
      </c>
      <c r="AR347">
        <f t="shared" si="177"/>
        <v>7.5548364033722937</v>
      </c>
      <c r="AS347">
        <f t="shared" si="178"/>
        <v>82.459892913802094</v>
      </c>
    </row>
    <row r="348" spans="13:45" x14ac:dyDescent="0.25">
      <c r="M348">
        <v>345</v>
      </c>
      <c r="N348" s="1">
        <f t="shared" si="163"/>
        <v>1621810.097358926</v>
      </c>
      <c r="O348" s="2">
        <f t="shared" si="151"/>
        <v>246.63799324306166</v>
      </c>
      <c r="P348" s="2">
        <f t="shared" si="150"/>
        <v>47.84119956237663</v>
      </c>
      <c r="Q348" s="1">
        <f t="shared" si="152"/>
        <v>34.405805282956528</v>
      </c>
      <c r="R348">
        <f t="shared" si="164"/>
        <v>30.732634543082359</v>
      </c>
      <c r="S348" s="1">
        <f t="shared" si="165"/>
        <v>30.193794758699649</v>
      </c>
      <c r="T348" s="1">
        <f t="shared" si="166"/>
        <v>29.598353972416902</v>
      </c>
      <c r="U348" s="2">
        <f t="shared" si="153"/>
        <v>0.12999523947434383</v>
      </c>
      <c r="V348" s="16">
        <f t="shared" si="154"/>
        <v>2.6018700894270237E-13</v>
      </c>
      <c r="W348" s="1">
        <f t="shared" si="155"/>
        <v>7.1497381710889111E-16</v>
      </c>
      <c r="X348">
        <f t="shared" si="156"/>
        <v>1.8124898312533631E-15</v>
      </c>
      <c r="Y348">
        <f t="shared" si="157"/>
        <v>1.6728523648428379E-15</v>
      </c>
      <c r="Z348">
        <f t="shared" si="158"/>
        <v>2.3681398272914035E-14</v>
      </c>
      <c r="AA348">
        <f t="shared" si="167"/>
        <v>2.6127510977644309E-13</v>
      </c>
      <c r="AB348" s="1">
        <f t="shared" si="179"/>
        <v>6.7043654295142487E-11</v>
      </c>
      <c r="AC348" s="1">
        <f>SUM($AB$3:AB348)</f>
        <v>3.0583079908309247E-9</v>
      </c>
      <c r="AD348" s="1">
        <f t="shared" si="168"/>
        <v>5.0971799847182083E-9</v>
      </c>
      <c r="AE348" s="2">
        <f t="shared" si="169"/>
        <v>-7.073299690781873</v>
      </c>
      <c r="AF348" s="1">
        <f t="shared" si="159"/>
        <v>1.5260956874246314E-3</v>
      </c>
      <c r="AG348" s="19">
        <f t="shared" si="160"/>
        <v>4.5855600186425984E-6</v>
      </c>
      <c r="AH348" s="19">
        <f t="shared" si="170"/>
        <v>261.63110244285571</v>
      </c>
      <c r="AI348" s="19">
        <f t="shared" si="171"/>
        <v>0.99999738369582059</v>
      </c>
      <c r="AJ348" s="19">
        <f t="shared" si="161"/>
        <v>5.1511124219125886E-4</v>
      </c>
      <c r="AK348" s="19">
        <f t="shared" si="162"/>
        <v>1.5416010802669272E-5</v>
      </c>
      <c r="AL348" s="19">
        <f t="shared" si="172"/>
        <v>56924.763710345331</v>
      </c>
      <c r="AM348" s="19">
        <f t="shared" si="173"/>
        <v>5.6924763710345327E-2</v>
      </c>
      <c r="AO348" t="str">
        <f t="shared" si="174"/>
        <v>0.0608302997109644-246.63798574153i</v>
      </c>
      <c r="AP348">
        <f t="shared" si="175"/>
        <v>-89.985868683776332</v>
      </c>
      <c r="AQ348" t="str">
        <f t="shared" si="176"/>
        <v>34.1305960442183+4.34302323676832i</v>
      </c>
      <c r="AR348">
        <f t="shared" si="177"/>
        <v>7.2517560702539132</v>
      </c>
      <c r="AS348">
        <f t="shared" si="178"/>
        <v>82.76237524596975</v>
      </c>
    </row>
    <row r="349" spans="13:45" x14ac:dyDescent="0.25">
      <c r="M349">
        <v>346</v>
      </c>
      <c r="N349" s="1">
        <f t="shared" si="163"/>
        <v>1690440.9316432602</v>
      </c>
      <c r="O349" s="2">
        <f t="shared" si="151"/>
        <v>236.62464704573785</v>
      </c>
      <c r="P349" s="2">
        <f t="shared" si="150"/>
        <v>47.48119958339246</v>
      </c>
      <c r="Q349" s="1">
        <f t="shared" si="152"/>
        <v>34.428934807542518</v>
      </c>
      <c r="R349">
        <f t="shared" si="164"/>
        <v>30.738471726610083</v>
      </c>
      <c r="S349" s="1">
        <f t="shared" si="165"/>
        <v>30.055808491050467</v>
      </c>
      <c r="T349" s="1">
        <f t="shared" si="166"/>
        <v>29.558568296719425</v>
      </c>
      <c r="U349" s="2">
        <f t="shared" si="153"/>
        <v>0.12480142857250297</v>
      </c>
      <c r="V349" s="16">
        <f t="shared" si="154"/>
        <v>2.5899794892087578E-13</v>
      </c>
      <c r="W349" s="1">
        <f t="shared" si="155"/>
        <v>6.8640785714876632E-16</v>
      </c>
      <c r="X349">
        <f t="shared" si="156"/>
        <v>1.7400738759991146E-15</v>
      </c>
      <c r="Y349">
        <f t="shared" si="157"/>
        <v>1.6060154646238436E-15</v>
      </c>
      <c r="Z349">
        <f t="shared" si="158"/>
        <v>2.2735235128647732E-14</v>
      </c>
      <c r="AA349">
        <f t="shared" si="167"/>
        <v>2.6000558986315731E-13</v>
      </c>
      <c r="AB349" s="1">
        <f t="shared" si="179"/>
        <v>6.8114931483419415E-11</v>
      </c>
      <c r="AC349" s="1">
        <f>SUM($AB$3:AB349)</f>
        <v>3.1264229223143441E-9</v>
      </c>
      <c r="AD349" s="1">
        <f t="shared" si="168"/>
        <v>5.2107048705239066E-9</v>
      </c>
      <c r="AE349" s="2">
        <f t="shared" si="169"/>
        <v>-7.1689647582793006</v>
      </c>
      <c r="AF349" s="1">
        <f t="shared" si="159"/>
        <v>1.5600850382348577E-3</v>
      </c>
      <c r="AG349" s="19">
        <f t="shared" si="160"/>
        <v>4.7796091309602641E-6</v>
      </c>
      <c r="AH349" s="19">
        <f t="shared" si="170"/>
        <v>261.74895101213707</v>
      </c>
      <c r="AI349" s="19">
        <f t="shared" si="171"/>
        <v>0.99999738251734105</v>
      </c>
      <c r="AJ349" s="19">
        <f t="shared" si="161"/>
        <v>5.3690942580433484E-4</v>
      </c>
      <c r="AK349" s="19">
        <f t="shared" si="162"/>
        <v>1.6057572729368585E-5</v>
      </c>
      <c r="AL349" s="19">
        <f t="shared" si="172"/>
        <v>54364.171043668488</v>
      </c>
      <c r="AM349" s="19">
        <f t="shared" si="173"/>
        <v>5.4364171043668488E-2</v>
      </c>
      <c r="AO349" t="str">
        <f t="shared" si="174"/>
        <v>0.0559912235895201-236.624640421286i</v>
      </c>
      <c r="AP349">
        <f t="shared" si="175"/>
        <v>-89.986442406268992</v>
      </c>
      <c r="AQ349" t="str">
        <f t="shared" si="176"/>
        <v>34.1751868644661+4.17230808556084i</v>
      </c>
      <c r="AR349">
        <f t="shared" si="177"/>
        <v>6.9605602925213317</v>
      </c>
      <c r="AS349">
        <f t="shared" si="178"/>
        <v>83.052997301209672</v>
      </c>
    </row>
    <row r="350" spans="13:45" x14ac:dyDescent="0.25">
      <c r="M350">
        <v>347</v>
      </c>
      <c r="N350" s="1">
        <f t="shared" si="163"/>
        <v>1761976.0464116256</v>
      </c>
      <c r="O350" s="2">
        <f t="shared" si="151"/>
        <v>227.01783631349932</v>
      </c>
      <c r="P350" s="2">
        <f t="shared" si="150"/>
        <v>47.121199602736503</v>
      </c>
      <c r="Q350" s="1">
        <f t="shared" si="152"/>
        <v>34.450265695737436</v>
      </c>
      <c r="R350">
        <f t="shared" si="164"/>
        <v>30.743851514566746</v>
      </c>
      <c r="S350" s="1">
        <f t="shared" si="165"/>
        <v>29.911200328349036</v>
      </c>
      <c r="T350" s="1">
        <f t="shared" si="166"/>
        <v>29.51667683001358</v>
      </c>
      <c r="U350" s="2">
        <f t="shared" si="153"/>
        <v>0.1198088157186004</v>
      </c>
      <c r="V350" s="16">
        <f t="shared" si="154"/>
        <v>2.5775182647675522E-13</v>
      </c>
      <c r="W350" s="1">
        <f t="shared" si="155"/>
        <v>6.5894848645230226E-16</v>
      </c>
      <c r="X350">
        <f t="shared" si="156"/>
        <v>1.670463172825102E-15</v>
      </c>
      <c r="Y350">
        <f t="shared" si="157"/>
        <v>1.5417676948349814E-15</v>
      </c>
      <c r="Z350">
        <f t="shared" si="158"/>
        <v>2.1825724488921026E-14</v>
      </c>
      <c r="AA350">
        <f t="shared" si="167"/>
        <v>2.5868507496474169E-13</v>
      </c>
      <c r="AB350" s="1">
        <f t="shared" si="179"/>
        <v>6.91880374170737E-11</v>
      </c>
      <c r="AC350" s="1">
        <f>SUM($AB$3:AB350)</f>
        <v>3.1956109597314178E-9</v>
      </c>
      <c r="AD350" s="1">
        <f t="shared" si="168"/>
        <v>5.3260182662190299E-9</v>
      </c>
      <c r="AE350" s="2">
        <f t="shared" si="169"/>
        <v>-7.2640265157053907</v>
      </c>
      <c r="AF350" s="1">
        <f t="shared" si="159"/>
        <v>1.5946098689059774E-3</v>
      </c>
      <c r="AG350" s="19">
        <f t="shared" si="160"/>
        <v>4.9818699028872594E-6</v>
      </c>
      <c r="AH350" s="19">
        <f t="shared" si="170"/>
        <v>261.85061072443858</v>
      </c>
      <c r="AI350" s="19">
        <f t="shared" si="171"/>
        <v>0.99999738150074935</v>
      </c>
      <c r="AJ350" s="19">
        <f t="shared" si="161"/>
        <v>5.5963005251368609E-4</v>
      </c>
      <c r="AK350" s="19">
        <f t="shared" si="162"/>
        <v>1.6726715843172603E-5</v>
      </c>
      <c r="AL350" s="19">
        <f t="shared" si="172"/>
        <v>51906.168500246647</v>
      </c>
      <c r="AM350" s="19">
        <f t="shared" si="173"/>
        <v>5.1906168500246645E-2</v>
      </c>
      <c r="AO350" t="str">
        <f t="shared" si="174"/>
        <v>0.0515370980044626-227.017830463579i</v>
      </c>
      <c r="AP350">
        <f t="shared" si="175"/>
        <v>-89.98699283599332</v>
      </c>
      <c r="AQ350" t="str">
        <f t="shared" si="176"/>
        <v>34.2163367010676+4.00788089469708i</v>
      </c>
      <c r="AR350">
        <f t="shared" si="177"/>
        <v>6.680814706076613</v>
      </c>
      <c r="AS350">
        <f t="shared" si="178"/>
        <v>83.332192457930063</v>
      </c>
    </row>
    <row r="351" spans="13:45" x14ac:dyDescent="0.25">
      <c r="M351">
        <v>348</v>
      </c>
      <c r="N351" s="1">
        <f t="shared" si="163"/>
        <v>1836538.3433483429</v>
      </c>
      <c r="O351" s="2">
        <f t="shared" si="151"/>
        <v>217.80105597102207</v>
      </c>
      <c r="P351" s="2">
        <f t="shared" si="150"/>
        <v>46.761199620541696</v>
      </c>
      <c r="Q351" s="1">
        <f t="shared" si="152"/>
        <v>34.469934825112276</v>
      </c>
      <c r="R351">
        <f t="shared" si="164"/>
        <v>30.748809245112326</v>
      </c>
      <c r="S351" s="1">
        <f t="shared" si="165"/>
        <v>29.760013945593951</v>
      </c>
      <c r="T351" s="1">
        <f t="shared" si="166"/>
        <v>29.47266260770067</v>
      </c>
      <c r="U351" s="2">
        <f t="shared" si="153"/>
        <v>0.11501033615915934</v>
      </c>
      <c r="V351" s="16">
        <f t="shared" si="154"/>
        <v>2.5644901796804409E-13</v>
      </c>
      <c r="W351" s="1">
        <f t="shared" si="155"/>
        <v>6.3255684887537637E-16</v>
      </c>
      <c r="X351">
        <f t="shared" si="156"/>
        <v>1.6035592197101071E-15</v>
      </c>
      <c r="Y351">
        <f t="shared" si="157"/>
        <v>1.4800181422273626E-15</v>
      </c>
      <c r="Z351">
        <f t="shared" si="158"/>
        <v>2.0951579358598868E-14</v>
      </c>
      <c r="AA351">
        <f t="shared" si="167"/>
        <v>2.5731348483597465E-13</v>
      </c>
      <c r="AB351" s="1">
        <f t="shared" si="179"/>
        <v>7.0262271459291335E-11</v>
      </c>
      <c r="AC351" s="1">
        <f>SUM($AB$3:AB351)</f>
        <v>3.2658732311907093E-9</v>
      </c>
      <c r="AD351" s="1">
        <f t="shared" si="168"/>
        <v>5.4431220519845158E-9</v>
      </c>
      <c r="AE351" s="2">
        <f t="shared" si="169"/>
        <v>-7.3584807267994155</v>
      </c>
      <c r="AF351" s="1">
        <f t="shared" si="159"/>
        <v>1.629670742364164E-3</v>
      </c>
      <c r="AG351" s="19">
        <f t="shared" si="160"/>
        <v>5.1926898307493065E-6</v>
      </c>
      <c r="AH351" s="19">
        <f t="shared" si="170"/>
        <v>261.93702686701164</v>
      </c>
      <c r="AI351" s="19">
        <f t="shared" si="171"/>
        <v>0.99999738063659238</v>
      </c>
      <c r="AJ351" s="19">
        <f t="shared" si="161"/>
        <v>5.8331215773989558E-4</v>
      </c>
      <c r="AK351" s="19">
        <f t="shared" si="162"/>
        <v>1.7424590545138325E-5</v>
      </c>
      <c r="AL351" s="19">
        <f t="shared" si="172"/>
        <v>49547.186302882801</v>
      </c>
      <c r="AM351" s="19">
        <f t="shared" si="173"/>
        <v>4.9547186302882802E-2</v>
      </c>
      <c r="AO351" t="str">
        <f t="shared" si="174"/>
        <v>0.0474372999820921-217.801050805075i</v>
      </c>
      <c r="AP351">
        <f t="shared" si="175"/>
        <v>-89.987520918620703</v>
      </c>
      <c r="AQ351" t="str">
        <f t="shared" si="176"/>
        <v>34.2543033920438+3.849559192077i</v>
      </c>
      <c r="AR351">
        <f t="shared" si="177"/>
        <v>6.4120971373897753</v>
      </c>
      <c r="AS351">
        <f t="shared" si="178"/>
        <v>83.600381943989518</v>
      </c>
    </row>
    <row r="352" spans="13:45" x14ac:dyDescent="0.25">
      <c r="M352">
        <v>349</v>
      </c>
      <c r="N352" s="1">
        <f t="shared" si="163"/>
        <v>1914255.9250210824</v>
      </c>
      <c r="O352" s="2">
        <f t="shared" si="151"/>
        <v>208.95847103770402</v>
      </c>
      <c r="P352" s="2">
        <f t="shared" si="150"/>
        <v>46.401199636930464</v>
      </c>
      <c r="Q352" s="1">
        <f t="shared" si="152"/>
        <v>34.488069108851356</v>
      </c>
      <c r="R352">
        <f t="shared" si="164"/>
        <v>30.753377602137419</v>
      </c>
      <c r="S352" s="1">
        <f t="shared" si="165"/>
        <v>29.602286340524191</v>
      </c>
      <c r="T352" s="1">
        <f t="shared" si="166"/>
        <v>29.426505104102574</v>
      </c>
      <c r="U352" s="2">
        <f t="shared" si="153"/>
        <v>0.11039908779286205</v>
      </c>
      <c r="V352" s="16">
        <f t="shared" si="154"/>
        <v>2.5508984221293392E-13</v>
      </c>
      <c r="W352" s="1">
        <f t="shared" si="155"/>
        <v>6.0719498286074126E-16</v>
      </c>
      <c r="X352">
        <f t="shared" si="156"/>
        <v>1.5392657824496829E-15</v>
      </c>
      <c r="Y352">
        <f t="shared" si="157"/>
        <v>1.4206779866521998E-15</v>
      </c>
      <c r="Z352">
        <f t="shared" si="158"/>
        <v>2.0111542373097081E-14</v>
      </c>
      <c r="AA352">
        <f t="shared" si="167"/>
        <v>2.5589071512597406E-13</v>
      </c>
      <c r="AB352" s="1">
        <f t="shared" si="179"/>
        <v>7.1336889211439414E-11</v>
      </c>
      <c r="AC352" s="1">
        <f>SUM($AB$3:AB352)</f>
        <v>3.3372101204021488E-9</v>
      </c>
      <c r="AD352" s="1">
        <f t="shared" si="168"/>
        <v>5.5620168673369149E-9</v>
      </c>
      <c r="AE352" s="2">
        <f t="shared" si="169"/>
        <v>-7.4523230156881652</v>
      </c>
      <c r="AF352" s="1">
        <f t="shared" si="159"/>
        <v>1.6652678500806723E-3</v>
      </c>
      <c r="AG352" s="19">
        <f t="shared" si="160"/>
        <v>5.4124311160233627E-6</v>
      </c>
      <c r="AH352" s="19">
        <f t="shared" si="170"/>
        <v>262.00906440808257</v>
      </c>
      <c r="AI352" s="19">
        <f t="shared" si="171"/>
        <v>0.99999737991622084</v>
      </c>
      <c r="AJ352" s="19">
        <f t="shared" si="161"/>
        <v>6.0799642878220134E-4</v>
      </c>
      <c r="AK352" s="19">
        <f t="shared" si="162"/>
        <v>1.8152396510667912E-5</v>
      </c>
      <c r="AL352" s="19">
        <f t="shared" si="172"/>
        <v>47283.739879457869</v>
      </c>
      <c r="AM352" s="19">
        <f t="shared" si="173"/>
        <v>4.7283739879457873E-2</v>
      </c>
      <c r="AO352" t="str">
        <f t="shared" si="174"/>
        <v>0.043663642618415-208.95846647576i</v>
      </c>
      <c r="AP352">
        <f t="shared" si="175"/>
        <v>-89.988027561428922</v>
      </c>
      <c r="AQ352" t="str">
        <f t="shared" si="176"/>
        <v>34.2893266196639+3.6971598324816i</v>
      </c>
      <c r="AR352">
        <f t="shared" si="177"/>
        <v>6.1539977114047506</v>
      </c>
      <c r="AS352">
        <f t="shared" si="178"/>
        <v>83.857974727166322</v>
      </c>
    </row>
    <row r="353" spans="13:45" x14ac:dyDescent="0.25">
      <c r="M353">
        <v>350</v>
      </c>
      <c r="N353" s="1">
        <f t="shared" si="163"/>
        <v>1995262.3149688765</v>
      </c>
      <c r="O353" s="2">
        <f t="shared" si="151"/>
        <v>200.47488942234813</v>
      </c>
      <c r="P353" s="2">
        <f t="shared" si="150"/>
        <v>46.041199652015521</v>
      </c>
      <c r="Q353" s="1">
        <f t="shared" si="152"/>
        <v>34.504786152322119</v>
      </c>
      <c r="R353">
        <f t="shared" si="164"/>
        <v>30.757586803132323</v>
      </c>
      <c r="S353" s="1">
        <f t="shared" si="165"/>
        <v>29.438048935557404</v>
      </c>
      <c r="T353" s="1">
        <f t="shared" si="166"/>
        <v>29.378180458010256</v>
      </c>
      <c r="U353" s="2">
        <f t="shared" si="153"/>
        <v>0.10596833819437627</v>
      </c>
      <c r="V353" s="16">
        <f t="shared" si="154"/>
        <v>2.536745699857652E-13</v>
      </c>
      <c r="W353" s="1">
        <f t="shared" si="155"/>
        <v>5.8282586006906951E-16</v>
      </c>
      <c r="X353">
        <f t="shared" si="156"/>
        <v>1.4774889925875409E-15</v>
      </c>
      <c r="Y353">
        <f t="shared" si="157"/>
        <v>1.3636605914473837E-15</v>
      </c>
      <c r="Z353">
        <f t="shared" si="158"/>
        <v>1.9304387077921799E-14</v>
      </c>
      <c r="AA353">
        <f t="shared" si="167"/>
        <v>2.5441664459667764E-13</v>
      </c>
      <c r="AB353" s="1">
        <f t="shared" si="179"/>
        <v>7.2411102465870875E-11</v>
      </c>
      <c r="AC353" s="1">
        <f>SUM($AB$3:AB353)</f>
        <v>3.4096212228680198E-9</v>
      </c>
      <c r="AD353" s="1">
        <f t="shared" si="168"/>
        <v>5.6827020381133663E-9</v>
      </c>
      <c r="AE353" s="2">
        <f t="shared" si="169"/>
        <v>-7.5455488522023071</v>
      </c>
      <c r="AF353" s="1">
        <f t="shared" si="159"/>
        <v>1.7014009902111419E-3</v>
      </c>
      <c r="AG353" s="19">
        <f t="shared" si="160"/>
        <v>5.6414712876217991E-6</v>
      </c>
      <c r="AH353" s="19">
        <f t="shared" si="170"/>
        <v>262.06751286728593</v>
      </c>
      <c r="AI353" s="19">
        <f t="shared" si="171"/>
        <v>0.99999737933173927</v>
      </c>
      <c r="AJ353" s="19">
        <f t="shared" si="161"/>
        <v>6.3372527472175242E-4</v>
      </c>
      <c r="AK353" s="19">
        <f t="shared" si="162"/>
        <v>1.8911384760570083E-5</v>
      </c>
      <c r="AL353" s="19">
        <f t="shared" si="172"/>
        <v>45112.432948683614</v>
      </c>
      <c r="AM353" s="19">
        <f t="shared" si="173"/>
        <v>4.5112432948683612E-2</v>
      </c>
      <c r="AO353" t="str">
        <f t="shared" si="174"/>
        <v>0.0401901812889027-200.474885393787i</v>
      </c>
      <c r="AP353">
        <f t="shared" si="175"/>
        <v>-89.988513634860809</v>
      </c>
      <c r="AQ353" t="str">
        <f t="shared" si="176"/>
        <v>34.3216290105749+3.55049989127495i</v>
      </c>
      <c r="AR353">
        <f t="shared" si="177"/>
        <v>5.9061188906970292</v>
      </c>
      <c r="AS353">
        <f t="shared" si="178"/>
        <v>84.105367474442161</v>
      </c>
    </row>
    <row r="354" spans="13:45" x14ac:dyDescent="0.25">
      <c r="M354">
        <v>351</v>
      </c>
      <c r="N354" s="1">
        <f t="shared" si="163"/>
        <v>2079696.6871036927</v>
      </c>
      <c r="O354" s="2">
        <f t="shared" si="151"/>
        <v>192.33573582235036</v>
      </c>
      <c r="P354" s="2">
        <f t="shared" si="150"/>
        <v>45.68119966590055</v>
      </c>
      <c r="Q354" s="1">
        <f t="shared" si="152"/>
        <v>34.520194877110143</v>
      </c>
      <c r="R354">
        <f t="shared" si="164"/>
        <v>30.761464775518533</v>
      </c>
      <c r="S354" s="1">
        <f t="shared" si="165"/>
        <v>29.267328660743267</v>
      </c>
      <c r="T354" s="1">
        <f t="shared" si="166"/>
        <v>29.327661691011055</v>
      </c>
      <c r="U354" s="2">
        <f t="shared" si="153"/>
        <v>0.10171152992089919</v>
      </c>
      <c r="V354" s="16">
        <f t="shared" si="154"/>
        <v>2.5220343334909029E-13</v>
      </c>
      <c r="W354" s="1">
        <f t="shared" si="155"/>
        <v>5.5941341456494551E-16</v>
      </c>
      <c r="X354">
        <f t="shared" si="156"/>
        <v>1.4181374214033118E-15</v>
      </c>
      <c r="Y354">
        <f t="shared" si="157"/>
        <v>1.308881571725095E-15</v>
      </c>
      <c r="Z354">
        <f t="shared" si="158"/>
        <v>1.8528918895369298E-14</v>
      </c>
      <c r="AA354">
        <f t="shared" si="167"/>
        <v>2.5289114230550536E-13</v>
      </c>
      <c r="AB354" s="1">
        <f t="shared" si="179"/>
        <v>7.3484079316506971E-11</v>
      </c>
      <c r="AC354" s="1">
        <f>SUM($AB$3:AB354)</f>
        <v>3.4831053021845266E-9</v>
      </c>
      <c r="AD354" s="1">
        <f t="shared" si="168"/>
        <v>5.8051755036408779E-9</v>
      </c>
      <c r="AE354" s="2">
        <f t="shared" si="169"/>
        <v>-7.638153539816761</v>
      </c>
      <c r="AF354" s="1">
        <f t="shared" si="159"/>
        <v>1.7380695457900788E-3</v>
      </c>
      <c r="AG354" s="19">
        <f t="shared" si="160"/>
        <v>5.880203850510075E-6</v>
      </c>
      <c r="AH354" s="19">
        <f t="shared" si="170"/>
        <v>262.11309093159468</v>
      </c>
      <c r="AI354" s="19">
        <f t="shared" si="171"/>
        <v>0.99999737887596096</v>
      </c>
      <c r="AJ354" s="19">
        <f t="shared" si="161"/>
        <v>6.6054289928299959E-4</v>
      </c>
      <c r="AK354" s="19">
        <f t="shared" si="162"/>
        <v>1.9702859819241534E-5</v>
      </c>
      <c r="AL354" s="19">
        <f t="shared" si="172"/>
        <v>43029.959756228061</v>
      </c>
      <c r="AM354" s="19">
        <f t="shared" si="173"/>
        <v>4.3029959756228059E-2</v>
      </c>
      <c r="AO354" t="str">
        <f t="shared" si="174"/>
        <v>0.0369930352743249-192.335732264809i</v>
      </c>
      <c r="AP354">
        <f t="shared" si="175"/>
        <v>-89.988979974019898</v>
      </c>
      <c r="AQ354" t="str">
        <f t="shared" si="176"/>
        <v>34.3514171976412+3.4093974346301i</v>
      </c>
      <c r="AR354">
        <f t="shared" si="177"/>
        <v>5.6680754551031987</v>
      </c>
      <c r="AS354">
        <f t="shared" si="178"/>
        <v>84.342944570876909</v>
      </c>
    </row>
    <row r="355" spans="13:45" x14ac:dyDescent="0.25">
      <c r="M355">
        <v>352</v>
      </c>
      <c r="N355" s="1">
        <f t="shared" si="163"/>
        <v>2167704.1048196922</v>
      </c>
      <c r="O355" s="2">
        <f t="shared" si="151"/>
        <v>184.52702668255827</v>
      </c>
      <c r="P355" s="2">
        <f t="shared" si="150"/>
        <v>45.321199678680991</v>
      </c>
      <c r="Q355" s="1">
        <f t="shared" si="152"/>
        <v>34.534396112334392</v>
      </c>
      <c r="R355">
        <f t="shared" si="164"/>
        <v>30.765037321872182</v>
      </c>
      <c r="S355" s="1">
        <f t="shared" si="165"/>
        <v>29.090149016576817</v>
      </c>
      <c r="T355" s="1">
        <f t="shared" si="166"/>
        <v>29.274918919208123</v>
      </c>
      <c r="U355" s="2">
        <f t="shared" si="153"/>
        <v>9.7622284309772947E-2</v>
      </c>
      <c r="V355" s="16">
        <f t="shared" si="154"/>
        <v>2.5067663481218502E-13</v>
      </c>
      <c r="W355" s="1">
        <f t="shared" si="155"/>
        <v>5.3692256370375124E-16</v>
      </c>
      <c r="X355">
        <f t="shared" si="156"/>
        <v>1.3611221328617145E-15</v>
      </c>
      <c r="Y355">
        <f t="shared" si="157"/>
        <v>1.2562588432416738E-15</v>
      </c>
      <c r="Z355">
        <f t="shared" si="158"/>
        <v>1.7783975816342479E-14</v>
      </c>
      <c r="AA355">
        <f t="shared" si="167"/>
        <v>2.5131407473951595E-13</v>
      </c>
      <c r="AB355" s="1">
        <f t="shared" si="179"/>
        <v>7.4554944437288606E-11</v>
      </c>
      <c r="AC355" s="1">
        <f>SUM($AB$3:AB355)</f>
        <v>3.5576602466218154E-9</v>
      </c>
      <c r="AD355" s="1">
        <f t="shared" si="168"/>
        <v>5.9294337443696924E-9</v>
      </c>
      <c r="AE355" s="2">
        <f t="shared" si="169"/>
        <v>-7.730132206091417</v>
      </c>
      <c r="AF355" s="1">
        <f t="shared" si="159"/>
        <v>1.775272463064286E-3</v>
      </c>
      <c r="AG355" s="19">
        <f t="shared" si="160"/>
        <v>6.1290389617722724E-6</v>
      </c>
      <c r="AH355" s="19">
        <f t="shared" si="170"/>
        <v>262.1464508152518</v>
      </c>
      <c r="AI355" s="19">
        <f t="shared" si="171"/>
        <v>0.99999737854236392</v>
      </c>
      <c r="AJ355" s="19">
        <f t="shared" si="161"/>
        <v>6.884953767783788E-4</v>
      </c>
      <c r="AK355" s="19">
        <f t="shared" si="162"/>
        <v>2.0528181963792098E-5</v>
      </c>
      <c r="AL355" s="19">
        <f t="shared" si="172"/>
        <v>41033.106566395596</v>
      </c>
      <c r="AM355" s="19">
        <f t="shared" si="173"/>
        <v>4.1033106566395597E-2</v>
      </c>
      <c r="AO355" t="str">
        <f t="shared" si="174"/>
        <v>0.0340502235763057-184.527023540965i</v>
      </c>
      <c r="AP355">
        <f t="shared" si="175"/>
        <v>-89.989427380104999</v>
      </c>
      <c r="AQ355" t="str">
        <f t="shared" si="176"/>
        <v>34.3788828397334+3.27367217899113i</v>
      </c>
      <c r="AR355">
        <f t="shared" si="177"/>
        <v>5.4394944301101171</v>
      </c>
      <c r="AS355">
        <f t="shared" si="178"/>
        <v>84.571078189784885</v>
      </c>
    </row>
    <row r="356" spans="13:45" x14ac:dyDescent="0.25">
      <c r="M356">
        <v>353</v>
      </c>
      <c r="N356" s="1">
        <f t="shared" si="163"/>
        <v>2259435.7702209754</v>
      </c>
      <c r="O356" s="2">
        <f t="shared" si="151"/>
        <v>177.03534617077287</v>
      </c>
      <c r="P356" s="2">
        <f t="shared" si="150"/>
        <v>44.961199690444786</v>
      </c>
      <c r="Q356" s="1">
        <f t="shared" si="152"/>
        <v>34.547483153441583</v>
      </c>
      <c r="R356">
        <f t="shared" si="164"/>
        <v>30.768328274501549</v>
      </c>
      <c r="S356" s="1">
        <f t="shared" si="165"/>
        <v>28.906531115653813</v>
      </c>
      <c r="T356" s="1">
        <f t="shared" si="166"/>
        <v>29.219919558961443</v>
      </c>
      <c r="U356" s="2">
        <f t="shared" si="153"/>
        <v>9.3694403955924932E-2</v>
      </c>
      <c r="V356" s="16">
        <f t="shared" si="154"/>
        <v>2.4909435630723727E-13</v>
      </c>
      <c r="W356" s="1">
        <f t="shared" si="155"/>
        <v>5.1531922175758713E-16</v>
      </c>
      <c r="X356">
        <f t="shared" si="156"/>
        <v>1.3063567181548595E-15</v>
      </c>
      <c r="Y356">
        <f t="shared" si="157"/>
        <v>1.2057126542787219E-15</v>
      </c>
      <c r="Z356">
        <f t="shared" si="158"/>
        <v>1.7068428851669303E-14</v>
      </c>
      <c r="AA356">
        <f t="shared" si="167"/>
        <v>2.496853128887669E-13</v>
      </c>
      <c r="AB356" s="1">
        <f t="shared" si="179"/>
        <v>7.5622779538870921E-11</v>
      </c>
      <c r="AC356" s="1">
        <f>SUM($AB$3:AB356)</f>
        <v>3.6332830261606864E-9</v>
      </c>
      <c r="AD356" s="1">
        <f t="shared" si="168"/>
        <v>6.0554717102678112E-9</v>
      </c>
      <c r="AE356" s="2">
        <f t="shared" si="169"/>
        <v>-7.8214797954959181</v>
      </c>
      <c r="AF356" s="1">
        <f t="shared" si="159"/>
        <v>1.8130082300541826E-3</v>
      </c>
      <c r="AG356" s="19">
        <f t="shared" si="160"/>
        <v>6.3884041352858685E-6</v>
      </c>
      <c r="AH356" s="19">
        <f t="shared" si="170"/>
        <v>262.1681823652093</v>
      </c>
      <c r="AI356" s="19">
        <f t="shared" si="171"/>
        <v>0.99999737832504965</v>
      </c>
      <c r="AJ356" s="19">
        <f t="shared" si="161"/>
        <v>7.1763073126679172E-4</v>
      </c>
      <c r="AK356" s="19">
        <f t="shared" si="162"/>
        <v>2.1388769568081941E-5</v>
      </c>
      <c r="AL356" s="19">
        <f t="shared" si="172"/>
        <v>39118.752504508368</v>
      </c>
      <c r="AM356" s="19">
        <f t="shared" si="173"/>
        <v>3.9118752504508365E-2</v>
      </c>
      <c r="AO356" t="str">
        <f t="shared" si="174"/>
        <v>0.0313415137938054-177.035343396495i</v>
      </c>
      <c r="AP356">
        <f t="shared" si="175"/>
        <v>-89.989856621786785</v>
      </c>
      <c r="AQ356" t="str">
        <f t="shared" si="176"/>
        <v>34.4042035968903+3.14314605149855i</v>
      </c>
      <c r="AR356">
        <f t="shared" si="177"/>
        <v>5.2200149714284567</v>
      </c>
      <c r="AS356">
        <f t="shared" si="178"/>
        <v>84.79012840678476</v>
      </c>
    </row>
    <row r="357" spans="13:45" x14ac:dyDescent="0.25">
      <c r="M357">
        <v>354</v>
      </c>
      <c r="N357" s="1">
        <f t="shared" si="163"/>
        <v>2355049.2838960076</v>
      </c>
      <c r="O357" s="2">
        <f t="shared" si="151"/>
        <v>169.84782312861606</v>
      </c>
      <c r="P357" s="2">
        <f t="shared" si="150"/>
        <v>44.601199701272741</v>
      </c>
      <c r="Q357" s="1">
        <f t="shared" si="152"/>
        <v>34.559542288997726</v>
      </c>
      <c r="R357">
        <f t="shared" si="164"/>
        <v>30.771359639864585</v>
      </c>
      <c r="S357" s="1">
        <f t="shared" si="165"/>
        <v>28.716494702210014</v>
      </c>
      <c r="T357" s="1">
        <f t="shared" si="166"/>
        <v>29.162628527285452</v>
      </c>
      <c r="U357" s="2">
        <f t="shared" si="153"/>
        <v>8.9921874039495822E-2</v>
      </c>
      <c r="V357" s="16">
        <f t="shared" si="154"/>
        <v>2.4745676797495604E-13</v>
      </c>
      <c r="W357" s="1">
        <f t="shared" si="155"/>
        <v>4.94570307217227E-16</v>
      </c>
      <c r="X357">
        <f t="shared" si="156"/>
        <v>1.2537573142130223E-15</v>
      </c>
      <c r="Y357">
        <f t="shared" si="157"/>
        <v>1.157165602727774E-15</v>
      </c>
      <c r="Z357">
        <f t="shared" si="158"/>
        <v>1.6381182273958487E-14</v>
      </c>
      <c r="AA357">
        <f t="shared" si="167"/>
        <v>2.480047392465066E-13</v>
      </c>
      <c r="AB357" s="1">
        <f t="shared" si="179"/>
        <v>7.6686624014087311E-11</v>
      </c>
      <c r="AC357" s="1">
        <f>SUM($AB$3:AB357)</f>
        <v>3.7099696501747738E-9</v>
      </c>
      <c r="AD357" s="1">
        <f t="shared" si="168"/>
        <v>6.1832827502912898E-9</v>
      </c>
      <c r="AE357" s="2">
        <f t="shared" si="169"/>
        <v>-7.9121910645093436</v>
      </c>
      <c r="AF357" s="1">
        <f t="shared" si="159"/>
        <v>1.8512748554372121E-3</v>
      </c>
      <c r="AG357" s="19">
        <f t="shared" si="160"/>
        <v>6.6587449762167159E-6</v>
      </c>
      <c r="AH357" s="19">
        <f t="shared" si="170"/>
        <v>262.17881691596989</v>
      </c>
      <c r="AI357" s="19">
        <f t="shared" si="171"/>
        <v>0.9999973782187046</v>
      </c>
      <c r="AJ357" s="19">
        <f t="shared" si="161"/>
        <v>7.4799901906186066E-4</v>
      </c>
      <c r="AK357" s="19">
        <f t="shared" si="162"/>
        <v>2.2286101545791347E-5</v>
      </c>
      <c r="AL357" s="19">
        <f t="shared" si="172"/>
        <v>37283.86983577301</v>
      </c>
      <c r="AM357" s="19">
        <f t="shared" si="173"/>
        <v>3.7283869835773011E-2</v>
      </c>
      <c r="AO357" t="str">
        <f t="shared" si="174"/>
        <v>0.0288482830215297-169.847820678707i</v>
      </c>
      <c r="AP357">
        <f t="shared" si="175"/>
        <v>-89.990268436528467</v>
      </c>
      <c r="AQ357" t="str">
        <f t="shared" si="176"/>
        <v>34.4275440592753+3.01764366214435i</v>
      </c>
      <c r="AR357">
        <f t="shared" si="177"/>
        <v>5.0092882123818878</v>
      </c>
      <c r="AS357">
        <f t="shared" si="178"/>
        <v>85.000443351089643</v>
      </c>
    </row>
    <row r="358" spans="13:45" x14ac:dyDescent="0.25">
      <c r="M358">
        <v>355</v>
      </c>
      <c r="N358" s="1">
        <f t="shared" si="163"/>
        <v>2454708.9156850288</v>
      </c>
      <c r="O358" s="2">
        <f t="shared" si="151"/>
        <v>162.95210895817948</v>
      </c>
      <c r="P358" s="2">
        <f t="shared" si="150"/>
        <v>44.241199711239332</v>
      </c>
      <c r="Q358" s="1">
        <f t="shared" si="152"/>
        <v>34.570653296232571</v>
      </c>
      <c r="R358">
        <f t="shared" si="164"/>
        <v>30.774151733323126</v>
      </c>
      <c r="S358" s="1">
        <f t="shared" si="165"/>
        <v>28.520059148561774</v>
      </c>
      <c r="T358" s="1">
        <f t="shared" si="166"/>
        <v>29.103008437528786</v>
      </c>
      <c r="U358" s="2">
        <f t="shared" si="153"/>
        <v>8.6298862656923686E-2</v>
      </c>
      <c r="V358" s="16">
        <f t="shared" si="154"/>
        <v>2.4576403675113352E-13</v>
      </c>
      <c r="W358" s="1">
        <f t="shared" si="155"/>
        <v>4.7464374461308027E-16</v>
      </c>
      <c r="X358">
        <f t="shared" si="156"/>
        <v>1.2032426083208639E-15</v>
      </c>
      <c r="Y358">
        <f t="shared" si="157"/>
        <v>1.1105426403508749E-15</v>
      </c>
      <c r="Z358">
        <f t="shared" si="158"/>
        <v>1.5721173677913515E-14</v>
      </c>
      <c r="AA358">
        <f t="shared" si="167"/>
        <v>2.4627225472317914E-13</v>
      </c>
      <c r="AB358" s="1">
        <f t="shared" si="179"/>
        <v>7.7745475782630314E-11</v>
      </c>
      <c r="AC358" s="1">
        <f>SUM($AB$3:AB358)</f>
        <v>3.787715125957404E-9</v>
      </c>
      <c r="AD358" s="1">
        <f t="shared" si="168"/>
        <v>6.3128585432623405E-9</v>
      </c>
      <c r="AE358" s="2">
        <f t="shared" si="169"/>
        <v>-8.0022605788922849</v>
      </c>
      <c r="AF358" s="1">
        <f t="shared" si="159"/>
        <v>1.8900698478527447E-3</v>
      </c>
      <c r="AG358" s="19">
        <f t="shared" si="160"/>
        <v>6.9405259465957807E-6</v>
      </c>
      <c r="AH358" s="19">
        <f t="shared" si="170"/>
        <v>262.17883089954864</v>
      </c>
      <c r="AI358" s="19">
        <f t="shared" si="171"/>
        <v>0.99999737821856471</v>
      </c>
      <c r="AJ358" s="19">
        <f t="shared" si="161"/>
        <v>7.7965241473172795E-4</v>
      </c>
      <c r="AK358" s="19">
        <f t="shared" si="162"/>
        <v>2.3221719896806589E-5</v>
      </c>
      <c r="AL358" s="19">
        <f t="shared" si="172"/>
        <v>35525.523757735005</v>
      </c>
      <c r="AM358" s="19">
        <f t="shared" si="173"/>
        <v>3.5525523757735003E-2</v>
      </c>
      <c r="AO358" t="str">
        <f t="shared" si="174"/>
        <v>0.0265533898139185-162.952106794714i</v>
      </c>
      <c r="AP358">
        <f t="shared" si="175"/>
        <v>-89.990663531852618</v>
      </c>
      <c r="AQ358" t="str">
        <f t="shared" si="176"/>
        <v>34.4490566291586+2.89699269749513i</v>
      </c>
      <c r="AR358">
        <f t="shared" si="177"/>
        <v>4.8069770800154101</v>
      </c>
      <c r="AS358">
        <f t="shared" si="178"/>
        <v>85.202359388131967</v>
      </c>
    </row>
    <row r="359" spans="13:45" x14ac:dyDescent="0.25">
      <c r="M359">
        <v>356</v>
      </c>
      <c r="N359" s="1">
        <f t="shared" si="163"/>
        <v>2558585.8869056446</v>
      </c>
      <c r="O359" s="2">
        <f t="shared" si="151"/>
        <v>156.33635640644786</v>
      </c>
      <c r="P359" s="2">
        <f t="shared" si="150"/>
        <v>43.881199720413086</v>
      </c>
      <c r="Q359" s="1">
        <f t="shared" si="152"/>
        <v>34.580889906283559</v>
      </c>
      <c r="R359">
        <f t="shared" si="164"/>
        <v>30.776723304735782</v>
      </c>
      <c r="S359" s="1">
        <f t="shared" si="165"/>
        <v>28.317244427384992</v>
      </c>
      <c r="T359" s="1">
        <f t="shared" si="166"/>
        <v>29.041019790943157</v>
      </c>
      <c r="U359" s="2">
        <f t="shared" si="153"/>
        <v>8.2819720292945931E-2</v>
      </c>
      <c r="V359" s="16">
        <f t="shared" si="154"/>
        <v>2.4401633474500092E-13</v>
      </c>
      <c r="W359" s="1">
        <f t="shared" si="155"/>
        <v>4.5550846161120261E-16</v>
      </c>
      <c r="X359">
        <f t="shared" si="156"/>
        <v>1.1547338307556899E-15</v>
      </c>
      <c r="Y359">
        <f t="shared" si="157"/>
        <v>1.0657710659860016E-15</v>
      </c>
      <c r="Z359">
        <f t="shared" si="158"/>
        <v>1.508737388414656E-14</v>
      </c>
      <c r="AA359">
        <f t="shared" si="167"/>
        <v>2.4448778546023106E-13</v>
      </c>
      <c r="AB359" s="1">
        <f t="shared" si="179"/>
        <v>7.8798292345167423E-11</v>
      </c>
      <c r="AC359" s="1">
        <f>SUM($AB$3:AB359)</f>
        <v>3.8665134183025717E-9</v>
      </c>
      <c r="AD359" s="1">
        <f t="shared" si="168"/>
        <v>6.4441890305042864E-9</v>
      </c>
      <c r="AE359" s="2">
        <f t="shared" si="169"/>
        <v>-8.0916827130348796</v>
      </c>
      <c r="AF359" s="1">
        <f t="shared" si="159"/>
        <v>1.9293901957329832E-3</v>
      </c>
      <c r="AG359" s="19">
        <f t="shared" si="160"/>
        <v>7.2342311632932383E-6</v>
      </c>
      <c r="AH359" s="19">
        <f t="shared" si="170"/>
        <v>262.16864921781644</v>
      </c>
      <c r="AI359" s="19">
        <f t="shared" si="171"/>
        <v>0.99999737832038116</v>
      </c>
      <c r="AJ359" s="19">
        <f t="shared" si="161"/>
        <v>8.1264530073813922E-4</v>
      </c>
      <c r="AK359" s="19">
        <f t="shared" si="162"/>
        <v>2.4197232361369775E-5</v>
      </c>
      <c r="AL359" s="19">
        <f t="shared" si="172"/>
        <v>33840.871775432352</v>
      </c>
      <c r="AM359" s="19">
        <f t="shared" si="173"/>
        <v>3.3840871775432352E-2</v>
      </c>
      <c r="AO359" t="str">
        <f t="shared" si="174"/>
        <v>0.0244410563344439-156.336354495935i</v>
      </c>
      <c r="AP359">
        <f t="shared" si="175"/>
        <v>-89.991042586556972</v>
      </c>
      <c r="AQ359" t="str">
        <f t="shared" si="176"/>
        <v>34.468882355823+2.78102424493892i</v>
      </c>
      <c r="AR359">
        <f t="shared" si="177"/>
        <v>4.6127560851630234</v>
      </c>
      <c r="AS359">
        <f t="shared" si="178"/>
        <v>85.39620132828</v>
      </c>
    </row>
    <row r="360" spans="13:45" x14ac:dyDescent="0.25">
      <c r="M360">
        <v>357</v>
      </c>
      <c r="N360" s="1">
        <f t="shared" si="163"/>
        <v>2666858.6645214744</v>
      </c>
      <c r="O360" s="2">
        <f t="shared" si="151"/>
        <v>149.98919921105852</v>
      </c>
      <c r="P360" s="2">
        <f t="shared" si="150"/>
        <v>43.521199728857098</v>
      </c>
      <c r="Q360" s="1">
        <f t="shared" si="152"/>
        <v>34.590320240230625</v>
      </c>
      <c r="R360">
        <f t="shared" si="164"/>
        <v>30.779091655390577</v>
      </c>
      <c r="S360" s="1">
        <f t="shared" si="165"/>
        <v>28.108072058641529</v>
      </c>
      <c r="T360" s="1">
        <f t="shared" si="166"/>
        <v>28.976621164722349</v>
      </c>
      <c r="U360" s="2">
        <f t="shared" si="153"/>
        <v>7.9478978556405941E-2</v>
      </c>
      <c r="V360" s="16">
        <f t="shared" si="154"/>
        <v>2.4221384739911538E-13</v>
      </c>
      <c r="W360" s="1">
        <f t="shared" si="155"/>
        <v>4.3713438206023269E-16</v>
      </c>
      <c r="X360">
        <f t="shared" si="156"/>
        <v>1.108154737161132E-15</v>
      </c>
      <c r="Y360">
        <f t="shared" si="157"/>
        <v>1.0227805092787073E-15</v>
      </c>
      <c r="Z360">
        <f t="shared" si="158"/>
        <v>1.4478786708878777E-14</v>
      </c>
      <c r="AA360">
        <f t="shared" si="167"/>
        <v>2.426512895284152E-13</v>
      </c>
      <c r="AB360" s="1">
        <f t="shared" si="179"/>
        <v>7.9843992056669791E-11</v>
      </c>
      <c r="AC360" s="1">
        <f>SUM($AB$3:AB360)</f>
        <v>3.9463574103592411E-9</v>
      </c>
      <c r="AD360" s="1">
        <f t="shared" si="168"/>
        <v>6.5772623505987357E-9</v>
      </c>
      <c r="AE360" s="2">
        <f t="shared" si="169"/>
        <v>-8.1804516512898182</v>
      </c>
      <c r="AF360" s="1">
        <f t="shared" si="159"/>
        <v>1.9692323477692613E-3</v>
      </c>
      <c r="AG360" s="19">
        <f t="shared" si="160"/>
        <v>7.5403652297607269E-6</v>
      </c>
      <c r="AH360" s="19">
        <f t="shared" si="170"/>
        <v>262.14864838546578</v>
      </c>
      <c r="AI360" s="19">
        <f t="shared" si="171"/>
        <v>0.99999737852038839</v>
      </c>
      <c r="AJ360" s="19">
        <f t="shared" si="161"/>
        <v>8.4703436086882157E-4</v>
      </c>
      <c r="AK360" s="19">
        <f t="shared" si="162"/>
        <v>2.5214315186622928E-5</v>
      </c>
      <c r="AL360" s="19">
        <f t="shared" si="172"/>
        <v>32227.162721021203</v>
      </c>
      <c r="AM360" s="19">
        <f t="shared" si="173"/>
        <v>3.2227162721021205E-2</v>
      </c>
      <c r="AO360" t="str">
        <f t="shared" si="174"/>
        <v>0.0224967598799745-149.989197523923i</v>
      </c>
      <c r="AP360">
        <f t="shared" si="175"/>
        <v>-89.991406251880434</v>
      </c>
      <c r="AQ360" t="str">
        <f t="shared" si="176"/>
        <v>34.4871517238324+2.66957305557884i</v>
      </c>
      <c r="AR360">
        <f t="shared" si="177"/>
        <v>4.4263110911127521</v>
      </c>
      <c r="AS360">
        <f t="shared" si="178"/>
        <v>85.582282657006814</v>
      </c>
    </row>
    <row r="361" spans="13:45" x14ac:dyDescent="0.25">
      <c r="M361">
        <v>358</v>
      </c>
      <c r="N361" s="1">
        <f t="shared" si="163"/>
        <v>2779713.2677592835</v>
      </c>
      <c r="O361" s="2">
        <f t="shared" si="151"/>
        <v>143.89973257242147</v>
      </c>
      <c r="P361" s="2">
        <f t="shared" si="150"/>
        <v>43.161199736629314</v>
      </c>
      <c r="Q361" s="1">
        <f t="shared" si="152"/>
        <v>34.599007217104848</v>
      </c>
      <c r="R361">
        <f t="shared" si="164"/>
        <v>30.781272746769474</v>
      </c>
      <c r="S361" s="1">
        <f t="shared" si="165"/>
        <v>27.892566029784408</v>
      </c>
      <c r="T361" s="1">
        <f t="shared" si="166"/>
        <v>28.909769397054909</v>
      </c>
      <c r="U361" s="2">
        <f t="shared" si="153"/>
        <v>7.6271348289433313E-2</v>
      </c>
      <c r="V361" s="16">
        <f t="shared" si="154"/>
        <v>2.4035678141898386E-13</v>
      </c>
      <c r="W361" s="1">
        <f t="shared" si="155"/>
        <v>4.1949241559188322E-16</v>
      </c>
      <c r="X361">
        <f t="shared" si="156"/>
        <v>1.0634315821839389E-15</v>
      </c>
      <c r="Y361">
        <f t="shared" si="157"/>
        <v>9.8150290634998116E-16</v>
      </c>
      <c r="Z361">
        <f t="shared" si="158"/>
        <v>1.3894448619487249E-14</v>
      </c>
      <c r="AA361">
        <f t="shared" si="167"/>
        <v>2.4076276349366127E-13</v>
      </c>
      <c r="AB361" s="1">
        <f t="shared" si="179"/>
        <v>8.0881455628081473E-11</v>
      </c>
      <c r="AC361" s="1">
        <f>SUM($AB$3:AB361)</f>
        <v>4.0272388659873228E-9</v>
      </c>
      <c r="AD361" s="1">
        <f t="shared" si="168"/>
        <v>6.7120647766455381E-9</v>
      </c>
      <c r="AE361" s="2">
        <f t="shared" si="169"/>
        <v>-8.2685613912040026</v>
      </c>
      <c r="AF361" s="1">
        <f t="shared" si="159"/>
        <v>2.0095921941276742E-3</v>
      </c>
      <c r="AG361" s="19">
        <f t="shared" si="160"/>
        <v>7.8594541029708417E-6</v>
      </c>
      <c r="AH361" s="19">
        <f t="shared" si="170"/>
        <v>262.11915945268208</v>
      </c>
      <c r="AI361" s="19">
        <f t="shared" si="171"/>
        <v>0.99999737881527606</v>
      </c>
      <c r="AJ361" s="19">
        <f t="shared" si="161"/>
        <v>8.8287867762369481E-4</v>
      </c>
      <c r="AK361" s="19">
        <f t="shared" si="162"/>
        <v>2.6274716010359299E-5</v>
      </c>
      <c r="AL361" s="19">
        <f t="shared" si="172"/>
        <v>30681.73547295963</v>
      </c>
      <c r="AM361" s="19">
        <f t="shared" si="173"/>
        <v>3.0681735472959631E-2</v>
      </c>
      <c r="AO361" t="str">
        <f t="shared" si="174"/>
        <v>0.0207071330344145-143.899731082546i</v>
      </c>
      <c r="AP361">
        <f t="shared" si="175"/>
        <v>-89.99175515262209</v>
      </c>
      <c r="AQ361" t="str">
        <f t="shared" si="176"/>
        <v>34.5039853955172+2.56247775311502i</v>
      </c>
      <c r="AR361">
        <f t="shared" si="177"/>
        <v>4.2473390649598217</v>
      </c>
      <c r="AS361">
        <f t="shared" si="178"/>
        <v>85.760905782418092</v>
      </c>
    </row>
    <row r="362" spans="13:45" x14ac:dyDescent="0.25">
      <c r="M362">
        <v>359</v>
      </c>
      <c r="N362" s="1">
        <f t="shared" si="163"/>
        <v>2897343.5877013183</v>
      </c>
      <c r="O362" s="2">
        <f t="shared" si="151"/>
        <v>138.05749441866308</v>
      </c>
      <c r="P362" s="2">
        <f t="shared" si="150"/>
        <v>42.801199743783258</v>
      </c>
      <c r="Q362" s="1">
        <f t="shared" si="152"/>
        <v>34.607008935131468</v>
      </c>
      <c r="R362">
        <f t="shared" si="164"/>
        <v>30.783281301628374</v>
      </c>
      <c r="S362" s="1">
        <f t="shared" si="165"/>
        <v>27.67075368768052</v>
      </c>
      <c r="T362" s="1">
        <f t="shared" si="166"/>
        <v>28.840419769695028</v>
      </c>
      <c r="U362" s="2">
        <f t="shared" si="153"/>
        <v>7.319171714740208E-2</v>
      </c>
      <c r="V362" s="16">
        <f t="shared" si="154"/>
        <v>2.3844537245897044E-13</v>
      </c>
      <c r="W362" s="1">
        <f t="shared" si="155"/>
        <v>4.0255444431071148E-16</v>
      </c>
      <c r="X362">
        <f t="shared" si="156"/>
        <v>1.0204930857319635E-15</v>
      </c>
      <c r="Y362">
        <f t="shared" si="157"/>
        <v>9.4187246865378107E-16</v>
      </c>
      <c r="Z362">
        <f t="shared" si="158"/>
        <v>1.3333428293642898E-14</v>
      </c>
      <c r="AA362">
        <f t="shared" si="167"/>
        <v>2.3882224883189741E-13</v>
      </c>
      <c r="AB362" s="1">
        <f t="shared" si="179"/>
        <v>8.1909527864572404E-11</v>
      </c>
      <c r="AC362" s="1">
        <f>SUM($AB$3:AB362)</f>
        <v>4.1091483938518957E-9</v>
      </c>
      <c r="AD362" s="1">
        <f t="shared" si="168"/>
        <v>6.8485806564198266E-9</v>
      </c>
      <c r="AE362" s="2">
        <f t="shared" si="169"/>
        <v>-8.3560057485664849</v>
      </c>
      <c r="AF362" s="1">
        <f t="shared" si="159"/>
        <v>2.0504650485320959E-3</v>
      </c>
      <c r="AG362" s="19">
        <f t="shared" si="160"/>
        <v>8.1920459970432211E-6</v>
      </c>
      <c r="AH362" s="19">
        <f t="shared" si="170"/>
        <v>262.08047071707409</v>
      </c>
      <c r="AI362" s="19">
        <f t="shared" si="171"/>
        <v>0.99999737920216147</v>
      </c>
      <c r="AJ362" s="19">
        <f t="shared" si="161"/>
        <v>9.2023983372219317E-4</v>
      </c>
      <c r="AK362" s="19">
        <f t="shared" si="162"/>
        <v>2.7380256866991634E-5</v>
      </c>
      <c r="AL362" s="19">
        <f t="shared" si="172"/>
        <v>29202.017423752521</v>
      </c>
      <c r="AM362" s="19">
        <f t="shared" si="173"/>
        <v>2.9202017423752519E-2</v>
      </c>
      <c r="AO362" t="str">
        <f t="shared" si="174"/>
        <v>0.0190598717651593-138.057493102984i</v>
      </c>
      <c r="AP362">
        <f t="shared" si="175"/>
        <v>-89.992089888214537</v>
      </c>
      <c r="AQ362" t="str">
        <f t="shared" si="176"/>
        <v>34.5194949088724+2.4595809953326i</v>
      </c>
      <c r="AR362">
        <f t="shared" si="177"/>
        <v>4.0755478152474032</v>
      </c>
      <c r="AS362">
        <f t="shared" si="178"/>
        <v>85.932362296538059</v>
      </c>
    </row>
    <row r="363" spans="13:45" x14ac:dyDescent="0.25">
      <c r="M363">
        <v>360</v>
      </c>
      <c r="N363" s="1">
        <f t="shared" si="163"/>
        <v>3019951.7204020116</v>
      </c>
      <c r="O363" s="2">
        <f t="shared" si="151"/>
        <v>132.45244743118676</v>
      </c>
      <c r="P363" s="2">
        <f t="shared" si="150"/>
        <v>42.441199750368142</v>
      </c>
      <c r="Q363" s="1">
        <f t="shared" si="152"/>
        <v>34.614379027495353</v>
      </c>
      <c r="R363">
        <f t="shared" si="164"/>
        <v>30.785130897859283</v>
      </c>
      <c r="S363" s="1">
        <f t="shared" si="165"/>
        <v>27.442666600459876</v>
      </c>
      <c r="T363" s="1">
        <f t="shared" si="166"/>
        <v>28.768526188505955</v>
      </c>
      <c r="U363" s="2">
        <f t="shared" si="153"/>
        <v>7.0235146736031123E-2</v>
      </c>
      <c r="V363" s="16">
        <f t="shared" si="154"/>
        <v>2.3647989254905306E-13</v>
      </c>
      <c r="W363" s="1">
        <f t="shared" si="155"/>
        <v>3.862933070481712E-16</v>
      </c>
      <c r="X363">
        <f t="shared" si="156"/>
        <v>9.7927039305749802E-16</v>
      </c>
      <c r="Y363">
        <f t="shared" si="157"/>
        <v>9.0382564613561944E-16</v>
      </c>
      <c r="Z363">
        <f t="shared" si="158"/>
        <v>1.2794826097772431E-14</v>
      </c>
      <c r="AA363">
        <f t="shared" si="167"/>
        <v>2.3682983817227152E-13</v>
      </c>
      <c r="AB363" s="1">
        <f t="shared" si="179"/>
        <v>8.2927019647609572E-11</v>
      </c>
      <c r="AC363" s="1">
        <f>SUM($AB$3:AB363)</f>
        <v>4.1920754134995053E-9</v>
      </c>
      <c r="AD363" s="1">
        <f t="shared" si="168"/>
        <v>6.9867923558325092E-9</v>
      </c>
      <c r="AE363" s="2">
        <f t="shared" si="169"/>
        <v>-8.4427783641934067</v>
      </c>
      <c r="AF363" s="1">
        <f t="shared" si="159"/>
        <v>2.091845631336253E-3</v>
      </c>
      <c r="AG363" s="19">
        <f t="shared" si="160"/>
        <v>8.5387123251097998E-6</v>
      </c>
      <c r="AH363" s="19">
        <f t="shared" si="170"/>
        <v>262.03283023482174</v>
      </c>
      <c r="AI363" s="19">
        <f t="shared" si="171"/>
        <v>0.99999737967856372</v>
      </c>
      <c r="AJ363" s="19">
        <f t="shared" si="161"/>
        <v>9.5918201790613138E-4</v>
      </c>
      <c r="AK363" s="19">
        <f t="shared" si="162"/>
        <v>2.8532837320947682E-5</v>
      </c>
      <c r="AL363" s="19">
        <f t="shared" si="172"/>
        <v>27785.52273975257</v>
      </c>
      <c r="AM363" s="19">
        <f t="shared" si="173"/>
        <v>2.7785522739752572E-2</v>
      </c>
      <c r="AO363" t="str">
        <f t="shared" si="174"/>
        <v>0.0175436508305113-132.452446269337i</v>
      </c>
      <c r="AP363">
        <f t="shared" si="175"/>
        <v>-89.992411033753825</v>
      </c>
      <c r="AQ363" t="str">
        <f t="shared" si="176"/>
        <v>34.5337833323031+2.36072959414127i</v>
      </c>
      <c r="AR363">
        <f t="shared" si="177"/>
        <v>3.9106557190493696</v>
      </c>
      <c r="AS363">
        <f t="shared" si="178"/>
        <v>86.096933247196802</v>
      </c>
    </row>
    <row r="364" spans="13:45" x14ac:dyDescent="0.25">
      <c r="M364">
        <v>361</v>
      </c>
      <c r="N364" s="1">
        <f t="shared" si="163"/>
        <v>3147748.3141013118</v>
      </c>
      <c r="O364" s="2">
        <f t="shared" si="151"/>
        <v>127.07496179998516</v>
      </c>
      <c r="P364" s="2">
        <f t="shared" si="150"/>
        <v>42.081199756429214</v>
      </c>
      <c r="Q364" s="1">
        <f t="shared" si="152"/>
        <v>34.621166993947234</v>
      </c>
      <c r="R364">
        <f t="shared" si="164"/>
        <v>30.786834055588077</v>
      </c>
      <c r="S364" s="1">
        <f t="shared" si="165"/>
        <v>27.208341387279031</v>
      </c>
      <c r="T364" s="1">
        <f t="shared" si="166"/>
        <v>28.694041362381387</v>
      </c>
      <c r="U364" s="2">
        <f t="shared" si="153"/>
        <v>6.7396869381965305E-2</v>
      </c>
      <c r="V364" s="16">
        <f t="shared" si="154"/>
        <v>2.3446065724508986E-13</v>
      </c>
      <c r="W364" s="1">
        <f t="shared" si="155"/>
        <v>3.7068278160080919E-16</v>
      </c>
      <c r="X364">
        <f t="shared" si="156"/>
        <v>9.3969702973032554E-16</v>
      </c>
      <c r="Y364">
        <f t="shared" si="157"/>
        <v>8.6730108567457312E-16</v>
      </c>
      <c r="Z364">
        <f t="shared" si="158"/>
        <v>1.227777349875098E-14</v>
      </c>
      <c r="AA364">
        <f t="shared" si="167"/>
        <v>2.3478568134639641E-13</v>
      </c>
      <c r="AB364" s="1">
        <f t="shared" si="179"/>
        <v>8.393271016670162E-11</v>
      </c>
      <c r="AC364" s="1">
        <f>SUM($AB$3:AB364)</f>
        <v>4.2760081236662071E-9</v>
      </c>
      <c r="AD364" s="1">
        <f t="shared" si="168"/>
        <v>7.1266802061103457E-9</v>
      </c>
      <c r="AE364" s="2">
        <f t="shared" si="169"/>
        <v>-8.5288727123730048</v>
      </c>
      <c r="AF364" s="1">
        <f t="shared" si="159"/>
        <v>2.1337280537094372E-3</v>
      </c>
      <c r="AG364" s="19">
        <f t="shared" si="160"/>
        <v>8.9000486810373552E-6</v>
      </c>
      <c r="AH364" s="19">
        <f t="shared" si="170"/>
        <v>261.97644814101153</v>
      </c>
      <c r="AI364" s="19">
        <f t="shared" si="171"/>
        <v>0.99999738024238183</v>
      </c>
      <c r="AJ364" s="19">
        <f t="shared" si="161"/>
        <v>9.9977213521987881E-4</v>
      </c>
      <c r="AK364" s="19">
        <f t="shared" si="162"/>
        <v>2.9734437732924086E-5</v>
      </c>
      <c r="AL364" s="19">
        <f t="shared" si="172"/>
        <v>26429.850451533272</v>
      </c>
      <c r="AM364" s="19">
        <f t="shared" si="173"/>
        <v>2.642985045153327E-2</v>
      </c>
      <c r="AO364" t="str">
        <f t="shared" si="174"/>
        <v>0.0161480459164676-127.074960773979i</v>
      </c>
      <c r="AP364">
        <f t="shared" si="175"/>
        <v>-89.992719140987489</v>
      </c>
      <c r="AQ364" t="str">
        <f t="shared" si="176"/>
        <v>34.5469458778494+2.26577459949702i</v>
      </c>
      <c r="AR364">
        <f t="shared" si="177"/>
        <v>3.7523914412528585</v>
      </c>
      <c r="AS364">
        <f t="shared" si="178"/>
        <v>86.254889417759657</v>
      </c>
    </row>
    <row r="365" spans="13:45" x14ac:dyDescent="0.25">
      <c r="M365">
        <v>362</v>
      </c>
      <c r="N365" s="1">
        <f t="shared" si="163"/>
        <v>3280952.9311311864</v>
      </c>
      <c r="O365" s="2">
        <f t="shared" si="151"/>
        <v>121.91579867907441</v>
      </c>
      <c r="P365" s="2">
        <f t="shared" si="150"/>
        <v>41.721199762008084</v>
      </c>
      <c r="Q365" s="1">
        <f t="shared" si="152"/>
        <v>34.627418509557543</v>
      </c>
      <c r="R365">
        <f t="shared" si="164"/>
        <v>30.788402317940715</v>
      </c>
      <c r="S365" s="1">
        <f t="shared" si="165"/>
        <v>26.967820513745288</v>
      </c>
      <c r="T365" s="1">
        <f t="shared" si="166"/>
        <v>28.6169169808921</v>
      </c>
      <c r="U365" s="2">
        <f t="shared" si="153"/>
        <v>6.4672284604163507E-2</v>
      </c>
      <c r="V365" s="16">
        <f t="shared" si="154"/>
        <v>2.3238803248317585E-13</v>
      </c>
      <c r="W365" s="1">
        <f t="shared" si="155"/>
        <v>3.5569756532289929E-16</v>
      </c>
      <c r="X365">
        <f t="shared" si="156"/>
        <v>9.0170885243920172E-16</v>
      </c>
      <c r="Y365">
        <f t="shared" si="157"/>
        <v>8.3223958567510516E-16</v>
      </c>
      <c r="Z365">
        <f t="shared" si="158"/>
        <v>1.1781432421090383E-14</v>
      </c>
      <c r="AA365">
        <f t="shared" si="167"/>
        <v>2.3268999121929336E-13</v>
      </c>
      <c r="AB365" s="1">
        <f t="shared" si="179"/>
        <v>8.4925349405225967E-11</v>
      </c>
      <c r="AC365" s="1">
        <f>SUM($AB$3:AB365)</f>
        <v>4.3609334730714334E-9</v>
      </c>
      <c r="AD365" s="1">
        <f t="shared" si="168"/>
        <v>7.2682224551190559E-9</v>
      </c>
      <c r="AE365" s="2">
        <f t="shared" si="169"/>
        <v>-8.6142821108951857</v>
      </c>
      <c r="AF365" s="1">
        <f t="shared" si="159"/>
        <v>2.1761058030626453E-3</v>
      </c>
      <c r="AG365" s="19">
        <f t="shared" si="160"/>
        <v>9.2766758626941244E-6</v>
      </c>
      <c r="AH365" s="19">
        <f t="shared" si="170"/>
        <v>261.91149878925194</v>
      </c>
      <c r="AI365" s="19">
        <f t="shared" si="171"/>
        <v>0.99999738089187185</v>
      </c>
      <c r="AJ365" s="19">
        <f t="shared" si="161"/>
        <v>1.0420799219572944E-3</v>
      </c>
      <c r="AK365" s="19">
        <f t="shared" si="162"/>
        <v>3.0987122664645287E-5</v>
      </c>
      <c r="AL365" s="19">
        <f t="shared" si="172"/>
        <v>25132.68240887838</v>
      </c>
      <c r="AM365" s="19">
        <f t="shared" si="173"/>
        <v>2.5132682408878379E-2</v>
      </c>
      <c r="AO365" t="str">
        <f t="shared" si="174"/>
        <v>0.0148634619675565-121.915797773029i</v>
      </c>
      <c r="AP365">
        <f t="shared" si="175"/>
        <v>-89.993014739262421</v>
      </c>
      <c r="AQ365" t="str">
        <f t="shared" si="176"/>
        <v>34.5590704746415+2.17457135197042i</v>
      </c>
      <c r="AR365">
        <f t="shared" si="177"/>
        <v>3.6004936484403589</v>
      </c>
      <c r="AS365">
        <f t="shared" si="178"/>
        <v>86.406491612297216</v>
      </c>
    </row>
    <row r="366" spans="13:45" x14ac:dyDescent="0.25">
      <c r="M366">
        <v>363</v>
      </c>
      <c r="N366" s="1">
        <f t="shared" si="163"/>
        <v>3419794.4251370854</v>
      </c>
      <c r="O366" s="2">
        <f t="shared" si="151"/>
        <v>116.9660943136235</v>
      </c>
      <c r="P366" s="2">
        <f t="shared" si="150"/>
        <v>41.361199767143177</v>
      </c>
      <c r="Q366" s="1">
        <f t="shared" si="152"/>
        <v>34.633175711913736</v>
      </c>
      <c r="R366">
        <f t="shared" si="164"/>
        <v>30.789846325892629</v>
      </c>
      <c r="S366" s="1">
        <f t="shared" si="165"/>
        <v>26.721153050523345</v>
      </c>
      <c r="T366" s="1">
        <f t="shared" si="166"/>
        <v>28.537103890946813</v>
      </c>
      <c r="U366" s="2">
        <f t="shared" si="153"/>
        <v>6.205695534527151E-2</v>
      </c>
      <c r="V366" s="16">
        <f t="shared" si="154"/>
        <v>2.3026244111673425E-13</v>
      </c>
      <c r="W366" s="1">
        <f t="shared" si="155"/>
        <v>3.4131325439899333E-16</v>
      </c>
      <c r="X366">
        <f t="shared" si="156"/>
        <v>8.6524399644686616E-16</v>
      </c>
      <c r="Y366">
        <f t="shared" si="157"/>
        <v>7.9858404757023772E-16</v>
      </c>
      <c r="Z366">
        <f t="shared" si="158"/>
        <v>1.1304994560403569E-14</v>
      </c>
      <c r="AA366">
        <f t="shared" si="167"/>
        <v>2.3054304927592226E-13</v>
      </c>
      <c r="AB366" s="1">
        <f t="shared" si="179"/>
        <v>8.590366088299376E-11</v>
      </c>
      <c r="AC366" s="1">
        <f>SUM($AB$3:AB366)</f>
        <v>4.4468371339544268E-9</v>
      </c>
      <c r="AD366" s="1">
        <f t="shared" si="168"/>
        <v>7.4113952232573786E-9</v>
      </c>
      <c r="AE366" s="2">
        <f t="shared" si="169"/>
        <v>-8.6989997325909645</v>
      </c>
      <c r="AF366" s="1">
        <f t="shared" si="159"/>
        <v>2.2189717298432589E-3</v>
      </c>
      <c r="AG366" s="19">
        <f t="shared" si="160"/>
        <v>9.6692409385182518E-6</v>
      </c>
      <c r="AH366" s="19">
        <f t="shared" si="170"/>
        <v>261.83812272050625</v>
      </c>
      <c r="AI366" s="19">
        <f t="shared" si="171"/>
        <v>0.99999738162562868</v>
      </c>
      <c r="AJ366" s="19">
        <f t="shared" si="161"/>
        <v>1.0861780654729202E-3</v>
      </c>
      <c r="AK366" s="19">
        <f t="shared" si="162"/>
        <v>3.2293044428012861E-5</v>
      </c>
      <c r="AL366" s="19">
        <f t="shared" si="172"/>
        <v>23891.781130404459</v>
      </c>
      <c r="AM366" s="19">
        <f t="shared" si="173"/>
        <v>2.3891781130404459E-2</v>
      </c>
      <c r="AO366" t="str">
        <f t="shared" si="174"/>
        <v>0.0136810672189834-116.966093513513i</v>
      </c>
      <c r="AP366">
        <f t="shared" si="175"/>
        <v>-89.993298336434421</v>
      </c>
      <c r="AQ366" t="str">
        <f t="shared" si="176"/>
        <v>34.570238304423+2.0869795082119i</v>
      </c>
      <c r="AR366">
        <f t="shared" si="177"/>
        <v>3.4547107194538262</v>
      </c>
      <c r="AS366">
        <f t="shared" si="178"/>
        <v>86.551990944111751</v>
      </c>
    </row>
    <row r="367" spans="13:45" x14ac:dyDescent="0.25">
      <c r="M367">
        <v>364</v>
      </c>
      <c r="N367" s="1">
        <f t="shared" si="163"/>
        <v>3564511.3342624395</v>
      </c>
      <c r="O367" s="2">
        <f t="shared" si="151"/>
        <v>112.2173448115075</v>
      </c>
      <c r="P367" s="2">
        <f t="shared" si="150"/>
        <v>41.001199771869743</v>
      </c>
      <c r="Q367" s="1">
        <f t="shared" si="152"/>
        <v>34.638477468031006</v>
      </c>
      <c r="R367">
        <f t="shared" si="164"/>
        <v>30.791175887596399</v>
      </c>
      <c r="S367" s="1">
        <f t="shared" si="165"/>
        <v>26.468395392432807</v>
      </c>
      <c r="T367" s="1">
        <f t="shared" si="166"/>
        <v>28.454552272694855</v>
      </c>
      <c r="U367" s="2">
        <f t="shared" si="153"/>
        <v>5.9546604014858125E-2</v>
      </c>
      <c r="V367" s="16">
        <f t="shared" si="154"/>
        <v>2.2808436911314847E-13</v>
      </c>
      <c r="W367" s="1">
        <f t="shared" si="155"/>
        <v>3.2750632208171971E-16</v>
      </c>
      <c r="X367">
        <f t="shared" si="156"/>
        <v>8.3024282042191165E-16</v>
      </c>
      <c r="Y367">
        <f t="shared" si="157"/>
        <v>7.6627942490367299E-16</v>
      </c>
      <c r="Z367">
        <f t="shared" si="158"/>
        <v>1.0847680662595858E-14</v>
      </c>
      <c r="AA367">
        <f t="shared" si="167"/>
        <v>2.2834521093552519E-13</v>
      </c>
      <c r="AB367" s="1">
        <f t="shared" si="179"/>
        <v>8.6866344656275433E-11</v>
      </c>
      <c r="AC367" s="1">
        <f>SUM($AB$3:AB367)</f>
        <v>4.5337034786107026E-9</v>
      </c>
      <c r="AD367" s="1">
        <f t="shared" si="168"/>
        <v>7.5561724643511712E-9</v>
      </c>
      <c r="AE367" s="2">
        <f t="shared" si="169"/>
        <v>-8.7830186183069294</v>
      </c>
      <c r="AF367" s="1">
        <f t="shared" si="159"/>
        <v>2.2623180358267406E-3</v>
      </c>
      <c r="AG367" s="19">
        <f t="shared" si="160"/>
        <v>1.007841835922085E-5</v>
      </c>
      <c r="AH367" s="19">
        <f t="shared" si="170"/>
        <v>261.75642847090398</v>
      </c>
      <c r="AI367" s="19">
        <f t="shared" si="171"/>
        <v>0.99999738244256697</v>
      </c>
      <c r="AJ367" s="19">
        <f t="shared" si="161"/>
        <v>1.1321423290633038E-3</v>
      </c>
      <c r="AK367" s="19">
        <f t="shared" si="162"/>
        <v>3.3654446784774189E-5</v>
      </c>
      <c r="AL367" s="19">
        <f t="shared" si="172"/>
        <v>22704.98757422925</v>
      </c>
      <c r="AM367" s="19">
        <f t="shared" si="173"/>
        <v>2.270498757422925E-2</v>
      </c>
      <c r="AO367" t="str">
        <f t="shared" si="174"/>
        <v>0.0125927324765447-112.217344104946i</v>
      </c>
      <c r="AP367">
        <f t="shared" si="175"/>
        <v>-89.993570419740649</v>
      </c>
      <c r="AQ367" t="str">
        <f t="shared" si="176"/>
        <v>34.5805243010266+2.00286304309615i</v>
      </c>
      <c r="AR367">
        <f t="shared" si="177"/>
        <v>3.3148004544388021</v>
      </c>
      <c r="AS367">
        <f t="shared" si="178"/>
        <v>86.691629125820555</v>
      </c>
    </row>
    <row r="368" spans="13:45" x14ac:dyDescent="0.25">
      <c r="M368">
        <v>365</v>
      </c>
      <c r="N368" s="1">
        <f t="shared" si="163"/>
        <v>3715352.2909717234</v>
      </c>
      <c r="O368" s="2">
        <f t="shared" si="151"/>
        <v>107.66139153312626</v>
      </c>
      <c r="P368" s="2">
        <f t="shared" si="150"/>
        <v>40.641199776220276</v>
      </c>
      <c r="Q368" s="1">
        <f t="shared" si="152"/>
        <v>34.643359622208763</v>
      </c>
      <c r="R368">
        <f t="shared" si="164"/>
        <v>30.792400042562122</v>
      </c>
      <c r="S368" s="1">
        <f t="shared" si="165"/>
        <v>26.209611935150672</v>
      </c>
      <c r="T368" s="1">
        <f t="shared" si="166"/>
        <v>28.369211814834067</v>
      </c>
      <c r="U368" s="2">
        <f t="shared" si="153"/>
        <v>5.7137108389851629E-2</v>
      </c>
      <c r="V368" s="16">
        <f t="shared" si="154"/>
        <v>2.2585437138506592E-13</v>
      </c>
      <c r="W368" s="1">
        <f t="shared" si="155"/>
        <v>3.1425409614418395E-16</v>
      </c>
      <c r="X368">
        <f t="shared" si="156"/>
        <v>7.9664784927963641E-16</v>
      </c>
      <c r="Y368">
        <f t="shared" si="157"/>
        <v>7.3527267057428771E-16</v>
      </c>
      <c r="Z368">
        <f t="shared" si="158"/>
        <v>1.0408739777042241E-14</v>
      </c>
      <c r="AA368">
        <f t="shared" si="167"/>
        <v>2.2609691056452379E-13</v>
      </c>
      <c r="AB368" s="1">
        <f t="shared" si="179"/>
        <v>8.7812080573888723E-11</v>
      </c>
      <c r="AC368" s="1">
        <f>SUM($AB$3:AB368)</f>
        <v>4.621515559184591E-9</v>
      </c>
      <c r="AD368" s="1">
        <f t="shared" si="168"/>
        <v>7.7025259319743181E-9</v>
      </c>
      <c r="AE368" s="2">
        <f t="shared" si="169"/>
        <v>-8.8663316912392052</v>
      </c>
      <c r="AF368" s="1">
        <f t="shared" si="159"/>
        <v>2.3061362640331108E-3</v>
      </c>
      <c r="AG368" s="19">
        <f t="shared" si="160"/>
        <v>1.0504911116533346E-5</v>
      </c>
      <c r="AH368" s="19">
        <f t="shared" si="170"/>
        <v>261.6664942280475</v>
      </c>
      <c r="AI368" s="19">
        <f t="shared" si="171"/>
        <v>0.99999738334190458</v>
      </c>
      <c r="AJ368" s="19">
        <f t="shared" si="161"/>
        <v>1.1800516821329518E-3</v>
      </c>
      <c r="AK368" s="19">
        <f t="shared" si="162"/>
        <v>3.5073668803092708E-5</v>
      </c>
      <c r="AL368" s="19">
        <f t="shared" si="172"/>
        <v>21570.218852875554</v>
      </c>
      <c r="AM368" s="19">
        <f t="shared" si="173"/>
        <v>2.1570218852875554E-2</v>
      </c>
      <c r="AO368" t="str">
        <f t="shared" si="174"/>
        <v>0.0115909752268491-107.661390909176i</v>
      </c>
      <c r="AP368">
        <f t="shared" si="175"/>
        <v>-89.993831456636741</v>
      </c>
      <c r="AQ368" t="str">
        <f t="shared" si="176"/>
        <v>34.5899976156996+1.92209023190395i</v>
      </c>
      <c r="AR368">
        <f t="shared" si="177"/>
        <v>3.1805297839144182</v>
      </c>
      <c r="AS368">
        <f t="shared" si="178"/>
        <v>86.825638759448836</v>
      </c>
    </row>
    <row r="369" spans="13:45" x14ac:dyDescent="0.25">
      <c r="M369">
        <v>366</v>
      </c>
      <c r="N369" s="1">
        <f t="shared" si="163"/>
        <v>3872576.4492161702</v>
      </c>
      <c r="O369" s="2">
        <f t="shared" si="151"/>
        <v>103.29040707438593</v>
      </c>
      <c r="P369" s="2">
        <f t="shared" si="150"/>
        <v>40.281199780224767</v>
      </c>
      <c r="Q369" s="1">
        <f t="shared" si="152"/>
        <v>34.647855226022614</v>
      </c>
      <c r="R369">
        <f t="shared" si="164"/>
        <v>30.793527121044551</v>
      </c>
      <c r="S369" s="1">
        <f t="shared" si="165"/>
        <v>25.944875706467894</v>
      </c>
      <c r="T369" s="1">
        <f t="shared" si="166"/>
        <v>28.281031889422596</v>
      </c>
      <c r="U369" s="2">
        <f t="shared" si="153"/>
        <v>5.4824497411663543E-2</v>
      </c>
      <c r="V369" s="16">
        <f t="shared" si="154"/>
        <v>2.2357307723008406E-13</v>
      </c>
      <c r="W369" s="1">
        <f t="shared" si="155"/>
        <v>3.0153473576414952E-16</v>
      </c>
      <c r="X369">
        <f t="shared" si="156"/>
        <v>7.6440371558243245E-16</v>
      </c>
      <c r="Y369">
        <f t="shared" si="157"/>
        <v>7.0551268275114157E-16</v>
      </c>
      <c r="Z369">
        <f t="shared" si="158"/>
        <v>9.9874484909440761E-15</v>
      </c>
      <c r="AA369">
        <f t="shared" si="167"/>
        <v>2.2379866615748894E-13</v>
      </c>
      <c r="AB369" s="1">
        <f t="shared" si="179"/>
        <v>8.8739531785616495E-11</v>
      </c>
      <c r="AC369" s="1">
        <f>SUM($AB$3:AB369)</f>
        <v>4.7102550909702077E-9</v>
      </c>
      <c r="AD369" s="1">
        <f t="shared" si="168"/>
        <v>7.8504251516170139E-9</v>
      </c>
      <c r="AE369" s="2">
        <f t="shared" si="169"/>
        <v>-8.9489317725498445</v>
      </c>
      <c r="AF369" s="1">
        <f t="shared" si="159"/>
        <v>2.3504172903941337E-3</v>
      </c>
      <c r="AG369" s="19">
        <f t="shared" si="160"/>
        <v>1.0949451950990146E-5</v>
      </c>
      <c r="AH369" s="19">
        <f t="shared" si="170"/>
        <v>261.56836934501524</v>
      </c>
      <c r="AI369" s="19">
        <f t="shared" si="171"/>
        <v>0.99999738432314833</v>
      </c>
      <c r="AJ369" s="19">
        <f t="shared" si="161"/>
        <v>1.229988435868547E-3</v>
      </c>
      <c r="AK369" s="19">
        <f t="shared" si="162"/>
        <v>3.6553148877671666E-5</v>
      </c>
      <c r="AL369" s="19">
        <f t="shared" si="172"/>
        <v>20485.465912716805</v>
      </c>
      <c r="AM369" s="19">
        <f t="shared" si="173"/>
        <v>2.0485465912716806E-2</v>
      </c>
      <c r="AO369" t="str">
        <f t="shared" si="174"/>
        <v>0.0106689081935924-103.290406523388i</v>
      </c>
      <c r="AP369">
        <f t="shared" si="175"/>
        <v>-89.994081895599933</v>
      </c>
      <c r="AQ369" t="str">
        <f t="shared" si="176"/>
        <v>34.5987220501661+1.84453361551703i</v>
      </c>
      <c r="AR369">
        <f t="shared" si="177"/>
        <v>3.0516744791916088</v>
      </c>
      <c r="AS369">
        <f t="shared" si="178"/>
        <v>86.954243625208463</v>
      </c>
    </row>
    <row r="370" spans="13:45" x14ac:dyDescent="0.25">
      <c r="M370">
        <v>367</v>
      </c>
      <c r="N370" s="1">
        <f t="shared" si="163"/>
        <v>4036453.9296760489</v>
      </c>
      <c r="O370" s="2">
        <f t="shared" si="151"/>
        <v>99.096881818756486</v>
      </c>
      <c r="P370" s="2">
        <f t="shared" si="150"/>
        <v>39.921199783910723</v>
      </c>
      <c r="Q370" s="1">
        <f t="shared" si="152"/>
        <v>34.651994751597726</v>
      </c>
      <c r="R370">
        <f t="shared" si="164"/>
        <v>30.794564798971813</v>
      </c>
      <c r="S370" s="1">
        <f t="shared" si="165"/>
        <v>25.674268948920531</v>
      </c>
      <c r="T370" s="1">
        <f t="shared" si="166"/>
        <v>28.189961726227679</v>
      </c>
      <c r="U370" s="2">
        <f t="shared" si="153"/>
        <v>5.2604946914278743E-2</v>
      </c>
      <c r="V370" s="16">
        <f t="shared" si="154"/>
        <v>2.212411953514194E-13</v>
      </c>
      <c r="W370" s="1">
        <f t="shared" si="155"/>
        <v>2.8932720802853308E-16</v>
      </c>
      <c r="X370">
        <f t="shared" si="156"/>
        <v>7.3345709997765662E-16</v>
      </c>
      <c r="Y370">
        <f t="shared" si="157"/>
        <v>6.7695024990012118E-16</v>
      </c>
      <c r="Z370">
        <f t="shared" si="158"/>
        <v>9.5831101511098109E-15</v>
      </c>
      <c r="AA370">
        <f t="shared" si="167"/>
        <v>2.214510836547992E-13</v>
      </c>
      <c r="AB370" s="1">
        <f t="shared" si="179"/>
        <v>8.9647348496761652E-11</v>
      </c>
      <c r="AC370" s="1">
        <f>SUM($AB$3:AB370)</f>
        <v>4.7999024394669694E-9</v>
      </c>
      <c r="AD370" s="1">
        <f t="shared" si="168"/>
        <v>7.9998373991116162E-9</v>
      </c>
      <c r="AE370" s="2">
        <f t="shared" si="169"/>
        <v>-9.0308115981866433</v>
      </c>
      <c r="AF370" s="1">
        <f t="shared" si="159"/>
        <v>2.3951513172940178E-3</v>
      </c>
      <c r="AG370" s="19">
        <f t="shared" si="160"/>
        <v>1.1412804610821545E-5</v>
      </c>
      <c r="AH370" s="19">
        <f t="shared" si="170"/>
        <v>261.462075720982</v>
      </c>
      <c r="AI370" s="19">
        <f t="shared" si="171"/>
        <v>0.99999738538607896</v>
      </c>
      <c r="AJ370" s="19">
        <f t="shared" si="161"/>
        <v>1.2820383846546279E-3</v>
      </c>
      <c r="AK370" s="19">
        <f t="shared" si="162"/>
        <v>3.809542892035705E-5</v>
      </c>
      <c r="AL370" s="19">
        <f t="shared" si="172"/>
        <v>19448.791195702004</v>
      </c>
      <c r="AM370" s="19">
        <f t="shared" si="173"/>
        <v>1.9448791195702003E-2</v>
      </c>
      <c r="AO370" t="str">
        <f t="shared" si="174"/>
        <v>0.00982019198620058-99.0968813321813i</v>
      </c>
      <c r="AP370">
        <f t="shared" si="175"/>
        <v>-89.994322166899579</v>
      </c>
      <c r="AQ370" t="str">
        <f t="shared" si="176"/>
        <v>34.6067564592872+1.77006995125631i</v>
      </c>
      <c r="AR370">
        <f t="shared" si="177"/>
        <v>2.9280188652626751</v>
      </c>
      <c r="AS370">
        <f t="shared" si="178"/>
        <v>87.077658967837749</v>
      </c>
    </row>
    <row r="371" spans="13:45" x14ac:dyDescent="0.25">
      <c r="M371">
        <v>368</v>
      </c>
      <c r="N371" s="1">
        <f t="shared" si="163"/>
        <v>4207266.2838444402</v>
      </c>
      <c r="O371" s="2">
        <f t="shared" si="151"/>
        <v>95.073611035310279</v>
      </c>
      <c r="P371" s="2">
        <f t="shared" si="150"/>
        <v>39.561199787303408</v>
      </c>
      <c r="Q371" s="1">
        <f t="shared" si="152"/>
        <v>34.655806289256965</v>
      </c>
      <c r="R371">
        <f t="shared" si="164"/>
        <v>30.795520148730301</v>
      </c>
      <c r="S371" s="1">
        <f t="shared" si="165"/>
        <v>25.397883650525888</v>
      </c>
      <c r="T371" s="1">
        <f t="shared" si="166"/>
        <v>28.095950586578766</v>
      </c>
      <c r="U371" s="2">
        <f t="shared" si="153"/>
        <v>5.0474775312938751E-2</v>
      </c>
      <c r="V371" s="16">
        <f t="shared" si="154"/>
        <v>2.188595184313854E-13</v>
      </c>
      <c r="W371" s="1">
        <f t="shared" si="155"/>
        <v>2.7761126422116316E-16</v>
      </c>
      <c r="X371">
        <f t="shared" si="156"/>
        <v>7.03756671086063E-16</v>
      </c>
      <c r="Y371">
        <f t="shared" si="157"/>
        <v>6.4953799530347525E-16</v>
      </c>
      <c r="Z371">
        <f t="shared" si="158"/>
        <v>9.1950540785569433E-15</v>
      </c>
      <c r="AA371">
        <f t="shared" si="167"/>
        <v>2.1905486086503303E-13</v>
      </c>
      <c r="AB371" s="1">
        <f t="shared" si="179"/>
        <v>9.0534171960001631E-11</v>
      </c>
      <c r="AC371" s="1">
        <f>SUM($AB$3:AB371)</f>
        <v>4.8904366114269713E-9</v>
      </c>
      <c r="AD371" s="1">
        <f t="shared" si="168"/>
        <v>8.1507276857116185E-9</v>
      </c>
      <c r="AE371" s="2">
        <f t="shared" si="169"/>
        <v>-9.1119638368247227</v>
      </c>
      <c r="AF371" s="1">
        <f t="shared" si="159"/>
        <v>2.4403278691020585E-3</v>
      </c>
      <c r="AG371" s="19">
        <f t="shared" si="160"/>
        <v>1.1895765164119642E-5</v>
      </c>
      <c r="AH371" s="19">
        <f t="shared" si="170"/>
        <v>261.34760905693867</v>
      </c>
      <c r="AI371" s="19">
        <f t="shared" si="171"/>
        <v>0.99999738653073966</v>
      </c>
      <c r="AJ371" s="19">
        <f t="shared" si="161"/>
        <v>1.3362909534735247E-3</v>
      </c>
      <c r="AK371" s="19">
        <f t="shared" si="162"/>
        <v>3.9703158728442197E-5</v>
      </c>
      <c r="AL371" s="19">
        <f t="shared" si="172"/>
        <v>18458.32629880455</v>
      </c>
      <c r="AM371" s="19">
        <f t="shared" si="173"/>
        <v>1.8458326298804551E-2</v>
      </c>
      <c r="AO371" t="str">
        <f t="shared" si="174"/>
        <v>0.00903899151529348-95.0736106056255i</v>
      </c>
      <c r="AP371">
        <f t="shared" si="175"/>
        <v>-89.994552683336408</v>
      </c>
      <c r="AQ371" t="str">
        <f t="shared" si="176"/>
        <v>34.6141551251335+1.69858015168454i</v>
      </c>
      <c r="AR371">
        <f t="shared" si="177"/>
        <v>2.8093555371115873</v>
      </c>
      <c r="AS371">
        <f t="shared" si="178"/>
        <v>87.196091779552006</v>
      </c>
    </row>
    <row r="372" spans="13:45" x14ac:dyDescent="0.25">
      <c r="M372">
        <v>369</v>
      </c>
      <c r="N372" s="1">
        <f t="shared" si="163"/>
        <v>4385306.9777498497</v>
      </c>
      <c r="O372" s="2">
        <f t="shared" si="151"/>
        <v>91.213682500571096</v>
      </c>
      <c r="P372" s="2">
        <f t="shared" si="150"/>
        <v>39.201199790426259</v>
      </c>
      <c r="Q372" s="1">
        <f t="shared" si="152"/>
        <v>34.659315730585291</v>
      </c>
      <c r="R372">
        <f t="shared" si="164"/>
        <v>30.796399686101275</v>
      </c>
      <c r="S372" s="1">
        <f t="shared" si="165"/>
        <v>25.115822020311086</v>
      </c>
      <c r="T372" s="1">
        <f t="shared" si="166"/>
        <v>27.998947936626802</v>
      </c>
      <c r="U372" s="2">
        <f t="shared" si="153"/>
        <v>4.843043927893953E-2</v>
      </c>
      <c r="V372" s="16">
        <f t="shared" si="154"/>
        <v>2.1642892722913361E-13</v>
      </c>
      <c r="W372" s="1">
        <f t="shared" si="155"/>
        <v>2.6636741603416741E-16</v>
      </c>
      <c r="X372">
        <f t="shared" si="156"/>
        <v>6.7525302519663248E-16</v>
      </c>
      <c r="Y372">
        <f t="shared" si="157"/>
        <v>6.2323032140066298E-16</v>
      </c>
      <c r="Z372">
        <f t="shared" si="158"/>
        <v>8.8226347805844208E-15</v>
      </c>
      <c r="AA372">
        <f t="shared" si="167"/>
        <v>2.166107909599775E-13</v>
      </c>
      <c r="AB372" s="1">
        <f t="shared" si="179"/>
        <v>9.1398638692979351E-11</v>
      </c>
      <c r="AC372" s="1">
        <f>SUM($AB$3:AB372)</f>
        <v>4.9818352501199503E-9</v>
      </c>
      <c r="AD372" s="1">
        <f t="shared" si="168"/>
        <v>8.3030587501999176E-9</v>
      </c>
      <c r="AE372" s="2">
        <f t="shared" si="169"/>
        <v>-9.1923811088451384</v>
      </c>
      <c r="AF372" s="1">
        <f t="shared" si="159"/>
        <v>2.485935789809855E-3</v>
      </c>
      <c r="AG372" s="19">
        <f t="shared" si="160"/>
        <v>1.239916336653154E-5</v>
      </c>
      <c r="AH372" s="19">
        <f t="shared" si="170"/>
        <v>261.22493999471612</v>
      </c>
      <c r="AI372" s="19">
        <f t="shared" si="171"/>
        <v>0.99999738775742386</v>
      </c>
      <c r="AJ372" s="19">
        <f t="shared" si="161"/>
        <v>1.392839351542945E-3</v>
      </c>
      <c r="AK372" s="19">
        <f t="shared" si="162"/>
        <v>4.1379100538192481E-5</v>
      </c>
      <c r="AL372" s="19">
        <f t="shared" si="172"/>
        <v>17512.269644598349</v>
      </c>
      <c r="AM372" s="19">
        <f t="shared" si="173"/>
        <v>1.7512269644598351E-2</v>
      </c>
      <c r="AO372" t="str">
        <f t="shared" si="174"/>
        <v>0.00831993587531499-91.2136821211251i</v>
      </c>
      <c r="AP372">
        <f t="shared" si="175"/>
        <v>-89.994773840951623</v>
      </c>
      <c r="AQ372" t="str">
        <f t="shared" si="176"/>
        <v>34.6209681042296+1.62994921341567i</v>
      </c>
      <c r="AR372">
        <f t="shared" si="177"/>
        <v>2.6954850802386408</v>
      </c>
      <c r="AS372">
        <f t="shared" si="178"/>
        <v>87.309741078809736</v>
      </c>
    </row>
    <row r="373" spans="13:45" x14ac:dyDescent="0.25">
      <c r="M373">
        <v>370</v>
      </c>
      <c r="N373" s="1">
        <f t="shared" si="163"/>
        <v>4570881.896148744</v>
      </c>
      <c r="O373" s="2">
        <f t="shared" si="151"/>
        <v>87.510464622900727</v>
      </c>
      <c r="P373" s="2">
        <f t="shared" si="150"/>
        <v>38.841199793300596</v>
      </c>
      <c r="Q373" s="1">
        <f t="shared" si="152"/>
        <v>34.662546937899812</v>
      </c>
      <c r="R373">
        <f t="shared" si="164"/>
        <v>30.797209413626518</v>
      </c>
      <c r="S373" s="1">
        <f t="shared" si="165"/>
        <v>24.828196905330024</v>
      </c>
      <c r="T373" s="1">
        <f t="shared" si="166"/>
        <v>27.898903619847331</v>
      </c>
      <c r="U373" s="2">
        <f t="shared" si="153"/>
        <v>4.6468529422399263E-2</v>
      </c>
      <c r="V373" s="16">
        <f t="shared" si="154"/>
        <v>2.1395039417418658E-13</v>
      </c>
      <c r="W373" s="1">
        <f t="shared" si="155"/>
        <v>2.5557691182319597E-16</v>
      </c>
      <c r="X373">
        <f t="shared" si="156"/>
        <v>6.478986260725262E-16</v>
      </c>
      <c r="Y373">
        <f t="shared" si="157"/>
        <v>5.9798335423176455E-16</v>
      </c>
      <c r="Z373">
        <f t="shared" si="158"/>
        <v>8.4652311642969532E-15</v>
      </c>
      <c r="AA373">
        <f t="shared" si="167"/>
        <v>2.1411976551041301E-13</v>
      </c>
      <c r="AB373" s="1">
        <f t="shared" si="179"/>
        <v>9.2239384907234043E-11</v>
      </c>
      <c r="AC373" s="1">
        <f>SUM($AB$3:AB373)</f>
        <v>5.0740746350271842E-9</v>
      </c>
      <c r="AD373" s="1">
        <f t="shared" si="168"/>
        <v>8.4567910583786411E-9</v>
      </c>
      <c r="AE373" s="2">
        <f t="shared" si="169"/>
        <v>-9.2720560062624529</v>
      </c>
      <c r="AF373" s="1">
        <f t="shared" si="159"/>
        <v>2.5319632428785648E-3</v>
      </c>
      <c r="AG373" s="19">
        <f t="shared" si="160"/>
        <v>1.2923864086830742E-5</v>
      </c>
      <c r="AH373" s="19">
        <f t="shared" si="170"/>
        <v>261.09401514711408</v>
      </c>
      <c r="AI373" s="19">
        <f t="shared" si="171"/>
        <v>0.99999738906666547</v>
      </c>
      <c r="AJ373" s="19">
        <f t="shared" si="161"/>
        <v>1.4517807324551037E-3</v>
      </c>
      <c r="AK373" s="19">
        <f t="shared" si="162"/>
        <v>4.3126133771430897E-5</v>
      </c>
      <c r="AL373" s="19">
        <f t="shared" si="172"/>
        <v>16608.884174541839</v>
      </c>
      <c r="AM373" s="19">
        <f t="shared" si="173"/>
        <v>1.660888417454184E-2</v>
      </c>
      <c r="AO373" t="str">
        <f t="shared" si="174"/>
        <v>0.00765808141851597-87.5104642878196i</v>
      </c>
      <c r="AP373">
        <f t="shared" si="175"/>
        <v>-89.994986019707483</v>
      </c>
      <c r="AQ373" t="str">
        <f t="shared" si="176"/>
        <v>34.6272415496662+1.56406613772508i</v>
      </c>
      <c r="AR373">
        <f t="shared" si="177"/>
        <v>2.5862157960581484</v>
      </c>
      <c r="AS373">
        <f t="shared" si="178"/>
        <v>87.418798184234362</v>
      </c>
    </row>
    <row r="374" spans="13:45" x14ac:dyDescent="0.25">
      <c r="M374">
        <v>371</v>
      </c>
      <c r="N374" s="1">
        <f t="shared" si="163"/>
        <v>4764309.8680541506</v>
      </c>
      <c r="O374" s="2">
        <f t="shared" si="151"/>
        <v>83.957595049037522</v>
      </c>
      <c r="P374" s="2">
        <f t="shared" si="150"/>
        <v>38.48119979594636</v>
      </c>
      <c r="Q374" s="1">
        <f t="shared" si="152"/>
        <v>34.665521901061368</v>
      </c>
      <c r="R374">
        <f t="shared" si="164"/>
        <v>30.797954860662536</v>
      </c>
      <c r="S374" s="1">
        <f t="shared" si="165"/>
        <v>24.535132145930561</v>
      </c>
      <c r="T374" s="1">
        <f t="shared" si="166"/>
        <v>27.795768028563181</v>
      </c>
      <c r="U374" s="2">
        <f t="shared" si="153"/>
        <v>4.4585766001627537E-2</v>
      </c>
      <c r="V374" s="16">
        <f t="shared" si="154"/>
        <v>2.1142498642785854E-13</v>
      </c>
      <c r="W374" s="1">
        <f t="shared" si="155"/>
        <v>2.4522171300895147E-16</v>
      </c>
      <c r="X374">
        <f t="shared" si="156"/>
        <v>6.2164774512793555E-16</v>
      </c>
      <c r="Y374">
        <f t="shared" si="157"/>
        <v>5.7375488822321359E-16</v>
      </c>
      <c r="Z374">
        <f t="shared" si="158"/>
        <v>8.1222457549753384E-15</v>
      </c>
      <c r="AA374">
        <f t="shared" si="167"/>
        <v>2.1158277703159984E-13</v>
      </c>
      <c r="AB374" s="1">
        <f t="shared" si="179"/>
        <v>9.3055051131172885E-11</v>
      </c>
      <c r="AC374" s="1">
        <f>SUM($AB$3:AB374)</f>
        <v>5.1671296861583567E-9</v>
      </c>
      <c r="AD374" s="1">
        <f t="shared" si="168"/>
        <v>8.6118828102639287E-9</v>
      </c>
      <c r="AE374" s="2">
        <f t="shared" si="169"/>
        <v>-9.3509811135093894</v>
      </c>
      <c r="AF374" s="1">
        <f t="shared" si="159"/>
        <v>2.5783977133930201E-3</v>
      </c>
      <c r="AG374" s="19">
        <f t="shared" si="160"/>
        <v>1.3470768792813835E-5</v>
      </c>
      <c r="AH374" s="19">
        <f t="shared" si="170"/>
        <v>260.95475802652544</v>
      </c>
      <c r="AI374" s="19">
        <f t="shared" si="171"/>
        <v>0.99999739045922942</v>
      </c>
      <c r="AJ374" s="19">
        <f t="shared" si="161"/>
        <v>1.5132163610924742E-3</v>
      </c>
      <c r="AK374" s="19">
        <f t="shared" si="162"/>
        <v>4.494725998335238E-5</v>
      </c>
      <c r="AL374" s="19">
        <f t="shared" si="172"/>
        <v>15746.495074929477</v>
      </c>
      <c r="AM374" s="19">
        <f t="shared" si="173"/>
        <v>1.5746495074929475E-2</v>
      </c>
      <c r="AO374" t="str">
        <f t="shared" si="174"/>
        <v>0.00704887776641816-83.9575947531341i</v>
      </c>
      <c r="AP374">
        <f t="shared" si="175"/>
        <v>-89.995189584139965</v>
      </c>
      <c r="AQ374" t="str">
        <f t="shared" si="176"/>
        <v>34.6330180097064+1.5008238445326i</v>
      </c>
      <c r="AR374">
        <f t="shared" si="177"/>
        <v>2.4813634327084912</v>
      </c>
      <c r="AS374">
        <f t="shared" si="178"/>
        <v>87.523446983151544</v>
      </c>
    </row>
    <row r="375" spans="13:45" x14ac:dyDescent="0.25">
      <c r="M375">
        <v>372</v>
      </c>
      <c r="N375" s="1">
        <f t="shared" si="163"/>
        <v>4965923.2145033553</v>
      </c>
      <c r="O375" s="2">
        <f t="shared" si="151"/>
        <v>80.548969733189139</v>
      </c>
      <c r="P375" s="2">
        <f t="shared" si="150"/>
        <v>38.121199798381625</v>
      </c>
      <c r="Q375" s="1">
        <f t="shared" si="152"/>
        <v>34.668260882510111</v>
      </c>
      <c r="R375">
        <f t="shared" si="164"/>
        <v>30.798641120365723</v>
      </c>
      <c r="S375" s="1">
        <f t="shared" si="165"/>
        <v>24.236762866153398</v>
      </c>
      <c r="T375" s="1">
        <f t="shared" si="166"/>
        <v>27.689492274201292</v>
      </c>
      <c r="U375" s="2">
        <f t="shared" si="153"/>
        <v>4.277899467487218E-2</v>
      </c>
      <c r="V375" s="16">
        <f t="shared" si="154"/>
        <v>2.088538683856906E-13</v>
      </c>
      <c r="W375" s="1">
        <f t="shared" si="155"/>
        <v>2.3528447071179702E-16</v>
      </c>
      <c r="X375">
        <f t="shared" si="156"/>
        <v>5.9645640219579264E-16</v>
      </c>
      <c r="Y375">
        <f t="shared" si="157"/>
        <v>5.505043315188702E-16</v>
      </c>
      <c r="Z375">
        <f t="shared" si="158"/>
        <v>7.7931039221667647E-15</v>
      </c>
      <c r="AA375">
        <f t="shared" si="167"/>
        <v>2.090009210086165E-13</v>
      </c>
      <c r="AB375" s="1">
        <f t="shared" si="179"/>
        <v>9.3844287006976463E-11</v>
      </c>
      <c r="AC375" s="1">
        <f>SUM($AB$3:AB375)</f>
        <v>5.2609739731653336E-9</v>
      </c>
      <c r="AD375" s="1">
        <f t="shared" si="168"/>
        <v>8.7682899552755562E-9</v>
      </c>
      <c r="AE375" s="2">
        <f t="shared" si="169"/>
        <v>-9.4291490289828328</v>
      </c>
      <c r="AF375" s="1">
        <f t="shared" si="159"/>
        <v>2.6252260126095016E-3</v>
      </c>
      <c r="AG375" s="19">
        <f t="shared" si="160"/>
        <v>1.4040817100077337E-5</v>
      </c>
      <c r="AH375" s="19">
        <f t="shared" si="170"/>
        <v>260.80706987920399</v>
      </c>
      <c r="AI375" s="19">
        <f t="shared" si="171"/>
        <v>0.99999739193610315</v>
      </c>
      <c r="AJ375" s="19">
        <f t="shared" si="161"/>
        <v>1.5772517876070536E-3</v>
      </c>
      <c r="AK375" s="19">
        <f t="shared" si="162"/>
        <v>4.684560802007796E-5</v>
      </c>
      <c r="AL375" s="19">
        <f t="shared" si="172"/>
        <v>14923.487544018148</v>
      </c>
      <c r="AM375" s="19">
        <f t="shared" si="173"/>
        <v>1.4923487544018147E-2</v>
      </c>
      <c r="AO375" t="str">
        <f t="shared" si="174"/>
        <v>0.00648813652507823-80.5489694718828i</v>
      </c>
      <c r="AP375">
        <f t="shared" si="175"/>
        <v>-89.995384883985182</v>
      </c>
      <c r="AQ375" t="str">
        <f t="shared" si="176"/>
        <v>34.6383367044369+1.44011908113181i</v>
      </c>
      <c r="AR375">
        <f t="shared" si="177"/>
        <v>2.3807509217089269</v>
      </c>
      <c r="AS375">
        <f t="shared" si="178"/>
        <v>87.623864194305895</v>
      </c>
    </row>
    <row r="376" spans="13:45" x14ac:dyDescent="0.25">
      <c r="M376">
        <v>373</v>
      </c>
      <c r="N376" s="1">
        <f t="shared" si="163"/>
        <v>5176068.319505672</v>
      </c>
      <c r="O376" s="2">
        <f t="shared" si="151"/>
        <v>77.278732449922501</v>
      </c>
      <c r="P376" s="2">
        <f t="shared" si="150"/>
        <v>37.76119980062316</v>
      </c>
      <c r="Q376" s="1">
        <f t="shared" si="152"/>
        <v>34.670782551358826</v>
      </c>
      <c r="R376">
        <f t="shared" si="164"/>
        <v>30.799272883835442</v>
      </c>
      <c r="S376" s="1">
        <f t="shared" si="165"/>
        <v>23.9332356963336</v>
      </c>
      <c r="T376" s="1">
        <f t="shared" si="166"/>
        <v>27.580028355942975</v>
      </c>
      <c r="U376" s="2">
        <f t="shared" si="153"/>
        <v>4.1045182307706693E-2</v>
      </c>
      <c r="V376" s="16">
        <f t="shared" si="154"/>
        <v>2.0623830359566028E-13</v>
      </c>
      <c r="W376" s="1">
        <f t="shared" si="155"/>
        <v>2.257485026923868E-16</v>
      </c>
      <c r="X376">
        <f t="shared" si="156"/>
        <v>5.7228230707126325E-16</v>
      </c>
      <c r="Y376">
        <f t="shared" si="157"/>
        <v>5.281926520271072E-16</v>
      </c>
      <c r="Z376">
        <f t="shared" si="158"/>
        <v>7.4772531159112542E-15</v>
      </c>
      <c r="AA376">
        <f t="shared" si="167"/>
        <v>2.0637539737351992E-13</v>
      </c>
      <c r="AB376" s="1">
        <f t="shared" si="179"/>
        <v>9.4605756238362927E-11</v>
      </c>
      <c r="AC376" s="1">
        <f>SUM($AB$3:AB376)</f>
        <v>5.3555797294036967E-9</v>
      </c>
      <c r="AD376" s="1">
        <f t="shared" si="168"/>
        <v>8.9259662156728284E-9</v>
      </c>
      <c r="AE376" s="2">
        <f t="shared" si="169"/>
        <v>-9.5065523872514337</v>
      </c>
      <c r="AF376" s="1">
        <f t="shared" si="159"/>
        <v>2.6724342849724445E-3</v>
      </c>
      <c r="AG376" s="19">
        <f t="shared" si="160"/>
        <v>1.4634988386334133E-5</v>
      </c>
      <c r="AH376" s="19">
        <f t="shared" si="170"/>
        <v>260.6508304318254</v>
      </c>
      <c r="AI376" s="19">
        <f t="shared" si="171"/>
        <v>0.9999973934984896</v>
      </c>
      <c r="AJ376" s="19">
        <f t="shared" si="161"/>
        <v>1.6439970287619461E-3</v>
      </c>
      <c r="AK376" s="19">
        <f t="shared" si="162"/>
        <v>4.8824439394822494E-5</v>
      </c>
      <c r="AL376" s="19">
        <f t="shared" si="172"/>
        <v>14138.304607542381</v>
      </c>
      <c r="AM376" s="19">
        <f t="shared" si="173"/>
        <v>1.413830460754238E-2</v>
      </c>
      <c r="AO376" t="str">
        <f t="shared" si="174"/>
        <v>0.00597200248906671-77.2787322191681i</v>
      </c>
      <c r="AP376">
        <f t="shared" si="175"/>
        <v>-89.9955722547801</v>
      </c>
      <c r="AQ376" t="str">
        <f t="shared" si="176"/>
        <v>34.6432337819429+1.38185232686352i</v>
      </c>
      <c r="AR376">
        <f t="shared" si="177"/>
        <v>2.2842081208072424</v>
      </c>
      <c r="AS376">
        <f t="shared" si="178"/>
        <v>87.720219624412664</v>
      </c>
    </row>
    <row r="377" spans="13:45" x14ac:dyDescent="0.25">
      <c r="M377">
        <v>374</v>
      </c>
      <c r="N377" s="1">
        <f t="shared" si="163"/>
        <v>5395106.2251512725</v>
      </c>
      <c r="O377" s="2">
        <f t="shared" si="151"/>
        <v>74.141264732817859</v>
      </c>
      <c r="P377" s="2">
        <f t="shared" si="150"/>
        <v>37.401199802686392</v>
      </c>
      <c r="Q377" s="1">
        <f t="shared" si="152"/>
        <v>34.673104107320206</v>
      </c>
      <c r="R377">
        <f t="shared" si="164"/>
        <v>30.799854471624887</v>
      </c>
      <c r="S377" s="1">
        <f t="shared" si="165"/>
        <v>23.62470892521624</v>
      </c>
      <c r="T377" s="1">
        <f t="shared" si="166"/>
        <v>27.467329327371068</v>
      </c>
      <c r="U377" s="2">
        <f t="shared" si="153"/>
        <v>3.9381412847108527E-2</v>
      </c>
      <c r="V377" s="16">
        <f t="shared" si="154"/>
        <v>2.0357965606899765E-13</v>
      </c>
      <c r="W377" s="1">
        <f t="shared" si="155"/>
        <v>2.165977706590969E-16</v>
      </c>
      <c r="X377">
        <f t="shared" si="156"/>
        <v>5.490848019850925E-16</v>
      </c>
      <c r="Y377">
        <f t="shared" si="157"/>
        <v>5.0678232432611281E-16</v>
      </c>
      <c r="Z377">
        <f t="shared" si="158"/>
        <v>7.1741621151172391E-15</v>
      </c>
      <c r="AA377">
        <f t="shared" si="167"/>
        <v>2.0370751140854778E-13</v>
      </c>
      <c r="AB377" s="1">
        <f t="shared" si="179"/>
        <v>9.5338141663452563E-11</v>
      </c>
      <c r="AC377" s="1">
        <f>SUM($AB$3:AB377)</f>
        <v>5.4509178710671493E-9</v>
      </c>
      <c r="AD377" s="1">
        <f t="shared" si="168"/>
        <v>9.0848631184452485E-9</v>
      </c>
      <c r="AE377" s="2">
        <f t="shared" si="169"/>
        <v>-9.5831838818211104</v>
      </c>
      <c r="AF377" s="1">
        <f t="shared" si="159"/>
        <v>2.7200080176625076E-3</v>
      </c>
      <c r="AG377" s="19">
        <f t="shared" si="160"/>
        <v>1.5254303474044634E-5</v>
      </c>
      <c r="AH377" s="19">
        <f t="shared" si="170"/>
        <v>260.48589855679126</v>
      </c>
      <c r="AI377" s="19">
        <f t="shared" si="171"/>
        <v>0.99999739514779973</v>
      </c>
      <c r="AJ377" s="19">
        <f t="shared" si="161"/>
        <v>1.7135667569468625E-3</v>
      </c>
      <c r="AK377" s="19">
        <f t="shared" si="162"/>
        <v>5.0887153891920382E-5</v>
      </c>
      <c r="AL377" s="19">
        <f t="shared" si="172"/>
        <v>13389.444988670179</v>
      </c>
      <c r="AM377" s="19">
        <f t="shared" si="173"/>
        <v>1.3389444988670179E-2</v>
      </c>
      <c r="AO377" t="str">
        <f t="shared" si="174"/>
        <v>0.00549692713618178-74.1412645290433i</v>
      </c>
      <c r="AP377">
        <f t="shared" si="175"/>
        <v>-89.995752018439163</v>
      </c>
      <c r="AQ377" t="str">
        <f t="shared" si="176"/>
        <v>34.6477425554003+1.32592769477391i</v>
      </c>
      <c r="AR377">
        <f t="shared" si="177"/>
        <v>2.1915715632820598</v>
      </c>
      <c r="AS377">
        <f t="shared" si="178"/>
        <v>87.812676418278784</v>
      </c>
    </row>
    <row r="378" spans="13:45" x14ac:dyDescent="0.25">
      <c r="M378">
        <v>375</v>
      </c>
      <c r="N378" s="1">
        <f t="shared" si="163"/>
        <v>5623413.2519034874</v>
      </c>
      <c r="O378" s="2">
        <f t="shared" si="151"/>
        <v>71.131176221607831</v>
      </c>
      <c r="P378" s="2">
        <f t="shared" si="150"/>
        <v>37.04119980458551</v>
      </c>
      <c r="Q378" s="1">
        <f t="shared" si="152"/>
        <v>34.675241395206378</v>
      </c>
      <c r="R378">
        <f t="shared" si="164"/>
        <v>30.800389862817724</v>
      </c>
      <c r="S378" s="1">
        <f t="shared" si="165"/>
        <v>23.311352579214944</v>
      </c>
      <c r="T378" s="1">
        <f t="shared" si="166"/>
        <v>27.351349460670981</v>
      </c>
      <c r="U378" s="2">
        <f t="shared" si="153"/>
        <v>3.778488327134278E-2</v>
      </c>
      <c r="V378" s="16">
        <f t="shared" si="154"/>
        <v>2.0087939096317488E-13</v>
      </c>
      <c r="W378" s="1">
        <f t="shared" si="155"/>
        <v>2.078168579923853E-16</v>
      </c>
      <c r="X378">
        <f t="shared" si="156"/>
        <v>5.2682480513388653E-16</v>
      </c>
      <c r="Y378">
        <f t="shared" si="157"/>
        <v>4.8623727754470069E-16</v>
      </c>
      <c r="Z378">
        <f t="shared" si="158"/>
        <v>6.8833202897467259E-15</v>
      </c>
      <c r="AA378">
        <f t="shared" si="167"/>
        <v>2.0099867405249007E-13</v>
      </c>
      <c r="AB378" s="1">
        <f t="shared" si="179"/>
        <v>9.6040150424277837E-11</v>
      </c>
      <c r="AC378" s="1">
        <f>SUM($AB$3:AB378)</f>
        <v>5.5469580214914268E-9</v>
      </c>
      <c r="AD378" s="1">
        <f t="shared" si="168"/>
        <v>9.244930035819045E-9</v>
      </c>
      <c r="AE378" s="2">
        <f t="shared" si="169"/>
        <v>-9.6590362883508423</v>
      </c>
      <c r="AF378" s="1">
        <f t="shared" si="159"/>
        <v>2.767932052724222E-3</v>
      </c>
      <c r="AG378" s="19">
        <f t="shared" si="160"/>
        <v>1.589982638425153E-5</v>
      </c>
      <c r="AH378" s="19">
        <f t="shared" si="170"/>
        <v>260.31211286233582</v>
      </c>
      <c r="AI378" s="19">
        <f t="shared" si="171"/>
        <v>0.99999739688564759</v>
      </c>
      <c r="AJ378" s="19">
        <f t="shared" si="161"/>
        <v>1.7860804971922574E-3</v>
      </c>
      <c r="AK378" s="19">
        <f t="shared" si="162"/>
        <v>5.3037295408345586E-5</v>
      </c>
      <c r="AL378" s="19">
        <f t="shared" si="172"/>
        <v>12675.461037410092</v>
      </c>
      <c r="AM378" s="19">
        <f t="shared" si="173"/>
        <v>1.2675461037410091E-2</v>
      </c>
      <c r="AO378" t="str">
        <f t="shared" si="174"/>
        <v>0.00505964423066943-71.1311760416586i</v>
      </c>
      <c r="AP378">
        <f t="shared" si="175"/>
        <v>-89.995924483807272</v>
      </c>
      <c r="AQ378" t="str">
        <f t="shared" si="176"/>
        <v>34.6518937224135+1.27225283115977i</v>
      </c>
      <c r="AR378">
        <f t="shared" si="177"/>
        <v>2.1026842138953294</v>
      </c>
      <c r="AS378">
        <f t="shared" si="178"/>
        <v>87.901391302297398</v>
      </c>
    </row>
    <row r="379" spans="13:45" x14ac:dyDescent="0.25">
      <c r="M379">
        <v>376</v>
      </c>
      <c r="N379" s="1">
        <f t="shared" si="163"/>
        <v>5861381.6451402856</v>
      </c>
      <c r="O379" s="2">
        <f t="shared" si="151"/>
        <v>68.243295401215434</v>
      </c>
      <c r="P379" s="2">
        <f t="shared" si="150"/>
        <v>36.681199806333517</v>
      </c>
      <c r="Q379" s="1">
        <f t="shared" si="152"/>
        <v>34.677209010680969</v>
      </c>
      <c r="R379">
        <f t="shared" si="164"/>
        <v>30.800882721852034</v>
      </c>
      <c r="S379" s="1">
        <f t="shared" si="165"/>
        <v>22.993348426808261</v>
      </c>
      <c r="T379" s="1">
        <f t="shared" si="166"/>
        <v>27.232044407896169</v>
      </c>
      <c r="U379" s="2">
        <f t="shared" si="153"/>
        <v>3.6252899623060005E-2</v>
      </c>
      <c r="V379" s="16">
        <f t="shared" si="154"/>
        <v>1.9813907461979062E-13</v>
      </c>
      <c r="W379" s="1">
        <f t="shared" si="155"/>
        <v>1.9939094792683003E-16</v>
      </c>
      <c r="X379">
        <f t="shared" si="156"/>
        <v>5.0546475537062595E-16</v>
      </c>
      <c r="Y379">
        <f t="shared" si="157"/>
        <v>4.6652284431396545E-16</v>
      </c>
      <c r="Z379">
        <f t="shared" si="158"/>
        <v>6.6042368781596695E-15</v>
      </c>
      <c r="AA379">
        <f t="shared" si="167"/>
        <v>1.9825040159067295E-13</v>
      </c>
      <c r="AB379" s="1">
        <f t="shared" si="179"/>
        <v>9.6710519202013937E-11</v>
      </c>
      <c r="AC379" s="1">
        <f>SUM($AB$3:AB379)</f>
        <v>5.6436685406934407E-9</v>
      </c>
      <c r="AD379" s="1">
        <f t="shared" si="168"/>
        <v>9.406114234489069E-9</v>
      </c>
      <c r="AE379" s="2">
        <f t="shared" si="169"/>
        <v>-9.7341024882075455</v>
      </c>
      <c r="AF379" s="1">
        <f t="shared" si="159"/>
        <v>2.816190601806027E-3</v>
      </c>
      <c r="AG379" s="19">
        <f t="shared" si="160"/>
        <v>1.657266616463293E-5</v>
      </c>
      <c r="AH379" s="19">
        <f t="shared" si="170"/>
        <v>260.12929221321946</v>
      </c>
      <c r="AI379" s="19">
        <f t="shared" si="171"/>
        <v>0.99999739871384452</v>
      </c>
      <c r="AJ379" s="19">
        <f t="shared" si="161"/>
        <v>1.8616628325206254E-3</v>
      </c>
      <c r="AK379" s="19">
        <f t="shared" si="162"/>
        <v>5.5278558042770693E-5</v>
      </c>
      <c r="AL379" s="19">
        <f t="shared" si="172"/>
        <v>11994.956723541507</v>
      </c>
      <c r="AM379" s="19">
        <f t="shared" si="173"/>
        <v>1.1994956723541507E-2</v>
      </c>
      <c r="AO379" t="str">
        <f t="shared" si="174"/>
        <v>0.00465714736721756-68.2432952423059i</v>
      </c>
      <c r="AP379">
        <f t="shared" si="175"/>
        <v>-89.996089947190413</v>
      </c>
      <c r="AQ379" t="str">
        <f t="shared" si="176"/>
        <v>34.6557155678394+1.22073881377926i</v>
      </c>
      <c r="AR379">
        <f t="shared" si="177"/>
        <v>2.0173952316299442</v>
      </c>
      <c r="AS379">
        <f t="shared" si="178"/>
        <v>87.98651482117964</v>
      </c>
    </row>
    <row r="380" spans="13:45" x14ac:dyDescent="0.25">
      <c r="M380">
        <v>377</v>
      </c>
      <c r="N380" s="1">
        <f t="shared" si="163"/>
        <v>6109420.249055719</v>
      </c>
      <c r="O380" s="2">
        <f t="shared" si="151"/>
        <v>65.472660716782514</v>
      </c>
      <c r="P380" s="2">
        <f t="shared" si="150"/>
        <v>36.321199807942477</v>
      </c>
      <c r="Q380" s="1">
        <f t="shared" si="152"/>
        <v>34.679020397908488</v>
      </c>
      <c r="R380">
        <f t="shared" si="164"/>
        <v>30.801336423262498</v>
      </c>
      <c r="S380" s="1">
        <f t="shared" si="165"/>
        <v>22.670889906505867</v>
      </c>
      <c r="T380" s="1">
        <f t="shared" si="166"/>
        <v>27.109371358771615</v>
      </c>
      <c r="U380" s="2">
        <f t="shared" si="153"/>
        <v>3.4782873131540264E-2</v>
      </c>
      <c r="V380" s="16">
        <f t="shared" si="154"/>
        <v>1.9536037394383814E-13</v>
      </c>
      <c r="W380" s="1">
        <f t="shared" si="155"/>
        <v>1.9130580222347145E-16</v>
      </c>
      <c r="X380">
        <f t="shared" si="156"/>
        <v>4.8496855813812313E-16</v>
      </c>
      <c r="Y380">
        <f t="shared" si="157"/>
        <v>4.476057108661228E-16</v>
      </c>
      <c r="Z380">
        <f t="shared" si="158"/>
        <v>6.3364402806982358E-15</v>
      </c>
      <c r="AA380">
        <f t="shared" si="167"/>
        <v>1.9546431471292112E-13</v>
      </c>
      <c r="AB380" s="1">
        <f t="shared" si="179"/>
        <v>9.7348019484759898E-11</v>
      </c>
      <c r="AC380" s="1">
        <f>SUM($AB$3:AB380)</f>
        <v>5.7410165601782004E-9</v>
      </c>
      <c r="AD380" s="1">
        <f t="shared" si="168"/>
        <v>9.568360933630334E-9</v>
      </c>
      <c r="AE380" s="2">
        <f t="shared" si="169"/>
        <v>-9.8083754922455029</v>
      </c>
      <c r="AF380" s="1">
        <f t="shared" si="159"/>
        <v>2.864767263528922E-3</v>
      </c>
      <c r="AG380" s="19">
        <f t="shared" si="160"/>
        <v>1.7273978794913632E-5</v>
      </c>
      <c r="AH380" s="19">
        <f t="shared" si="170"/>
        <v>259.93723618751699</v>
      </c>
      <c r="AI380" s="19">
        <f t="shared" si="171"/>
        <v>0.9999974006343948</v>
      </c>
      <c r="AJ380" s="19">
        <f t="shared" si="161"/>
        <v>1.9404436179877326E-3</v>
      </c>
      <c r="AK380" s="19">
        <f t="shared" si="162"/>
        <v>5.7614792442631189E-5</v>
      </c>
      <c r="AL380" s="19">
        <f t="shared" si="172"/>
        <v>11346.585696294271</v>
      </c>
      <c r="AM380" s="19">
        <f t="shared" si="173"/>
        <v>1.1346585696294272E-2</v>
      </c>
      <c r="AO380" t="str">
        <f t="shared" si="174"/>
        <v>0.00428666930133492-65.4726605764527i</v>
      </c>
      <c r="AP380">
        <f t="shared" si="175"/>
        <v>-89.996248692864768</v>
      </c>
      <c r="AQ380" t="str">
        <f t="shared" si="176"/>
        <v>34.6592341512739+1.17130004939879i</v>
      </c>
      <c r="AR380">
        <f t="shared" si="177"/>
        <v>1.9355597392968691</v>
      </c>
      <c r="AS380">
        <f t="shared" si="178"/>
        <v>88.068191567838369</v>
      </c>
    </row>
    <row r="381" spans="13:45" x14ac:dyDescent="0.25">
      <c r="M381">
        <v>378</v>
      </c>
      <c r="N381" s="1">
        <f t="shared" si="163"/>
        <v>6367955.2090791585</v>
      </c>
      <c r="O381" s="2">
        <f t="shared" si="151"/>
        <v>62.814512049419648</v>
      </c>
      <c r="P381" s="2">
        <f t="shared" si="150"/>
        <v>35.961199809423448</v>
      </c>
      <c r="Q381" s="1">
        <f t="shared" si="152"/>
        <v>34.680687939695915</v>
      </c>
      <c r="R381">
        <f t="shared" si="164"/>
        <v>30.801754074497847</v>
      </c>
      <c r="S381" s="1">
        <f t="shared" si="165"/>
        <v>22.344181977301403</v>
      </c>
      <c r="T381" s="1">
        <f t="shared" si="166"/>
        <v>26.9832891944748</v>
      </c>
      <c r="U381" s="2">
        <f t="shared" si="153"/>
        <v>3.3372316428715153E-2</v>
      </c>
      <c r="V381" s="16">
        <f t="shared" si="154"/>
        <v>1.9254505511502212E-13</v>
      </c>
      <c r="W381" s="1">
        <f t="shared" si="155"/>
        <v>1.8354774035793334E-16</v>
      </c>
      <c r="X381">
        <f t="shared" si="156"/>
        <v>4.653015327100007E-16</v>
      </c>
      <c r="Y381">
        <f t="shared" si="157"/>
        <v>4.2945386834013854E-16</v>
      </c>
      <c r="Z381">
        <f t="shared" si="158"/>
        <v>6.0794773703547188E-15</v>
      </c>
      <c r="AA381">
        <f t="shared" si="167"/>
        <v>1.926421369281859E-13</v>
      </c>
      <c r="AB381" s="1">
        <f t="shared" si="179"/>
        <v>9.795146283271644E-11</v>
      </c>
      <c r="AC381" s="1">
        <f>SUM($AB$3:AB381)</f>
        <v>5.8389680230109172E-9</v>
      </c>
      <c r="AD381" s="1">
        <f t="shared" si="168"/>
        <v>9.7316133716848631E-9</v>
      </c>
      <c r="AE381" s="2">
        <f t="shared" si="169"/>
        <v>-9.8818484646929914</v>
      </c>
      <c r="AF381" s="1">
        <f t="shared" si="159"/>
        <v>2.9136450434824475E-3</v>
      </c>
      <c r="AG381" s="19">
        <f t="shared" si="160"/>
        <v>1.8004969172908732E-5</v>
      </c>
      <c r="AH381" s="19">
        <f t="shared" si="170"/>
        <v>259.73572547476493</v>
      </c>
      <c r="AI381" s="19">
        <f t="shared" si="171"/>
        <v>0.99999740264949144</v>
      </c>
      <c r="AJ381" s="19">
        <f t="shared" si="161"/>
        <v>2.0225582037814724E-3</v>
      </c>
      <c r="AK381" s="19">
        <f t="shared" si="162"/>
        <v>6.0050012420106301E-5</v>
      </c>
      <c r="AL381" s="19">
        <f t="shared" si="172"/>
        <v>10729.049413236158</v>
      </c>
      <c r="AM381" s="19">
        <f t="shared" si="173"/>
        <v>1.0729049413236158E-2</v>
      </c>
      <c r="AO381" t="str">
        <f t="shared" si="174"/>
        <v>0.00394566292400668-62.8145119254972i</v>
      </c>
      <c r="AP381">
        <f t="shared" si="175"/>
        <v>-89.996400993565032</v>
      </c>
      <c r="AQ381" t="str">
        <f t="shared" si="176"/>
        <v>34.6624734802976+1.12385417124965i</v>
      </c>
      <c r="AR381">
        <f t="shared" si="177"/>
        <v>1.8570386000508337</v>
      </c>
      <c r="AS381">
        <f t="shared" si="178"/>
        <v>88.14656040638414</v>
      </c>
    </row>
    <row r="382" spans="13:45" x14ac:dyDescent="0.25">
      <c r="M382">
        <v>379</v>
      </c>
      <c r="N382" s="1">
        <f t="shared" si="163"/>
        <v>6637430.7040190892</v>
      </c>
      <c r="O382" s="2">
        <f t="shared" si="151"/>
        <v>60.264282538036319</v>
      </c>
      <c r="P382" s="2">
        <f t="shared" si="150"/>
        <v>35.601199810786625</v>
      </c>
      <c r="Q382" s="1">
        <f t="shared" si="152"/>
        <v>34.682223040685756</v>
      </c>
      <c r="R382">
        <f t="shared" si="164"/>
        <v>30.802138536960413</v>
      </c>
      <c r="S382" s="1">
        <f t="shared" si="165"/>
        <v>22.013440891072456</v>
      </c>
      <c r="T382" s="1">
        <f t="shared" si="166"/>
        <v>26.853758636808731</v>
      </c>
      <c r="U382" s="2">
        <f t="shared" si="153"/>
        <v>3.2018839862479428E-2</v>
      </c>
      <c r="V382" s="16">
        <f t="shared" si="154"/>
        <v>1.8969498162647607E-13</v>
      </c>
      <c r="W382" s="1">
        <f t="shared" si="155"/>
        <v>1.7610361924363687E-16</v>
      </c>
      <c r="X382">
        <f t="shared" si="156"/>
        <v>4.4643036078815406E-16</v>
      </c>
      <c r="Y382">
        <f t="shared" si="157"/>
        <v>4.12036565339334E-16</v>
      </c>
      <c r="Z382">
        <f t="shared" si="158"/>
        <v>5.832912821162821E-15</v>
      </c>
      <c r="AA382">
        <f t="shared" si="167"/>
        <v>1.8978569232935158E-13</v>
      </c>
      <c r="AB382" s="1">
        <f t="shared" si="179"/>
        <v>9.8519706103944056E-11</v>
      </c>
      <c r="AC382" s="1">
        <f>SUM($AB$3:AB382)</f>
        <v>5.9374877291148613E-9</v>
      </c>
      <c r="AD382" s="1">
        <f t="shared" si="168"/>
        <v>9.8958128818581024E-9</v>
      </c>
      <c r="AE382" s="2">
        <f t="shared" si="169"/>
        <v>-9.9545147470263338</v>
      </c>
      <c r="AF382" s="1">
        <f t="shared" si="159"/>
        <v>2.9628063768283156E-3</v>
      </c>
      <c r="AG382" s="19">
        <f t="shared" si="160"/>
        <v>1.8766893184611928E-5</v>
      </c>
      <c r="AH382" s="19">
        <f t="shared" si="170"/>
        <v>259.52452222047458</v>
      </c>
      <c r="AI382" s="19">
        <f t="shared" si="171"/>
        <v>0.99999740476151311</v>
      </c>
      <c r="AJ382" s="19">
        <f t="shared" si="161"/>
        <v>2.1081476677617976E-3</v>
      </c>
      <c r="AK382" s="19">
        <f t="shared" si="162"/>
        <v>6.2588401848388554E-5</v>
      </c>
      <c r="AL382" s="19">
        <f t="shared" si="172"/>
        <v>10141.095340130789</v>
      </c>
      <c r="AM382" s="19">
        <f t="shared" si="173"/>
        <v>1.0141095340130789E-2</v>
      </c>
      <c r="AO382" t="str">
        <f t="shared" si="174"/>
        <v>0.00363178374982427-60.2642824286029i</v>
      </c>
      <c r="AP382">
        <f t="shared" si="175"/>
        <v>-89.996547110953102</v>
      </c>
      <c r="AQ382" t="str">
        <f t="shared" si="176"/>
        <v>34.6654556705131+1.0783219368839i</v>
      </c>
      <c r="AR382">
        <f t="shared" si="177"/>
        <v>1.7816982008163678</v>
      </c>
      <c r="AS382">
        <f t="shared" si="178"/>
        <v>88.221754688230533</v>
      </c>
    </row>
    <row r="383" spans="13:45" x14ac:dyDescent="0.25">
      <c r="M383">
        <v>380</v>
      </c>
      <c r="N383" s="1">
        <f t="shared" si="163"/>
        <v>6918309.7091893675</v>
      </c>
      <c r="O383" s="2">
        <f t="shared" si="151"/>
        <v>57.817590733198642</v>
      </c>
      <c r="P383" s="2">
        <f t="shared" si="150"/>
        <v>35.24119981204133</v>
      </c>
      <c r="Q383" s="1">
        <f t="shared" si="152"/>
        <v>34.683636204120518</v>
      </c>
      <c r="R383">
        <f t="shared" si="164"/>
        <v>30.802492445403857</v>
      </c>
      <c r="S383" s="1">
        <f t="shared" si="165"/>
        <v>21.678893886973441</v>
      </c>
      <c r="T383" s="1">
        <f t="shared" si="166"/>
        <v>26.720742392162165</v>
      </c>
      <c r="U383" s="2">
        <f t="shared" si="153"/>
        <v>3.072014790982627E-2</v>
      </c>
      <c r="V383" s="16">
        <f t="shared" si="154"/>
        <v>1.8681211165127414E-13</v>
      </c>
      <c r="W383" s="1">
        <f t="shared" si="155"/>
        <v>1.689608135040445E-16</v>
      </c>
      <c r="X383">
        <f t="shared" si="156"/>
        <v>4.2832303649202866E-16</v>
      </c>
      <c r="Y383">
        <f t="shared" si="157"/>
        <v>3.9532426177357941E-16</v>
      </c>
      <c r="Z383">
        <f t="shared" si="158"/>
        <v>5.596328454773945E-15</v>
      </c>
      <c r="AA383">
        <f t="shared" si="167"/>
        <v>1.8689690270690379E-13</v>
      </c>
      <c r="AB383" s="1">
        <f t="shared" si="179"/>
        <v>9.9051656602612459E-11</v>
      </c>
      <c r="AC383" s="1">
        <f>SUM($AB$3:AB383)</f>
        <v>6.0365393857174737E-9</v>
      </c>
      <c r="AD383" s="1">
        <f t="shared" si="168"/>
        <v>1.0060898976195789E-8</v>
      </c>
      <c r="AE383" s="2">
        <f t="shared" si="169"/>
        <v>-10.026367881709985</v>
      </c>
      <c r="AF383" s="1">
        <f t="shared" si="159"/>
        <v>3.0122331534730195E-3</v>
      </c>
      <c r="AG383" s="19">
        <f t="shared" si="160"/>
        <v>1.9561059861883423E-5</v>
      </c>
      <c r="AH383" s="19">
        <f t="shared" si="170"/>
        <v>259.30337032183729</v>
      </c>
      <c r="AI383" s="19">
        <f t="shared" si="171"/>
        <v>0.99999740697302053</v>
      </c>
      <c r="AJ383" s="19">
        <f t="shared" si="161"/>
        <v>2.1973590578409975E-3</v>
      </c>
      <c r="AK383" s="19">
        <f t="shared" si="162"/>
        <v>6.5234321850092848E-5</v>
      </c>
      <c r="AL383" s="19">
        <f t="shared" si="172"/>
        <v>9581.5152228953884</v>
      </c>
      <c r="AM383" s="19">
        <f t="shared" si="173"/>
        <v>9.5815152228953884E-3</v>
      </c>
      <c r="AO383" t="str">
        <f t="shared" si="174"/>
        <v>0.00334287379819166-57.8175906365602i</v>
      </c>
      <c r="AP383">
        <f t="shared" si="175"/>
        <v>-89.996687296067535</v>
      </c>
      <c r="AQ383" t="str">
        <f t="shared" si="176"/>
        <v>34.6682010933388+1.03462712684426i</v>
      </c>
      <c r="AR383">
        <f t="shared" si="177"/>
        <v>1.7094102425933446</v>
      </c>
      <c r="AS383">
        <f t="shared" si="178"/>
        <v>88.293902461339115</v>
      </c>
    </row>
    <row r="384" spans="13:45" x14ac:dyDescent="0.25">
      <c r="M384">
        <v>381</v>
      </c>
      <c r="N384" s="1">
        <f t="shared" si="163"/>
        <v>7211074.7918290002</v>
      </c>
      <c r="O384" s="2">
        <f t="shared" si="151"/>
        <v>55.470233069535972</v>
      </c>
      <c r="P384" s="2">
        <f t="shared" si="150"/>
        <v>34.881199813196218</v>
      </c>
      <c r="Q384" s="1">
        <f t="shared" si="152"/>
        <v>34.684937102658175</v>
      </c>
      <c r="R384">
        <f t="shared" si="164"/>
        <v>30.802818225813947</v>
      </c>
      <c r="S384" s="1">
        <f t="shared" si="165"/>
        <v>21.340778808490821</v>
      </c>
      <c r="T384" s="1">
        <f t="shared" si="166"/>
        <v>26.584205289639911</v>
      </c>
      <c r="U384" s="2">
        <f t="shared" si="153"/>
        <v>2.9474035691499877E-2</v>
      </c>
      <c r="V384" s="16">
        <f t="shared" si="154"/>
        <v>1.8389849474250609E-13</v>
      </c>
      <c r="W384" s="1">
        <f t="shared" si="155"/>
        <v>1.6210719630324934E-16</v>
      </c>
      <c r="X384">
        <f t="shared" si="156"/>
        <v>4.1094881776332736E-16</v>
      </c>
      <c r="Y384">
        <f t="shared" si="157"/>
        <v>3.7928858400786956E-16</v>
      </c>
      <c r="Z384">
        <f t="shared" si="158"/>
        <v>5.3693226055270133E-15</v>
      </c>
      <c r="AA384">
        <f t="shared" si="167"/>
        <v>1.8397778401564041E-13</v>
      </c>
      <c r="AB384" s="1">
        <f t="shared" si="179"/>
        <v>9.9546277110732392E-11</v>
      </c>
      <c r="AC384" s="1">
        <f>SUM($AB$3:AB384)</f>
        <v>6.1360856628282059E-9</v>
      </c>
      <c r="AD384" s="1">
        <f t="shared" si="168"/>
        <v>1.0226809438047011E-8</v>
      </c>
      <c r="AE384" s="2">
        <f t="shared" si="169"/>
        <v>-10.097401635680221</v>
      </c>
      <c r="AF384" s="1">
        <f t="shared" si="159"/>
        <v>3.0619067457512746E-3</v>
      </c>
      <c r="AG384" s="19">
        <f t="shared" si="160"/>
        <v>2.0388833631446929E-5</v>
      </c>
      <c r="AH384" s="19">
        <f t="shared" si="170"/>
        <v>259.07199567922811</v>
      </c>
      <c r="AI384" s="19">
        <f t="shared" si="171"/>
        <v>0.99999740928675507</v>
      </c>
      <c r="AJ384" s="19">
        <f t="shared" si="161"/>
        <v>2.2903456446210393E-3</v>
      </c>
      <c r="AK384" s="19">
        <f t="shared" si="162"/>
        <v>6.7992318290162424E-5</v>
      </c>
      <c r="AL384" s="19">
        <f t="shared" si="172"/>
        <v>9049.1434322082459</v>
      </c>
      <c r="AM384" s="19">
        <f t="shared" si="173"/>
        <v>9.0491434322082457E-3</v>
      </c>
      <c r="AO384" t="str">
        <f t="shared" si="174"/>
        <v>0.00307694675678865-55.4702329841965i</v>
      </c>
      <c r="AP384">
        <f t="shared" si="175"/>
        <v>-89.996821789754875</v>
      </c>
      <c r="AQ384" t="str">
        <f t="shared" si="176"/>
        <v>34.6707285124561+0.992696444497108i</v>
      </c>
      <c r="AR384">
        <f t="shared" si="177"/>
        <v>1.6400515375839064</v>
      </c>
      <c r="AS384">
        <f t="shared" si="178"/>
        <v>88.363126672661224</v>
      </c>
    </row>
    <row r="385" spans="13:45" x14ac:dyDescent="0.25">
      <c r="M385">
        <v>382</v>
      </c>
      <c r="N385" s="1">
        <f t="shared" si="163"/>
        <v>7516228.940182047</v>
      </c>
      <c r="O385" s="2">
        <f t="shared" si="151"/>
        <v>53.21817664376217</v>
      </c>
      <c r="P385" s="2">
        <f t="shared" si="150"/>
        <v>34.52119981425929</v>
      </c>
      <c r="Q385" s="1">
        <f t="shared" si="152"/>
        <v>34.686134643690735</v>
      </c>
      <c r="R385">
        <f t="shared" si="164"/>
        <v>30.803118111889948</v>
      </c>
      <c r="S385" s="1">
        <f t="shared" si="165"/>
        <v>20.999343644487812</v>
      </c>
      <c r="T385" s="1">
        <f t="shared" si="166"/>
        <v>26.444114412743289</v>
      </c>
      <c r="U385" s="2">
        <f t="shared" si="153"/>
        <v>2.8278385589133231E-2</v>
      </c>
      <c r="V385" s="16">
        <f t="shared" si="154"/>
        <v>1.809562678783519E-13</v>
      </c>
      <c r="W385" s="1">
        <f t="shared" si="155"/>
        <v>1.5553112074023279E-16</v>
      </c>
      <c r="X385">
        <f t="shared" si="156"/>
        <v>3.942781791996414E-16</v>
      </c>
      <c r="Y385">
        <f t="shared" si="157"/>
        <v>3.6390228132973667E-16</v>
      </c>
      <c r="Z385">
        <f t="shared" si="158"/>
        <v>5.1515095041881502E-15</v>
      </c>
      <c r="AA385">
        <f t="shared" si="167"/>
        <v>1.8103044220438744E-13</v>
      </c>
      <c r="AB385" s="1">
        <f t="shared" si="179"/>
        <v>1.0000259076395116E-10</v>
      </c>
      <c r="AC385" s="1">
        <f>SUM($AB$3:AB385)</f>
        <v>6.2360882535921571E-9</v>
      </c>
      <c r="AD385" s="1">
        <f t="shared" si="168"/>
        <v>1.0393480422653595E-8</v>
      </c>
      <c r="AE385" s="2">
        <f t="shared" si="169"/>
        <v>-10.16761002344974</v>
      </c>
      <c r="AF385" s="1">
        <f t="shared" si="159"/>
        <v>3.1118080385424862E-3</v>
      </c>
      <c r="AG385" s="19">
        <f t="shared" si="160"/>
        <v>2.1251636659057424E-5</v>
      </c>
      <c r="AH385" s="19">
        <f t="shared" si="170"/>
        <v>258.83010640798886</v>
      </c>
      <c r="AI385" s="19">
        <f t="shared" si="171"/>
        <v>0.99999741170563516</v>
      </c>
      <c r="AJ385" s="19">
        <f t="shared" si="161"/>
        <v>2.3872671847217338E-3</v>
      </c>
      <c r="AK385" s="19">
        <f t="shared" si="162"/>
        <v>7.0867129586144344E-5</v>
      </c>
      <c r="AL385" s="19">
        <f t="shared" si="172"/>
        <v>8542.8553807892949</v>
      </c>
      <c r="AM385" s="19">
        <f t="shared" si="173"/>
        <v>8.5428553807892944E-3</v>
      </c>
      <c r="AO385" t="str">
        <f t="shared" si="174"/>
        <v>0.00283217432528667-53.2181765684006i</v>
      </c>
      <c r="AP385">
        <f t="shared" si="175"/>
        <v>-89.996950823083495</v>
      </c>
      <c r="AQ385" t="str">
        <f t="shared" si="176"/>
        <v>34.6730552097533+0.952459417320402i</v>
      </c>
      <c r="AR385">
        <f t="shared" si="177"/>
        <v>1.5735038130595431</v>
      </c>
      <c r="AS385">
        <f t="shared" si="178"/>
        <v>88.42954536385696</v>
      </c>
    </row>
    <row r="386" spans="13:45" x14ac:dyDescent="0.25">
      <c r="M386">
        <v>383</v>
      </c>
      <c r="N386" s="1">
        <f t="shared" si="163"/>
        <v>7834296.4276621109</v>
      </c>
      <c r="O386" s="2">
        <f t="shared" si="151"/>
        <v>51.057552285903384</v>
      </c>
      <c r="P386" s="2">
        <f t="shared" ref="P386:P449" si="180">20*LOG10(O386)</f>
        <v>34.161199815237723</v>
      </c>
      <c r="Q386" s="1">
        <f t="shared" si="152"/>
        <v>34.687237029582391</v>
      </c>
      <c r="R386">
        <f t="shared" si="164"/>
        <v>30.803394160234241</v>
      </c>
      <c r="S386" s="1">
        <f t="shared" si="165"/>
        <v>20.654845996240269</v>
      </c>
      <c r="T386" s="1">
        <f t="shared" si="166"/>
        <v>26.300439223983997</v>
      </c>
      <c r="U386" s="2">
        <f t="shared" si="153"/>
        <v>2.7131163965217513E-2</v>
      </c>
      <c r="V386" s="16">
        <f t="shared" si="154"/>
        <v>1.7798765086940513E-13</v>
      </c>
      <c r="W386" s="1">
        <f t="shared" si="155"/>
        <v>1.4922140180869632E-16</v>
      </c>
      <c r="X386">
        <f t="shared" si="156"/>
        <v>3.7828276632183683E-16</v>
      </c>
      <c r="Y386">
        <f t="shared" si="157"/>
        <v>3.4913918373995902E-16</v>
      </c>
      <c r="Z386">
        <f t="shared" si="158"/>
        <v>4.9425186804233366E-15</v>
      </c>
      <c r="AA386">
        <f t="shared" si="167"/>
        <v>1.7805706842460164E-13</v>
      </c>
      <c r="AB386" s="1">
        <f t="shared" si="179"/>
        <v>1.0041968573200349E-10</v>
      </c>
      <c r="AC386" s="1">
        <f>SUM($AB$3:AB386)</f>
        <v>6.3365079393241608E-9</v>
      </c>
      <c r="AD386" s="1">
        <f t="shared" si="168"/>
        <v>1.0560846565540268E-8</v>
      </c>
      <c r="AE386" s="2">
        <f t="shared" si="169"/>
        <v>-10.236987329711278</v>
      </c>
      <c r="AF386" s="1">
        <f t="shared" si="159"/>
        <v>3.1619174617227561E-3</v>
      </c>
      <c r="AG386" s="19">
        <f t="shared" si="160"/>
        <v>2.2150951292869219E-5</v>
      </c>
      <c r="AH386" s="19">
        <f t="shared" si="170"/>
        <v>258.5773930147933</v>
      </c>
      <c r="AI386" s="19">
        <f t="shared" si="171"/>
        <v>0.99999741423275612</v>
      </c>
      <c r="AJ386" s="19">
        <f t="shared" si="161"/>
        <v>2.4882901952524073E-3</v>
      </c>
      <c r="AK386" s="19">
        <f t="shared" si="162"/>
        <v>7.3863694849260033E-5</v>
      </c>
      <c r="AL386" s="19">
        <f t="shared" si="172"/>
        <v>8061.566012893164</v>
      </c>
      <c r="AM386" s="19">
        <f t="shared" si="173"/>
        <v>8.0615660128931649E-3</v>
      </c>
      <c r="AO386" t="str">
        <f t="shared" si="174"/>
        <v>0.00260687364542776-51.0575522193531i</v>
      </c>
      <c r="AP386">
        <f t="shared" si="175"/>
        <v>-89.997074617740481</v>
      </c>
      <c r="AQ386" t="str">
        <f t="shared" si="176"/>
        <v>34.6751971015483+0.913848299887922i</v>
      </c>
      <c r="AR386">
        <f t="shared" si="177"/>
        <v>1.5096535218680243</v>
      </c>
      <c r="AS386">
        <f t="shared" si="178"/>
        <v>88.493271860391502</v>
      </c>
    </row>
    <row r="387" spans="13:45" x14ac:dyDescent="0.25">
      <c r="M387">
        <v>384</v>
      </c>
      <c r="N387" s="1">
        <f t="shared" si="163"/>
        <v>8165823.7135859188</v>
      </c>
      <c r="O387" s="2">
        <f t="shared" ref="O387:O450" si="181">IMABS(IMDIV($D$55,COMPLEX(1,N387/$D$46)))</f>
        <v>48.984647911832724</v>
      </c>
      <c r="P387" s="2">
        <f t="shared" si="180"/>
        <v>33.801199816138372</v>
      </c>
      <c r="Q387" s="1">
        <f t="shared" ref="Q387:Q450" si="182">IMABS(IMDIV(IMSUM(COMPLEX($D$39,$D$39*$D$52*$D$53*2*PI()*N387),COMPLEX($D$52,$D$39*$D$52*$D$40*2*PI()*N387)),COMPLEX($D$52,$D$39*$D$52*$D$40*2*PI()*N387)))</f>
        <v>34.688251813212041</v>
      </c>
      <c r="R387">
        <f t="shared" si="164"/>
        <v>30.803648264349725</v>
      </c>
      <c r="S387" s="1">
        <f t="shared" si="165"/>
        <v>20.307552473152633</v>
      </c>
      <c r="T387" s="1">
        <f t="shared" si="166"/>
        <v>26.153151681826962</v>
      </c>
      <c r="U387" s="2">
        <f t="shared" ref="U387:U450" si="183">IMABS(IMDIV(1,COMPLEX(1,2*PI()*N387*$D$39*$D$40)))</f>
        <v>2.6030417985716654E-2</v>
      </c>
      <c r="V387" s="16">
        <f t="shared" ref="V387:V450" si="184">$D$90*S387</f>
        <v>1.7499494115141548E-13</v>
      </c>
      <c r="W387" s="1">
        <f t="shared" ref="W387:W450" si="185">$D$89*U387</f>
        <v>1.431672989214416E-16</v>
      </c>
      <c r="X387">
        <f t="shared" ref="X387:X450" si="186">$D$86*U387</f>
        <v>3.6293535127259503E-16</v>
      </c>
      <c r="Y387">
        <f t="shared" ref="Y387:Y450" si="187">$D$87*U387</f>
        <v>3.3497416106416576E-16</v>
      </c>
      <c r="Z387">
        <f t="shared" ref="Z387:Z450" si="188">$D$88*U387</f>
        <v>4.7419943839700549E-15</v>
      </c>
      <c r="AA387">
        <f t="shared" si="167"/>
        <v>1.7505993363976303E-13</v>
      </c>
      <c r="AB387" s="1">
        <f t="shared" si="179"/>
        <v>1.0079671966488015E-10</v>
      </c>
      <c r="AC387" s="1">
        <f>SUM($AB$3:AB387)</f>
        <v>6.4373046589890407E-9</v>
      </c>
      <c r="AD387" s="1">
        <f t="shared" si="168"/>
        <v>1.0728841098315068E-8</v>
      </c>
      <c r="AE387" s="2">
        <f t="shared" si="169"/>
        <v>-10.305528131319635</v>
      </c>
      <c r="AF387" s="1">
        <f t="shared" ref="AF387:AF450" si="189">AC387*$D$39</f>
        <v>3.2122150248355312E-3</v>
      </c>
      <c r="AG387" s="19">
        <f t="shared" ref="AG387:AG450" si="190">IMABS(COMPLEX(1,2*PI()*N387*$D$32*$D$33))/$D$32</f>
        <v>2.3088322610199825E-5</v>
      </c>
      <c r="AH387" s="19">
        <f t="shared" si="170"/>
        <v>258.31352854277634</v>
      </c>
      <c r="AI387" s="19">
        <f t="shared" si="171"/>
        <v>0.99999741687138721</v>
      </c>
      <c r="AJ387" s="19">
        <f t="shared" ref="AJ387:AJ450" si="191">IMABS(COMPLEX(1,2*PI()*N387*$D$53*$D$52))/$D$52</f>
        <v>2.5935882398983906E-3</v>
      </c>
      <c r="AK387" s="19">
        <f t="shared" ref="AK387:AK450" si="192">IMABS(COMPLEX(1,2*PI()*N387*$D$39*$D$40))/$D$39</f>
        <v>7.6987162370258515E-5</v>
      </c>
      <c r="AL387" s="19">
        <f t="shared" si="172"/>
        <v>7604.2283651155503</v>
      </c>
      <c r="AM387" s="19">
        <f t="shared" si="173"/>
        <v>7.60422836511555E-3</v>
      </c>
      <c r="AO387" t="str">
        <f t="shared" si="174"/>
        <v>0.00239949573104622-48.9846478530635i</v>
      </c>
      <c r="AP387">
        <f t="shared" si="175"/>
        <v>-89.99719338641259</v>
      </c>
      <c r="AQ387" t="str">
        <f t="shared" si="176"/>
        <v>34.6771688458166+0.876797978747116i</v>
      </c>
      <c r="AR387">
        <f t="shared" si="177"/>
        <v>1.4483916594638726</v>
      </c>
      <c r="AS387">
        <f t="shared" si="178"/>
        <v>88.554414954123544</v>
      </c>
    </row>
    <row r="388" spans="13:45" x14ac:dyDescent="0.25">
      <c r="M388">
        <v>385</v>
      </c>
      <c r="N388" s="1">
        <f t="shared" ref="N388:N451" si="193">$D$7*POWER($D$8/$D$7,M388/$D$9)</f>
        <v>8511380.382023761</v>
      </c>
      <c r="O388" s="2">
        <f t="shared" si="181"/>
        <v>46.995902145683324</v>
      </c>
      <c r="P388" s="2">
        <f t="shared" si="180"/>
        <v>33.441199816967369</v>
      </c>
      <c r="Q388" s="1">
        <f t="shared" si="182"/>
        <v>34.689185949178821</v>
      </c>
      <c r="R388">
        <f t="shared" ref="R388:R451" si="194">20*LOG10(Q388)</f>
        <v>30.803882167537175</v>
      </c>
      <c r="S388" s="1">
        <f t="shared" ref="S388:S451" si="195">O388/(1+O388/Q388)</f>
        <v>19.957738020528137</v>
      </c>
      <c r="T388" s="1">
        <f t="shared" ref="T388:T451" si="196">20*LOG10(S388)</f>
        <v>26.002226349377157</v>
      </c>
      <c r="U388" s="2">
        <f t="shared" si="183"/>
        <v>2.497427254469526E-2</v>
      </c>
      <c r="V388" s="16">
        <f t="shared" si="184"/>
        <v>1.7198050799252703E-13</v>
      </c>
      <c r="W388" s="1">
        <f t="shared" si="185"/>
        <v>1.3735849899582392E-16</v>
      </c>
      <c r="X388">
        <f t="shared" si="186"/>
        <v>3.4820978993729954E-16</v>
      </c>
      <c r="Y388">
        <f t="shared" si="187"/>
        <v>3.2138308337720696E-16</v>
      </c>
      <c r="Z388">
        <f t="shared" si="188"/>
        <v>4.5495950243928427E-15</v>
      </c>
      <c r="AA388">
        <f t="shared" ref="AA388:AA451" si="197">SQRT(V388^2+W388^2+X388^2+Y388^2+Z388^2)</f>
        <v>1.7204138266345967E-13</v>
      </c>
      <c r="AB388" s="1">
        <f t="shared" si="179"/>
        <v>1.0113292386690042E-10</v>
      </c>
      <c r="AC388" s="1">
        <f>SUM($AB$3:AB388)</f>
        <v>6.5384375828559407E-9</v>
      </c>
      <c r="AD388" s="1">
        <f t="shared" ref="AD388:AD451" si="198">AC388/$D$20</f>
        <v>1.0897395971426568E-8</v>
      </c>
      <c r="AE388" s="2">
        <f t="shared" ref="AE388:AE451" si="199">10*LOG10($D$11/AD388)</f>
        <v>-10.373227318534248</v>
      </c>
      <c r="AF388" s="1">
        <f t="shared" si="189"/>
        <v>3.2626803538451142E-3</v>
      </c>
      <c r="AG388" s="19">
        <f t="shared" si="190"/>
        <v>2.406536107206672E-5</v>
      </c>
      <c r="AH388" s="19">
        <f t="shared" ref="AH388:AH451" si="200">1/(AG388+(1+O388)*AK388)</f>
        <v>258.03816868956091</v>
      </c>
      <c r="AI388" s="19">
        <f t="shared" ref="AI388:AI451" si="201">$D$21/($D$21+AH388)</f>
        <v>0.99999741962497146</v>
      </c>
      <c r="AJ388" s="19">
        <f t="shared" si="191"/>
        <v>2.7033422271139896E-3</v>
      </c>
      <c r="AK388" s="19">
        <f t="shared" si="192"/>
        <v>8.0242898464633525E-5</v>
      </c>
      <c r="AL388" s="19">
        <f t="shared" ref="AL388:AL451" si="202">O388/(AJ388+((1+O388)*AK388))</f>
        <v>7169.8321972116928</v>
      </c>
      <c r="AM388" s="19">
        <f t="shared" ref="AM388:AM451" si="203">AL388/1000000</f>
        <v>7.1698321972116924E-3</v>
      </c>
      <c r="AO388" t="str">
        <f t="shared" ref="AO388:AO451" si="204">IMDIV($D$55,COMPLEX(1,N388/$D$46))</f>
        <v>0.00220861481848664-46.9959020937854i</v>
      </c>
      <c r="AP388">
        <f t="shared" ref="AP388:AP451" si="205">DEGREES(ATAN(IMAGINARY(AO388)/IMREAL(AO388)))</f>
        <v>-89.997307333151653</v>
      </c>
      <c r="AQ388" t="str">
        <f t="shared" ref="AQ388:AQ451" si="206">IMDIV(IMSUM(COMPLEX($D$39,$D$39*$D$52*$D$53*2*PI()*N388),COMPLEX($D$52,$D$39*$D$52*$D$40*2*PI()*N388)),COMPLEX($D$52,$D$39*$D$52*$D$40*2*PI()*N388))</f>
        <v>34.6789839411016+0.841245879349536i</v>
      </c>
      <c r="AR388">
        <f t="shared" ref="AR388:AR451" si="207">DEGREES(ATAN(IMAGINARY(AQ388)/IMREAL(AQ388)))</f>
        <v>1.3896135873331994</v>
      </c>
      <c r="AS388">
        <f t="shared" ref="AS388:AS451" si="208">360-180+AP388-AR388</f>
        <v>88.613079079515146</v>
      </c>
    </row>
    <row r="389" spans="13:45" x14ac:dyDescent="0.25">
      <c r="M389">
        <v>386</v>
      </c>
      <c r="N389" s="1">
        <f t="shared" si="193"/>
        <v>8871560.1203796063</v>
      </c>
      <c r="O389" s="2">
        <f t="shared" si="181"/>
        <v>45.087898201190406</v>
      </c>
      <c r="P389" s="2">
        <f t="shared" si="180"/>
        <v>33.081199817730393</v>
      </c>
      <c r="Q389" s="1">
        <f t="shared" si="182"/>
        <v>34.690045841008782</v>
      </c>
      <c r="R389">
        <f t="shared" si="194"/>
        <v>30.80409747477951</v>
      </c>
      <c r="S389" s="1">
        <f t="shared" si="195"/>
        <v>19.605685183447303</v>
      </c>
      <c r="T389" s="1">
        <f t="shared" si="196"/>
        <v>25.847640494255142</v>
      </c>
      <c r="U389" s="2">
        <f t="shared" si="183"/>
        <v>2.3960927289940672E-2</v>
      </c>
      <c r="V389" s="16">
        <f t="shared" si="184"/>
        <v>1.6894678614994669E-13</v>
      </c>
      <c r="W389" s="1">
        <f t="shared" si="185"/>
        <v>1.317851000946737E-16</v>
      </c>
      <c r="X389">
        <f t="shared" si="186"/>
        <v>3.3408098047305737E-16</v>
      </c>
      <c r="Y389">
        <f t="shared" si="187"/>
        <v>3.0834278272717393E-16</v>
      </c>
      <c r="Z389">
        <f t="shared" si="188"/>
        <v>4.3649926292370795E-15</v>
      </c>
      <c r="AA389">
        <f t="shared" si="197"/>
        <v>1.6900382766001158E-13</v>
      </c>
      <c r="AB389" s="1">
        <f t="shared" ref="AB389:AB452" si="209">AA389*SQRT(N389-N388)</f>
        <v>1.0142760716227522E-10</v>
      </c>
      <c r="AC389" s="1">
        <f>SUM($AB$3:AB389)</f>
        <v>6.6398651900182158E-9</v>
      </c>
      <c r="AD389" s="1">
        <f t="shared" si="198"/>
        <v>1.1066441983363694E-8</v>
      </c>
      <c r="AE389" s="2">
        <f t="shared" si="199"/>
        <v>-10.440080115407691</v>
      </c>
      <c r="AF389" s="1">
        <f t="shared" si="189"/>
        <v>3.3132927298190895E-3</v>
      </c>
      <c r="AG389" s="19">
        <f t="shared" si="190"/>
        <v>2.5083745290058323E-5</v>
      </c>
      <c r="AH389" s="19">
        <f t="shared" si="200"/>
        <v>257.75095190215728</v>
      </c>
      <c r="AI389" s="19">
        <f t="shared" si="201"/>
        <v>0.99999742249712453</v>
      </c>
      <c r="AJ389" s="19">
        <f t="shared" si="191"/>
        <v>2.8177407209342897E-3</v>
      </c>
      <c r="AK389" s="19">
        <f t="shared" si="192"/>
        <v>8.3636496692404217E-5</v>
      </c>
      <c r="AL389" s="19">
        <f t="shared" si="202"/>
        <v>6757.4026912640629</v>
      </c>
      <c r="AM389" s="19">
        <f t="shared" si="203"/>
        <v>6.7574026912640625E-3</v>
      </c>
      <c r="AO389" t="str">
        <f t="shared" si="204"/>
        <v>0.00203291856420091-45.0878981553604i</v>
      </c>
      <c r="AP389">
        <f t="shared" si="205"/>
        <v>-89.997416653725082</v>
      </c>
      <c r="AQ389" t="str">
        <f t="shared" si="206"/>
        <v>34.6806548177423+0.807131875159553i</v>
      </c>
      <c r="AR389">
        <f t="shared" si="207"/>
        <v>1.3332188626732733</v>
      </c>
      <c r="AS389">
        <f t="shared" si="208"/>
        <v>88.66936448360164</v>
      </c>
    </row>
    <row r="390" spans="13:45" x14ac:dyDescent="0.25">
      <c r="M390">
        <v>387</v>
      </c>
      <c r="N390" s="1">
        <f t="shared" si="193"/>
        <v>9246981.7393822409</v>
      </c>
      <c r="O390" s="2">
        <f t="shared" si="181"/>
        <v>43.257358011445852</v>
      </c>
      <c r="P390" s="2">
        <f t="shared" si="180"/>
        <v>32.721199818432709</v>
      </c>
      <c r="Q390" s="1">
        <f t="shared" si="182"/>
        <v>34.690837384659197</v>
      </c>
      <c r="R390">
        <f t="shared" si="194"/>
        <v>30.804295663688958</v>
      </c>
      <c r="S390" s="1">
        <f t="shared" si="195"/>
        <v>19.251683311452741</v>
      </c>
      <c r="T390" s="1">
        <f t="shared" si="196"/>
        <v>25.689374179138436</v>
      </c>
      <c r="U390" s="2">
        <f t="shared" si="183"/>
        <v>2.2988653748246646E-2</v>
      </c>
      <c r="V390" s="16">
        <f t="shared" si="184"/>
        <v>1.6589626901652664E-13</v>
      </c>
      <c r="W390" s="1">
        <f t="shared" si="185"/>
        <v>1.2643759561535655E-16</v>
      </c>
      <c r="X390">
        <f t="shared" si="186"/>
        <v>3.2052482322727675E-16</v>
      </c>
      <c r="Y390">
        <f t="shared" si="187"/>
        <v>2.958310161419216E-16</v>
      </c>
      <c r="Z390">
        <f t="shared" si="188"/>
        <v>4.1878723203382513E-15</v>
      </c>
      <c r="AA390">
        <f t="shared" si="197"/>
        <v>1.6594974114711125E-13</v>
      </c>
      <c r="AB390" s="1">
        <f t="shared" si="209"/>
        <v>1.0168015941785313E-10</v>
      </c>
      <c r="AC390" s="1">
        <f>SUM($AB$3:AB390)</f>
        <v>6.7415453494360687E-9</v>
      </c>
      <c r="AD390" s="1">
        <f t="shared" si="198"/>
        <v>1.1235908915726781E-8</v>
      </c>
      <c r="AE390" s="2">
        <f t="shared" si="199"/>
        <v>-10.50608209920998</v>
      </c>
      <c r="AF390" s="1">
        <f t="shared" si="189"/>
        <v>3.3640311293685983E-3</v>
      </c>
      <c r="AG390" s="19">
        <f t="shared" si="190"/>
        <v>2.6145224910290022E-5</v>
      </c>
      <c r="AH390" s="19">
        <f t="shared" si="200"/>
        <v>257.45149945271049</v>
      </c>
      <c r="AI390" s="19">
        <f t="shared" si="201"/>
        <v>0.99999742549163362</v>
      </c>
      <c r="AJ390" s="19">
        <f t="shared" si="191"/>
        <v>2.9369802649396033E-3</v>
      </c>
      <c r="AK390" s="19">
        <f t="shared" si="192"/>
        <v>8.7173787468303076E-5</v>
      </c>
      <c r="AL390" s="19">
        <f t="shared" si="202"/>
        <v>6365.9992172096845</v>
      </c>
      <c r="AM390" s="19">
        <f t="shared" si="203"/>
        <v>6.3659992172096849E-3</v>
      </c>
      <c r="AO390" t="str">
        <f t="shared" si="204"/>
        <v>0.0018711990221304-43.2573579709743i</v>
      </c>
      <c r="AP390">
        <f t="shared" si="205"/>
        <v>-89.997521535952288</v>
      </c>
      <c r="AQ390" t="str">
        <f t="shared" si="206"/>
        <v>34.6821929219909+0.774398199037635i</v>
      </c>
      <c r="AR390">
        <f t="shared" si="207"/>
        <v>1.2791110741791054</v>
      </c>
      <c r="AS390">
        <f t="shared" si="208"/>
        <v>88.723367389868613</v>
      </c>
    </row>
    <row r="391" spans="13:45" x14ac:dyDescent="0.25">
      <c r="M391">
        <v>388</v>
      </c>
      <c r="N391" s="1">
        <f t="shared" si="193"/>
        <v>9638290.2362397052</v>
      </c>
      <c r="O391" s="2">
        <f t="shared" si="181"/>
        <v>41.501136596980821</v>
      </c>
      <c r="P391" s="2">
        <f t="shared" si="180"/>
        <v>32.361199819079189</v>
      </c>
      <c r="Q391" s="1">
        <f t="shared" si="182"/>
        <v>34.691566008618331</v>
      </c>
      <c r="R391">
        <f t="shared" si="194"/>
        <v>30.804478094593261</v>
      </c>
      <c r="S391" s="1">
        <f t="shared" si="195"/>
        <v>18.896027709365491</v>
      </c>
      <c r="T391" s="1">
        <f t="shared" si="196"/>
        <v>25.52741034249263</v>
      </c>
      <c r="U391" s="2">
        <f t="shared" si="183"/>
        <v>2.2055792548759275E-2</v>
      </c>
      <c r="V391" s="16">
        <f t="shared" si="184"/>
        <v>1.6283150130314953E-13</v>
      </c>
      <c r="W391" s="1">
        <f t="shared" si="185"/>
        <v>1.2130685901817602E-16</v>
      </c>
      <c r="X391">
        <f t="shared" si="186"/>
        <v>3.0751818202350114E-16</v>
      </c>
      <c r="Y391">
        <f t="shared" si="187"/>
        <v>2.8382642989751097E-16</v>
      </c>
      <c r="Z391">
        <f t="shared" si="188"/>
        <v>4.017931807995345E-15</v>
      </c>
      <c r="AA391">
        <f t="shared" si="197"/>
        <v>1.6288164854543902E-13</v>
      </c>
      <c r="AB391" s="1">
        <f t="shared" si="209"/>
        <v>1.0189005469122226E-10</v>
      </c>
      <c r="AC391" s="1">
        <f>SUM($AB$3:AB391)</f>
        <v>6.8434354041272907E-9</v>
      </c>
      <c r="AD391" s="1">
        <f t="shared" si="198"/>
        <v>1.1405725673545485E-8</v>
      </c>
      <c r="AE391" s="2">
        <f t="shared" si="199"/>
        <v>-10.571229218783904</v>
      </c>
      <c r="AF391" s="1">
        <f t="shared" si="189"/>
        <v>3.4148742666595183E-3</v>
      </c>
      <c r="AG391" s="19">
        <f t="shared" si="190"/>
        <v>2.7251623619403219E-5</v>
      </c>
      <c r="AH391" s="19">
        <f t="shared" si="200"/>
        <v>257.13941549902557</v>
      </c>
      <c r="AI391" s="19">
        <f t="shared" si="201"/>
        <v>0.999997428612457</v>
      </c>
      <c r="AJ391" s="19">
        <f t="shared" si="191"/>
        <v>3.0612657199292916E-3</v>
      </c>
      <c r="AK391" s="19">
        <f t="shared" si="192"/>
        <v>9.086084807887783E-5</v>
      </c>
      <c r="AL391" s="19">
        <f t="shared" si="202"/>
        <v>5994.7141624472479</v>
      </c>
      <c r="AM391" s="19">
        <f t="shared" si="203"/>
        <v>5.9947141624472474E-3</v>
      </c>
      <c r="AO391" t="str">
        <f t="shared" si="204"/>
        <v>0.00172234433884126-41.5011365612412i</v>
      </c>
      <c r="AP391">
        <f t="shared" si="205"/>
        <v>-89.997622160027319</v>
      </c>
      <c r="AQ391" t="str">
        <f t="shared" si="206"/>
        <v>34.683608793575+0.742989356969813i</v>
      </c>
      <c r="AR391">
        <f t="shared" si="207"/>
        <v>1.2271976837828382</v>
      </c>
      <c r="AS391">
        <f t="shared" si="208"/>
        <v>88.775180156189847</v>
      </c>
    </row>
    <row r="392" spans="13:45" x14ac:dyDescent="0.25">
      <c r="M392">
        <v>389</v>
      </c>
      <c r="N392" s="1">
        <f t="shared" si="193"/>
        <v>10046157.902783936</v>
      </c>
      <c r="O392" s="2">
        <f t="shared" si="181"/>
        <v>39.816216662500246</v>
      </c>
      <c r="P392" s="2">
        <f t="shared" si="180"/>
        <v>32.001199819674262</v>
      </c>
      <c r="Q392" s="1">
        <f t="shared" si="182"/>
        <v>34.69223671085436</v>
      </c>
      <c r="R392">
        <f t="shared" si="194"/>
        <v>30.804646019825782</v>
      </c>
      <c r="S392" s="1">
        <f t="shared" si="195"/>
        <v>18.539018740121929</v>
      </c>
      <c r="T392" s="1">
        <f t="shared" si="196"/>
        <v>25.361734869062499</v>
      </c>
      <c r="U392" s="2">
        <f t="shared" si="183"/>
        <v>2.11607507425675E-2</v>
      </c>
      <c r="V392" s="16">
        <f t="shared" si="184"/>
        <v>1.5975507130766391E-13</v>
      </c>
      <c r="W392" s="1">
        <f t="shared" si="185"/>
        <v>1.1638412908412125E-16</v>
      </c>
      <c r="X392">
        <f t="shared" si="186"/>
        <v>2.9503884678915657E-16</v>
      </c>
      <c r="Y392">
        <f t="shared" si="187"/>
        <v>2.7230852502518197E-16</v>
      </c>
      <c r="Z392">
        <f t="shared" si="188"/>
        <v>3.8548809026772392E-15</v>
      </c>
      <c r="AA392">
        <f t="shared" si="197"/>
        <v>1.5980212032513846E-13</v>
      </c>
      <c r="AB392" s="1">
        <f t="shared" si="209"/>
        <v>1.0205685397537141E-10</v>
      </c>
      <c r="AC392" s="1">
        <f>SUM($AB$3:AB392)</f>
        <v>6.9454922581026618E-9</v>
      </c>
      <c r="AD392" s="1">
        <f t="shared" si="198"/>
        <v>1.1575820430171103E-8</v>
      </c>
      <c r="AE392" s="2">
        <f t="shared" si="199"/>
        <v>-10.635517811732925</v>
      </c>
      <c r="AF392" s="1">
        <f t="shared" si="189"/>
        <v>3.4658006367932282E-3</v>
      </c>
      <c r="AG392" s="19">
        <f t="shared" si="190"/>
        <v>2.8404842277770216E-5</v>
      </c>
      <c r="AH392" s="19">
        <f t="shared" si="200"/>
        <v>256.81428713374356</v>
      </c>
      <c r="AI392" s="19">
        <f t="shared" si="201"/>
        <v>0.99999743186372392</v>
      </c>
      <c r="AJ392" s="19">
        <f t="shared" si="191"/>
        <v>3.1908106158851845E-3</v>
      </c>
      <c r="AK392" s="19">
        <f t="shared" si="192"/>
        <v>9.4704013123728863E-5</v>
      </c>
      <c r="AL392" s="19">
        <f t="shared" si="202"/>
        <v>5642.6718229884118</v>
      </c>
      <c r="AM392" s="19">
        <f t="shared" si="203"/>
        <v>5.6426718229884119E-3</v>
      </c>
      <c r="AO392" t="str">
        <f t="shared" si="204"/>
        <v>0.00158533110931516-39.8162166309393i</v>
      </c>
      <c r="AP392">
        <f t="shared" si="205"/>
        <v>-89.99771869882845</v>
      </c>
      <c r="AQ392" t="str">
        <f t="shared" si="206"/>
        <v>34.6849121371965+0.712852044192827i</v>
      </c>
      <c r="AR392">
        <f t="shared" si="207"/>
        <v>1.1773898741873747</v>
      </c>
      <c r="AS392">
        <f t="shared" si="208"/>
        <v>88.82489142698418</v>
      </c>
    </row>
    <row r="393" spans="13:45" x14ac:dyDescent="0.25">
      <c r="M393">
        <v>390</v>
      </c>
      <c r="N393" s="1">
        <f t="shared" si="193"/>
        <v>10471285.480509</v>
      </c>
      <c r="O393" s="2">
        <f t="shared" si="181"/>
        <v>38.19970341298653</v>
      </c>
      <c r="P393" s="2">
        <f t="shared" si="180"/>
        <v>31.641199820221932</v>
      </c>
      <c r="Q393" s="1">
        <f t="shared" si="182"/>
        <v>34.692854092861815</v>
      </c>
      <c r="R393">
        <f t="shared" si="194"/>
        <v>30.804800592282753</v>
      </c>
      <c r="S393" s="1">
        <f t="shared" si="195"/>
        <v>18.180960886041195</v>
      </c>
      <c r="T393" s="1">
        <f t="shared" si="196"/>
        <v>25.192336649751567</v>
      </c>
      <c r="U393" s="2">
        <f t="shared" si="183"/>
        <v>2.0301999216546737E-2</v>
      </c>
      <c r="V393" s="16">
        <f t="shared" si="184"/>
        <v>1.5666960282560548E-13</v>
      </c>
      <c r="W393" s="1">
        <f t="shared" si="185"/>
        <v>1.1166099569100707E-16</v>
      </c>
      <c r="X393">
        <f t="shared" si="186"/>
        <v>2.8306549749744557E-16</v>
      </c>
      <c r="Y393">
        <f t="shared" si="187"/>
        <v>2.6125762403122863E-16</v>
      </c>
      <c r="Z393">
        <f t="shared" si="188"/>
        <v>3.6984410438993024E-15</v>
      </c>
      <c r="AA393">
        <f t="shared" si="197"/>
        <v>1.5671376380359229E-13</v>
      </c>
      <c r="AB393" s="1">
        <f t="shared" si="209"/>
        <v>1.0218020751436275E-10</v>
      </c>
      <c r="AC393" s="1">
        <f>SUM($AB$3:AB393)</f>
        <v>7.0476724656170247E-9</v>
      </c>
      <c r="AD393" s="1">
        <f t="shared" si="198"/>
        <v>1.1746120776028376E-8</v>
      </c>
      <c r="AE393" s="2">
        <f t="shared" si="199"/>
        <v>-10.698944620350336</v>
      </c>
      <c r="AF393" s="1">
        <f t="shared" si="189"/>
        <v>3.5167885603428952E-3</v>
      </c>
      <c r="AG393" s="19">
        <f t="shared" si="190"/>
        <v>2.9606862185287714E-5</v>
      </c>
      <c r="AH393" s="19">
        <f t="shared" si="200"/>
        <v>256.47568442609759</v>
      </c>
      <c r="AI393" s="19">
        <f t="shared" si="201"/>
        <v>0.99999743524973372</v>
      </c>
      <c r="AJ393" s="19">
        <f t="shared" si="191"/>
        <v>3.3258375188290187E-3</v>
      </c>
      <c r="AK393" s="19">
        <f t="shared" si="192"/>
        <v>9.8709885398810509E-5</v>
      </c>
      <c r="AL393" s="19">
        <f t="shared" si="202"/>
        <v>5309.0273533989348</v>
      </c>
      <c r="AM393" s="19">
        <f t="shared" si="203"/>
        <v>5.3090273533989351E-3</v>
      </c>
      <c r="AO393" t="str">
        <f t="shared" si="204"/>
        <v>0.00145921734084014-38.1997033851157i</v>
      </c>
      <c r="AP393">
        <f t="shared" si="205"/>
        <v>-89.997811318215255</v>
      </c>
      <c r="AQ393" t="str">
        <f t="shared" si="206"/>
        <v>34.6861118884371+0.683935063746018i</v>
      </c>
      <c r="AR393">
        <f t="shared" si="207"/>
        <v>1.1296024020323527</v>
      </c>
      <c r="AS393">
        <f t="shared" si="208"/>
        <v>88.872586279752397</v>
      </c>
    </row>
    <row r="394" spans="13:45" x14ac:dyDescent="0.25">
      <c r="M394">
        <v>391</v>
      </c>
      <c r="N394" s="1">
        <f t="shared" si="193"/>
        <v>10914403.364487553</v>
      </c>
      <c r="O394" s="2">
        <f t="shared" si="181"/>
        <v>36.648819580267869</v>
      </c>
      <c r="P394" s="2">
        <f t="shared" si="180"/>
        <v>31.281199820726094</v>
      </c>
      <c r="Q394" s="1">
        <f t="shared" si="182"/>
        <v>34.69342239103166</v>
      </c>
      <c r="R394">
        <f t="shared" si="194"/>
        <v>30.804942873305315</v>
      </c>
      <c r="S394" s="1">
        <f t="shared" si="195"/>
        <v>17.822161775381957</v>
      </c>
      <c r="T394" s="1">
        <f t="shared" si="196"/>
        <v>25.019207630579984</v>
      </c>
      <c r="U394" s="2">
        <f t="shared" si="183"/>
        <v>1.9478070199321323E-2</v>
      </c>
      <c r="V394" s="16">
        <f t="shared" si="184"/>
        <v>1.5357774676180846E-13</v>
      </c>
      <c r="W394" s="1">
        <f t="shared" si="185"/>
        <v>1.0712938609626728E-16</v>
      </c>
      <c r="X394">
        <f t="shared" si="186"/>
        <v>2.7157766939362968E-16</v>
      </c>
      <c r="Y394">
        <f t="shared" si="187"/>
        <v>2.5065483880231115E-16</v>
      </c>
      <c r="Z394">
        <f t="shared" si="188"/>
        <v>3.5483448458814009E-15</v>
      </c>
      <c r="AA394">
        <f t="shared" si="197"/>
        <v>1.5361921465286675E-13</v>
      </c>
      <c r="AB394" s="1">
        <f t="shared" si="209"/>
        <v>1.0225985666845252E-10</v>
      </c>
      <c r="AC394" s="1">
        <f>SUM($AB$3:AB394)</f>
        <v>7.1499323222854768E-9</v>
      </c>
      <c r="AD394" s="1">
        <f t="shared" si="198"/>
        <v>1.1916553870475795E-8</v>
      </c>
      <c r="AE394" s="2">
        <f t="shared" si="199"/>
        <v>-10.761506806206441</v>
      </c>
      <c r="AF394" s="1">
        <f t="shared" si="189"/>
        <v>3.5678162288204527E-3</v>
      </c>
      <c r="AG394" s="19">
        <f t="shared" si="190"/>
        <v>3.0859748485370814E-5</v>
      </c>
      <c r="AH394" s="19">
        <f t="shared" si="200"/>
        <v>256.12316046012955</v>
      </c>
      <c r="AI394" s="19">
        <f t="shared" si="201"/>
        <v>0.99999743877495517</v>
      </c>
      <c r="AJ394" s="19">
        <f t="shared" si="191"/>
        <v>3.4665784132044178E-3</v>
      </c>
      <c r="AK394" s="19">
        <f t="shared" si="192"/>
        <v>1.0288534724050297E-4</v>
      </c>
      <c r="AL394" s="19">
        <f t="shared" si="202"/>
        <v>4992.965772589102</v>
      </c>
      <c r="AM394" s="19">
        <f t="shared" si="203"/>
        <v>4.9929657725891023E-3</v>
      </c>
      <c r="AO394" t="str">
        <f t="shared" si="204"/>
        <v>0.00134313597662702-36.6488195556557i</v>
      </c>
      <c r="AP394">
        <f t="shared" si="205"/>
        <v>-89.99790017731344</v>
      </c>
      <c r="AQ394" t="str">
        <f t="shared" si="206"/>
        <v>34.6872162745016+0.656189247464917i</v>
      </c>
      <c r="AR394">
        <f t="shared" si="207"/>
        <v>1.0837534565286877</v>
      </c>
      <c r="AS394">
        <f t="shared" si="208"/>
        <v>88.918346366157877</v>
      </c>
    </row>
    <row r="395" spans="13:45" x14ac:dyDescent="0.25">
      <c r="M395">
        <v>392</v>
      </c>
      <c r="N395" s="1">
        <f t="shared" si="193"/>
        <v>11376272.858234318</v>
      </c>
      <c r="O395" s="2">
        <f t="shared" si="181"/>
        <v>35.160900651500818</v>
      </c>
      <c r="P395" s="2">
        <f t="shared" si="180"/>
        <v>30.921199821190104</v>
      </c>
      <c r="Q395" s="1">
        <f t="shared" si="182"/>
        <v>34.693945505550644</v>
      </c>
      <c r="R395">
        <f t="shared" si="194"/>
        <v>30.805073839938515</v>
      </c>
      <c r="S395" s="1">
        <f t="shared" si="195"/>
        <v>17.462931181419695</v>
      </c>
      <c r="T395" s="1">
        <f t="shared" si="196"/>
        <v>24.842342850475596</v>
      </c>
      <c r="U395" s="2">
        <f t="shared" si="183"/>
        <v>1.868755485710195E-2</v>
      </c>
      <c r="V395" s="16">
        <f t="shared" si="184"/>
        <v>1.5048217250521981E-13</v>
      </c>
      <c r="W395" s="1">
        <f t="shared" si="185"/>
        <v>1.0278155171406073E-16</v>
      </c>
      <c r="X395">
        <f t="shared" si="186"/>
        <v>2.6055571947441617E-16</v>
      </c>
      <c r="Y395">
        <f t="shared" si="187"/>
        <v>2.4048203966733035E-16</v>
      </c>
      <c r="Z395">
        <f t="shared" si="188"/>
        <v>3.4043356595785388E-15</v>
      </c>
      <c r="AA395">
        <f t="shared" si="197"/>
        <v>1.5052112817845717E-13</v>
      </c>
      <c r="AB395" s="1">
        <f t="shared" si="209"/>
        <v>1.0229563531110992E-10</v>
      </c>
      <c r="AC395" s="1">
        <f>SUM($AB$3:AB395)</f>
        <v>7.2522279575965869E-9</v>
      </c>
      <c r="AD395" s="1">
        <f t="shared" si="198"/>
        <v>1.2087046595994313E-8</v>
      </c>
      <c r="AE395" s="2">
        <f t="shared" si="199"/>
        <v>-10.823201963319338</v>
      </c>
      <c r="AF395" s="1">
        <f t="shared" si="189"/>
        <v>3.618861750840697E-3</v>
      </c>
      <c r="AG395" s="19">
        <f t="shared" si="190"/>
        <v>3.2165653712995717E-5</v>
      </c>
      <c r="AH395" s="19">
        <f t="shared" si="200"/>
        <v>255.75625137335129</v>
      </c>
      <c r="AI395" s="19">
        <f t="shared" si="201"/>
        <v>0.99999744244402733</v>
      </c>
      <c r="AJ395" s="19">
        <f t="shared" si="191"/>
        <v>3.6132751004403557E-3</v>
      </c>
      <c r="AK395" s="19">
        <f t="shared" si="192"/>
        <v>1.0723757234994651E-4</v>
      </c>
      <c r="AL395" s="19">
        <f t="shared" si="202"/>
        <v>4693.7010223631687</v>
      </c>
      <c r="AM395" s="19">
        <f t="shared" si="203"/>
        <v>4.6937010223631684E-3</v>
      </c>
      <c r="AO395" t="str">
        <f t="shared" si="204"/>
        <v>0.00123628893462471-35.1609006297663i</v>
      </c>
      <c r="AP395">
        <f t="shared" si="205"/>
        <v>-89.997985428788382</v>
      </c>
      <c r="AQ395" t="str">
        <f t="shared" si="206"/>
        <v>34.6882328701952+0.629567379417696i</v>
      </c>
      <c r="AR395">
        <f t="shared" si="207"/>
        <v>1.0397645233969766</v>
      </c>
      <c r="AS395">
        <f t="shared" si="208"/>
        <v>88.962250047814635</v>
      </c>
    </row>
    <row r="396" spans="13:45" x14ac:dyDescent="0.25">
      <c r="M396">
        <v>393</v>
      </c>
      <c r="N396" s="1">
        <f t="shared" si="193"/>
        <v>11857687.481671592</v>
      </c>
      <c r="O396" s="2">
        <f t="shared" si="181"/>
        <v>33.73339029137771</v>
      </c>
      <c r="P396" s="2">
        <f t="shared" si="180"/>
        <v>30.561199821617233</v>
      </c>
      <c r="Q396" s="1">
        <f t="shared" si="182"/>
        <v>34.694427027023785</v>
      </c>
      <c r="R396">
        <f t="shared" si="194"/>
        <v>30.805194391616595</v>
      </c>
      <c r="S396" s="1">
        <f t="shared" si="195"/>
        <v>17.103580001573206</v>
      </c>
      <c r="T396" s="1">
        <f t="shared" si="196"/>
        <v>24.661740467725878</v>
      </c>
      <c r="U396" s="2">
        <f t="shared" si="183"/>
        <v>1.792910097707464E-2</v>
      </c>
      <c r="V396" s="16">
        <f t="shared" si="184"/>
        <v>1.4738555913179318E-13</v>
      </c>
      <c r="W396" s="1">
        <f t="shared" si="185"/>
        <v>9.861005537391052E-17</v>
      </c>
      <c r="X396">
        <f t="shared" si="186"/>
        <v>2.4998079418805237E-16</v>
      </c>
      <c r="Y396">
        <f t="shared" si="187"/>
        <v>2.3072182558596529E-16</v>
      </c>
      <c r="Z396">
        <f t="shared" si="188"/>
        <v>3.2661671506608829E-15</v>
      </c>
      <c r="AA396">
        <f t="shared" si="197"/>
        <v>1.4742217043358385E-13</v>
      </c>
      <c r="AB396" s="1">
        <f t="shared" si="209"/>
        <v>1.0228747074462522E-10</v>
      </c>
      <c r="AC396" s="1">
        <f>SUM($AB$3:AB396)</f>
        <v>7.3545154283412118E-9</v>
      </c>
      <c r="AD396" s="1">
        <f t="shared" si="198"/>
        <v>1.225752571390202E-8</v>
      </c>
      <c r="AE396" s="2">
        <f t="shared" si="199"/>
        <v>-10.884028129844236</v>
      </c>
      <c r="AF396" s="1">
        <f t="shared" si="189"/>
        <v>3.6699031987422648E-3</v>
      </c>
      <c r="AG396" s="19">
        <f t="shared" si="190"/>
        <v>3.3526821492884816E-5</v>
      </c>
      <c r="AH396" s="19">
        <f t="shared" si="200"/>
        <v>255.37447639980897</v>
      </c>
      <c r="AI396" s="19">
        <f t="shared" si="201"/>
        <v>0.99999744626175757</v>
      </c>
      <c r="AJ396" s="19">
        <f t="shared" si="191"/>
        <v>3.7661796143806741E-3</v>
      </c>
      <c r="AK396" s="19">
        <f t="shared" si="192"/>
        <v>1.1177403811794731E-4</v>
      </c>
      <c r="AL396" s="19">
        <f t="shared" si="202"/>
        <v>4410.4750755238092</v>
      </c>
      <c r="AM396" s="19">
        <f t="shared" si="203"/>
        <v>4.4104750755238091E-3</v>
      </c>
      <c r="AO396" t="str">
        <f t="shared" si="204"/>
        <v>0.00113794162055042-33.7333902721844i</v>
      </c>
      <c r="AP396">
        <f t="shared" si="205"/>
        <v>-89.99806721910727</v>
      </c>
      <c r="AQ396" t="str">
        <f t="shared" si="206"/>
        <v>34.6891686495049+0.604024121774172i</v>
      </c>
      <c r="AR396">
        <f t="shared" si="207"/>
        <v>0.99756025394522096</v>
      </c>
      <c r="AS396">
        <f t="shared" si="208"/>
        <v>89.004372526947506</v>
      </c>
    </row>
    <row r="397" spans="13:45" x14ac:dyDescent="0.25">
      <c r="M397">
        <v>394</v>
      </c>
      <c r="N397" s="1">
        <f t="shared" si="193"/>
        <v>12359474.334445119</v>
      </c>
      <c r="O397" s="2">
        <f t="shared" si="181"/>
        <v>32.363835950186029</v>
      </c>
      <c r="P397" s="2">
        <f t="shared" si="180"/>
        <v>30.201199822010363</v>
      </c>
      <c r="Q397" s="1">
        <f t="shared" si="182"/>
        <v>34.694870260998293</v>
      </c>
      <c r="R397">
        <f t="shared" si="194"/>
        <v>30.805305356319714</v>
      </c>
      <c r="S397" s="1">
        <f t="shared" si="195"/>
        <v>16.744419224310381</v>
      </c>
      <c r="T397" s="1">
        <f t="shared" si="196"/>
        <v>24.477401774989914</v>
      </c>
      <c r="U397" s="2">
        <f t="shared" si="183"/>
        <v>1.7201410735955179E-2</v>
      </c>
      <c r="V397" s="16">
        <f t="shared" si="184"/>
        <v>1.4429058650207343E-13</v>
      </c>
      <c r="W397" s="1">
        <f t="shared" si="185"/>
        <v>9.4607759047753485E-17</v>
      </c>
      <c r="X397">
        <f t="shared" si="186"/>
        <v>2.3983479832186036E-16</v>
      </c>
      <c r="Y397">
        <f t="shared" si="187"/>
        <v>2.2135749543316768E-16</v>
      </c>
      <c r="Z397">
        <f t="shared" si="188"/>
        <v>3.1336028930084794E-15</v>
      </c>
      <c r="AA397">
        <f t="shared" si="197"/>
        <v>1.44325009235069E-13</v>
      </c>
      <c r="AB397" s="1">
        <f t="shared" si="209"/>
        <v>1.022353841259589E-10</v>
      </c>
      <c r="AC397" s="1">
        <f>SUM($AB$3:AB397)</f>
        <v>7.4567508124671704E-9</v>
      </c>
      <c r="AD397" s="1">
        <f t="shared" si="198"/>
        <v>1.2427918020778617E-8</v>
      </c>
      <c r="AE397" s="2">
        <f t="shared" si="199"/>
        <v>-10.943983798226453</v>
      </c>
      <c r="AF397" s="1">
        <f t="shared" si="189"/>
        <v>3.7209186554211181E-3</v>
      </c>
      <c r="AG397" s="19">
        <f t="shared" si="190"/>
        <v>3.4945590394191914E-5</v>
      </c>
      <c r="AH397" s="19">
        <f t="shared" si="200"/>
        <v>254.97733792164493</v>
      </c>
      <c r="AI397" s="19">
        <f t="shared" si="201"/>
        <v>0.99999745023312203</v>
      </c>
      <c r="AJ397" s="19">
        <f t="shared" si="191"/>
        <v>3.9255546542936361E-3</v>
      </c>
      <c r="AK397" s="19">
        <f t="shared" si="192"/>
        <v>1.1650253847163774E-4</v>
      </c>
      <c r="AL397" s="19">
        <f t="shared" si="202"/>
        <v>4142.5570902454947</v>
      </c>
      <c r="AM397" s="19">
        <f t="shared" si="203"/>
        <v>4.1425570902454949E-3</v>
      </c>
      <c r="AO397" t="str">
        <f t="shared" si="204"/>
        <v>0.00104741787741055-32.3638359332368i</v>
      </c>
      <c r="AP397">
        <f t="shared" si="205"/>
        <v>-89.998145688790871</v>
      </c>
      <c r="AQ397" t="str">
        <f t="shared" si="206"/>
        <v>34.6900300331264+0.579515943087049i</v>
      </c>
      <c r="AR397">
        <f t="shared" si="207"/>
        <v>0.95706833912190203</v>
      </c>
      <c r="AS397">
        <f t="shared" si="208"/>
        <v>89.044785972087226</v>
      </c>
    </row>
    <row r="398" spans="13:45" x14ac:dyDescent="0.25">
      <c r="M398">
        <v>395</v>
      </c>
      <c r="N398" s="1">
        <f t="shared" si="193"/>
        <v>12882495.516931335</v>
      </c>
      <c r="O398" s="2">
        <f t="shared" si="181"/>
        <v>31.049884650180218</v>
      </c>
      <c r="P398" s="2">
        <f t="shared" si="180"/>
        <v>29.841199822372253</v>
      </c>
      <c r="Q398" s="1">
        <f t="shared" si="182"/>
        <v>34.695278250551489</v>
      </c>
      <c r="R398">
        <f t="shared" si="194"/>
        <v>30.80540749624328</v>
      </c>
      <c r="S398" s="1">
        <f t="shared" si="195"/>
        <v>16.385758891678716</v>
      </c>
      <c r="T398" s="1">
        <f t="shared" si="196"/>
        <v>24.289331202846569</v>
      </c>
      <c r="U398" s="2">
        <f t="shared" si="183"/>
        <v>1.6503238551287838E-2</v>
      </c>
      <c r="V398" s="16">
        <f t="shared" si="184"/>
        <v>1.4119992632107911E-13</v>
      </c>
      <c r="W398" s="1">
        <f t="shared" si="185"/>
        <v>9.0767812032083117E-17</v>
      </c>
      <c r="X398">
        <f t="shared" si="186"/>
        <v>2.3010036504345368E-16</v>
      </c>
      <c r="Y398">
        <f t="shared" si="187"/>
        <v>2.1237302034845691E-16</v>
      </c>
      <c r="Z398">
        <f t="shared" si="188"/>
        <v>3.0064159772796084E-15</v>
      </c>
      <c r="AA398">
        <f t="shared" si="197"/>
        <v>1.4123230514786649E-13</v>
      </c>
      <c r="AB398" s="1">
        <f t="shared" si="209"/>
        <v>1.0213949039870488E-10</v>
      </c>
      <c r="AC398" s="1">
        <f>SUM($AB$3:AB398)</f>
        <v>7.5588903028658746E-9</v>
      </c>
      <c r="AD398" s="1">
        <f t="shared" si="198"/>
        <v>1.2598150504776458E-8</v>
      </c>
      <c r="AE398" s="2">
        <f t="shared" si="199"/>
        <v>-11.003067923773624</v>
      </c>
      <c r="AF398" s="1">
        <f t="shared" si="189"/>
        <v>3.7718862611300715E-3</v>
      </c>
      <c r="AG398" s="19">
        <f t="shared" si="190"/>
        <v>3.6424397948305414E-5</v>
      </c>
      <c r="AH398" s="19">
        <f t="shared" si="200"/>
        <v>254.56432153326773</v>
      </c>
      <c r="AI398" s="19">
        <f t="shared" si="201"/>
        <v>0.99999745436326493</v>
      </c>
      <c r="AJ398" s="19">
        <f t="shared" si="191"/>
        <v>4.091674036205202E-3</v>
      </c>
      <c r="AK398" s="19">
        <f t="shared" si="192"/>
        <v>1.2143119726495632E-4</v>
      </c>
      <c r="AL398" s="19">
        <f t="shared" si="202"/>
        <v>3889.2426073863458</v>
      </c>
      <c r="AM398" s="19">
        <f t="shared" si="203"/>
        <v>3.8892426073863459E-3</v>
      </c>
      <c r="AO398" t="str">
        <f t="shared" si="204"/>
        <v>0.000964095336789496-31.0498846352127i</v>
      </c>
      <c r="AP398">
        <f t="shared" si="205"/>
        <v>-89.998220972654892</v>
      </c>
      <c r="AQ398" t="str">
        <f t="shared" si="206"/>
        <v>34.6908229322504+0.556001048956972i</v>
      </c>
      <c r="AR398">
        <f t="shared" si="207"/>
        <v>0.91821938838217332</v>
      </c>
      <c r="AS398">
        <f t="shared" si="208"/>
        <v>89.083559638962939</v>
      </c>
    </row>
    <row r="399" spans="13:45" x14ac:dyDescent="0.25">
      <c r="M399">
        <v>396</v>
      </c>
      <c r="N399" s="1">
        <f t="shared" si="193"/>
        <v>13427649.611378659</v>
      </c>
      <c r="O399" s="2">
        <f t="shared" si="181"/>
        <v>29.789278943022016</v>
      </c>
      <c r="P399" s="2">
        <f t="shared" si="180"/>
        <v>29.481199822705303</v>
      </c>
      <c r="Q399" s="1">
        <f t="shared" si="182"/>
        <v>34.695653797096895</v>
      </c>
      <c r="R399">
        <f t="shared" si="194"/>
        <v>30.805501513018992</v>
      </c>
      <c r="S399" s="1">
        <f t="shared" si="195"/>
        <v>16.027907065323156</v>
      </c>
      <c r="T399" s="1">
        <f t="shared" si="196"/>
        <v>24.097536311931055</v>
      </c>
      <c r="U399" s="2">
        <f t="shared" si="183"/>
        <v>1.583338901304018E-2</v>
      </c>
      <c r="V399" s="16">
        <f t="shared" si="184"/>
        <v>1.3811623322823562E-13</v>
      </c>
      <c r="W399" s="1">
        <f t="shared" si="185"/>
        <v>8.7083639571720993E-17</v>
      </c>
      <c r="X399">
        <f t="shared" si="186"/>
        <v>2.207608270615012E-16</v>
      </c>
      <c r="Y399">
        <f t="shared" si="187"/>
        <v>2.0375301711851067E-16</v>
      </c>
      <c r="Z399">
        <f t="shared" si="188"/>
        <v>2.8843886341067753E-15</v>
      </c>
      <c r="AA399">
        <f t="shared" si="197"/>
        <v>1.381467025055031E-13</v>
      </c>
      <c r="AB399" s="1">
        <f t="shared" si="209"/>
        <v>1.0199999773236333E-10</v>
      </c>
      <c r="AC399" s="1">
        <f>SUM($AB$3:AB399)</f>
        <v>7.6608903005982382E-9</v>
      </c>
      <c r="AD399" s="1">
        <f t="shared" si="198"/>
        <v>1.2768150500997064E-8</v>
      </c>
      <c r="AE399" s="2">
        <f t="shared" si="199"/>
        <v>-11.061279931613635</v>
      </c>
      <c r="AF399" s="1">
        <f t="shared" si="189"/>
        <v>3.8227842599985211E-3</v>
      </c>
      <c r="AG399" s="19">
        <f t="shared" si="190"/>
        <v>3.7965784836676517E-5</v>
      </c>
      <c r="AH399" s="19">
        <f t="shared" si="200"/>
        <v>254.13489612237012</v>
      </c>
      <c r="AI399" s="19">
        <f t="shared" si="201"/>
        <v>0.99999745865749712</v>
      </c>
      <c r="AJ399" s="19">
        <f t="shared" si="191"/>
        <v>4.2648231633317197E-3</v>
      </c>
      <c r="AK399" s="19">
        <f t="shared" si="192"/>
        <v>1.2656848223596261E-4</v>
      </c>
      <c r="AL399" s="19">
        <f t="shared" si="202"/>
        <v>3649.8527873941084</v>
      </c>
      <c r="AM399" s="19">
        <f t="shared" si="203"/>
        <v>3.6498527873941086E-3</v>
      </c>
      <c r="AO399" t="str">
        <f t="shared" si="204"/>
        <v>0.000887401139945176-29.7892789298045i</v>
      </c>
      <c r="AP399">
        <f t="shared" si="205"/>
        <v>-89.998293200041573</v>
      </c>
      <c r="AQ399" t="str">
        <f t="shared" si="206"/>
        <v>34.6915527889019+0.533439315045934i</v>
      </c>
      <c r="AR399">
        <f t="shared" si="207"/>
        <v>0.8809468132065823</v>
      </c>
      <c r="AS399">
        <f t="shared" si="208"/>
        <v>89.12075998675185</v>
      </c>
    </row>
    <row r="400" spans="13:45" x14ac:dyDescent="0.25">
      <c r="M400">
        <v>397</v>
      </c>
      <c r="N400" s="1">
        <f t="shared" si="193"/>
        <v>13995873.22572618</v>
      </c>
      <c r="O400" s="2">
        <f t="shared" si="181"/>
        <v>28.579853031348424</v>
      </c>
      <c r="P400" s="2">
        <f t="shared" si="180"/>
        <v>29.121199823011903</v>
      </c>
      <c r="Q400" s="1">
        <f t="shared" si="182"/>
        <v>34.69599947954417</v>
      </c>
      <c r="R400">
        <f t="shared" si="194"/>
        <v>30.805588052521799</v>
      </c>
      <c r="S400" s="1">
        <f t="shared" si="195"/>
        <v>15.671168803777304</v>
      </c>
      <c r="T400" s="1">
        <f t="shared" si="196"/>
        <v>23.90202777378925</v>
      </c>
      <c r="U400" s="2">
        <f t="shared" si="183"/>
        <v>1.5190714893046183E-2</v>
      </c>
      <c r="V400" s="16">
        <f t="shared" si="184"/>
        <v>1.3504213598445373E-13</v>
      </c>
      <c r="W400" s="1">
        <f t="shared" si="185"/>
        <v>8.3548931911754008E-17</v>
      </c>
      <c r="X400">
        <f t="shared" si="186"/>
        <v>2.1180018887191027E-16</v>
      </c>
      <c r="Y400">
        <f t="shared" si="187"/>
        <v>1.9548272256155169E-16</v>
      </c>
      <c r="Z400">
        <f t="shared" si="188"/>
        <v>2.767311871474432E-15</v>
      </c>
      <c r="AA400">
        <f t="shared" si="197"/>
        <v>1.3507082053306904E-13</v>
      </c>
      <c r="AB400" s="1">
        <f t="shared" si="209"/>
        <v>1.0181720647434483E-10</v>
      </c>
      <c r="AC400" s="1">
        <f>SUM($AB$3:AB400)</f>
        <v>7.7627075070725837E-9</v>
      </c>
      <c r="AD400" s="1">
        <f t="shared" si="198"/>
        <v>1.2937845845120974E-8</v>
      </c>
      <c r="AE400" s="2">
        <f t="shared" si="199"/>
        <v>-11.118619722015815</v>
      </c>
      <c r="AF400" s="1">
        <f t="shared" si="189"/>
        <v>3.8735910460292191E-3</v>
      </c>
      <c r="AG400" s="19">
        <f t="shared" si="190"/>
        <v>3.9572399255863911E-5</v>
      </c>
      <c r="AH400" s="19">
        <f t="shared" si="200"/>
        <v>253.68851397211304</v>
      </c>
      <c r="AI400" s="19">
        <f t="shared" si="201"/>
        <v>0.999997463121296</v>
      </c>
      <c r="AJ400" s="19">
        <f t="shared" si="191"/>
        <v>4.4452995164199613E-3</v>
      </c>
      <c r="AK400" s="19">
        <f t="shared" si="192"/>
        <v>1.3192321955495532E-4</v>
      </c>
      <c r="AL400" s="19">
        <f t="shared" si="202"/>
        <v>3423.7336834830617</v>
      </c>
      <c r="AM400" s="19">
        <f t="shared" si="203"/>
        <v>3.4237336834830618E-3</v>
      </c>
      <c r="AO400" t="str">
        <f t="shared" si="204"/>
        <v>0.000816807999293477-28.5798530196763i</v>
      </c>
      <c r="AP400">
        <f t="shared" si="205"/>
        <v>-89.998362495041974</v>
      </c>
      <c r="AQ400" t="str">
        <f t="shared" si="206"/>
        <v>34.6922246130977+0.511792222398016i</v>
      </c>
      <c r="AR400">
        <f t="shared" si="207"/>
        <v>0.84518671511453836</v>
      </c>
      <c r="AS400">
        <f t="shared" si="208"/>
        <v>89.15645078984349</v>
      </c>
    </row>
    <row r="401" spans="13:45" x14ac:dyDescent="0.25">
      <c r="M401">
        <v>398</v>
      </c>
      <c r="N401" s="1">
        <f t="shared" si="193"/>
        <v>14588142.602753513</v>
      </c>
      <c r="O401" s="2">
        <f t="shared" si="181"/>
        <v>27.419529047799021</v>
      </c>
      <c r="P401" s="2">
        <f t="shared" si="180"/>
        <v>28.761199823294081</v>
      </c>
      <c r="Q401" s="1">
        <f t="shared" si="182"/>
        <v>34.696317671947398</v>
      </c>
      <c r="R401">
        <f t="shared" si="194"/>
        <v>30.805667709296834</v>
      </c>
      <c r="S401" s="1">
        <f t="shared" si="195"/>
        <v>15.315845158642762</v>
      </c>
      <c r="T401" s="1">
        <f t="shared" si="196"/>
        <v>23.702819340654621</v>
      </c>
      <c r="U401" s="2">
        <f t="shared" si="183"/>
        <v>1.4574115229847298E-2</v>
      </c>
      <c r="V401" s="16">
        <f t="shared" si="184"/>
        <v>1.319802288219717E-13</v>
      </c>
      <c r="W401" s="1">
        <f t="shared" si="185"/>
        <v>8.0157633764160139E-17</v>
      </c>
      <c r="X401">
        <f t="shared" si="186"/>
        <v>2.0320310005526329E-16</v>
      </c>
      <c r="Y401">
        <f t="shared" si="187"/>
        <v>1.8754796888199769E-16</v>
      </c>
      <c r="Z401">
        <f t="shared" si="188"/>
        <v>2.6549851258320324E-15</v>
      </c>
      <c r="AA401">
        <f t="shared" si="197"/>
        <v>1.3200724463795596E-13</v>
      </c>
      <c r="AB401" s="1">
        <f t="shared" si="209"/>
        <v>1.0159150762535488E-10</v>
      </c>
      <c r="AC401" s="1">
        <f>SUM($AB$3:AB401)</f>
        <v>7.8642990146979385E-9</v>
      </c>
      <c r="AD401" s="1">
        <f t="shared" si="198"/>
        <v>1.3107165024496564E-8</v>
      </c>
      <c r="AE401" s="2">
        <f t="shared" si="199"/>
        <v>-11.175087674064235</v>
      </c>
      <c r="AF401" s="1">
        <f t="shared" si="189"/>
        <v>3.9242852083342713E-3</v>
      </c>
      <c r="AG401" s="19">
        <f t="shared" si="190"/>
        <v>4.124700146729761E-5</v>
      </c>
      <c r="AH401" s="19">
        <f t="shared" si="200"/>
        <v>253.22461088892152</v>
      </c>
      <c r="AI401" s="19">
        <f t="shared" si="201"/>
        <v>0.99999746776030329</v>
      </c>
      <c r="AJ401" s="19">
        <f t="shared" si="191"/>
        <v>4.6334131648372275E-3</v>
      </c>
      <c r="AK401" s="19">
        <f t="shared" si="192"/>
        <v>1.3750460898840218E-4</v>
      </c>
      <c r="AL401" s="19">
        <f t="shared" si="202"/>
        <v>3210.2555478082149</v>
      </c>
      <c r="AM401" s="19">
        <f t="shared" si="203"/>
        <v>3.210255547808215E-3</v>
      </c>
      <c r="AO401" t="str">
        <f t="shared" si="204"/>
        <v>0.000751830573203092-27.4195290374916i</v>
      </c>
      <c r="AP401">
        <f t="shared" si="205"/>
        <v>-89.998428976709121</v>
      </c>
      <c r="AQ401" t="str">
        <f t="shared" si="206"/>
        <v>34.6928430170757+0.491022795021754i</v>
      </c>
      <c r="AR401">
        <f t="shared" si="207"/>
        <v>0.81087777801721439</v>
      </c>
      <c r="AS401">
        <f t="shared" si="208"/>
        <v>89.190693245273664</v>
      </c>
    </row>
    <row r="402" spans="13:45" x14ac:dyDescent="0.25">
      <c r="M402">
        <v>399</v>
      </c>
      <c r="N402" s="1">
        <f t="shared" si="193"/>
        <v>15205475.297324961</v>
      </c>
      <c r="O402" s="2">
        <f t="shared" si="181"/>
        <v>26.306313485114572</v>
      </c>
      <c r="P402" s="2">
        <f t="shared" si="180"/>
        <v>28.401199823553842</v>
      </c>
      <c r="Q402" s="1">
        <f t="shared" si="182"/>
        <v>34.696610559754816</v>
      </c>
      <c r="R402">
        <f t="shared" si="194"/>
        <v>30.805741030634799</v>
      </c>
      <c r="S402" s="1">
        <f t="shared" si="195"/>
        <v>14.962232197009122</v>
      </c>
      <c r="T402" s="1">
        <f t="shared" si="196"/>
        <v>23.499927804426992</v>
      </c>
      <c r="U402" s="2">
        <f t="shared" si="183"/>
        <v>1.3982533486504536E-2</v>
      </c>
      <c r="V402" s="16">
        <f t="shared" si="184"/>
        <v>1.2893306302031908E-13</v>
      </c>
      <c r="W402" s="1">
        <f t="shared" si="185"/>
        <v>7.690393417577495E-17</v>
      </c>
      <c r="X402">
        <f t="shared" si="186"/>
        <v>1.9495482959167057E-16</v>
      </c>
      <c r="Y402">
        <f t="shared" si="187"/>
        <v>1.7993515996414418E-16</v>
      </c>
      <c r="Z402">
        <f t="shared" si="188"/>
        <v>2.5472159265003164E-15</v>
      </c>
      <c r="AA402">
        <f t="shared" si="197"/>
        <v>1.2895851793131098E-13</v>
      </c>
      <c r="AB402" s="1">
        <f t="shared" si="209"/>
        <v>1.0132338085278324E-10</v>
      </c>
      <c r="AC402" s="1">
        <f>SUM($AB$3:AB402)</f>
        <v>7.9656223955507216E-9</v>
      </c>
      <c r="AD402" s="1">
        <f t="shared" si="198"/>
        <v>1.3276037325917869E-8</v>
      </c>
      <c r="AE402" s="2">
        <f t="shared" si="199"/>
        <v>-11.230684647683058</v>
      </c>
      <c r="AF402" s="1">
        <f t="shared" si="189"/>
        <v>3.9748455753798101E-3</v>
      </c>
      <c r="AG402" s="19">
        <f t="shared" si="190"/>
        <v>4.299246853957551E-5</v>
      </c>
      <c r="AH402" s="19">
        <f t="shared" si="200"/>
        <v>252.74260636044033</v>
      </c>
      <c r="AI402" s="19">
        <f t="shared" si="201"/>
        <v>0.99999747258032434</v>
      </c>
      <c r="AJ402" s="19">
        <f t="shared" si="191"/>
        <v>4.8294872992893289E-3</v>
      </c>
      <c r="AK402" s="19">
        <f t="shared" si="192"/>
        <v>1.4332223970471938E-4</v>
      </c>
      <c r="AL402" s="19">
        <f t="shared" si="202"/>
        <v>3008.8121674447289</v>
      </c>
      <c r="AM402" s="19">
        <f t="shared" si="203"/>
        <v>3.0088121674447287E-3</v>
      </c>
      <c r="AO402" t="str">
        <f t="shared" si="204"/>
        <v>0.000692022129177119-26.3063134760123i</v>
      </c>
      <c r="AP402">
        <f t="shared" si="205"/>
        <v>-89.998492759262589</v>
      </c>
      <c r="AQ402" t="str">
        <f t="shared" si="206"/>
        <v>34.6934122468197+0.471095539684725i</v>
      </c>
      <c r="AR402">
        <f t="shared" si="207"/>
        <v>0.77796116475799937</v>
      </c>
      <c r="AS402">
        <f t="shared" si="208"/>
        <v>89.223546075979414</v>
      </c>
    </row>
    <row r="403" spans="13:45" x14ac:dyDescent="0.25">
      <c r="M403">
        <v>400</v>
      </c>
      <c r="N403" s="1">
        <f t="shared" si="193"/>
        <v>15848931.924611114</v>
      </c>
      <c r="O403" s="2">
        <f t="shared" si="181"/>
        <v>25.238293771169737</v>
      </c>
      <c r="P403" s="2">
        <f t="shared" si="180"/>
        <v>28.04119982379293</v>
      </c>
      <c r="Q403" s="1">
        <f t="shared" si="182"/>
        <v>34.69688015477476</v>
      </c>
      <c r="R403">
        <f t="shared" si="194"/>
        <v>30.80580852032486</v>
      </c>
      <c r="S403" s="1">
        <f t="shared" si="195"/>
        <v>14.610620057118236</v>
      </c>
      <c r="T403" s="1">
        <f t="shared" si="196"/>
        <v>23.293372945203004</v>
      </c>
      <c r="U403" s="2">
        <f t="shared" si="183"/>
        <v>1.3414955778975097E-2</v>
      </c>
      <c r="V403" s="16">
        <f t="shared" si="184"/>
        <v>1.2590313876875434E-13</v>
      </c>
      <c r="W403" s="1">
        <f t="shared" si="185"/>
        <v>7.3782256784363038E-17</v>
      </c>
      <c r="X403">
        <f t="shared" si="186"/>
        <v>1.870412411594862E-16</v>
      </c>
      <c r="Y403">
        <f t="shared" si="187"/>
        <v>1.7263124857391138E-16</v>
      </c>
      <c r="Z403">
        <f t="shared" si="188"/>
        <v>2.4438195729324232E-15</v>
      </c>
      <c r="AA403">
        <f t="shared" si="197"/>
        <v>1.2592713304020129E-13</v>
      </c>
      <c r="AB403" s="1">
        <f t="shared" si="209"/>
        <v>1.0101339206156651E-10</v>
      </c>
      <c r="AC403" s="1">
        <f>SUM($AB$3:AB403)</f>
        <v>8.0666357876122888E-9</v>
      </c>
      <c r="AD403" s="1">
        <f t="shared" si="198"/>
        <v>1.3444392979353816E-8</v>
      </c>
      <c r="AE403" s="2">
        <f t="shared" si="199"/>
        <v>-11.285411984025064</v>
      </c>
      <c r="AF403" s="1">
        <f t="shared" si="189"/>
        <v>4.0252512580185324E-3</v>
      </c>
      <c r="AG403" s="19">
        <f t="shared" si="190"/>
        <v>4.4811799291442706E-5</v>
      </c>
      <c r="AH403" s="19">
        <f t="shared" si="200"/>
        <v>252.24190374832489</v>
      </c>
      <c r="AI403" s="19">
        <f t="shared" si="201"/>
        <v>0.99999747758732505</v>
      </c>
      <c r="AJ403" s="19">
        <f t="shared" si="191"/>
        <v>5.0338587870819972E-3</v>
      </c>
      <c r="AK403" s="19">
        <f t="shared" si="192"/>
        <v>1.493861067490732E-4</v>
      </c>
      <c r="AL403" s="19">
        <f t="shared" si="202"/>
        <v>2818.8202270866377</v>
      </c>
      <c r="AM403" s="19">
        <f t="shared" si="203"/>
        <v>2.8188202270866378E-3</v>
      </c>
      <c r="AO403" t="str">
        <f t="shared" si="204"/>
        <v>0.000636971472479864-25.2382937631317i</v>
      </c>
      <c r="AP403">
        <f t="shared" si="205"/>
        <v>-89.998553952284652</v>
      </c>
      <c r="AQ403" t="str">
        <f t="shared" si="206"/>
        <v>34.6939362110962+0.45197638786802i</v>
      </c>
      <c r="AR403">
        <f t="shared" si="207"/>
        <v>0.74638041769169217</v>
      </c>
      <c r="AS403">
        <f t="shared" si="208"/>
        <v>89.255065630023651</v>
      </c>
    </row>
    <row r="404" spans="13:45" x14ac:dyDescent="0.25">
      <c r="M404">
        <v>401</v>
      </c>
      <c r="N404" s="1">
        <f t="shared" si="193"/>
        <v>16519617.982290162</v>
      </c>
      <c r="O404" s="2">
        <f t="shared" si="181"/>
        <v>24.213634983058327</v>
      </c>
      <c r="P404" s="2">
        <f t="shared" si="180"/>
        <v>27.681199824012985</v>
      </c>
      <c r="Q404" s="1">
        <f t="shared" si="182"/>
        <v>34.697128308956088</v>
      </c>
      <c r="R404">
        <f t="shared" si="194"/>
        <v>30.805870642109717</v>
      </c>
      <c r="S404" s="1">
        <f t="shared" si="195"/>
        <v>14.261292043847737</v>
      </c>
      <c r="T404" s="1">
        <f t="shared" si="196"/>
        <v>23.083177469775812</v>
      </c>
      <c r="U404" s="2">
        <f t="shared" si="183"/>
        <v>1.2870409172681939E-2</v>
      </c>
      <c r="V404" s="16">
        <f t="shared" si="184"/>
        <v>1.2289289737183422E-13</v>
      </c>
      <c r="W404" s="1">
        <f t="shared" si="185"/>
        <v>7.0787250449750669E-17</v>
      </c>
      <c r="X404">
        <f t="shared" si="186"/>
        <v>1.7944876938482039E-16</v>
      </c>
      <c r="Y404">
        <f t="shared" si="187"/>
        <v>1.6562371443813684E-16</v>
      </c>
      <c r="Z404">
        <f t="shared" si="188"/>
        <v>2.3446188243978041E-15</v>
      </c>
      <c r="AA404">
        <f t="shared" si="197"/>
        <v>1.2291552426681646E-13</v>
      </c>
      <c r="AB404" s="1">
        <f t="shared" si="209"/>
        <v>1.00662190545475E-10</v>
      </c>
      <c r="AC404" s="1">
        <f>SUM($AB$3:AB404)</f>
        <v>8.1672979781577635E-9</v>
      </c>
      <c r="AD404" s="1">
        <f t="shared" si="198"/>
        <v>1.3612163296929607E-8</v>
      </c>
      <c r="AE404" s="2">
        <f t="shared" si="199"/>
        <v>-11.339271504245103</v>
      </c>
      <c r="AF404" s="1">
        <f t="shared" si="189"/>
        <v>4.0754816911007241E-3</v>
      </c>
      <c r="AG404" s="19">
        <f t="shared" si="190"/>
        <v>4.6708119443945309E-5</v>
      </c>
      <c r="AH404" s="19">
        <f t="shared" si="200"/>
        <v>251.72189052068157</v>
      </c>
      <c r="AI404" s="19">
        <f t="shared" si="201"/>
        <v>0.99999748278743117</v>
      </c>
      <c r="AJ404" s="19">
        <f t="shared" si="191"/>
        <v>5.2468787508793959E-3</v>
      </c>
      <c r="AK404" s="19">
        <f t="shared" si="192"/>
        <v>1.557066282154936E-4</v>
      </c>
      <c r="AL404" s="19">
        <f t="shared" si="202"/>
        <v>2639.7186955122861</v>
      </c>
      <c r="AM404" s="19">
        <f t="shared" si="203"/>
        <v>2.6397186955122863E-3</v>
      </c>
      <c r="AO404" t="str">
        <f t="shared" si="204"/>
        <v>0.000586300119092785-24.2136349759601i</v>
      </c>
      <c r="AP404">
        <f t="shared" si="205"/>
        <v>-89.998612660908677</v>
      </c>
      <c r="AQ404" t="str">
        <f t="shared" si="206"/>
        <v>34.6944185081958+0.433632639826062i</v>
      </c>
      <c r="AR404">
        <f t="shared" si="207"/>
        <v>0.71608136315741666</v>
      </c>
      <c r="AS404">
        <f t="shared" si="208"/>
        <v>89.285305975933909</v>
      </c>
    </row>
    <row r="405" spans="13:45" x14ac:dyDescent="0.25">
      <c r="M405">
        <v>402</v>
      </c>
      <c r="N405" s="1">
        <f t="shared" si="193"/>
        <v>17218685.749860056</v>
      </c>
      <c r="O405" s="2">
        <f t="shared" si="181"/>
        <v>23.230576694584204</v>
      </c>
      <c r="P405" s="2">
        <f t="shared" si="180"/>
        <v>27.321199824215544</v>
      </c>
      <c r="Q405" s="1">
        <f t="shared" si="182"/>
        <v>34.697356727077256</v>
      </c>
      <c r="R405">
        <f t="shared" si="194"/>
        <v>30.805927822866686</v>
      </c>
      <c r="S405" s="1">
        <f t="shared" si="195"/>
        <v>13.914523770086825</v>
      </c>
      <c r="T405" s="1">
        <f t="shared" si="196"/>
        <v>22.869366940583866</v>
      </c>
      <c r="U405" s="2">
        <f t="shared" si="183"/>
        <v>1.2347960044943734E-2</v>
      </c>
      <c r="V405" s="16">
        <f t="shared" si="184"/>
        <v>1.1990471385044759E-13</v>
      </c>
      <c r="W405" s="1">
        <f t="shared" si="185"/>
        <v>6.7913780247190539E-17</v>
      </c>
      <c r="X405">
        <f t="shared" si="186"/>
        <v>1.7216439700932602E-16</v>
      </c>
      <c r="Y405">
        <f t="shared" si="187"/>
        <v>1.5890054317139654E-16</v>
      </c>
      <c r="Z405">
        <f t="shared" si="188"/>
        <v>2.2494436016639994E-15</v>
      </c>
      <c r="AA405">
        <f t="shared" si="197"/>
        <v>1.1992606014673606E-13</v>
      </c>
      <c r="AB405" s="1">
        <f t="shared" si="209"/>
        <v>1.0027050574582654E-10</v>
      </c>
      <c r="AC405" s="1">
        <f>SUM($AB$3:AB405)</f>
        <v>8.2675684839035895E-9</v>
      </c>
      <c r="AD405" s="1">
        <f t="shared" si="198"/>
        <v>1.3779280806505983E-8</v>
      </c>
      <c r="AE405" s="2">
        <f t="shared" si="199"/>
        <v>-11.392265506690753</v>
      </c>
      <c r="AF405" s="1">
        <f t="shared" si="189"/>
        <v>4.1255166734678909E-3</v>
      </c>
      <c r="AG405" s="19">
        <f t="shared" si="190"/>
        <v>4.8684686990608508E-5</v>
      </c>
      <c r="AH405" s="19">
        <f t="shared" si="200"/>
        <v>251.18193852909192</v>
      </c>
      <c r="AI405" s="19">
        <f t="shared" si="201"/>
        <v>0.99999748818692391</v>
      </c>
      <c r="AJ405" s="19">
        <f t="shared" si="191"/>
        <v>5.468913171954165E-3</v>
      </c>
      <c r="AK405" s="19">
        <f t="shared" si="192"/>
        <v>1.6229466314580978E-4</v>
      </c>
      <c r="AL405" s="19">
        <f t="shared" si="202"/>
        <v>2470.9682330176015</v>
      </c>
      <c r="AM405" s="19">
        <f t="shared" si="203"/>
        <v>2.4709682330176013E-3</v>
      </c>
      <c r="AO405" t="str">
        <f t="shared" si="204"/>
        <v>0.000539659693562959-23.2305766883159i</v>
      </c>
      <c r="AP405">
        <f t="shared" si="205"/>
        <v>-89.998668985999629</v>
      </c>
      <c r="AQ405" t="str">
        <f t="shared" si="206"/>
        <v>34.6948624505599+0.416032910695577i</v>
      </c>
      <c r="AR405">
        <f t="shared" si="207"/>
        <v>0.68701201970381509</v>
      </c>
      <c r="AS405">
        <f t="shared" si="208"/>
        <v>89.314318994296556</v>
      </c>
    </row>
    <row r="406" spans="13:45" x14ac:dyDescent="0.25">
      <c r="M406">
        <v>403</v>
      </c>
      <c r="N406" s="1">
        <f t="shared" si="193"/>
        <v>17947336.268325284</v>
      </c>
      <c r="O406" s="2">
        <f t="shared" si="181"/>
        <v>22.287429951741714</v>
      </c>
      <c r="P406" s="2">
        <f t="shared" si="180"/>
        <v>26.961199824401952</v>
      </c>
      <c r="Q406" s="1">
        <f t="shared" si="182"/>
        <v>34.697566978430778</v>
      </c>
      <c r="R406">
        <f t="shared" si="194"/>
        <v>30.805980455536496</v>
      </c>
      <c r="S406" s="1">
        <f t="shared" si="195"/>
        <v>13.570582349512843</v>
      </c>
      <c r="T406" s="1">
        <f t="shared" si="196"/>
        <v>22.651969695646244</v>
      </c>
      <c r="U406" s="2">
        <f t="shared" si="183"/>
        <v>1.1846712510974695E-2</v>
      </c>
      <c r="V406" s="16">
        <f t="shared" si="184"/>
        <v>1.1694088998578201E-13</v>
      </c>
      <c r="W406" s="1">
        <f t="shared" si="185"/>
        <v>6.5156918810360822E-17</v>
      </c>
      <c r="X406">
        <f t="shared" si="186"/>
        <v>1.6517563294432339E-16</v>
      </c>
      <c r="Y406">
        <f t="shared" si="187"/>
        <v>1.5245020602087927E-16</v>
      </c>
      <c r="Z406">
        <f t="shared" si="188"/>
        <v>2.1581307002590245E-15</v>
      </c>
      <c r="AA406">
        <f t="shared" si="197"/>
        <v>1.1696103645345008E-13</v>
      </c>
      <c r="AB406" s="1">
        <f t="shared" si="209"/>
        <v>9.9839143647733179E-11</v>
      </c>
      <c r="AC406" s="1">
        <f>SUM($AB$3:AB406)</f>
        <v>8.3674076275513222E-9</v>
      </c>
      <c r="AD406" s="1">
        <f t="shared" si="198"/>
        <v>1.3945679379252204E-8</v>
      </c>
      <c r="AE406" s="2">
        <f t="shared" si="199"/>
        <v>-11.44439676255233</v>
      </c>
      <c r="AF406" s="1">
        <f t="shared" si="189"/>
        <v>4.1753364061481099E-3</v>
      </c>
      <c r="AG406" s="19">
        <f t="shared" si="190"/>
        <v>5.0744897794868716E-5</v>
      </c>
      <c r="AH406" s="19">
        <f t="shared" si="200"/>
        <v>250.62140433527867</v>
      </c>
      <c r="AI406" s="19">
        <f t="shared" si="201"/>
        <v>0.99999749379223779</v>
      </c>
      <c r="AJ406" s="19">
        <f t="shared" si="191"/>
        <v>5.7003435189656943E-3</v>
      </c>
      <c r="AK406" s="19">
        <f t="shared" si="192"/>
        <v>1.6916153018616461E-4</v>
      </c>
      <c r="AL406" s="19">
        <f t="shared" si="202"/>
        <v>2312.0506171920692</v>
      </c>
      <c r="AM406" s="19">
        <f t="shared" si="203"/>
        <v>2.3120506171920691E-3</v>
      </c>
      <c r="AO406" t="str">
        <f t="shared" si="204"/>
        <v>0.000496729533853796-22.2874299462063i</v>
      </c>
      <c r="AP406">
        <f t="shared" si="205"/>
        <v>-89.998723024327461</v>
      </c>
      <c r="AQ406" t="str">
        <f t="shared" si="206"/>
        <v>34.69527108746+0.399147078596365i</v>
      </c>
      <c r="AR406">
        <f t="shared" si="207"/>
        <v>0.65912250992881616</v>
      </c>
      <c r="AS406">
        <f t="shared" si="208"/>
        <v>89.342154465743718</v>
      </c>
    </row>
    <row r="407" spans="13:45" x14ac:dyDescent="0.25">
      <c r="M407">
        <v>404</v>
      </c>
      <c r="N407" s="1">
        <f t="shared" si="193"/>
        <v>18706821.403657995</v>
      </c>
      <c r="O407" s="2">
        <f t="shared" si="181"/>
        <v>21.382574370990614</v>
      </c>
      <c r="P407" s="2">
        <f t="shared" si="180"/>
        <v>26.601199824573577</v>
      </c>
      <c r="Q407" s="1">
        <f t="shared" si="182"/>
        <v>34.697760507581023</v>
      </c>
      <c r="R407">
        <f t="shared" si="194"/>
        <v>30.806028901819602</v>
      </c>
      <c r="S407" s="1">
        <f t="shared" si="195"/>
        <v>13.229725645658789</v>
      </c>
      <c r="T407" s="1">
        <f t="shared" si="196"/>
        <v>22.431016760073646</v>
      </c>
      <c r="U407" s="2">
        <f t="shared" si="183"/>
        <v>1.1365806911215075E-2</v>
      </c>
      <c r="V407" s="16">
        <f t="shared" si="184"/>
        <v>1.1400364784836232E-13</v>
      </c>
      <c r="W407" s="1">
        <f t="shared" si="185"/>
        <v>6.2511938011682917E-17</v>
      </c>
      <c r="X407">
        <f t="shared" si="186"/>
        <v>1.5847049118004253E-16</v>
      </c>
      <c r="Y407">
        <f t="shared" si="187"/>
        <v>1.4626164040049885E-16</v>
      </c>
      <c r="Z407">
        <f t="shared" si="188"/>
        <v>2.0705235149064424E-15</v>
      </c>
      <c r="AA407">
        <f t="shared" si="197"/>
        <v>1.1402266969101193E-13</v>
      </c>
      <c r="AB407" s="1">
        <f t="shared" si="209"/>
        <v>9.9368982846648653E-11</v>
      </c>
      <c r="AC407" s="1">
        <f>SUM($AB$3:AB407)</f>
        <v>8.4667766103979702E-9</v>
      </c>
      <c r="AD407" s="1">
        <f t="shared" si="198"/>
        <v>1.4111294350663285E-8</v>
      </c>
      <c r="AE407" s="2">
        <f t="shared" si="199"/>
        <v>-11.495668510023581</v>
      </c>
      <c r="AF407" s="1">
        <f t="shared" si="189"/>
        <v>4.2249215285885874E-3</v>
      </c>
      <c r="AG407" s="19">
        <f t="shared" si="190"/>
        <v>5.2892291424373417E-5</v>
      </c>
      <c r="AH407" s="19">
        <f t="shared" si="200"/>
        <v>250.03962959261767</v>
      </c>
      <c r="AI407" s="19">
        <f t="shared" si="201"/>
        <v>0.99999749960995599</v>
      </c>
      <c r="AJ407" s="19">
        <f t="shared" si="191"/>
        <v>5.9415674033463685E-3</v>
      </c>
      <c r="AK407" s="19">
        <f t="shared" si="192"/>
        <v>1.7631902703314661E-4</v>
      </c>
      <c r="AL407" s="19">
        <f t="shared" si="202"/>
        <v>2162.4681846024814</v>
      </c>
      <c r="AM407" s="19">
        <f t="shared" si="203"/>
        <v>2.1624681846024816E-3</v>
      </c>
      <c r="AO407" t="str">
        <f t="shared" si="204"/>
        <v>0.000457214486730947-21.3825743661024i</v>
      </c>
      <c r="AP407">
        <f t="shared" si="205"/>
        <v>-89.998774868733335</v>
      </c>
      <c r="AQ407" t="str">
        <f t="shared" si="206"/>
        <v>34.6956472258813+0.382946234665922i</v>
      </c>
      <c r="AR407">
        <f t="shared" si="207"/>
        <v>0.63236497580034901</v>
      </c>
      <c r="AS407">
        <f t="shared" si="208"/>
        <v>89.368860155466322</v>
      </c>
    </row>
    <row r="408" spans="13:45" x14ac:dyDescent="0.25">
      <c r="M408">
        <v>405</v>
      </c>
      <c r="N408" s="1">
        <f t="shared" si="193"/>
        <v>19498445.99758048</v>
      </c>
      <c r="O408" s="2">
        <f t="shared" si="181"/>
        <v>20.514455355337883</v>
      </c>
      <c r="P408" s="2">
        <f t="shared" si="180"/>
        <v>26.241199824731538</v>
      </c>
      <c r="Q408" s="1">
        <f t="shared" si="182"/>
        <v>34.697938644269733</v>
      </c>
      <c r="R408">
        <f t="shared" si="194"/>
        <v>30.80607349465857</v>
      </c>
      <c r="S408" s="1">
        <f t="shared" si="195"/>
        <v>12.892201581499677</v>
      </c>
      <c r="T408" s="1">
        <f t="shared" si="196"/>
        <v>22.206541749788453</v>
      </c>
      <c r="U408" s="2">
        <f t="shared" si="183"/>
        <v>1.0904418357801218E-2</v>
      </c>
      <c r="V408" s="16">
        <f t="shared" si="184"/>
        <v>1.1109512384859441E-13</v>
      </c>
      <c r="W408" s="1">
        <f t="shared" si="185"/>
        <v>5.9974300967906699E-17</v>
      </c>
      <c r="X408">
        <f t="shared" si="186"/>
        <v>1.5203747051943319E-16</v>
      </c>
      <c r="Y408">
        <f t="shared" si="187"/>
        <v>1.4032423118604745E-16</v>
      </c>
      <c r="Z408">
        <f t="shared" si="188"/>
        <v>1.9864717747339596E-15</v>
      </c>
      <c r="AA408">
        <f t="shared" si="197"/>
        <v>1.1111309111101816E-13</v>
      </c>
      <c r="AB408" s="1">
        <f t="shared" si="209"/>
        <v>9.8860970320718331E-11</v>
      </c>
      <c r="AC408" s="1">
        <f>SUM($AB$3:AB408)</f>
        <v>8.5656375807186886E-9</v>
      </c>
      <c r="AD408" s="1">
        <f t="shared" si="198"/>
        <v>1.4276062634531148E-8</v>
      </c>
      <c r="AE408" s="2">
        <f t="shared" si="199"/>
        <v>-11.54608444703319</v>
      </c>
      <c r="AF408" s="1">
        <f t="shared" si="189"/>
        <v>4.2742531527786252E-3</v>
      </c>
      <c r="AG408" s="19">
        <f t="shared" si="190"/>
        <v>5.5130557232174502E-5</v>
      </c>
      <c r="AH408" s="19">
        <f t="shared" si="200"/>
        <v>249.4359414877994</v>
      </c>
      <c r="AI408" s="19">
        <f t="shared" si="201"/>
        <v>0.99999750564680689</v>
      </c>
      <c r="AJ408" s="19">
        <f t="shared" si="191"/>
        <v>6.1929992624223445E-3</v>
      </c>
      <c r="AK408" s="19">
        <f t="shared" si="192"/>
        <v>1.837794507029681E-4</v>
      </c>
      <c r="AL408" s="19">
        <f t="shared" si="202"/>
        <v>2021.7432861513687</v>
      </c>
      <c r="AM408" s="19">
        <f t="shared" si="203"/>
        <v>2.0217432861513686E-3</v>
      </c>
      <c r="AO408" t="str">
        <f t="shared" si="204"/>
        <v>0.000420842878526151-20.5144553510212i</v>
      </c>
      <c r="AP408">
        <f t="shared" si="205"/>
        <v>-89.998824608289056</v>
      </c>
      <c r="AQ408" t="str">
        <f t="shared" si="206"/>
        <v>34.6959934497533+0.367402634969556i</v>
      </c>
      <c r="AR408">
        <f t="shared" si="207"/>
        <v>0.60669349732805</v>
      </c>
      <c r="AS408">
        <f t="shared" si="208"/>
        <v>89.394481894382892</v>
      </c>
    </row>
    <row r="409" spans="13:45" x14ac:dyDescent="0.25">
      <c r="M409">
        <v>406</v>
      </c>
      <c r="N409" s="1">
        <f t="shared" si="193"/>
        <v>20323570.109362215</v>
      </c>
      <c r="O409" s="2">
        <f t="shared" si="181"/>
        <v>19.681581423446076</v>
      </c>
      <c r="P409" s="2">
        <f t="shared" si="180"/>
        <v>25.881199824876951</v>
      </c>
      <c r="Q409" s="1">
        <f t="shared" si="182"/>
        <v>34.698102612536374</v>
      </c>
      <c r="R409">
        <f t="shared" si="194"/>
        <v>30.806114540523502</v>
      </c>
      <c r="S409" s="1">
        <f t="shared" si="195"/>
        <v>12.558247513094139</v>
      </c>
      <c r="T409" s="1">
        <f t="shared" si="196"/>
        <v>21.978580768126598</v>
      </c>
      <c r="U409" s="2">
        <f t="shared" si="183"/>
        <v>1.0461755338040106E-2</v>
      </c>
      <c r="V409" s="16">
        <f t="shared" si="184"/>
        <v>1.0821736333928817E-13</v>
      </c>
      <c r="W409" s="1">
        <f t="shared" si="185"/>
        <v>5.7539654359220583E-17</v>
      </c>
      <c r="X409">
        <f t="shared" si="186"/>
        <v>1.4586553510677317E-16</v>
      </c>
      <c r="Y409">
        <f t="shared" si="187"/>
        <v>1.3462779274391513E-16</v>
      </c>
      <c r="Z409">
        <f t="shared" si="188"/>
        <v>1.9058312888666086E-15</v>
      </c>
      <c r="AA409">
        <f t="shared" si="197"/>
        <v>1.0823434128416854E-13</v>
      </c>
      <c r="AB409" s="1">
        <f t="shared" si="209"/>
        <v>9.8316116945787142E-11</v>
      </c>
      <c r="AC409" s="1">
        <f>SUM($AB$3:AB409)</f>
        <v>8.6639536976644762E-9</v>
      </c>
      <c r="AD409" s="1">
        <f t="shared" si="198"/>
        <v>1.4439922829440795E-8</v>
      </c>
      <c r="AE409" s="2">
        <f t="shared" si="199"/>
        <v>-11.595648722614884</v>
      </c>
      <c r="AF409" s="1">
        <f t="shared" si="189"/>
        <v>4.3233128951345734E-3</v>
      </c>
      <c r="AG409" s="19">
        <f t="shared" si="190"/>
        <v>5.7463540695260505E-5</v>
      </c>
      <c r="AH409" s="19">
        <f t="shared" si="200"/>
        <v>248.80965324806951</v>
      </c>
      <c r="AI409" s="19">
        <f t="shared" si="201"/>
        <v>0.99999751190965813</v>
      </c>
      <c r="AJ409" s="19">
        <f t="shared" si="191"/>
        <v>6.4550710714420135E-3</v>
      </c>
      <c r="AK409" s="19">
        <f t="shared" si="192"/>
        <v>1.9155561865849267E-4</v>
      </c>
      <c r="AL409" s="19">
        <f t="shared" si="202"/>
        <v>1889.4177540900264</v>
      </c>
      <c r="AM409" s="19">
        <f t="shared" si="203"/>
        <v>1.8894177540900263E-3</v>
      </c>
      <c r="AO409" t="str">
        <f t="shared" si="204"/>
        <v>0.000387364647327738-19.6815814196341i</v>
      </c>
      <c r="AP409">
        <f t="shared" si="205"/>
        <v>-89.998872328450219</v>
      </c>
      <c r="AQ409" t="str">
        <f t="shared" si="206"/>
        <v>34.6963121376576+0.352489654227762i</v>
      </c>
      <c r="AR409">
        <f t="shared" si="207"/>
        <v>0.58206401446015921</v>
      </c>
      <c r="AS409">
        <f t="shared" si="208"/>
        <v>89.419063657089623</v>
      </c>
    </row>
    <row r="410" spans="13:45" x14ac:dyDescent="0.25">
      <c r="M410">
        <v>407</v>
      </c>
      <c r="N410" s="1">
        <f t="shared" si="193"/>
        <v>21183611.352484982</v>
      </c>
      <c r="O410" s="2">
        <f t="shared" si="181"/>
        <v>18.882521647177377</v>
      </c>
      <c r="P410" s="2">
        <f t="shared" si="180"/>
        <v>25.52119982501079</v>
      </c>
      <c r="Q410" s="1">
        <f t="shared" si="182"/>
        <v>34.698253539113963</v>
      </c>
      <c r="R410">
        <f t="shared" si="194"/>
        <v>30.806152321515732</v>
      </c>
      <c r="S410" s="1">
        <f t="shared" si="195"/>
        <v>12.228089670102406</v>
      </c>
      <c r="T410" s="1">
        <f t="shared" si="196"/>
        <v>21.747172296023578</v>
      </c>
      <c r="U410" s="2">
        <f t="shared" si="183"/>
        <v>1.0037058372808891E-2</v>
      </c>
      <c r="V410" s="16">
        <f t="shared" si="184"/>
        <v>1.0537231579446963E-13</v>
      </c>
      <c r="W410" s="1">
        <f t="shared" si="185"/>
        <v>5.5203821050448905E-17</v>
      </c>
      <c r="X410">
        <f t="shared" si="186"/>
        <v>1.3994409572208199E-16</v>
      </c>
      <c r="Y410">
        <f t="shared" si="187"/>
        <v>1.2916255166661529E-16</v>
      </c>
      <c r="Z410">
        <f t="shared" si="188"/>
        <v>1.8284637020256823E-15</v>
      </c>
      <c r="AA410">
        <f t="shared" si="197"/>
        <v>1.0538836525051329E-13</v>
      </c>
      <c r="AB410" s="1">
        <f t="shared" si="209"/>
        <v>9.773549279178585E-11</v>
      </c>
      <c r="AC410" s="1">
        <f>SUM($AB$3:AB410)</f>
        <v>8.7616891904562626E-9</v>
      </c>
      <c r="AD410" s="1">
        <f t="shared" si="198"/>
        <v>1.4602815317427105E-8</v>
      </c>
      <c r="AE410" s="2">
        <f t="shared" si="199"/>
        <v>-11.644365926991076</v>
      </c>
      <c r="AF410" s="1">
        <f t="shared" si="189"/>
        <v>4.3720829060376748E-3</v>
      </c>
      <c r="AG410" s="19">
        <f t="shared" si="190"/>
        <v>5.9895250021321295E-5</v>
      </c>
      <c r="AH410" s="19">
        <f t="shared" si="200"/>
        <v>248.16006471955708</v>
      </c>
      <c r="AI410" s="19">
        <f t="shared" si="201"/>
        <v>0.99999751840551121</v>
      </c>
      <c r="AJ410" s="19">
        <f t="shared" si="191"/>
        <v>6.7282330857358621E-3</v>
      </c>
      <c r="AK410" s="19">
        <f t="shared" si="192"/>
        <v>1.9966089083043166E-4</v>
      </c>
      <c r="AL410" s="19">
        <f t="shared" si="202"/>
        <v>1765.0523788836699</v>
      </c>
      <c r="AM410" s="19">
        <f t="shared" si="203"/>
        <v>1.7650523788836699E-3</v>
      </c>
      <c r="AO410" t="str">
        <f t="shared" si="204"/>
        <v>0.000356549623756122-18.8825216438111i</v>
      </c>
      <c r="AP410">
        <f t="shared" si="205"/>
        <v>-89.998918111202983</v>
      </c>
      <c r="AQ410" t="str">
        <f t="shared" si="206"/>
        <v>34.6966054791313+0.338181741302762i</v>
      </c>
      <c r="AR410">
        <f t="shared" si="207"/>
        <v>0.55843425208351583</v>
      </c>
      <c r="AS410">
        <f t="shared" si="208"/>
        <v>89.442647636713502</v>
      </c>
    </row>
    <row r="411" spans="13:45" x14ac:dyDescent="0.25">
      <c r="M411">
        <v>408</v>
      </c>
      <c r="N411" s="1">
        <f t="shared" si="193"/>
        <v>22080047.330188923</v>
      </c>
      <c r="O411" s="2">
        <f t="shared" si="181"/>
        <v>18.115903193172191</v>
      </c>
      <c r="P411" s="2">
        <f t="shared" si="180"/>
        <v>25.161199825133981</v>
      </c>
      <c r="Q411" s="1">
        <f t="shared" si="182"/>
        <v>34.698392461160402</v>
      </c>
      <c r="R411">
        <f t="shared" si="194"/>
        <v>30.806187097304857</v>
      </c>
      <c r="S411" s="1">
        <f t="shared" si="195"/>
        <v>11.90194266528122</v>
      </c>
      <c r="T411" s="1">
        <f t="shared" si="196"/>
        <v>21.51235707651206</v>
      </c>
      <c r="U411" s="2">
        <f t="shared" si="183"/>
        <v>9.6295987278550953E-3</v>
      </c>
      <c r="V411" s="16">
        <f t="shared" si="184"/>
        <v>1.0256183058258367E-13</v>
      </c>
      <c r="W411" s="1">
        <f t="shared" si="185"/>
        <v>5.2962793003203024E-17</v>
      </c>
      <c r="X411">
        <f t="shared" si="186"/>
        <v>1.3426299181311449E-16</v>
      </c>
      <c r="Y411">
        <f t="shared" si="187"/>
        <v>1.2391913018906566E-16</v>
      </c>
      <c r="Z411">
        <f t="shared" si="188"/>
        <v>1.7542362597646496E-15</v>
      </c>
      <c r="AA411">
        <f t="shared" si="197"/>
        <v>1.0257700826630161E-13</v>
      </c>
      <c r="AB411" s="1">
        <f t="shared" si="209"/>
        <v>9.7120222239569169E-11</v>
      </c>
      <c r="AC411" s="1">
        <f>SUM($AB$3:AB411)</f>
        <v>8.8588094126958317E-9</v>
      </c>
      <c r="AD411" s="1">
        <f t="shared" si="198"/>
        <v>1.4764682354493054E-8</v>
      </c>
      <c r="AE411" s="2">
        <f t="shared" si="199"/>
        <v>-11.692241080451002</v>
      </c>
      <c r="AF411" s="1">
        <f t="shared" si="189"/>
        <v>4.4205458969352202E-3</v>
      </c>
      <c r="AG411" s="19">
        <f t="shared" si="190"/>
        <v>6.2429863035092808E-5</v>
      </c>
      <c r="AH411" s="19">
        <f t="shared" si="200"/>
        <v>247.48646302230725</v>
      </c>
      <c r="AI411" s="19">
        <f t="shared" si="201"/>
        <v>0.99999752514149465</v>
      </c>
      <c r="AJ411" s="19">
        <f t="shared" si="191"/>
        <v>7.0129546142825554E-3</v>
      </c>
      <c r="AK411" s="19">
        <f t="shared" si="192"/>
        <v>2.0810919257052341E-4</v>
      </c>
      <c r="AL411" s="19">
        <f t="shared" si="202"/>
        <v>1648.2263943481644</v>
      </c>
      <c r="AM411" s="19">
        <f t="shared" si="203"/>
        <v>1.6482263943481644E-3</v>
      </c>
      <c r="AO411" t="str">
        <f t="shared" si="204"/>
        <v>0.000328185948504387-18.1159031901995i</v>
      </c>
      <c r="AP411">
        <f t="shared" si="205"/>
        <v>-89.998962035204912</v>
      </c>
      <c r="AQ411" t="str">
        <f t="shared" si="206"/>
        <v>34.69687548968+0.324454376386825i</v>
      </c>
      <c r="AR411">
        <f t="shared" si="207"/>
        <v>0.53576364800868959</v>
      </c>
      <c r="AS411">
        <f t="shared" si="208"/>
        <v>89.465274316786406</v>
      </c>
    </row>
    <row r="412" spans="13:45" x14ac:dyDescent="0.25">
      <c r="M412">
        <v>409</v>
      </c>
      <c r="N412" s="1">
        <f t="shared" si="193"/>
        <v>23014418.174085051</v>
      </c>
      <c r="O412" s="2">
        <f t="shared" si="181"/>
        <v>17.38040896423772</v>
      </c>
      <c r="P412" s="2">
        <f t="shared" si="180"/>
        <v>24.80119982524733</v>
      </c>
      <c r="Q412" s="1">
        <f t="shared" si="182"/>
        <v>34.698520333374866</v>
      </c>
      <c r="R412">
        <f t="shared" si="194"/>
        <v>30.806219106911566</v>
      </c>
      <c r="S412" s="1">
        <f t="shared" si="195"/>
        <v>11.580009074334397</v>
      </c>
      <c r="T412" s="1">
        <f t="shared" si="196"/>
        <v>21.274177994273622</v>
      </c>
      <c r="U412" s="2">
        <f t="shared" si="183"/>
        <v>9.2386771760344048E-3</v>
      </c>
      <c r="V412" s="16">
        <f t="shared" si="184"/>
        <v>9.9787653345967745E-14</v>
      </c>
      <c r="W412" s="1">
        <f t="shared" si="185"/>
        <v>5.0812724468189226E-17</v>
      </c>
      <c r="X412">
        <f t="shared" si="186"/>
        <v>1.2881247423756415E-16</v>
      </c>
      <c r="Y412">
        <f t="shared" si="187"/>
        <v>1.1888853026036336E-16</v>
      </c>
      <c r="Z412">
        <f t="shared" si="188"/>
        <v>1.6830215829844397E-15</v>
      </c>
      <c r="AA412">
        <f t="shared" si="197"/>
        <v>9.9802012159139023E-14</v>
      </c>
      <c r="AB412" s="1">
        <f t="shared" si="209"/>
        <v>9.6471478958019936E-11</v>
      </c>
      <c r="AC412" s="1">
        <f>SUM($AB$3:AB412)</f>
        <v>8.9552808916538518E-9</v>
      </c>
      <c r="AD412" s="1">
        <f t="shared" si="198"/>
        <v>1.492546815275642E-8</v>
      </c>
      <c r="AE412" s="2">
        <f t="shared" si="199"/>
        <v>-11.739279621109649</v>
      </c>
      <c r="AF412" s="1">
        <f t="shared" si="189"/>
        <v>4.4686851649352721E-3</v>
      </c>
      <c r="AG412" s="19">
        <f t="shared" si="190"/>
        <v>6.50717343561141E-5</v>
      </c>
      <c r="AH412" s="19">
        <f t="shared" si="200"/>
        <v>246.78812328766844</v>
      </c>
      <c r="AI412" s="19">
        <f t="shared" si="201"/>
        <v>0.99999753212485742</v>
      </c>
      <c r="AJ412" s="19">
        <f t="shared" si="191"/>
        <v>7.3097248260103323E-3</v>
      </c>
      <c r="AK412" s="19">
        <f t="shared" si="192"/>
        <v>2.1691503857614633E-4</v>
      </c>
      <c r="AL412" s="19">
        <f t="shared" si="202"/>
        <v>1538.536969698506</v>
      </c>
      <c r="AM412" s="19">
        <f t="shared" si="203"/>
        <v>1.538536969698506E-3</v>
      </c>
      <c r="AO412" t="str">
        <f t="shared" si="204"/>
        <v>0.000302078615764157-17.3804089616126i</v>
      </c>
      <c r="AP412">
        <f t="shared" si="205"/>
        <v>-89.999004175920092</v>
      </c>
      <c r="AQ412" t="str">
        <f t="shared" si="206"/>
        <v>34.6971240245989+0.311284029835507i</v>
      </c>
      <c r="AR412">
        <f t="shared" si="207"/>
        <v>0.51401328382597844</v>
      </c>
      <c r="AS412">
        <f t="shared" si="208"/>
        <v>89.486982540253933</v>
      </c>
    </row>
    <row r="413" spans="13:45" x14ac:dyDescent="0.25">
      <c r="M413">
        <v>410</v>
      </c>
      <c r="N413" s="1">
        <f t="shared" si="193"/>
        <v>23988329.190194834</v>
      </c>
      <c r="O413" s="2">
        <f t="shared" si="181"/>
        <v>16.674775336495291</v>
      </c>
      <c r="P413" s="2">
        <f t="shared" si="180"/>
        <v>24.441199825351738</v>
      </c>
      <c r="Q413" s="1">
        <f t="shared" si="182"/>
        <v>34.698638034550925</v>
      </c>
      <c r="R413">
        <f t="shared" si="194"/>
        <v>30.806248570349251</v>
      </c>
      <c r="S413" s="1">
        <f t="shared" si="195"/>
        <v>11.262479086791586</v>
      </c>
      <c r="T413" s="1">
        <f t="shared" si="196"/>
        <v>21.032679950997533</v>
      </c>
      <c r="U413" s="2">
        <f t="shared" si="183"/>
        <v>8.863622808578402E-3</v>
      </c>
      <c r="V413" s="16">
        <f t="shared" si="184"/>
        <v>9.705142299239243E-14</v>
      </c>
      <c r="W413" s="1">
        <f t="shared" si="185"/>
        <v>4.874992544718121E-17</v>
      </c>
      <c r="X413">
        <f t="shared" si="186"/>
        <v>1.2358318868887812E-16</v>
      </c>
      <c r="Y413">
        <f t="shared" si="187"/>
        <v>1.1406211824650466E-16</v>
      </c>
      <c r="Z413">
        <f t="shared" si="188"/>
        <v>1.6146974513805713E-15</v>
      </c>
      <c r="AA413">
        <f t="shared" si="197"/>
        <v>9.7065012297090607E-14</v>
      </c>
      <c r="AB413" s="1">
        <f t="shared" si="209"/>
        <v>9.5790480780806029E-11</v>
      </c>
      <c r="AC413" s="1">
        <f>SUM($AB$3:AB413)</f>
        <v>9.0510713724346584E-9</v>
      </c>
      <c r="AD413" s="1">
        <f t="shared" si="198"/>
        <v>1.5085118954057764E-8</v>
      </c>
      <c r="AE413" s="2">
        <f t="shared" si="199"/>
        <v>-11.785487391637881</v>
      </c>
      <c r="AF413" s="1">
        <f t="shared" si="189"/>
        <v>4.5164846148448949E-3</v>
      </c>
      <c r="AG413" s="19">
        <f t="shared" si="190"/>
        <v>6.7825402880228699E-5</v>
      </c>
      <c r="AH413" s="19">
        <f t="shared" si="200"/>
        <v>246.06430948373603</v>
      </c>
      <c r="AI413" s="19">
        <f t="shared" si="201"/>
        <v>0.99999753936295999</v>
      </c>
      <c r="AJ413" s="19">
        <f t="shared" si="191"/>
        <v>7.6190535902189282E-3</v>
      </c>
      <c r="AK413" s="19">
        <f t="shared" si="192"/>
        <v>2.260935578274543E-4</v>
      </c>
      <c r="AL413" s="19">
        <f t="shared" si="202"/>
        <v>1435.598707367388</v>
      </c>
      <c r="AM413" s="19">
        <f t="shared" si="203"/>
        <v>1.4355987073673879E-3</v>
      </c>
      <c r="AO413" t="str">
        <f t="shared" si="204"/>
        <v>0.000278048132522591-16.6747753341771i</v>
      </c>
      <c r="AP413">
        <f t="shared" si="205"/>
        <v>-89.99904460574885</v>
      </c>
      <c r="AQ413" t="str">
        <f t="shared" si="206"/>
        <v>34.6973527916995+0.298648122589958i</v>
      </c>
      <c r="AR413">
        <f t="shared" si="207"/>
        <v>0.4931458185219238</v>
      </c>
      <c r="AS413">
        <f t="shared" si="208"/>
        <v>89.507809575729226</v>
      </c>
    </row>
    <row r="414" spans="13:45" x14ac:dyDescent="0.25">
      <c r="M414">
        <v>411</v>
      </c>
      <c r="N414" s="1">
        <f t="shared" si="193"/>
        <v>25003453.616964288</v>
      </c>
      <c r="O414" s="2">
        <f t="shared" si="181"/>
        <v>15.997789988396754</v>
      </c>
      <c r="P414" s="2">
        <f t="shared" si="180"/>
        <v>24.081199825447761</v>
      </c>
      <c r="Q414" s="1">
        <f t="shared" si="182"/>
        <v>34.698746373607882</v>
      </c>
      <c r="R414">
        <f t="shared" si="194"/>
        <v>30.806275690134825</v>
      </c>
      <c r="S414" s="1">
        <f t="shared" si="195"/>
        <v>10.949530227900416</v>
      </c>
      <c r="T414" s="1">
        <f t="shared" si="196"/>
        <v>20.787909737299724</v>
      </c>
      <c r="U414" s="2">
        <f t="shared" si="183"/>
        <v>8.5037918935447643E-3</v>
      </c>
      <c r="V414" s="16">
        <f t="shared" si="184"/>
        <v>9.4354669298540656E-14</v>
      </c>
      <c r="W414" s="1">
        <f t="shared" si="185"/>
        <v>4.6770855414496208E-17</v>
      </c>
      <c r="X414">
        <f t="shared" si="186"/>
        <v>1.1856615977992504E-16</v>
      </c>
      <c r="Y414">
        <f t="shared" si="187"/>
        <v>1.0943161024027584E-16</v>
      </c>
      <c r="Z414">
        <f t="shared" si="188"/>
        <v>1.5491465954855719E-15</v>
      </c>
      <c r="AA414">
        <f t="shared" si="197"/>
        <v>9.4367535171454779E-14</v>
      </c>
      <c r="AB414" s="1">
        <f t="shared" si="209"/>
        <v>9.5078484521797861E-11</v>
      </c>
      <c r="AC414" s="1">
        <f>SUM($AB$3:AB414)</f>
        <v>9.1461498569564569E-9</v>
      </c>
      <c r="AD414" s="1">
        <f t="shared" si="198"/>
        <v>1.5243583094927429E-8</v>
      </c>
      <c r="AE414" s="2">
        <f t="shared" si="199"/>
        <v>-11.830870625057697</v>
      </c>
      <c r="AF414" s="1">
        <f t="shared" si="189"/>
        <v>4.5639287786212717E-3</v>
      </c>
      <c r="AG414" s="19">
        <f t="shared" si="190"/>
        <v>7.0695599577685298E-5</v>
      </c>
      <c r="AH414" s="19">
        <f t="shared" si="200"/>
        <v>245.31427533456011</v>
      </c>
      <c r="AI414" s="19">
        <f t="shared" si="201"/>
        <v>0.99999754686326447</v>
      </c>
      <c r="AJ414" s="19">
        <f t="shared" si="191"/>
        <v>7.9414723525662798E-3</v>
      </c>
      <c r="AK414" s="19">
        <f t="shared" si="192"/>
        <v>2.3566051957989569E-4</v>
      </c>
      <c r="AL414" s="19">
        <f t="shared" si="202"/>
        <v>1339.0431456637953</v>
      </c>
      <c r="AM414" s="19">
        <f t="shared" si="203"/>
        <v>1.3390431456637953E-3</v>
      </c>
      <c r="AO414" t="str">
        <f t="shared" si="204"/>
        <v>0.000255929284512848-15.9977899863496i</v>
      </c>
      <c r="AP414">
        <f t="shared" si="205"/>
        <v>-89.999083394152095</v>
      </c>
      <c r="AQ414" t="str">
        <f t="shared" si="206"/>
        <v>34.6975633630251+0.286524988133334i</v>
      </c>
      <c r="AR414">
        <f t="shared" si="207"/>
        <v>0.47312542474968777</v>
      </c>
      <c r="AS414">
        <f t="shared" si="208"/>
        <v>89.527791181098223</v>
      </c>
    </row>
    <row r="415" spans="13:45" x14ac:dyDescent="0.25">
      <c r="M415">
        <v>412</v>
      </c>
      <c r="N415" s="1">
        <f t="shared" si="193"/>
        <v>26061535.499988887</v>
      </c>
      <c r="O415" s="2">
        <f t="shared" si="181"/>
        <v>15.348289817883396</v>
      </c>
      <c r="P415" s="2">
        <f t="shared" si="180"/>
        <v>23.721199825536203</v>
      </c>
      <c r="Q415" s="1">
        <f t="shared" si="182"/>
        <v>34.69884609514429</v>
      </c>
      <c r="R415">
        <f t="shared" si="194"/>
        <v>30.806300652679745</v>
      </c>
      <c r="S415" s="1">
        <f t="shared" si="195"/>
        <v>10.641327150866475</v>
      </c>
      <c r="T415" s="1">
        <f t="shared" si="196"/>
        <v>20.539915901952632</v>
      </c>
      <c r="U415" s="2">
        <f t="shared" si="183"/>
        <v>8.1585667796604013E-3</v>
      </c>
      <c r="V415" s="16">
        <f t="shared" si="184"/>
        <v>9.1698811119691072E-14</v>
      </c>
      <c r="W415" s="1">
        <f t="shared" si="185"/>
        <v>4.4872117288132209E-17</v>
      </c>
      <c r="X415">
        <f t="shared" si="186"/>
        <v>1.1375277575956492E-16</v>
      </c>
      <c r="Y415">
        <f t="shared" si="187"/>
        <v>1.0498905795528564E-16</v>
      </c>
      <c r="Z415">
        <f t="shared" si="188"/>
        <v>1.486256496980686E-15</v>
      </c>
      <c r="AA415">
        <f t="shared" si="197"/>
        <v>9.1710996587338364E-14</v>
      </c>
      <c r="AB415" s="1">
        <f t="shared" si="209"/>
        <v>9.4336780766843328E-11</v>
      </c>
      <c r="AC415" s="1">
        <f>SUM($AB$3:AB415)</f>
        <v>9.2404866377233005E-9</v>
      </c>
      <c r="AD415" s="1">
        <f t="shared" si="198"/>
        <v>1.5400811062872168E-8</v>
      </c>
      <c r="AE415" s="2">
        <f t="shared" si="199"/>
        <v>-11.875435929698767</v>
      </c>
      <c r="AF415" s="1">
        <f t="shared" si="189"/>
        <v>4.6110028322239273E-3</v>
      </c>
      <c r="AG415" s="19">
        <f t="shared" si="190"/>
        <v>7.3687255621231201E-5</v>
      </c>
      <c r="AH415" s="19">
        <f t="shared" si="200"/>
        <v>244.5372653387619</v>
      </c>
      <c r="AI415" s="19">
        <f t="shared" si="201"/>
        <v>0.9999975546333264</v>
      </c>
      <c r="AJ415" s="19">
        <f t="shared" si="191"/>
        <v>8.2775350481243491E-3</v>
      </c>
      <c r="AK415" s="19">
        <f t="shared" si="192"/>
        <v>2.456323604567567E-4</v>
      </c>
      <c r="AL415" s="19">
        <f t="shared" si="202"/>
        <v>1248.5182655455585</v>
      </c>
      <c r="AM415" s="19">
        <f t="shared" si="203"/>
        <v>1.2485182655455585E-3</v>
      </c>
      <c r="AO415" t="str">
        <f t="shared" si="204"/>
        <v>0.000235570000333743-15.3482898160756i</v>
      </c>
      <c r="AP415">
        <f t="shared" si="205"/>
        <v>-89.999120607770664</v>
      </c>
      <c r="AQ415" t="str">
        <f t="shared" si="206"/>
        <v>34.6977571856378+0.274893835927576i</v>
      </c>
      <c r="AR415">
        <f t="shared" si="207"/>
        <v>0.45391772765041732</v>
      </c>
      <c r="AS415">
        <f t="shared" si="208"/>
        <v>89.546961664578916</v>
      </c>
    </row>
    <row r="416" spans="13:45" x14ac:dyDescent="0.25">
      <c r="M416">
        <v>413</v>
      </c>
      <c r="N416" s="1">
        <f t="shared" si="193"/>
        <v>27164392.688390806</v>
      </c>
      <c r="O416" s="2">
        <f t="shared" si="181"/>
        <v>14.72515894410483</v>
      </c>
      <c r="P416" s="2">
        <f t="shared" si="180"/>
        <v>23.361199825617568</v>
      </c>
      <c r="Q416" s="1">
        <f t="shared" si="182"/>
        <v>34.698937884550311</v>
      </c>
      <c r="R416">
        <f t="shared" si="194"/>
        <v>30.806323629570503</v>
      </c>
      <c r="S416" s="1">
        <f t="shared" si="195"/>
        <v>10.338021498156877</v>
      </c>
      <c r="T416" s="1">
        <f t="shared" si="196"/>
        <v>20.288748619162355</v>
      </c>
      <c r="U416" s="2">
        <f t="shared" si="183"/>
        <v>7.8273548438257956E-3</v>
      </c>
      <c r="V416" s="16">
        <f t="shared" si="184"/>
        <v>8.9085155194538221E-14</v>
      </c>
      <c r="W416" s="1">
        <f t="shared" si="185"/>
        <v>4.3050451641041879E-17</v>
      </c>
      <c r="X416">
        <f t="shared" si="186"/>
        <v>1.0913477383797575E-16</v>
      </c>
      <c r="Y416">
        <f t="shared" si="187"/>
        <v>1.0072683518185518E-16</v>
      </c>
      <c r="Z416">
        <f t="shared" si="188"/>
        <v>1.4259191969614021E-15</v>
      </c>
      <c r="AA416">
        <f t="shared" si="197"/>
        <v>8.9096700450840465E-14</v>
      </c>
      <c r="AB416" s="1">
        <f t="shared" si="209"/>
        <v>9.356668867855136E-11</v>
      </c>
      <c r="AC416" s="1">
        <f>SUM($AB$3:AB416)</f>
        <v>9.3340533264018514E-9</v>
      </c>
      <c r="AD416" s="1">
        <f t="shared" si="198"/>
        <v>1.5556755544003085E-8</v>
      </c>
      <c r="AE416" s="2">
        <f t="shared" si="199"/>
        <v>-11.919190273413996</v>
      </c>
      <c r="AF416" s="1">
        <f t="shared" si="189"/>
        <v>4.6576926098745239E-3</v>
      </c>
      <c r="AG416" s="19">
        <f t="shared" si="190"/>
        <v>7.6805510858169197E-5</v>
      </c>
      <c r="AH416" s="19">
        <f t="shared" si="200"/>
        <v>243.73251589319938</v>
      </c>
      <c r="AI416" s="19">
        <f t="shared" si="201"/>
        <v>0.99999756268078166</v>
      </c>
      <c r="AJ416" s="19">
        <f t="shared" si="191"/>
        <v>8.6278190530734693E-3</v>
      </c>
      <c r="AK416" s="19">
        <f t="shared" si="192"/>
        <v>2.5602621268829066E-4</v>
      </c>
      <c r="AL416" s="19">
        <f t="shared" si="202"/>
        <v>1163.6880009718823</v>
      </c>
      <c r="AM416" s="19">
        <f t="shared" si="203"/>
        <v>1.1636880009718823E-3</v>
      </c>
      <c r="AO416" t="str">
        <f t="shared" si="204"/>
        <v>0.000216830305929151-14.7251589425084i</v>
      </c>
      <c r="AP416">
        <f t="shared" si="205"/>
        <v>-89.999156310539817</v>
      </c>
      <c r="AQ416" t="str">
        <f t="shared" si="206"/>
        <v>34.6979355915494+0.263734716277909i</v>
      </c>
      <c r="AR416">
        <f t="shared" si="207"/>
        <v>0.4354897461262332</v>
      </c>
      <c r="AS416">
        <f t="shared" si="208"/>
        <v>89.565353943333946</v>
      </c>
    </row>
    <row r="417" spans="13:45" x14ac:dyDescent="0.25">
      <c r="M417">
        <v>414</v>
      </c>
      <c r="N417" s="1">
        <f t="shared" si="193"/>
        <v>28313919.957993727</v>
      </c>
      <c r="O417" s="2">
        <f t="shared" si="181"/>
        <v>14.127326790268578</v>
      </c>
      <c r="P417" s="2">
        <f t="shared" si="180"/>
        <v>23.001199825692524</v>
      </c>
      <c r="Q417" s="1">
        <f t="shared" si="182"/>
        <v>34.699022372714587</v>
      </c>
      <c r="R417">
        <f t="shared" si="194"/>
        <v>30.806344778747452</v>
      </c>
      <c r="S417" s="1">
        <f t="shared" si="195"/>
        <v>10.039751830018441</v>
      </c>
      <c r="T417" s="1">
        <f t="shared" si="196"/>
        <v>20.034459554615005</v>
      </c>
      <c r="U417" s="2">
        <f t="shared" si="183"/>
        <v>7.5095874806067149E-3</v>
      </c>
      <c r="V417" s="16">
        <f t="shared" si="184"/>
        <v>8.651489552921703E-14</v>
      </c>
      <c r="W417" s="1">
        <f t="shared" si="185"/>
        <v>4.1302731143336936E-17</v>
      </c>
      <c r="X417">
        <f t="shared" si="186"/>
        <v>1.0470422609739908E-16</v>
      </c>
      <c r="Y417">
        <f t="shared" si="187"/>
        <v>9.6637624783224955E-17</v>
      </c>
      <c r="Z417">
        <f t="shared" si="188"/>
        <v>1.3680311118518702E-15</v>
      </c>
      <c r="AA417">
        <f t="shared" si="197"/>
        <v>8.6525838136798291E-14</v>
      </c>
      <c r="AB417" s="1">
        <f t="shared" si="209"/>
        <v>9.2769550848507466E-11</v>
      </c>
      <c r="AC417" s="1">
        <f>SUM($AB$3:AB417)</f>
        <v>9.4268228772503581E-9</v>
      </c>
      <c r="AD417" s="1">
        <f t="shared" si="198"/>
        <v>1.5711371462083932E-8</v>
      </c>
      <c r="AE417" s="2">
        <f t="shared" si="199"/>
        <v>-11.962140967152346</v>
      </c>
      <c r="AF417" s="1">
        <f t="shared" si="189"/>
        <v>4.7039846157479288E-3</v>
      </c>
      <c r="AG417" s="19">
        <f t="shared" si="190"/>
        <v>8.0055722640926297E-5</v>
      </c>
      <c r="AH417" s="19">
        <f t="shared" si="200"/>
        <v>242.89925652713097</v>
      </c>
      <c r="AI417" s="19">
        <f t="shared" si="201"/>
        <v>0.99999757101333475</v>
      </c>
      <c r="AJ417" s="19">
        <f t="shared" si="191"/>
        <v>8.9929261766696078E-3</v>
      </c>
      <c r="AK417" s="19">
        <f t="shared" si="192"/>
        <v>2.6685993354593114E-4</v>
      </c>
      <c r="AL417" s="19">
        <f t="shared" si="202"/>
        <v>1084.2317524827597</v>
      </c>
      <c r="AM417" s="19">
        <f t="shared" si="203"/>
        <v>1.0842317524827596E-3</v>
      </c>
      <c r="AO417" t="str">
        <f t="shared" si="204"/>
        <v>0.000199581362239039-14.1273267888588i</v>
      </c>
      <c r="AP417">
        <f t="shared" si="205"/>
        <v>-89.99919056379909</v>
      </c>
      <c r="AQ417" t="str">
        <f t="shared" si="206"/>
        <v>34.6980998068645+0.25302848657375i</v>
      </c>
      <c r="AR417">
        <f t="shared" si="207"/>
        <v>0.41780983646911041</v>
      </c>
      <c r="AS417">
        <f t="shared" si="208"/>
        <v>89.582999599731806</v>
      </c>
    </row>
    <row r="418" spans="13:45" x14ac:dyDescent="0.25">
      <c r="M418">
        <v>415</v>
      </c>
      <c r="N418" s="1">
        <f t="shared" si="193"/>
        <v>29512092.266663849</v>
      </c>
      <c r="O418" s="2">
        <f t="shared" si="181"/>
        <v>13.553766244323146</v>
      </c>
      <c r="P418" s="2">
        <f t="shared" si="180"/>
        <v>22.641199825761422</v>
      </c>
      <c r="Q418" s="1">
        <f t="shared" si="182"/>
        <v>34.699100140355462</v>
      </c>
      <c r="R418">
        <f t="shared" si="194"/>
        <v>30.806364245589535</v>
      </c>
      <c r="S418" s="1">
        <f t="shared" si="195"/>
        <v>9.7466436178405047</v>
      </c>
      <c r="T418" s="1">
        <f t="shared" si="196"/>
        <v>19.777101730988353</v>
      </c>
      <c r="U418" s="2">
        <f t="shared" si="183"/>
        <v>7.2047191320949392E-3</v>
      </c>
      <c r="V418" s="16">
        <f t="shared" si="184"/>
        <v>8.3989113340108562E-14</v>
      </c>
      <c r="W418" s="1">
        <f t="shared" si="185"/>
        <v>3.9625955226522164E-17</v>
      </c>
      <c r="X418">
        <f t="shared" si="186"/>
        <v>1.0045352596574036E-16</v>
      </c>
      <c r="Y418">
        <f t="shared" si="187"/>
        <v>9.2714406211253262E-17</v>
      </c>
      <c r="Z418">
        <f t="shared" si="188"/>
        <v>1.3124928566733965E-15</v>
      </c>
      <c r="AA418">
        <f t="shared" si="197"/>
        <v>8.3999488416565649E-14</v>
      </c>
      <c r="AB418" s="1">
        <f t="shared" si="209"/>
        <v>9.1946728229733067E-11</v>
      </c>
      <c r="AC418" s="1">
        <f>SUM($AB$3:AB418)</f>
        <v>9.5187696054800915E-9</v>
      </c>
      <c r="AD418" s="1">
        <f t="shared" si="198"/>
        <v>1.5864616009133487E-8</v>
      </c>
      <c r="AE418" s="2">
        <f t="shared" si="199"/>
        <v>-12.004295647986986</v>
      </c>
      <c r="AF418" s="1">
        <f t="shared" si="189"/>
        <v>4.7498660331345656E-3</v>
      </c>
      <c r="AG418" s="19">
        <f t="shared" si="190"/>
        <v>8.3443475031313812E-5</v>
      </c>
      <c r="AH418" s="19">
        <f t="shared" si="200"/>
        <v>242.03671125222363</v>
      </c>
      <c r="AI418" s="19">
        <f t="shared" si="201"/>
        <v>0.99999757963874569</v>
      </c>
      <c r="AJ418" s="19">
        <f t="shared" si="191"/>
        <v>9.3734836951895814E-3</v>
      </c>
      <c r="AK418" s="19">
        <f t="shared" si="192"/>
        <v>2.7815213602217843E-4</v>
      </c>
      <c r="AL418" s="19">
        <f t="shared" si="202"/>
        <v>1009.8439038176093</v>
      </c>
      <c r="AM418" s="19">
        <f t="shared" si="203"/>
        <v>1.0098439038176094E-3</v>
      </c>
      <c r="AO418" t="str">
        <f t="shared" si="204"/>
        <v>0.000183704579405754-13.5537662430782i</v>
      </c>
      <c r="AP418">
        <f t="shared" si="205"/>
        <v>-89.999223426397677</v>
      </c>
      <c r="AQ418" t="str">
        <f t="shared" si="206"/>
        <v>34.6982509601959+0.242756778855941i</v>
      </c>
      <c r="AR418">
        <f t="shared" si="207"/>
        <v>0.40084763825326442</v>
      </c>
      <c r="AS418">
        <f t="shared" si="208"/>
        <v>89.599928935349055</v>
      </c>
    </row>
    <row r="419" spans="13:45" x14ac:dyDescent="0.25">
      <c r="M419">
        <v>416</v>
      </c>
      <c r="N419" s="1">
        <f t="shared" si="193"/>
        <v>30760968.147407021</v>
      </c>
      <c r="O419" s="2">
        <f t="shared" si="181"/>
        <v>13.003491894317984</v>
      </c>
      <c r="P419" s="2">
        <f t="shared" si="180"/>
        <v>22.281199825824892</v>
      </c>
      <c r="Q419" s="1">
        <f t="shared" si="182"/>
        <v>34.699171722009716</v>
      </c>
      <c r="R419">
        <f t="shared" si="194"/>
        <v>30.806382163913213</v>
      </c>
      <c r="S419" s="1">
        <f t="shared" si="195"/>
        <v>9.4588092995348063</v>
      </c>
      <c r="T419" s="1">
        <f t="shared" si="196"/>
        <v>19.516729393599995</v>
      </c>
      <c r="U419" s="2">
        <f t="shared" si="183"/>
        <v>6.912226356576125E-3</v>
      </c>
      <c r="V419" s="16">
        <f t="shared" si="184"/>
        <v>8.1508777531061462E-14</v>
      </c>
      <c r="W419" s="1">
        <f t="shared" si="185"/>
        <v>3.8017244961168688E-17</v>
      </c>
      <c r="X419">
        <f t="shared" si="186"/>
        <v>9.63753752312471E-17</v>
      </c>
      <c r="Y419">
        <f t="shared" si="187"/>
        <v>8.8950443521506737E-17</v>
      </c>
      <c r="Z419">
        <f t="shared" si="188"/>
        <v>1.2592090753824814E-15</v>
      </c>
      <c r="AA419">
        <f t="shared" si="197"/>
        <v>8.1518617921361156E-14</v>
      </c>
      <c r="AB419" s="1">
        <f t="shared" si="209"/>
        <v>9.1099595179392772E-11</v>
      </c>
      <c r="AC419" s="1">
        <f>SUM($AB$3:AB419)</f>
        <v>9.609869200659484E-9</v>
      </c>
      <c r="AD419" s="1">
        <f t="shared" si="198"/>
        <v>1.6016448667765809E-8</v>
      </c>
      <c r="AE419" s="2">
        <f t="shared" si="199"/>
        <v>-12.045662261695627</v>
      </c>
      <c r="AF419" s="1">
        <f t="shared" si="189"/>
        <v>4.7953247311290827E-3</v>
      </c>
      <c r="AG419" s="19">
        <f t="shared" si="190"/>
        <v>8.6974588394283205E-5</v>
      </c>
      <c r="AH419" s="19">
        <f t="shared" si="200"/>
        <v>241.14410003345569</v>
      </c>
      <c r="AI419" s="19">
        <f t="shared" si="201"/>
        <v>0.99999758856481458</v>
      </c>
      <c r="AJ419" s="19">
        <f t="shared" si="191"/>
        <v>9.770145429629595E-3</v>
      </c>
      <c r="AK419" s="19">
        <f t="shared" si="192"/>
        <v>2.8992222080885684E-4</v>
      </c>
      <c r="AL419" s="19">
        <f t="shared" si="202"/>
        <v>940.23334153684073</v>
      </c>
      <c r="AM419" s="19">
        <f t="shared" si="203"/>
        <v>9.4023334153684076E-4</v>
      </c>
      <c r="AO419" t="str">
        <f t="shared" si="204"/>
        <v>0.000169090801445594-13.0034918932186i</v>
      </c>
      <c r="AP419">
        <f t="shared" si="205"/>
        <v>-89.999254954795504</v>
      </c>
      <c r="AQ419" t="str">
        <f t="shared" si="206"/>
        <v>34.6983900904136+0.232901968661697i</v>
      </c>
      <c r="AR419">
        <f t="shared" si="207"/>
        <v>0.38457402240214922</v>
      </c>
      <c r="AS419">
        <f t="shared" si="208"/>
        <v>89.616171022802348</v>
      </c>
    </row>
    <row r="420" spans="13:45" x14ac:dyDescent="0.25">
      <c r="M420">
        <v>417</v>
      </c>
      <c r="N420" s="1">
        <f t="shared" si="193"/>
        <v>32062693.245054659</v>
      </c>
      <c r="O420" s="2">
        <f t="shared" si="181"/>
        <v>12.475558335404944</v>
      </c>
      <c r="P420" s="2">
        <f t="shared" si="180"/>
        <v>21.921199825883342</v>
      </c>
      <c r="Q420" s="1">
        <f t="shared" si="182"/>
        <v>34.699237609704468</v>
      </c>
      <c r="R420">
        <f t="shared" si="194"/>
        <v>30.806398656891965</v>
      </c>
      <c r="S420" s="1">
        <f t="shared" si="195"/>
        <v>9.1763483936982038</v>
      </c>
      <c r="T420" s="1">
        <f t="shared" si="196"/>
        <v>19.25339787682751</v>
      </c>
      <c r="U420" s="2">
        <f t="shared" si="183"/>
        <v>6.6316069344969147E-3</v>
      </c>
      <c r="V420" s="16">
        <f t="shared" si="184"/>
        <v>7.9074745677158865E-14</v>
      </c>
      <c r="W420" s="1">
        <f t="shared" si="185"/>
        <v>3.6473838139733034E-17</v>
      </c>
      <c r="X420">
        <f t="shared" si="186"/>
        <v>9.2462771577240627E-17</v>
      </c>
      <c r="Y420">
        <f t="shared" si="187"/>
        <v>8.533927386833889E-17</v>
      </c>
      <c r="Z420">
        <f t="shared" si="188"/>
        <v>1.2080882780037104E-15</v>
      </c>
      <c r="AA420">
        <f t="shared" si="197"/>
        <v>7.9084082113225962E-14</v>
      </c>
      <c r="AB420" s="1">
        <f t="shared" si="209"/>
        <v>9.0229534639668381E-11</v>
      </c>
      <c r="AC420" s="1">
        <f>SUM($AB$3:AB420)</f>
        <v>9.7000987352991526E-9</v>
      </c>
      <c r="AD420" s="1">
        <f t="shared" si="198"/>
        <v>1.6166831225498588E-8</v>
      </c>
      <c r="AE420" s="2">
        <f t="shared" si="199"/>
        <v>-12.086249044988236</v>
      </c>
      <c r="AF420" s="1">
        <f t="shared" si="189"/>
        <v>4.840349268914277E-3</v>
      </c>
      <c r="AG420" s="19">
        <f t="shared" si="190"/>
        <v>9.0655129397670102E-5</v>
      </c>
      <c r="AH420" s="19">
        <f t="shared" si="200"/>
        <v>240.22064038576718</v>
      </c>
      <c r="AI420" s="19">
        <f t="shared" si="201"/>
        <v>0.9999975977993667</v>
      </c>
      <c r="AJ420" s="19">
        <f t="shared" si="191"/>
        <v>1.0183592869009864E-2</v>
      </c>
      <c r="AK420" s="19">
        <f t="shared" si="192"/>
        <v>3.0219040962868696E-4</v>
      </c>
      <c r="AL420" s="19">
        <f t="shared" si="202"/>
        <v>875.12297774399622</v>
      </c>
      <c r="AM420" s="19">
        <f t="shared" si="203"/>
        <v>8.7512297774399621E-4</v>
      </c>
      <c r="AO420" t="str">
        <f t="shared" si="204"/>
        <v>0.000155639555780091-12.4755583344341i</v>
      </c>
      <c r="AP420">
        <f t="shared" si="205"/>
        <v>-89.999285203160298</v>
      </c>
      <c r="AQ420" t="str">
        <f t="shared" si="206"/>
        <v>34.6985181537782+0.223447145099907i</v>
      </c>
      <c r="AR420">
        <f t="shared" si="207"/>
        <v>0.36896104134431024</v>
      </c>
      <c r="AS420">
        <f t="shared" si="208"/>
        <v>89.631753755495396</v>
      </c>
    </row>
    <row r="421" spans="13:45" x14ac:dyDescent="0.25">
      <c r="M421">
        <v>418</v>
      </c>
      <c r="N421" s="1">
        <f t="shared" si="193"/>
        <v>33419504.002611373</v>
      </c>
      <c r="O421" s="2">
        <f t="shared" si="181"/>
        <v>11.969058545575434</v>
      </c>
      <c r="P421" s="2">
        <f t="shared" si="180"/>
        <v>21.561199825937095</v>
      </c>
      <c r="Q421" s="1">
        <f t="shared" si="182"/>
        <v>34.699298256337151</v>
      </c>
      <c r="R421">
        <f t="shared" si="194"/>
        <v>30.806413837902682</v>
      </c>
      <c r="S421" s="1">
        <f t="shared" si="195"/>
        <v>8.8993476689854702</v>
      </c>
      <c r="T421" s="1">
        <f t="shared" si="196"/>
        <v>18.987163471902853</v>
      </c>
      <c r="U421" s="2">
        <f t="shared" si="183"/>
        <v>6.3623790102768172E-3</v>
      </c>
      <c r="V421" s="16">
        <f t="shared" si="184"/>
        <v>7.6687765484243533E-14</v>
      </c>
      <c r="W421" s="1">
        <f t="shared" si="185"/>
        <v>3.4993084556522498E-17</v>
      </c>
      <c r="X421">
        <f t="shared" si="186"/>
        <v>8.8708996616622279E-17</v>
      </c>
      <c r="Y421">
        <f t="shared" si="187"/>
        <v>8.1874696461239255E-17</v>
      </c>
      <c r="Z421">
        <f t="shared" si="188"/>
        <v>1.1590426842925315E-15</v>
      </c>
      <c r="AA421">
        <f t="shared" si="197"/>
        <v>7.6696626732720873E-14</v>
      </c>
      <c r="AB421" s="1">
        <f t="shared" si="209"/>
        <v>8.9337933481538968E-11</v>
      </c>
      <c r="AC421" s="1">
        <f>SUM($AB$3:AB421)</f>
        <v>9.789436668780691E-9</v>
      </c>
      <c r="AD421" s="1">
        <f t="shared" si="198"/>
        <v>1.6315727781301153E-8</v>
      </c>
      <c r="AE421" s="2">
        <f t="shared" si="199"/>
        <v>-12.126064507474707</v>
      </c>
      <c r="AF421" s="1">
        <f t="shared" si="189"/>
        <v>4.8849288977215648E-3</v>
      </c>
      <c r="AG421" s="19">
        <f t="shared" si="190"/>
        <v>9.44914214350967E-5</v>
      </c>
      <c r="AH421" s="19">
        <f t="shared" si="200"/>
        <v>239.26554910085241</v>
      </c>
      <c r="AI421" s="19">
        <f t="shared" si="201"/>
        <v>0.9999976073502338</v>
      </c>
      <c r="AJ421" s="19">
        <f t="shared" si="191"/>
        <v>1.0614536341213883E-2</v>
      </c>
      <c r="AK421" s="19">
        <f t="shared" si="192"/>
        <v>3.1497777997744155E-4</v>
      </c>
      <c r="AL421" s="19">
        <f t="shared" si="202"/>
        <v>814.24927612452893</v>
      </c>
      <c r="AM421" s="19">
        <f t="shared" si="203"/>
        <v>8.1424927612452891E-4</v>
      </c>
      <c r="AO421" t="str">
        <f t="shared" si="204"/>
        <v>0.000143258362467413-11.9690585447181i</v>
      </c>
      <c r="AP421">
        <f t="shared" si="205"/>
        <v>-89.999314223460573</v>
      </c>
      <c r="AQ421" t="str">
        <f t="shared" si="206"/>
        <v>34.6986360305079+0.214376082110894i</v>
      </c>
      <c r="AR421">
        <f t="shared" si="207"/>
        <v>0.35398188117561319</v>
      </c>
      <c r="AS421">
        <f t="shared" si="208"/>
        <v>89.646703895363814</v>
      </c>
    </row>
    <row r="422" spans="13:45" x14ac:dyDescent="0.25">
      <c r="M422">
        <v>419</v>
      </c>
      <c r="N422" s="1">
        <f t="shared" si="193"/>
        <v>34833731.503601193</v>
      </c>
      <c r="O422" s="2">
        <f t="shared" si="181"/>
        <v>11.483122327341693</v>
      </c>
      <c r="P422" s="2">
        <f t="shared" si="180"/>
        <v>21.201199825986595</v>
      </c>
      <c r="Q422" s="1">
        <f t="shared" si="182"/>
        <v>34.699354078785653</v>
      </c>
      <c r="R422">
        <f t="shared" si="194"/>
        <v>30.806427811304488</v>
      </c>
      <c r="S422" s="1">
        <f t="shared" si="195"/>
        <v>8.6278813648367407</v>
      </c>
      <c r="T422" s="1">
        <f t="shared" si="196"/>
        <v>18.718083296642174</v>
      </c>
      <c r="U422" s="2">
        <f t="shared" si="183"/>
        <v>6.1040802685625286E-3</v>
      </c>
      <c r="V422" s="16">
        <f t="shared" si="184"/>
        <v>7.4348476690977924E-14</v>
      </c>
      <c r="W422" s="1">
        <f t="shared" si="185"/>
        <v>3.3572441477093907E-17</v>
      </c>
      <c r="X422">
        <f t="shared" si="186"/>
        <v>8.5107604406601501E-17</v>
      </c>
      <c r="Y422">
        <f t="shared" si="187"/>
        <v>7.8550761964407498E-17</v>
      </c>
      <c r="Z422">
        <f t="shared" si="188"/>
        <v>1.1119880736724568E-15</v>
      </c>
      <c r="AA422">
        <f t="shared" si="197"/>
        <v>7.4356889690063268E-14</v>
      </c>
      <c r="AB422" s="1">
        <f t="shared" si="209"/>
        <v>8.8426178033877042E-11</v>
      </c>
      <c r="AC422" s="1">
        <f>SUM($AB$3:AB422)</f>
        <v>9.8778628468145681E-9</v>
      </c>
      <c r="AD422" s="1">
        <f t="shared" si="198"/>
        <v>1.6463104744690949E-8</v>
      </c>
      <c r="AE422" s="2">
        <f t="shared" si="199"/>
        <v>-12.165117413462053</v>
      </c>
      <c r="AF422" s="1">
        <f t="shared" si="189"/>
        <v>4.9290535605604697E-3</v>
      </c>
      <c r="AG422" s="19">
        <f t="shared" si="190"/>
        <v>9.8490055489949604E-5</v>
      </c>
      <c r="AH422" s="19">
        <f t="shared" si="200"/>
        <v>238.27804410811865</v>
      </c>
      <c r="AI422" s="19">
        <f t="shared" si="201"/>
        <v>0.99999761722523661</v>
      </c>
      <c r="AJ422" s="19">
        <f t="shared" si="191"/>
        <v>1.1063716233375556E-2</v>
      </c>
      <c r="AK422" s="19">
        <f t="shared" si="192"/>
        <v>3.2830630133636753E-4</v>
      </c>
      <c r="AL422" s="19">
        <f t="shared" si="202"/>
        <v>757.36178161778253</v>
      </c>
      <c r="AM422" s="19">
        <f t="shared" si="203"/>
        <v>7.5736178161778256E-4</v>
      </c>
      <c r="AO422" t="str">
        <f t="shared" si="204"/>
        <v>0.000131862098384693-11.4831223265846i</v>
      </c>
      <c r="AP422">
        <f t="shared" si="205"/>
        <v>-89.999342065554998</v>
      </c>
      <c r="AQ422" t="str">
        <f t="shared" si="206"/>
        <v>34.6987445308223+0.205673210866071i</v>
      </c>
      <c r="AR422">
        <f t="shared" si="207"/>
        <v>0.33961081574836999</v>
      </c>
      <c r="AS422">
        <f t="shared" si="208"/>
        <v>89.661047118696629</v>
      </c>
    </row>
    <row r="423" spans="13:45" x14ac:dyDescent="0.25">
      <c r="M423">
        <v>420</v>
      </c>
      <c r="N423" s="1">
        <f t="shared" si="193"/>
        <v>36307805.477010094</v>
      </c>
      <c r="O423" s="2">
        <f t="shared" si="181"/>
        <v>11.016914812684075</v>
      </c>
      <c r="P423" s="2">
        <f t="shared" si="180"/>
        <v>20.841199826032121</v>
      </c>
      <c r="Q423" s="1">
        <f t="shared" si="182"/>
        <v>34.699405460772915</v>
      </c>
      <c r="R423">
        <f t="shared" si="194"/>
        <v>30.806440673156018</v>
      </c>
      <c r="S423" s="1">
        <f t="shared" si="195"/>
        <v>8.3620114594846946</v>
      </c>
      <c r="T423" s="1">
        <f t="shared" si="196"/>
        <v>18.446215167630559</v>
      </c>
      <c r="U423" s="2">
        <f t="shared" si="183"/>
        <v>5.8562671435729886E-3</v>
      </c>
      <c r="V423" s="16">
        <f t="shared" si="184"/>
        <v>7.2057413378325021E-14</v>
      </c>
      <c r="W423" s="1">
        <f t="shared" si="185"/>
        <v>3.2209469289651438E-17</v>
      </c>
      <c r="X423">
        <f t="shared" si="186"/>
        <v>8.1652410424799517E-17</v>
      </c>
      <c r="Y423">
        <f t="shared" si="187"/>
        <v>7.5361762322157801E-17</v>
      </c>
      <c r="Z423">
        <f t="shared" si="188"/>
        <v>1.0668436412004435E-15</v>
      </c>
      <c r="AA423">
        <f t="shared" si="197"/>
        <v>7.2065403364519122E-14</v>
      </c>
      <c r="AB423" s="1">
        <f t="shared" si="209"/>
        <v>8.7495649816878812E-11</v>
      </c>
      <c r="AC423" s="1">
        <f>SUM($AB$3:AB423)</f>
        <v>9.9653584966314463E-9</v>
      </c>
      <c r="AD423" s="1">
        <f t="shared" si="198"/>
        <v>1.6608930827719078E-8</v>
      </c>
      <c r="AE423" s="2">
        <f t="shared" si="199"/>
        <v>-12.203416763666922</v>
      </c>
      <c r="AF423" s="1">
        <f t="shared" si="189"/>
        <v>4.9727138898190918E-3</v>
      </c>
      <c r="AG423" s="19">
        <f t="shared" si="190"/>
        <v>1.02657901459088E-4</v>
      </c>
      <c r="AH423" s="19">
        <f t="shared" si="200"/>
        <v>237.25734647331342</v>
      </c>
      <c r="AI423" s="19">
        <f t="shared" si="201"/>
        <v>0.99999762743216447</v>
      </c>
      <c r="AJ423" s="19">
        <f t="shared" si="191"/>
        <v>1.1531904263908517E-2</v>
      </c>
      <c r="AK423" s="19">
        <f t="shared" si="192"/>
        <v>3.4219887291709006E-4</v>
      </c>
      <c r="AL423" s="19">
        <f t="shared" si="202"/>
        <v>704.22265412308707</v>
      </c>
      <c r="AM423" s="19">
        <f t="shared" si="203"/>
        <v>7.0422265412308708E-4</v>
      </c>
      <c r="AO423" t="str">
        <f t="shared" si="204"/>
        <v>0.000121372411989939-11.0169148120155i</v>
      </c>
      <c r="AP423">
        <f t="shared" si="205"/>
        <v>-89.999368777277965</v>
      </c>
      <c r="AQ423" t="str">
        <f t="shared" si="206"/>
        <v>34.6988444005079+0.197323593264406i</v>
      </c>
      <c r="AR423">
        <f t="shared" si="207"/>
        <v>0.32582316261095523</v>
      </c>
      <c r="AS423">
        <f t="shared" si="208"/>
        <v>89.674808060111076</v>
      </c>
    </row>
    <row r="424" spans="13:45" x14ac:dyDescent="0.25">
      <c r="M424">
        <v>421</v>
      </c>
      <c r="N424" s="1">
        <f t="shared" si="193"/>
        <v>37844258.471709229</v>
      </c>
      <c r="O424" s="2">
        <f t="shared" si="181"/>
        <v>10.569635028697402</v>
      </c>
      <c r="P424" s="2">
        <f t="shared" si="180"/>
        <v>20.481199826074082</v>
      </c>
      <c r="Q424" s="1">
        <f t="shared" si="182"/>
        <v>34.699452755502854</v>
      </c>
      <c r="R424">
        <f t="shared" si="194"/>
        <v>30.806452511875424</v>
      </c>
      <c r="S424" s="1">
        <f t="shared" si="195"/>
        <v>8.1017879810072024</v>
      </c>
      <c r="T424" s="1">
        <f t="shared" si="196"/>
        <v>18.171617475338348</v>
      </c>
      <c r="U424" s="2">
        <f t="shared" si="183"/>
        <v>5.6185140602327396E-3</v>
      </c>
      <c r="V424" s="16">
        <f t="shared" si="184"/>
        <v>6.9815006649961864E-14</v>
      </c>
      <c r="W424" s="1">
        <f t="shared" si="185"/>
        <v>3.0901827331280067E-17</v>
      </c>
      <c r="X424">
        <f t="shared" si="186"/>
        <v>7.8337480988569023E-17</v>
      </c>
      <c r="Y424">
        <f t="shared" si="187"/>
        <v>7.2302220993393168E-17</v>
      </c>
      <c r="Z424">
        <f t="shared" si="188"/>
        <v>1.0235318593231926E-15</v>
      </c>
      <c r="AA424">
        <f t="shared" si="197"/>
        <v>6.9822597275497345E-14</v>
      </c>
      <c r="AB424" s="1">
        <f t="shared" si="209"/>
        <v>8.6547721496456831E-11</v>
      </c>
      <c r="AC424" s="1">
        <f>SUM($AB$3:AB424)</f>
        <v>1.0051906218127903E-8</v>
      </c>
      <c r="AD424" s="1">
        <f t="shared" si="198"/>
        <v>1.675317703021317E-8</v>
      </c>
      <c r="AE424" s="2">
        <f t="shared" si="199"/>
        <v>-12.240971776925305</v>
      </c>
      <c r="AF424" s="1">
        <f t="shared" si="189"/>
        <v>5.0159012028458232E-3</v>
      </c>
      <c r="AG424" s="19">
        <f t="shared" si="190"/>
        <v>1.07002119955748E-4</v>
      </c>
      <c r="AH424" s="19">
        <f t="shared" si="200"/>
        <v>236.2026825376586</v>
      </c>
      <c r="AI424" s="19">
        <f t="shared" si="201"/>
        <v>0.99999763797875374</v>
      </c>
      <c r="AJ424" s="19">
        <f t="shared" si="191"/>
        <v>1.2019904808366467E-2</v>
      </c>
      <c r="AK424" s="19">
        <f t="shared" si="192"/>
        <v>3.5667936300386361E-4</v>
      </c>
      <c r="AL424" s="19">
        <f t="shared" si="202"/>
        <v>654.60620670826791</v>
      </c>
      <c r="AM424" s="19">
        <f t="shared" si="203"/>
        <v>6.5460620670826787E-4</v>
      </c>
      <c r="AO424" t="str">
        <f t="shared" si="204"/>
        <v>0.000111717184639867-10.569635028107i</v>
      </c>
      <c r="AP424">
        <f t="shared" si="205"/>
        <v>-89.999394404521851</v>
      </c>
      <c r="AQ424" t="str">
        <f t="shared" si="206"/>
        <v>34.6989363260403+0.189312896483913i</v>
      </c>
      <c r="AR424">
        <f t="shared" si="207"/>
        <v>0.31259524072434269</v>
      </c>
      <c r="AS424">
        <f t="shared" si="208"/>
        <v>89.6880103547538</v>
      </c>
    </row>
    <row r="425" spans="13:45" x14ac:dyDescent="0.25">
      <c r="M425">
        <v>422</v>
      </c>
      <c r="N425" s="1">
        <f t="shared" si="193"/>
        <v>39445730.207527809</v>
      </c>
      <c r="O425" s="2">
        <f t="shared" si="181"/>
        <v>10.140514521470273</v>
      </c>
      <c r="P425" s="2">
        <f t="shared" si="180"/>
        <v>20.121199826112676</v>
      </c>
      <c r="Q425" s="1">
        <f t="shared" si="182"/>
        <v>34.699496288088021</v>
      </c>
      <c r="R425">
        <f t="shared" si="194"/>
        <v>30.806463408848231</v>
      </c>
      <c r="S425" s="1">
        <f t="shared" si="195"/>
        <v>7.8472493570865529</v>
      </c>
      <c r="T425" s="1">
        <f t="shared" si="196"/>
        <v>17.894349062599009</v>
      </c>
      <c r="U425" s="2">
        <f t="shared" si="183"/>
        <v>5.3904127058397719E-3</v>
      </c>
      <c r="V425" s="16">
        <f t="shared" si="184"/>
        <v>6.7621587646236827E-14</v>
      </c>
      <c r="W425" s="1">
        <f t="shared" si="185"/>
        <v>2.9647269882118749E-17</v>
      </c>
      <c r="X425">
        <f t="shared" si="186"/>
        <v>7.5157123100048278E-17</v>
      </c>
      <c r="Y425">
        <f t="shared" si="187"/>
        <v>6.9366883579014695E-17</v>
      </c>
      <c r="Z425">
        <f t="shared" si="188"/>
        <v>9.8197834519595358E-16</v>
      </c>
      <c r="AA425">
        <f t="shared" si="197"/>
        <v>6.7628801087897639E-14</v>
      </c>
      <c r="AB425" s="1">
        <f t="shared" si="209"/>
        <v>8.5583753072857996E-11</v>
      </c>
      <c r="AC425" s="1">
        <f>SUM($AB$3:AB425)</f>
        <v>1.013748997120076E-8</v>
      </c>
      <c r="AD425" s="1">
        <f t="shared" si="198"/>
        <v>1.6895816618667933E-8</v>
      </c>
      <c r="AE425" s="2">
        <f t="shared" si="199"/>
        <v>-12.277791871976575</v>
      </c>
      <c r="AF425" s="1">
        <f t="shared" si="189"/>
        <v>5.0586074956291789E-3</v>
      </c>
      <c r="AG425" s="19">
        <f t="shared" si="190"/>
        <v>1.11530174611909E-4</v>
      </c>
      <c r="AH425" s="19">
        <f t="shared" si="200"/>
        <v>235.11328619972949</v>
      </c>
      <c r="AI425" s="19">
        <f t="shared" si="201"/>
        <v>0.99999764887266585</v>
      </c>
      <c r="AJ425" s="19">
        <f t="shared" si="191"/>
        <v>1.2528556281408396E-2</v>
      </c>
      <c r="AK425" s="19">
        <f t="shared" si="192"/>
        <v>3.7177264996073457E-4</v>
      </c>
      <c r="AL425" s="19">
        <f t="shared" si="202"/>
        <v>608.29844884084446</v>
      </c>
      <c r="AM425" s="19">
        <f t="shared" si="203"/>
        <v>6.0829844884084444E-4</v>
      </c>
      <c r="AO425" t="str">
        <f t="shared" si="204"/>
        <v>0.000102830034760149-10.1405145209489i</v>
      </c>
      <c r="AP425">
        <f t="shared" si="205"/>
        <v>-89.999418991315821</v>
      </c>
      <c r="AQ425" t="str">
        <f t="shared" si="206"/>
        <v>34.6990209393007+0.181627368547796i</v>
      </c>
      <c r="AR425">
        <f t="shared" si="207"/>
        <v>0.29990432988479881</v>
      </c>
      <c r="AS425">
        <f t="shared" si="208"/>
        <v>89.700676678799383</v>
      </c>
    </row>
    <row r="426" spans="13:45" x14ac:dyDescent="0.25">
      <c r="M426">
        <v>423</v>
      </c>
      <c r="N426" s="1">
        <f t="shared" si="193"/>
        <v>41114972.110452123</v>
      </c>
      <c r="O426" s="2">
        <f t="shared" si="181"/>
        <v>9.7288160358348943</v>
      </c>
      <c r="P426" s="2">
        <f t="shared" si="180"/>
        <v>19.761199826148232</v>
      </c>
      <c r="Q426" s="1">
        <f t="shared" si="182"/>
        <v>34.699536357782357</v>
      </c>
      <c r="R426">
        <f t="shared" si="194"/>
        <v>30.806473438986394</v>
      </c>
      <c r="S426" s="1">
        <f t="shared" si="195"/>
        <v>7.598422799089164</v>
      </c>
      <c r="T426" s="1">
        <f t="shared" si="196"/>
        <v>17.614469106834459</v>
      </c>
      <c r="U426" s="2">
        <f t="shared" si="183"/>
        <v>5.1715713310601773E-3</v>
      </c>
      <c r="V426" s="16">
        <f t="shared" si="184"/>
        <v>6.547739085387456E-14</v>
      </c>
      <c r="W426" s="1">
        <f t="shared" si="185"/>
        <v>2.8443642320830975E-17</v>
      </c>
      <c r="X426">
        <f t="shared" si="186"/>
        <v>7.2105874700111254E-17</v>
      </c>
      <c r="Y426">
        <f t="shared" si="187"/>
        <v>6.6550708826724981E-17</v>
      </c>
      <c r="Z426">
        <f t="shared" si="188"/>
        <v>9.4211173334382905E-16</v>
      </c>
      <c r="AA426">
        <f t="shared" si="197"/>
        <v>6.5484247913860625E-14</v>
      </c>
      <c r="AB426" s="1">
        <f t="shared" si="209"/>
        <v>8.4605088314316613E-11</v>
      </c>
      <c r="AC426" s="1">
        <f>SUM($AB$3:AB426)</f>
        <v>1.0222095059515077E-8</v>
      </c>
      <c r="AD426" s="1">
        <f t="shared" si="198"/>
        <v>1.7036825099191796E-8</v>
      </c>
      <c r="AE426" s="2">
        <f t="shared" si="199"/>
        <v>-12.313886649394378</v>
      </c>
      <c r="AF426" s="1">
        <f t="shared" si="189"/>
        <v>5.100825434698023E-3</v>
      </c>
      <c r="AG426" s="19">
        <f t="shared" si="190"/>
        <v>1.1624984490127099E-4</v>
      </c>
      <c r="AH426" s="19">
        <f t="shared" si="200"/>
        <v>233.98840134141241</v>
      </c>
      <c r="AI426" s="19">
        <f t="shared" si="201"/>
        <v>0.99999766012146163</v>
      </c>
      <c r="AJ426" s="19">
        <f t="shared" si="191"/>
        <v>1.3058732577246584E-2</v>
      </c>
      <c r="AK426" s="19">
        <f t="shared" si="192"/>
        <v>3.8750466497408637E-4</v>
      </c>
      <c r="AL426" s="19">
        <f t="shared" si="202"/>
        <v>565.09663519855894</v>
      </c>
      <c r="AM426" s="19">
        <f t="shared" si="203"/>
        <v>5.6509663519855897E-4</v>
      </c>
      <c r="AO426" t="str">
        <f t="shared" si="204"/>
        <v>0.0000946498614591183-9.72881603537448i</v>
      </c>
      <c r="AP426">
        <f t="shared" si="205"/>
        <v>-89.999442579901483</v>
      </c>
      <c r="AQ426" t="str">
        <f t="shared" si="206"/>
        <v>34.6990988219156+0.174253814866218i</v>
      </c>
      <c r="AR426">
        <f t="shared" si="207"/>
        <v>0.28772863178472396</v>
      </c>
      <c r="AS426">
        <f t="shared" si="208"/>
        <v>89.712828788313786</v>
      </c>
    </row>
    <row r="427" spans="13:45" x14ac:dyDescent="0.25">
      <c r="M427">
        <v>424</v>
      </c>
      <c r="N427" s="1">
        <f t="shared" si="193"/>
        <v>42854852.039743938</v>
      </c>
      <c r="O427" s="2">
        <f t="shared" si="181"/>
        <v>9.3338322487174157</v>
      </c>
      <c r="P427" s="2">
        <f t="shared" si="180"/>
        <v>19.401199826180878</v>
      </c>
      <c r="Q427" s="1">
        <f t="shared" si="182"/>
        <v>34.699573240038134</v>
      </c>
      <c r="R427">
        <f t="shared" si="194"/>
        <v>30.806482671243266</v>
      </c>
      <c r="S427" s="1">
        <f t="shared" si="195"/>
        <v>7.3553247160796227</v>
      </c>
      <c r="T427" s="1">
        <f t="shared" si="196"/>
        <v>17.332037006365898</v>
      </c>
      <c r="U427" s="2">
        <f t="shared" si="183"/>
        <v>4.9616140790872615E-3</v>
      </c>
      <c r="V427" s="16">
        <f t="shared" si="184"/>
        <v>6.3382557673632022E-14</v>
      </c>
      <c r="W427" s="1">
        <f t="shared" si="185"/>
        <v>2.728887743497994E-17</v>
      </c>
      <c r="X427">
        <f t="shared" si="186"/>
        <v>6.9178495315007576E-17</v>
      </c>
      <c r="Y427">
        <f t="shared" si="187"/>
        <v>6.3848859998267575E-17</v>
      </c>
      <c r="Z427">
        <f t="shared" si="188"/>
        <v>9.0386355345383796E-16</v>
      </c>
      <c r="AA427">
        <f t="shared" si="197"/>
        <v>6.338907787307306E-14</v>
      </c>
      <c r="AB427" s="1">
        <f t="shared" si="209"/>
        <v>8.3613051443661094E-11</v>
      </c>
      <c r="AC427" s="1">
        <f>SUM($AB$3:AB427)</f>
        <v>1.0305708110958738E-8</v>
      </c>
      <c r="AD427" s="1">
        <f t="shared" si="198"/>
        <v>1.717618018493123E-8</v>
      </c>
      <c r="AE427" s="2">
        <f t="shared" si="199"/>
        <v>-12.349265873731678</v>
      </c>
      <c r="AF427" s="1">
        <f t="shared" si="189"/>
        <v>5.1425483473684103E-3</v>
      </c>
      <c r="AG427" s="19">
        <f t="shared" si="190"/>
        <v>1.21169239504863E-4</v>
      </c>
      <c r="AH427" s="19">
        <f t="shared" si="200"/>
        <v>232.82728439846315</v>
      </c>
      <c r="AI427" s="19">
        <f t="shared" si="201"/>
        <v>0.99999767173257692</v>
      </c>
      <c r="AJ427" s="19">
        <f t="shared" si="191"/>
        <v>1.3611344571050042E-2</v>
      </c>
      <c r="AK427" s="19">
        <f t="shared" si="192"/>
        <v>4.0390243660400125E-4</v>
      </c>
      <c r="AL427" s="19">
        <f t="shared" si="202"/>
        <v>524.80882063850424</v>
      </c>
      <c r="AM427" s="19">
        <f t="shared" si="203"/>
        <v>5.2480882063850429E-4</v>
      </c>
      <c r="AO427" t="str">
        <f t="shared" si="204"/>
        <v>0.0000871204244471972-9.33383224831083i</v>
      </c>
      <c r="AP427">
        <f t="shared" si="205"/>
        <v>-89.999465210805454</v>
      </c>
      <c r="AQ427" t="str">
        <f t="shared" si="206"/>
        <v>34.6991705092533+0.167179575715992i</v>
      </c>
      <c r="AR427">
        <f t="shared" si="207"/>
        <v>0.27604723264617198</v>
      </c>
      <c r="AS427">
        <f t="shared" si="208"/>
        <v>89.724487556548368</v>
      </c>
    </row>
    <row r="428" spans="13:45" x14ac:dyDescent="0.25">
      <c r="M428">
        <v>425</v>
      </c>
      <c r="N428" s="1">
        <f t="shared" si="193"/>
        <v>44668359.21509622</v>
      </c>
      <c r="O428" s="2">
        <f t="shared" si="181"/>
        <v>8.9548845539142956</v>
      </c>
      <c r="P428" s="2">
        <f t="shared" si="180"/>
        <v>19.041199826210971</v>
      </c>
      <c r="Q428" s="1">
        <f t="shared" si="182"/>
        <v>34.69960718839873</v>
      </c>
      <c r="R428">
        <f t="shared" si="194"/>
        <v>30.806491169087526</v>
      </c>
      <c r="S428" s="1">
        <f t="shared" si="195"/>
        <v>7.1179611544326553</v>
      </c>
      <c r="T428" s="1">
        <f t="shared" si="196"/>
        <v>17.047112271104286</v>
      </c>
      <c r="U428" s="2">
        <f t="shared" si="183"/>
        <v>4.7601803418469181E-3</v>
      </c>
      <c r="V428" s="16">
        <f t="shared" si="184"/>
        <v>6.1337140208537909E-14</v>
      </c>
      <c r="W428" s="1">
        <f t="shared" si="185"/>
        <v>2.6180991880158051E-17</v>
      </c>
      <c r="X428">
        <f t="shared" si="186"/>
        <v>6.636995708010136E-17</v>
      </c>
      <c r="Y428">
        <f t="shared" si="187"/>
        <v>6.1256696584713151E-17</v>
      </c>
      <c r="Z428">
        <f t="shared" si="188"/>
        <v>8.6716811309402724E-16</v>
      </c>
      <c r="AA428">
        <f t="shared" si="197"/>
        <v>6.1343341874213375E-14</v>
      </c>
      <c r="AB428" s="1">
        <f t="shared" si="209"/>
        <v>8.2608944083075465E-11</v>
      </c>
      <c r="AC428" s="1">
        <f>SUM($AB$3:AB428)</f>
        <v>1.0388317055041814E-8</v>
      </c>
      <c r="AD428" s="1">
        <f t="shared" si="198"/>
        <v>1.7313861758403024E-8</v>
      </c>
      <c r="AE428" s="2">
        <f t="shared" si="199"/>
        <v>-12.383939455942073</v>
      </c>
      <c r="AF428" s="1">
        <f t="shared" si="189"/>
        <v>5.1837702104658651E-3</v>
      </c>
      <c r="AG428" s="19">
        <f t="shared" si="190"/>
        <v>1.26296810242251E-4</v>
      </c>
      <c r="AH428" s="19">
        <f t="shared" si="200"/>
        <v>231.62920707511498</v>
      </c>
      <c r="AI428" s="19">
        <f t="shared" si="201"/>
        <v>0.99999768371329445</v>
      </c>
      <c r="AJ428" s="19">
        <f t="shared" si="191"/>
        <v>1.4187341683882982E-2</v>
      </c>
      <c r="AK428" s="19">
        <f t="shared" si="192"/>
        <v>4.2099413722096972E-4</v>
      </c>
      <c r="AL428" s="19">
        <f t="shared" si="202"/>
        <v>487.25342191362034</v>
      </c>
      <c r="AM428" s="19">
        <f t="shared" si="203"/>
        <v>4.8725342191362035E-4</v>
      </c>
      <c r="AO428" t="str">
        <f t="shared" si="204"/>
        <v>0.0000801899573739328-8.95488455355525i</v>
      </c>
      <c r="AP428">
        <f t="shared" si="205"/>
        <v>-89.999486922909028</v>
      </c>
      <c r="AQ428" t="str">
        <f t="shared" si="206"/>
        <v>34.6992364941022+0.160392504621828i</v>
      </c>
      <c r="AR428">
        <f t="shared" si="207"/>
        <v>0.264840067364218</v>
      </c>
      <c r="AS428">
        <f t="shared" si="208"/>
        <v>89.735673009726753</v>
      </c>
    </row>
    <row r="429" spans="13:45" x14ac:dyDescent="0.25">
      <c r="M429">
        <v>426</v>
      </c>
      <c r="N429" s="1">
        <f t="shared" si="193"/>
        <v>46558609.35229589</v>
      </c>
      <c r="O429" s="2">
        <f t="shared" si="181"/>
        <v>8.5913218962050451</v>
      </c>
      <c r="P429" s="2">
        <f t="shared" si="180"/>
        <v>18.681199826238668</v>
      </c>
      <c r="Q429" s="1">
        <f t="shared" si="182"/>
        <v>34.699638436240932</v>
      </c>
      <c r="R429">
        <f t="shared" si="194"/>
        <v>30.806498990939374</v>
      </c>
      <c r="S429" s="1">
        <f t="shared" si="195"/>
        <v>6.88632825879451</v>
      </c>
      <c r="T429" s="1">
        <f t="shared" si="196"/>
        <v>16.759754417867509</v>
      </c>
      <c r="U429" s="2">
        <f t="shared" si="183"/>
        <v>4.5669241421731578E-3</v>
      </c>
      <c r="V429" s="16">
        <f t="shared" si="184"/>
        <v>5.9341105236104995E-14</v>
      </c>
      <c r="W429" s="1">
        <f t="shared" si="185"/>
        <v>2.5118082781952368E-17</v>
      </c>
      <c r="X429">
        <f t="shared" si="186"/>
        <v>6.3675436125705241E-17</v>
      </c>
      <c r="Y429">
        <f t="shared" si="187"/>
        <v>5.8769766355944312E-17</v>
      </c>
      <c r="Z429">
        <f t="shared" si="188"/>
        <v>8.3196238516360283E-16</v>
      </c>
      <c r="AA429">
        <f t="shared" si="197"/>
        <v>5.9347005580884212E-14</v>
      </c>
      <c r="AB429" s="1">
        <f t="shared" si="209"/>
        <v>8.159404246005571E-11</v>
      </c>
      <c r="AC429" s="1">
        <f>SUM($AB$3:AB429)</f>
        <v>1.046991109750187E-8</v>
      </c>
      <c r="AD429" s="1">
        <f t="shared" si="198"/>
        <v>1.7449851829169783E-8</v>
      </c>
      <c r="AE429" s="2">
        <f t="shared" si="199"/>
        <v>-12.417917436134138</v>
      </c>
      <c r="AF429" s="1">
        <f t="shared" si="189"/>
        <v>5.2244856376534336E-3</v>
      </c>
      <c r="AG429" s="19">
        <f t="shared" si="190"/>
        <v>1.3164136659227701E-4</v>
      </c>
      <c r="AH429" s="19">
        <f t="shared" si="200"/>
        <v>230.39345920113152</v>
      </c>
      <c r="AI429" s="19">
        <f t="shared" si="201"/>
        <v>0.99999769607071609</v>
      </c>
      <c r="AJ429" s="19">
        <f t="shared" si="191"/>
        <v>1.4787713513869118E-2</v>
      </c>
      <c r="AK429" s="19">
        <f t="shared" si="192"/>
        <v>4.3880913140774473E-4</v>
      </c>
      <c r="AL429" s="19">
        <f t="shared" si="202"/>
        <v>452.25878672275729</v>
      </c>
      <c r="AM429" s="19">
        <f t="shared" si="203"/>
        <v>4.5225878672275729E-4</v>
      </c>
      <c r="AO429" t="str">
        <f t="shared" si="204"/>
        <v>0.0000738108119242123-8.59132189588798i</v>
      </c>
      <c r="AP429">
        <f t="shared" si="205"/>
        <v>-89.999507753514905</v>
      </c>
      <c r="AQ429" t="str">
        <f t="shared" si="206"/>
        <v>34.6992972300566+0.153880947603993i</v>
      </c>
      <c r="AR429">
        <f t="shared" si="207"/>
        <v>0.25408788509966257</v>
      </c>
      <c r="AS429">
        <f t="shared" si="208"/>
        <v>89.74640436138543</v>
      </c>
    </row>
    <row r="430" spans="13:45" x14ac:dyDescent="0.25">
      <c r="M430">
        <v>427</v>
      </c>
      <c r="N430" s="1">
        <f t="shared" si="193"/>
        <v>48528850.016212024</v>
      </c>
      <c r="O430" s="2">
        <f t="shared" si="181"/>
        <v>8.2425196528000271</v>
      </c>
      <c r="P430" s="2">
        <f t="shared" si="180"/>
        <v>18.321199826264213</v>
      </c>
      <c r="Q430" s="1">
        <f t="shared" si="182"/>
        <v>34.699667198378457</v>
      </c>
      <c r="R430">
        <f t="shared" si="194"/>
        <v>30.806506190571991</v>
      </c>
      <c r="S430" s="1">
        <f t="shared" si="195"/>
        <v>6.6604127502744008</v>
      </c>
      <c r="T430" s="1">
        <f t="shared" si="196"/>
        <v>16.470022870529682</v>
      </c>
      <c r="U430" s="2">
        <f t="shared" si="183"/>
        <v>4.3815135409192773E-3</v>
      </c>
      <c r="V430" s="16">
        <f t="shared" si="184"/>
        <v>5.7394338329017889E-14</v>
      </c>
      <c r="W430" s="1">
        <f t="shared" si="185"/>
        <v>2.4098324475056026E-17</v>
      </c>
      <c r="X430">
        <f t="shared" si="186"/>
        <v>6.1090304310585543E-17</v>
      </c>
      <c r="Y430">
        <f t="shared" si="187"/>
        <v>5.6383797731026308E-17</v>
      </c>
      <c r="Z430">
        <f t="shared" si="188"/>
        <v>7.9818589988561567E-16</v>
      </c>
      <c r="AA430">
        <f t="shared" si="197"/>
        <v>5.7399953526494416E-14</v>
      </c>
      <c r="AB430" s="1">
        <f t="shared" si="209"/>
        <v>8.0569594874881092E-11</v>
      </c>
      <c r="AC430" s="1">
        <f>SUM($AB$3:AB430)</f>
        <v>1.0550480692376751E-8</v>
      </c>
      <c r="AD430" s="1">
        <f t="shared" si="198"/>
        <v>1.7584134487294587E-8</v>
      </c>
      <c r="AE430" s="2">
        <f t="shared" si="199"/>
        <v>-12.451209966710081</v>
      </c>
      <c r="AF430" s="1">
        <f t="shared" si="189"/>
        <v>5.264689865495999E-3</v>
      </c>
      <c r="AG430" s="19">
        <f t="shared" si="190"/>
        <v>1.3721209082828302E-4</v>
      </c>
      <c r="AH430" s="19">
        <f t="shared" si="200"/>
        <v>229.11935172841768</v>
      </c>
      <c r="AI430" s="19">
        <f t="shared" si="201"/>
        <v>0.99999770881173222</v>
      </c>
      <c r="AJ430" s="19">
        <f t="shared" si="191"/>
        <v>1.5413491536380377E-2</v>
      </c>
      <c r="AK430" s="19">
        <f t="shared" si="192"/>
        <v>4.5737802640947881E-4</v>
      </c>
      <c r="AL430" s="19">
        <f t="shared" si="202"/>
        <v>419.66277066792691</v>
      </c>
      <c r="AM430" s="19">
        <f t="shared" si="203"/>
        <v>4.1966277066792689E-4</v>
      </c>
      <c r="AO430" t="str">
        <f t="shared" si="204"/>
        <v>0.0000679391302267946-8.24251965252003i</v>
      </c>
      <c r="AP430">
        <f t="shared" si="205"/>
        <v>-89.999527738411345</v>
      </c>
      <c r="AQ430" t="str">
        <f t="shared" si="206"/>
        <v>34.6993531346332+0.147633723258552i</v>
      </c>
      <c r="AR430">
        <f t="shared" si="207"/>
        <v>0.24377221626301854</v>
      </c>
      <c r="AS430">
        <f t="shared" si="208"/>
        <v>89.75670004532563</v>
      </c>
    </row>
    <row r="431" spans="13:45" x14ac:dyDescent="0.25">
      <c r="M431">
        <v>428</v>
      </c>
      <c r="N431" s="1">
        <f t="shared" si="193"/>
        <v>50582466.200311422</v>
      </c>
      <c r="O431" s="2">
        <f t="shared" si="181"/>
        <v>7.9078785602001593</v>
      </c>
      <c r="P431" s="2">
        <f t="shared" si="180"/>
        <v>17.961199826287636</v>
      </c>
      <c r="Q431" s="1">
        <f t="shared" si="182"/>
        <v>34.699693672539063</v>
      </c>
      <c r="R431">
        <f t="shared" si="194"/>
        <v>30.806512817481359</v>
      </c>
      <c r="S431" s="1">
        <f t="shared" si="195"/>
        <v>6.4401924179040151</v>
      </c>
      <c r="T431" s="1">
        <f t="shared" si="196"/>
        <v>16.177976865163764</v>
      </c>
      <c r="U431" s="2">
        <f t="shared" si="183"/>
        <v>4.2036300680091728E-3</v>
      </c>
      <c r="V431" s="16">
        <f t="shared" si="184"/>
        <v>5.5496648090154843E-14</v>
      </c>
      <c r="W431" s="1">
        <f t="shared" si="185"/>
        <v>2.311996537405045E-17</v>
      </c>
      <c r="X431">
        <f t="shared" si="186"/>
        <v>5.8610121289258607E-17</v>
      </c>
      <c r="Y431">
        <f t="shared" si="187"/>
        <v>5.4094692456653129E-17</v>
      </c>
      <c r="Z431">
        <f t="shared" si="188"/>
        <v>7.6578064116085524E-16</v>
      </c>
      <c r="AA431">
        <f t="shared" si="197"/>
        <v>5.5501993343912726E-14</v>
      </c>
      <c r="AB431" s="1">
        <f t="shared" si="209"/>
        <v>7.9536819428240486E-11</v>
      </c>
      <c r="AC431" s="1">
        <f>SUM($AB$3:AB431)</f>
        <v>1.0630017511804991E-8</v>
      </c>
      <c r="AD431" s="1">
        <f t="shared" si="198"/>
        <v>1.7716695853008319E-8</v>
      </c>
      <c r="AE431" s="2">
        <f t="shared" si="199"/>
        <v>-12.483827295934642</v>
      </c>
      <c r="AF431" s="1">
        <f t="shared" si="189"/>
        <v>5.3043787383906908E-3</v>
      </c>
      <c r="AG431" s="19">
        <f t="shared" si="190"/>
        <v>1.43018553793817E-4</v>
      </c>
      <c r="AH431" s="19">
        <f t="shared" si="200"/>
        <v>227.80621986301645</v>
      </c>
      <c r="AI431" s="19">
        <f t="shared" si="201"/>
        <v>0.99999772194299097</v>
      </c>
      <c r="AJ431" s="19">
        <f t="shared" si="191"/>
        <v>1.6065750876175282E-2</v>
      </c>
      <c r="AK431" s="19">
        <f t="shared" si="192"/>
        <v>4.7673272471884191E-4</v>
      </c>
      <c r="AL431" s="19">
        <f t="shared" si="202"/>
        <v>389.31232266981442</v>
      </c>
      <c r="AM431" s="19">
        <f t="shared" si="203"/>
        <v>3.8931232266981443E-4</v>
      </c>
      <c r="AO431" t="str">
        <f t="shared" si="204"/>
        <v>0.0000625345433228733-7.9078785599529i</v>
      </c>
      <c r="AP431">
        <f t="shared" si="205"/>
        <v>-89.999546911933592</v>
      </c>
      <c r="AQ431" t="str">
        <f t="shared" si="206"/>
        <v>34.6994045921409+0.141640103637541i</v>
      </c>
      <c r="AR431">
        <f t="shared" si="207"/>
        <v>0.23387534083393122</v>
      </c>
      <c r="AS431">
        <f t="shared" si="208"/>
        <v>89.766577747232475</v>
      </c>
    </row>
    <row r="432" spans="13:45" x14ac:dyDescent="0.25">
      <c r="M432">
        <v>429</v>
      </c>
      <c r="N432" s="1">
        <f t="shared" si="193"/>
        <v>52722986.142282203</v>
      </c>
      <c r="O432" s="2">
        <f t="shared" si="181"/>
        <v>7.58682368462628</v>
      </c>
      <c r="P432" s="2">
        <f t="shared" si="180"/>
        <v>17.601199826309319</v>
      </c>
      <c r="Q432" s="1">
        <f t="shared" si="182"/>
        <v>34.699718040722423</v>
      </c>
      <c r="R432">
        <f t="shared" si="194"/>
        <v>30.806518917226189</v>
      </c>
      <c r="S432" s="1">
        <f t="shared" si="195"/>
        <v>6.2256366195913078</v>
      </c>
      <c r="T432" s="1">
        <f t="shared" si="196"/>
        <v>15.883675360299943</v>
      </c>
      <c r="U432" s="2">
        <f t="shared" si="183"/>
        <v>4.0329681764725888E-3</v>
      </c>
      <c r="V432" s="16">
        <f t="shared" si="184"/>
        <v>5.3647770469424096E-14</v>
      </c>
      <c r="W432" s="1">
        <f t="shared" si="185"/>
        <v>2.218132497059924E-17</v>
      </c>
      <c r="X432">
        <f t="shared" si="186"/>
        <v>5.6230626899746198E-17</v>
      </c>
      <c r="Y432">
        <f t="shared" si="187"/>
        <v>5.1898518581363859E-17</v>
      </c>
      <c r="Z432">
        <f t="shared" si="188"/>
        <v>7.3469094710875619E-16</v>
      </c>
      <c r="AA432">
        <f t="shared" si="197"/>
        <v>5.3652860077339639E-14</v>
      </c>
      <c r="AB432" s="1">
        <f t="shared" si="209"/>
        <v>7.8496902005268244E-11</v>
      </c>
      <c r="AC432" s="1">
        <f>SUM($AB$3:AB432)</f>
        <v>1.0708514413810259E-8</v>
      </c>
      <c r="AD432" s="1">
        <f t="shared" si="198"/>
        <v>1.78475240230171E-8</v>
      </c>
      <c r="AE432" s="2">
        <f t="shared" si="199"/>
        <v>-12.515779751974756</v>
      </c>
      <c r="AF432" s="1">
        <f t="shared" si="189"/>
        <v>5.3435486924913195E-3</v>
      </c>
      <c r="AG432" s="19">
        <f t="shared" si="190"/>
        <v>1.49070731345919E-4</v>
      </c>
      <c r="AH432" s="19">
        <f t="shared" si="200"/>
        <v>226.45342632683855</v>
      </c>
      <c r="AI432" s="19">
        <f t="shared" si="201"/>
        <v>0.99999773547086479</v>
      </c>
      <c r="AJ432" s="19">
        <f t="shared" si="191"/>
        <v>1.6745612154527859E-2</v>
      </c>
      <c r="AK432" s="19">
        <f t="shared" si="192"/>
        <v>4.9690647888644035E-4</v>
      </c>
      <c r="AL432" s="19">
        <f t="shared" si="202"/>
        <v>361.06307936286566</v>
      </c>
      <c r="AM432" s="19">
        <f t="shared" si="203"/>
        <v>3.6106307936286568E-4</v>
      </c>
      <c r="AO432" t="str">
        <f t="shared" si="204"/>
        <v>0.0000575598936216062-7.58682368440793i</v>
      </c>
      <c r="AP432">
        <f t="shared" si="205"/>
        <v>-89.999565307022962</v>
      </c>
      <c r="AQ432" t="str">
        <f t="shared" si="206"/>
        <v>34.6994519563207+0.135889795897622i</v>
      </c>
      <c r="AR432">
        <f t="shared" si="207"/>
        <v>0.22438025796241362</v>
      </c>
      <c r="AS432">
        <f t="shared" si="208"/>
        <v>89.776054435014629</v>
      </c>
    </row>
    <row r="433" spans="13:45" x14ac:dyDescent="0.25">
      <c r="M433">
        <v>430</v>
      </c>
      <c r="N433" s="1">
        <f t="shared" si="193"/>
        <v>54954087.38576249</v>
      </c>
      <c r="O433" s="2">
        <f t="shared" si="181"/>
        <v>7.2788034342471182</v>
      </c>
      <c r="P433" s="2">
        <f t="shared" si="180"/>
        <v>17.241199826329158</v>
      </c>
      <c r="Q433" s="1">
        <f t="shared" si="182"/>
        <v>34.699740470451793</v>
      </c>
      <c r="R433">
        <f t="shared" si="194"/>
        <v>30.806524531741289</v>
      </c>
      <c r="S433" s="1">
        <f t="shared" si="195"/>
        <v>6.0167067890017094</v>
      </c>
      <c r="T433" s="1">
        <f t="shared" si="196"/>
        <v>15.587176952381377</v>
      </c>
      <c r="U433" s="2">
        <f t="shared" si="183"/>
        <v>3.8692347185440962E-3</v>
      </c>
      <c r="V433" s="16">
        <f t="shared" si="184"/>
        <v>5.1847373131678058E-14</v>
      </c>
      <c r="W433" s="1">
        <f t="shared" si="185"/>
        <v>2.1280790951992531E-17</v>
      </c>
      <c r="X433">
        <f t="shared" si="186"/>
        <v>5.3947733858959781E-17</v>
      </c>
      <c r="Y433">
        <f t="shared" si="187"/>
        <v>4.9791503713687634E-17</v>
      </c>
      <c r="Z433">
        <f t="shared" si="188"/>
        <v>7.0486341462768167E-16</v>
      </c>
      <c r="AA433">
        <f t="shared" si="197"/>
        <v>5.1852220545629736E-14</v>
      </c>
      <c r="AB433" s="1">
        <f t="shared" si="209"/>
        <v>7.7450994510935409E-11</v>
      </c>
      <c r="AC433" s="1">
        <f>SUM($AB$3:AB433)</f>
        <v>1.0785965408321194E-8</v>
      </c>
      <c r="AD433" s="1">
        <f t="shared" si="198"/>
        <v>1.7976609013868656E-8</v>
      </c>
      <c r="AE433" s="2">
        <f t="shared" si="199"/>
        <v>-12.547077727445322</v>
      </c>
      <c r="AF433" s="1">
        <f t="shared" si="189"/>
        <v>5.382196738752276E-3</v>
      </c>
      <c r="AG433" s="19">
        <f t="shared" si="190"/>
        <v>1.5537902149425899E-4</v>
      </c>
      <c r="AH433" s="19">
        <f t="shared" si="200"/>
        <v>225.06036474198382</v>
      </c>
      <c r="AI433" s="19">
        <f t="shared" si="201"/>
        <v>0.99999774940141783</v>
      </c>
      <c r="AJ433" s="19">
        <f t="shared" si="191"/>
        <v>1.7454243414524638E-2</v>
      </c>
      <c r="AK433" s="19">
        <f t="shared" si="192"/>
        <v>5.179339486507357E-4</v>
      </c>
      <c r="AL433" s="19">
        <f t="shared" si="202"/>
        <v>334.77896895417183</v>
      </c>
      <c r="AM433" s="19">
        <f t="shared" si="203"/>
        <v>3.3477896895417182E-4</v>
      </c>
      <c r="AO433" t="str">
        <f t="shared" si="204"/>
        <v>0.0000529809794344077-7.2788034340543i</v>
      </c>
      <c r="AP433">
        <f t="shared" si="205"/>
        <v>-89.999582955283316</v>
      </c>
      <c r="AQ433" t="str">
        <f t="shared" si="206"/>
        <v>34.6994955527774+0.130372924686937i</v>
      </c>
      <c r="AR433">
        <f t="shared" si="207"/>
        <v>0.2152706568003615</v>
      </c>
      <c r="AS433">
        <f t="shared" si="208"/>
        <v>89.785146387916328</v>
      </c>
    </row>
    <row r="434" spans="13:45" x14ac:dyDescent="0.25">
      <c r="M434">
        <v>431</v>
      </c>
      <c r="N434" s="1">
        <f t="shared" si="193"/>
        <v>57279603.098582871</v>
      </c>
      <c r="O434" s="2">
        <f t="shared" si="181"/>
        <v>6.9832886115117541</v>
      </c>
      <c r="P434" s="2">
        <f t="shared" si="180"/>
        <v>16.881199826347476</v>
      </c>
      <c r="Q434" s="1">
        <f t="shared" si="182"/>
        <v>34.699761115925156</v>
      </c>
      <c r="R434">
        <f t="shared" si="194"/>
        <v>30.806529699625756</v>
      </c>
      <c r="S434" s="1">
        <f t="shared" si="195"/>
        <v>5.8133569450298159</v>
      </c>
      <c r="T434" s="1">
        <f t="shared" si="196"/>
        <v>15.288539796466615</v>
      </c>
      <c r="U434" s="2">
        <f t="shared" si="183"/>
        <v>3.7121484429424902E-3</v>
      </c>
      <c r="V434" s="16">
        <f t="shared" si="184"/>
        <v>5.0095059846950321E-14</v>
      </c>
      <c r="W434" s="1">
        <f t="shared" si="185"/>
        <v>2.0416816436183698E-17</v>
      </c>
      <c r="X434">
        <f t="shared" si="186"/>
        <v>5.1757520753397816E-17</v>
      </c>
      <c r="Y434">
        <f t="shared" si="187"/>
        <v>4.7770028552850192E-17</v>
      </c>
      <c r="Z434">
        <f t="shared" si="188"/>
        <v>6.7624680781367168E-16</v>
      </c>
      <c r="AA434">
        <f t="shared" si="197"/>
        <v>5.0099677728280733E-14</v>
      </c>
      <c r="AB434" s="1">
        <f t="shared" si="209"/>
        <v>7.6400213349790618E-11</v>
      </c>
      <c r="AC434" s="1">
        <f>SUM($AB$3:AB434)</f>
        <v>1.0862365621670985E-8</v>
      </c>
      <c r="AD434" s="1">
        <f t="shared" si="198"/>
        <v>1.8103942702784976E-8</v>
      </c>
      <c r="AE434" s="2">
        <f t="shared" si="199"/>
        <v>-12.577731664491196</v>
      </c>
      <c r="AF434" s="1">
        <f t="shared" si="189"/>
        <v>5.4203204452138217E-3</v>
      </c>
      <c r="AG434" s="19">
        <f t="shared" si="190"/>
        <v>1.6195426226554201E-4</v>
      </c>
      <c r="AH434" s="19">
        <f t="shared" si="200"/>
        <v>223.62646312878735</v>
      </c>
      <c r="AI434" s="19">
        <f t="shared" si="201"/>
        <v>0.99999776374036953</v>
      </c>
      <c r="AJ434" s="19">
        <f t="shared" si="191"/>
        <v>1.8192862127831999E-2</v>
      </c>
      <c r="AK434" s="19">
        <f t="shared" si="192"/>
        <v>5.3985126048557456E-4</v>
      </c>
      <c r="AL434" s="19">
        <f t="shared" si="202"/>
        <v>310.33182498866847</v>
      </c>
      <c r="AM434" s="19">
        <f t="shared" si="203"/>
        <v>3.1033182498866848E-4</v>
      </c>
      <c r="AO434" t="str">
        <f t="shared" si="204"/>
        <v>0.0000487663198316698-6.98328861134148i</v>
      </c>
      <c r="AP434">
        <f t="shared" si="205"/>
        <v>-89.99959988703543</v>
      </c>
      <c r="AQ434" t="str">
        <f t="shared" si="206"/>
        <v>34.6995356812171+0.125080015240977i</v>
      </c>
      <c r="AR434">
        <f t="shared" si="207"/>
        <v>0.20653088851384624</v>
      </c>
      <c r="AS434">
        <f t="shared" si="208"/>
        <v>89.793869224450731</v>
      </c>
    </row>
    <row r="435" spans="13:45" x14ac:dyDescent="0.25">
      <c r="M435">
        <v>432</v>
      </c>
      <c r="N435" s="1">
        <f t="shared" si="193"/>
        <v>59703528.658383541</v>
      </c>
      <c r="O435" s="2">
        <f t="shared" si="181"/>
        <v>6.6997715039553958</v>
      </c>
      <c r="P435" s="2">
        <f t="shared" si="180"/>
        <v>16.521199826364324</v>
      </c>
      <c r="Q435" s="1">
        <f t="shared" si="182"/>
        <v>34.699780119074759</v>
      </c>
      <c r="R435">
        <f t="shared" si="194"/>
        <v>30.806534456408219</v>
      </c>
      <c r="S435" s="1">
        <f t="shared" si="195"/>
        <v>5.6155342007609663</v>
      </c>
      <c r="T435" s="1">
        <f t="shared" si="196"/>
        <v>14.987821532189491</v>
      </c>
      <c r="U435" s="2">
        <f t="shared" si="183"/>
        <v>3.5614395124807163E-3</v>
      </c>
      <c r="V435" s="16">
        <f t="shared" si="184"/>
        <v>4.8390374876296902E-14</v>
      </c>
      <c r="W435" s="1">
        <f t="shared" si="185"/>
        <v>1.9587917318643941E-17</v>
      </c>
      <c r="X435">
        <f t="shared" si="186"/>
        <v>4.9656225313306362E-17</v>
      </c>
      <c r="Y435">
        <f t="shared" si="187"/>
        <v>4.5830620681105238E-17</v>
      </c>
      <c r="Z435">
        <f t="shared" si="188"/>
        <v>6.487919700828287E-16</v>
      </c>
      <c r="AA435">
        <f t="shared" si="197"/>
        <v>4.839477514734416E-14</v>
      </c>
      <c r="AB435" s="1">
        <f t="shared" si="209"/>
        <v>7.5345638142099605E-11</v>
      </c>
      <c r="AC435" s="1">
        <f>SUM($AB$3:AB435)</f>
        <v>1.0937711259813085E-8</v>
      </c>
      <c r="AD435" s="1">
        <f t="shared" si="198"/>
        <v>1.8229518766355144E-8</v>
      </c>
      <c r="AE435" s="2">
        <f t="shared" si="199"/>
        <v>-12.607752040430695</v>
      </c>
      <c r="AF435" s="1">
        <f t="shared" si="189"/>
        <v>5.4579179186467295E-3</v>
      </c>
      <c r="AG435" s="19">
        <f t="shared" si="190"/>
        <v>1.6880775032390903E-4</v>
      </c>
      <c r="AH435" s="19">
        <f t="shared" si="200"/>
        <v>222.15118750709527</v>
      </c>
      <c r="AI435" s="19">
        <f t="shared" si="201"/>
        <v>0.99999777849306004</v>
      </c>
      <c r="AJ435" s="19">
        <f t="shared" si="191"/>
        <v>1.8962737286388361E-2</v>
      </c>
      <c r="AK435" s="19">
        <f t="shared" si="192"/>
        <v>5.6269606966767702E-4</v>
      </c>
      <c r="AL435" s="19">
        <f t="shared" si="202"/>
        <v>287.60101041638876</v>
      </c>
      <c r="AM435" s="19">
        <f t="shared" si="203"/>
        <v>2.8760101041638874E-4</v>
      </c>
      <c r="AO435" t="str">
        <f t="shared" si="204"/>
        <v>0.0000448869382052127-6.69977150380503i</v>
      </c>
      <c r="AP435">
        <f t="shared" si="205"/>
        <v>-89.999616131369123</v>
      </c>
      <c r="AQ435" t="str">
        <f t="shared" si="206"/>
        <v>34.6995726175066+0.120001977159412i</v>
      </c>
      <c r="AR435">
        <f t="shared" si="207"/>
        <v>0.19814593942868267</v>
      </c>
      <c r="AS435">
        <f t="shared" si="208"/>
        <v>89.802237929202192</v>
      </c>
    </row>
    <row r="436" spans="13:45" x14ac:dyDescent="0.25">
      <c r="M436">
        <v>433</v>
      </c>
      <c r="N436" s="1">
        <f t="shared" si="193"/>
        <v>62230028.51691591</v>
      </c>
      <c r="O436" s="2">
        <f t="shared" si="181"/>
        <v>6.4277650119187157</v>
      </c>
      <c r="P436" s="2">
        <f t="shared" si="180"/>
        <v>16.1611998263798</v>
      </c>
      <c r="Q436" s="1">
        <f t="shared" si="182"/>
        <v>34.699797610543271</v>
      </c>
      <c r="R436">
        <f t="shared" si="194"/>
        <v>30.806538834791198</v>
      </c>
      <c r="S436" s="1">
        <f t="shared" si="195"/>
        <v>5.4231792690747813</v>
      </c>
      <c r="T436" s="1">
        <f t="shared" si="196"/>
        <v>14.685079214960766</v>
      </c>
      <c r="U436" s="2">
        <f t="shared" si="183"/>
        <v>3.416849041190482E-3</v>
      </c>
      <c r="V436" s="16">
        <f t="shared" si="184"/>
        <v>4.6732807328700523E-14</v>
      </c>
      <c r="W436" s="1">
        <f t="shared" si="185"/>
        <v>1.8792669726547653E-17</v>
      </c>
      <c r="X436">
        <f t="shared" si="186"/>
        <v>4.7640237958927865E-17</v>
      </c>
      <c r="Y436">
        <f t="shared" si="187"/>
        <v>4.3969948607191739E-17</v>
      </c>
      <c r="Z436">
        <f t="shared" si="188"/>
        <v>6.2245173984871952E-16</v>
      </c>
      <c r="AA436">
        <f t="shared" si="197"/>
        <v>4.6737001220692095E-14</v>
      </c>
      <c r="AB436" s="1">
        <f t="shared" si="209"/>
        <v>7.428831066692276E-11</v>
      </c>
      <c r="AC436" s="1">
        <f>SUM($AB$3:AB436)</f>
        <v>1.1011999570480008E-8</v>
      </c>
      <c r="AD436" s="1">
        <f t="shared" si="198"/>
        <v>1.8353332617466682E-8</v>
      </c>
      <c r="AE436" s="2">
        <f t="shared" si="199"/>
        <v>-12.637149353981133</v>
      </c>
      <c r="AF436" s="1">
        <f t="shared" si="189"/>
        <v>5.494987785669524E-3</v>
      </c>
      <c r="AG436" s="19">
        <f t="shared" si="190"/>
        <v>1.7595126037928401E-4</v>
      </c>
      <c r="AH436" s="19">
        <f t="shared" si="200"/>
        <v>220.63404558836322</v>
      </c>
      <c r="AI436" s="19">
        <f t="shared" si="201"/>
        <v>0.9999977936644121</v>
      </c>
      <c r="AJ436" s="19">
        <f t="shared" si="191"/>
        <v>1.9765191582608737E-2</v>
      </c>
      <c r="AK436" s="19">
        <f t="shared" si="192"/>
        <v>5.865076249707055E-4</v>
      </c>
      <c r="AL436" s="19">
        <f t="shared" si="202"/>
        <v>266.47305230862099</v>
      </c>
      <c r="AM436" s="19">
        <f t="shared" si="203"/>
        <v>2.6647305230862101E-4</v>
      </c>
      <c r="AO436" t="str">
        <f t="shared" si="204"/>
        <v>0.0000413161630484464-6.42776501178593i</v>
      </c>
      <c r="AP436">
        <f t="shared" si="205"/>
        <v>-89.999631716193122</v>
      </c>
      <c r="AQ436" t="str">
        <f t="shared" si="206"/>
        <v>34.69960661557+0.115130088836828i</v>
      </c>
      <c r="AR436">
        <f t="shared" si="207"/>
        <v>0.19010140526355404</v>
      </c>
      <c r="AS436">
        <f t="shared" si="208"/>
        <v>89.810266878543331</v>
      </c>
    </row>
    <row r="437" spans="13:45" x14ac:dyDescent="0.25">
      <c r="M437">
        <v>434</v>
      </c>
      <c r="N437" s="1">
        <f t="shared" si="193"/>
        <v>64863443.354823701</v>
      </c>
      <c r="O437" s="2">
        <f t="shared" si="181"/>
        <v>6.1668018116809993</v>
      </c>
      <c r="P437" s="2">
        <f t="shared" si="180"/>
        <v>15.801199826394118</v>
      </c>
      <c r="Q437" s="1">
        <f t="shared" si="182"/>
        <v>34.699813710581545</v>
      </c>
      <c r="R437">
        <f t="shared" si="194"/>
        <v>30.806542864875894</v>
      </c>
      <c r="S437" s="1">
        <f t="shared" si="195"/>
        <v>5.2362269622948281</v>
      </c>
      <c r="T437" s="1">
        <f t="shared" si="196"/>
        <v>14.380369252364304</v>
      </c>
      <c r="U437" s="2">
        <f t="shared" si="183"/>
        <v>3.278128650177561E-3</v>
      </c>
      <c r="V437" s="16">
        <f t="shared" si="184"/>
        <v>4.5121795466668863E-14</v>
      </c>
      <c r="W437" s="1">
        <f t="shared" si="185"/>
        <v>1.8029707575976587E-17</v>
      </c>
      <c r="X437">
        <f t="shared" si="186"/>
        <v>4.5706095607907142E-17</v>
      </c>
      <c r="Y437">
        <f t="shared" si="187"/>
        <v>4.2184816050828495E-17</v>
      </c>
      <c r="Z437">
        <f t="shared" si="188"/>
        <v>5.9718086961196979E-16</v>
      </c>
      <c r="AA437">
        <f t="shared" si="197"/>
        <v>4.5125793564248438E-14</v>
      </c>
      <c r="AB437" s="1">
        <f t="shared" si="209"/>
        <v>7.3229234022000574E-11</v>
      </c>
      <c r="AC437" s="1">
        <f>SUM($AB$3:AB437)</f>
        <v>1.1085228804502008E-8</v>
      </c>
      <c r="AD437" s="1">
        <f t="shared" si="198"/>
        <v>1.8475381340836682E-8</v>
      </c>
      <c r="AE437" s="2">
        <f t="shared" si="199"/>
        <v>-12.665934112082384</v>
      </c>
      <c r="AF437" s="1">
        <f t="shared" si="189"/>
        <v>5.5315291734465023E-3</v>
      </c>
      <c r="AG437" s="19">
        <f t="shared" si="190"/>
        <v>1.8339706541704699E-4</v>
      </c>
      <c r="AH437" s="19">
        <f t="shared" si="200"/>
        <v>219.0745905443828</v>
      </c>
      <c r="AI437" s="19">
        <f t="shared" si="201"/>
        <v>0.99999780925889392</v>
      </c>
      <c r="AJ437" s="19">
        <f t="shared" si="191"/>
        <v>2.0601603681850673E-2</v>
      </c>
      <c r="AK437" s="19">
        <f t="shared" si="192"/>
        <v>6.1132683609702704E-4</v>
      </c>
      <c r="AL437" s="19">
        <f t="shared" si="202"/>
        <v>246.84128751819267</v>
      </c>
      <c r="AM437" s="19">
        <f t="shared" si="203"/>
        <v>2.4684128751819266E-4</v>
      </c>
      <c r="AO437" t="str">
        <f t="shared" si="204"/>
        <v>0.0000380294445845521-6.16680181156374i</v>
      </c>
      <c r="AP437">
        <f t="shared" si="205"/>
        <v>-89.999646668283106</v>
      </c>
      <c r="AQ437" t="str">
        <f t="shared" si="206"/>
        <v>34.6996379091337+0.110455982521418i</v>
      </c>
      <c r="AR437">
        <f t="shared" si="207"/>
        <v>0.18238346640693648</v>
      </c>
      <c r="AS437">
        <f t="shared" si="208"/>
        <v>89.817969865309962</v>
      </c>
    </row>
    <row r="438" spans="13:45" x14ac:dyDescent="0.25">
      <c r="M438">
        <v>435</v>
      </c>
      <c r="N438" s="1">
        <f t="shared" si="193"/>
        <v>67608297.53919816</v>
      </c>
      <c r="O438" s="2">
        <f t="shared" si="181"/>
        <v>5.9164335525692895</v>
      </c>
      <c r="P438" s="2">
        <f t="shared" si="180"/>
        <v>15.441199826407242</v>
      </c>
      <c r="Q438" s="1">
        <f t="shared" si="182"/>
        <v>34.699828529874232</v>
      </c>
      <c r="R438">
        <f t="shared" si="194"/>
        <v>30.806546574368813</v>
      </c>
      <c r="S438" s="1">
        <f t="shared" si="195"/>
        <v>5.0546066835453596</v>
      </c>
      <c r="T438" s="1">
        <f t="shared" si="196"/>
        <v>14.073747345675592</v>
      </c>
      <c r="U438" s="2">
        <f t="shared" si="183"/>
        <v>3.1450400414540698E-3</v>
      </c>
      <c r="V438" s="16">
        <f t="shared" si="184"/>
        <v>4.3556730940370832E-14</v>
      </c>
      <c r="W438" s="1">
        <f t="shared" si="185"/>
        <v>1.7297720227997386E-17</v>
      </c>
      <c r="X438">
        <f t="shared" si="186"/>
        <v>4.3850475733345553E-17</v>
      </c>
      <c r="Y438">
        <f t="shared" si="187"/>
        <v>4.0472156458546456E-17</v>
      </c>
      <c r="Z438">
        <f t="shared" si="188"/>
        <v>5.72935948324748E-16</v>
      </c>
      <c r="AA438">
        <f t="shared" si="197"/>
        <v>4.3560543223007863E-14</v>
      </c>
      <c r="AB438" s="1">
        <f t="shared" si="209"/>
        <v>7.2169371989435541E-11</v>
      </c>
      <c r="AC438" s="1">
        <f>SUM($AB$3:AB438)</f>
        <v>1.1157398176491444E-8</v>
      </c>
      <c r="AD438" s="1">
        <f t="shared" si="198"/>
        <v>1.8595663627485741E-8</v>
      </c>
      <c r="AE438" s="2">
        <f t="shared" si="199"/>
        <v>-12.694116817330304</v>
      </c>
      <c r="AF438" s="1">
        <f t="shared" si="189"/>
        <v>5.5675416900692306E-3</v>
      </c>
      <c r="AG438" s="19">
        <f t="shared" si="190"/>
        <v>1.9115795778377198E-4</v>
      </c>
      <c r="AH438" s="19">
        <f t="shared" si="200"/>
        <v>217.47242483645138</v>
      </c>
      <c r="AI438" s="19">
        <f t="shared" si="201"/>
        <v>0.99999782528048109</v>
      </c>
      <c r="AJ438" s="19">
        <f t="shared" si="191"/>
        <v>2.1473410591046099E-2</v>
      </c>
      <c r="AK438" s="19">
        <f t="shared" si="192"/>
        <v>6.3719634396309285E-4</v>
      </c>
      <c r="AL438" s="19">
        <f t="shared" si="202"/>
        <v>228.60551952684023</v>
      </c>
      <c r="AM438" s="19">
        <f t="shared" si="203"/>
        <v>2.2860551952684022E-4</v>
      </c>
      <c r="AO438" t="str">
        <f t="shared" si="204"/>
        <v>0.0000350041859819677-5.91643355246574i</v>
      </c>
      <c r="AP438">
        <f t="shared" si="205"/>
        <v>-89.999661013327668</v>
      </c>
      <c r="AQ438" t="str">
        <f t="shared" si="206"/>
        <v>34.6996667133319+0.105971629976565i</v>
      </c>
      <c r="AR438">
        <f t="shared" si="207"/>
        <v>0.17497886419562708</v>
      </c>
      <c r="AS438">
        <f t="shared" si="208"/>
        <v>89.82536012247671</v>
      </c>
    </row>
    <row r="439" spans="13:45" x14ac:dyDescent="0.25">
      <c r="M439">
        <v>436</v>
      </c>
      <c r="N439" s="1">
        <f t="shared" si="193"/>
        <v>70469306.896714568</v>
      </c>
      <c r="O439" s="2">
        <f t="shared" si="181"/>
        <v>5.676230086664952</v>
      </c>
      <c r="P439" s="2">
        <f t="shared" si="180"/>
        <v>15.081199826419361</v>
      </c>
      <c r="Q439" s="1">
        <f t="shared" si="182"/>
        <v>34.699842170303008</v>
      </c>
      <c r="R439">
        <f t="shared" si="194"/>
        <v>30.806549988772879</v>
      </c>
      <c r="S439" s="1">
        <f t="shared" si="195"/>
        <v>4.878242907731269</v>
      </c>
      <c r="T439" s="1">
        <f t="shared" si="196"/>
        <v>13.765268436408608</v>
      </c>
      <c r="U439" s="2">
        <f t="shared" si="183"/>
        <v>3.0173545890248973E-3</v>
      </c>
      <c r="V439" s="16">
        <f t="shared" si="184"/>
        <v>4.2036962932353619E-14</v>
      </c>
      <c r="W439" s="1">
        <f t="shared" si="185"/>
        <v>1.6595450239636937E-17</v>
      </c>
      <c r="X439">
        <f t="shared" si="186"/>
        <v>4.207019066242543E-17</v>
      </c>
      <c r="Y439">
        <f t="shared" si="187"/>
        <v>3.882902774155736E-17</v>
      </c>
      <c r="Z439">
        <f t="shared" si="188"/>
        <v>5.4967532689845929E-16</v>
      </c>
      <c r="AA439">
        <f t="shared" si="197"/>
        <v>4.2040598812866349E-14</v>
      </c>
      <c r="AB439" s="1">
        <f t="shared" si="209"/>
        <v>7.110964859547386E-11</v>
      </c>
      <c r="AC439" s="1">
        <f>SUM($AB$3:AB439)</f>
        <v>1.1228507825086918E-8</v>
      </c>
      <c r="AD439" s="1">
        <f t="shared" si="198"/>
        <v>1.8714179708478198E-8</v>
      </c>
      <c r="AE439" s="2">
        <f t="shared" si="199"/>
        <v>-12.721707956027783</v>
      </c>
      <c r="AF439" s="1">
        <f t="shared" si="189"/>
        <v>5.6030254047183719E-3</v>
      </c>
      <c r="AG439" s="19">
        <f t="shared" si="190"/>
        <v>1.9924727116525502E-4</v>
      </c>
      <c r="AH439" s="19">
        <f t="shared" si="200"/>
        <v>215.82720408687089</v>
      </c>
      <c r="AI439" s="19">
        <f t="shared" si="201"/>
        <v>0.99999784173261719</v>
      </c>
      <c r="AJ439" s="19">
        <f t="shared" si="191"/>
        <v>2.2382110127565871E-2</v>
      </c>
      <c r="AK439" s="19">
        <f t="shared" si="192"/>
        <v>6.6416059395912311E-4</v>
      </c>
      <c r="AL439" s="19">
        <f t="shared" si="202"/>
        <v>211.67168667015244</v>
      </c>
      <c r="AM439" s="19">
        <f t="shared" si="203"/>
        <v>2.1167168667015243E-4</v>
      </c>
      <c r="AO439" t="str">
        <f t="shared" si="204"/>
        <v>0.0000322195879967604-5.67623008657351i</v>
      </c>
      <c r="AP439">
        <f t="shared" si="205"/>
        <v>-89.999674775972494</v>
      </c>
      <c r="AQ439" t="str">
        <f t="shared" si="206"/>
        <v>34.6996932261877+0.101669328721341i</v>
      </c>
      <c r="AR439">
        <f t="shared" si="207"/>
        <v>0.16787487815455279</v>
      </c>
      <c r="AS439">
        <f t="shared" si="208"/>
        <v>89.832450345872957</v>
      </c>
    </row>
    <row r="440" spans="13:45" x14ac:dyDescent="0.25">
      <c r="M440">
        <v>437</v>
      </c>
      <c r="N440" s="1">
        <f t="shared" si="193"/>
        <v>73451386.815711513</v>
      </c>
      <c r="O440" s="2">
        <f t="shared" si="181"/>
        <v>5.4457787297830409</v>
      </c>
      <c r="P440" s="2">
        <f t="shared" si="180"/>
        <v>14.721199826430439</v>
      </c>
      <c r="Q440" s="1">
        <f t="shared" si="182"/>
        <v>34.69985472564403</v>
      </c>
      <c r="R440">
        <f t="shared" si="194"/>
        <v>30.806553131562012</v>
      </c>
      <c r="S440" s="1">
        <f t="shared" si="195"/>
        <v>4.7070556503058061</v>
      </c>
      <c r="T440" s="1">
        <f t="shared" si="196"/>
        <v>13.454986657773611</v>
      </c>
      <c r="U440" s="2">
        <f t="shared" si="183"/>
        <v>2.8948529465330154E-3</v>
      </c>
      <c r="V440" s="16">
        <f t="shared" si="184"/>
        <v>4.0561802197023978E-14</v>
      </c>
      <c r="W440" s="1">
        <f t="shared" si="185"/>
        <v>1.5921691205931585E-17</v>
      </c>
      <c r="X440">
        <f t="shared" si="186"/>
        <v>4.0362182105910624E-17</v>
      </c>
      <c r="Y440">
        <f t="shared" si="187"/>
        <v>3.7252607226711342E-17</v>
      </c>
      <c r="Z440">
        <f t="shared" si="188"/>
        <v>5.2735904672799245E-16</v>
      </c>
      <c r="AA440">
        <f t="shared" si="197"/>
        <v>4.0565270557428866E-14</v>
      </c>
      <c r="AB440" s="1">
        <f t="shared" si="209"/>
        <v>7.0050947852511123E-11</v>
      </c>
      <c r="AC440" s="1">
        <f>SUM($AB$3:AB440)</f>
        <v>1.1298558772939429E-8</v>
      </c>
      <c r="AD440" s="1">
        <f t="shared" si="198"/>
        <v>1.8830931288232381E-8</v>
      </c>
      <c r="AE440" s="2">
        <f t="shared" si="199"/>
        <v>-12.748717986857594</v>
      </c>
      <c r="AF440" s="1">
        <f t="shared" si="189"/>
        <v>5.6379808276967747E-3</v>
      </c>
      <c r="AG440" s="19">
        <f t="shared" si="190"/>
        <v>2.0767890349459903E-4</v>
      </c>
      <c r="AH440" s="19">
        <f t="shared" si="200"/>
        <v>214.1386409727144</v>
      </c>
      <c r="AI440" s="19">
        <f t="shared" si="201"/>
        <v>0.99999785861817581</v>
      </c>
      <c r="AJ440" s="19">
        <f t="shared" si="191"/>
        <v>2.3329263492562091E-2</v>
      </c>
      <c r="AK440" s="19">
        <f t="shared" si="192"/>
        <v>6.922659123089974E-4</v>
      </c>
      <c r="AL440" s="19">
        <f t="shared" si="202"/>
        <v>195.95154187848863</v>
      </c>
      <c r="AM440" s="19">
        <f t="shared" si="203"/>
        <v>1.9595154187848862E-4</v>
      </c>
      <c r="AO440" t="str">
        <f t="shared" si="204"/>
        <v>0.0000296565059737574-5.44577872970229i</v>
      </c>
      <c r="AP440">
        <f t="shared" si="205"/>
        <v>-89.999687979862628</v>
      </c>
      <c r="AQ440" t="str">
        <f t="shared" si="206"/>
        <v>34.6997176299713+0.0975416888267164i</v>
      </c>
      <c r="AR440">
        <f t="shared" si="207"/>
        <v>0.16105930415895495</v>
      </c>
      <c r="AS440">
        <f t="shared" si="208"/>
        <v>89.839252715978418</v>
      </c>
    </row>
    <row r="441" spans="13:45" x14ac:dyDescent="0.25">
      <c r="M441">
        <v>438</v>
      </c>
      <c r="N441" s="1">
        <f t="shared" si="193"/>
        <v>76559660.691125527</v>
      </c>
      <c r="O441" s="2">
        <f t="shared" si="181"/>
        <v>5.2246835524560602</v>
      </c>
      <c r="P441" s="2">
        <f t="shared" si="180"/>
        <v>14.361199826440705</v>
      </c>
      <c r="Q441" s="1">
        <f t="shared" si="182"/>
        <v>34.699866282214444</v>
      </c>
      <c r="R441">
        <f t="shared" si="194"/>
        <v>30.806556024342953</v>
      </c>
      <c r="S441" s="1">
        <f t="shared" si="195"/>
        <v>4.5409609222361977</v>
      </c>
      <c r="T441" s="1">
        <f t="shared" si="196"/>
        <v>13.142955290914253</v>
      </c>
      <c r="U441" s="2">
        <f t="shared" si="183"/>
        <v>2.7773246707964417E-3</v>
      </c>
      <c r="V441" s="16">
        <f t="shared" si="184"/>
        <v>3.9130524981193688E-14</v>
      </c>
      <c r="W441" s="1">
        <f t="shared" si="185"/>
        <v>1.527528568938043E-17</v>
      </c>
      <c r="X441">
        <f t="shared" si="186"/>
        <v>3.8723515909220217E-17</v>
      </c>
      <c r="Y441">
        <f t="shared" si="187"/>
        <v>3.5740186811957373E-17</v>
      </c>
      <c r="Z441">
        <f t="shared" si="188"/>
        <v>5.0594877111096908E-16</v>
      </c>
      <c r="AA441">
        <f t="shared" si="197"/>
        <v>3.9133834206078025E-14</v>
      </c>
      <c r="AB441" s="1">
        <f t="shared" si="209"/>
        <v>6.8994113670841436E-11</v>
      </c>
      <c r="AC441" s="1">
        <f>SUM($AB$3:AB441)</f>
        <v>1.136755288661027E-8</v>
      </c>
      <c r="AD441" s="1">
        <f t="shared" si="198"/>
        <v>1.8945921477683785E-8</v>
      </c>
      <c r="AE441" s="2">
        <f t="shared" si="199"/>
        <v>-12.775157330177668</v>
      </c>
      <c r="AF441" s="1">
        <f t="shared" si="189"/>
        <v>5.6724088904185248E-3</v>
      </c>
      <c r="AG441" s="19">
        <f t="shared" si="190"/>
        <v>2.16467340829711E-4</v>
      </c>
      <c r="AH441" s="19">
        <f t="shared" si="200"/>
        <v>212.40650911979992</v>
      </c>
      <c r="AI441" s="19">
        <f t="shared" si="201"/>
        <v>0.99999787593942047</v>
      </c>
      <c r="AJ441" s="19">
        <f t="shared" si="191"/>
        <v>2.4316497953206211E-2</v>
      </c>
      <c r="AK441" s="19">
        <f t="shared" si="192"/>
        <v>7.2156058566151971E-4</v>
      </c>
      <c r="AL441" s="19">
        <f t="shared" si="202"/>
        <v>181.362344021734</v>
      </c>
      <c r="AM441" s="19">
        <f t="shared" si="203"/>
        <v>1.81362344021734E-4</v>
      </c>
      <c r="AO441" t="str">
        <f t="shared" si="204"/>
        <v>0.0000272973182233049-5.22468355238475i</v>
      </c>
      <c r="AP441">
        <f t="shared" si="205"/>
        <v>-89.999700647683156</v>
      </c>
      <c r="AQ441" t="str">
        <f t="shared" si="206"/>
        <v>34.6997400924548+0.0935816202453326i</v>
      </c>
      <c r="AR441">
        <f t="shared" si="207"/>
        <v>0.15452043348177125</v>
      </c>
      <c r="AS441">
        <f t="shared" si="208"/>
        <v>89.845778918835066</v>
      </c>
    </row>
    <row r="442" spans="13:45" x14ac:dyDescent="0.25">
      <c r="M442">
        <v>439</v>
      </c>
      <c r="N442" s="1">
        <f t="shared" si="193"/>
        <v>79799468.7267977</v>
      </c>
      <c r="O442" s="2">
        <f t="shared" si="181"/>
        <v>5.0125646997026916</v>
      </c>
      <c r="P442" s="2">
        <f t="shared" si="180"/>
        <v>14.001199826450128</v>
      </c>
      <c r="Q442" s="1">
        <f t="shared" si="182"/>
        <v>34.699876919465062</v>
      </c>
      <c r="R442">
        <f t="shared" si="194"/>
        <v>30.806558687003669</v>
      </c>
      <c r="S442" s="1">
        <f t="shared" si="195"/>
        <v>4.3798711698095749</v>
      </c>
      <c r="T442" s="1">
        <f t="shared" si="196"/>
        <v>12.82922672577304</v>
      </c>
      <c r="U442" s="2">
        <f t="shared" si="183"/>
        <v>2.6645678605961422E-3</v>
      </c>
      <c r="V442" s="16">
        <f t="shared" si="184"/>
        <v>3.7742376813990328E-14</v>
      </c>
      <c r="W442" s="1">
        <f t="shared" si="185"/>
        <v>1.4655123233278783E-17</v>
      </c>
      <c r="X442">
        <f t="shared" si="186"/>
        <v>3.7151377016142188E-17</v>
      </c>
      <c r="Y442">
        <f t="shared" si="187"/>
        <v>3.4289168318061424E-17</v>
      </c>
      <c r="Z442">
        <f t="shared" si="188"/>
        <v>4.8540771944527572E-16</v>
      </c>
      <c r="AA442">
        <f t="shared" si="197"/>
        <v>3.7745534821589784E-14</v>
      </c>
      <c r="AB442" s="1">
        <f t="shared" si="209"/>
        <v>6.7939949927875819E-11</v>
      </c>
      <c r="AC442" s="1">
        <f>SUM($AB$3:AB442)</f>
        <v>1.1435492836538145E-8</v>
      </c>
      <c r="AD442" s="1">
        <f t="shared" si="198"/>
        <v>1.9059154727563577E-8</v>
      </c>
      <c r="AE442" s="2">
        <f t="shared" si="199"/>
        <v>-12.801036357936459</v>
      </c>
      <c r="AF442" s="1">
        <f t="shared" si="189"/>
        <v>5.7063109254325345E-3</v>
      </c>
      <c r="AG442" s="19">
        <f t="shared" si="190"/>
        <v>2.25627682241228E-4</v>
      </c>
      <c r="AH442" s="19">
        <f t="shared" si="200"/>
        <v>210.63064697295917</v>
      </c>
      <c r="AI442" s="19">
        <f t="shared" si="201"/>
        <v>0.99999789369796677</v>
      </c>
      <c r="AJ442" s="19">
        <f t="shared" si="191"/>
        <v>2.5345509638433256E-2</v>
      </c>
      <c r="AK442" s="19">
        <f t="shared" si="192"/>
        <v>7.5209494404984397E-4</v>
      </c>
      <c r="AL442" s="19">
        <f t="shared" si="202"/>
        <v>167.82656089673534</v>
      </c>
      <c r="AM442" s="19">
        <f t="shared" si="203"/>
        <v>1.6782656089673535E-4</v>
      </c>
      <c r="AO442" t="str">
        <f t="shared" si="204"/>
        <v>0.0000251258048687056-5.01256469963972i</v>
      </c>
      <c r="AP442">
        <f t="shared" si="205"/>
        <v>-89.999712801198172</v>
      </c>
      <c r="AQ442" t="str">
        <f t="shared" si="206"/>
        <v>34.6997607680647+0.0897823206534172i</v>
      </c>
      <c r="AR442">
        <f t="shared" si="207"/>
        <v>0.14824703269039094</v>
      </c>
      <c r="AS442">
        <f t="shared" si="208"/>
        <v>89.852040166111436</v>
      </c>
    </row>
    <row r="443" spans="13:45" x14ac:dyDescent="0.25">
      <c r="M443">
        <v>440</v>
      </c>
      <c r="N443" s="1">
        <f t="shared" si="193"/>
        <v>83176377.110267013</v>
      </c>
      <c r="O443" s="2">
        <f t="shared" si="181"/>
        <v>4.8090577384140403</v>
      </c>
      <c r="P443" s="2">
        <f t="shared" si="180"/>
        <v>13.641199826458806</v>
      </c>
      <c r="Q443" s="1">
        <f t="shared" si="182"/>
        <v>34.699886710526286</v>
      </c>
      <c r="R443">
        <f t="shared" si="194"/>
        <v>30.806561137849975</v>
      </c>
      <c r="S443" s="1">
        <f t="shared" si="195"/>
        <v>4.2236956981477318</v>
      </c>
      <c r="T443" s="1">
        <f t="shared" si="196"/>
        <v>12.513852426424874</v>
      </c>
      <c r="U443" s="2">
        <f t="shared" si="183"/>
        <v>2.5563888100996386E-3</v>
      </c>
      <c r="V443" s="16">
        <f t="shared" si="184"/>
        <v>3.6396576156383261E-14</v>
      </c>
      <c r="W443" s="1">
        <f t="shared" si="185"/>
        <v>1.4060138455548013E-17</v>
      </c>
      <c r="X443">
        <f t="shared" si="186"/>
        <v>3.5643064636608828E-17</v>
      </c>
      <c r="Y443">
        <f t="shared" si="187"/>
        <v>3.2897059028665135E-17</v>
      </c>
      <c r="Z443">
        <f t="shared" si="188"/>
        <v>4.6570060409280172E-16</v>
      </c>
      <c r="AA443">
        <f t="shared" si="197"/>
        <v>3.6399590427532312E-14</v>
      </c>
      <c r="AB443" s="1">
        <f t="shared" si="209"/>
        <v>6.6889220682189387E-11</v>
      </c>
      <c r="AC443" s="1">
        <f>SUM($AB$3:AB443)</f>
        <v>1.1502382057220335E-8</v>
      </c>
      <c r="AD443" s="1">
        <f t="shared" si="198"/>
        <v>1.9170636762033892E-8</v>
      </c>
      <c r="AE443" s="2">
        <f t="shared" si="199"/>
        <v>-12.826365384203061</v>
      </c>
      <c r="AF443" s="1">
        <f t="shared" si="189"/>
        <v>5.7396886465529472E-3</v>
      </c>
      <c r="AG443" s="19">
        <f t="shared" si="190"/>
        <v>2.3517566575364599E-4</v>
      </c>
      <c r="AH443" s="19">
        <f t="shared" si="200"/>
        <v>208.81096161681393</v>
      </c>
      <c r="AI443" s="19">
        <f t="shared" si="201"/>
        <v>0.99999791189474396</v>
      </c>
      <c r="AJ443" s="19">
        <f t="shared" si="191"/>
        <v>2.641806645299484E-2</v>
      </c>
      <c r="AK443" s="19">
        <f t="shared" si="192"/>
        <v>7.8392144736150562E-4</v>
      </c>
      <c r="AL443" s="19">
        <f t="shared" si="202"/>
        <v>155.2715838497738</v>
      </c>
      <c r="AM443" s="19">
        <f t="shared" si="203"/>
        <v>1.552715838497738E-4</v>
      </c>
      <c r="AO443" t="str">
        <f t="shared" si="204"/>
        <v>0.0000231270363313999-4.80905773835843i</v>
      </c>
      <c r="AP443">
        <f t="shared" si="205"/>
        <v>-89.999724461288153</v>
      </c>
      <c r="AQ443" t="str">
        <f t="shared" si="206"/>
        <v>34.6997797989432+0.0861372637843385i</v>
      </c>
      <c r="AR443">
        <f t="shared" si="207"/>
        <v>0.14222832435847735</v>
      </c>
      <c r="AS443">
        <f t="shared" si="208"/>
        <v>89.858047214353363</v>
      </c>
    </row>
    <row r="444" spans="13:45" x14ac:dyDescent="0.25">
      <c r="M444">
        <v>441</v>
      </c>
      <c r="N444" s="1">
        <f t="shared" si="193"/>
        <v>86696187.575821742</v>
      </c>
      <c r="O444" s="2">
        <f t="shared" si="181"/>
        <v>4.6138130312352672</v>
      </c>
      <c r="P444" s="2">
        <f t="shared" si="180"/>
        <v>13.281199826466811</v>
      </c>
      <c r="Q444" s="1">
        <f t="shared" si="182"/>
        <v>34.699895722711766</v>
      </c>
      <c r="R444">
        <f t="shared" si="194"/>
        <v>30.806563393731643</v>
      </c>
      <c r="S444" s="1">
        <f t="shared" si="195"/>
        <v>4.0723410775097326</v>
      </c>
      <c r="T444" s="1">
        <f t="shared" si="196"/>
        <v>12.196882900704679</v>
      </c>
      <c r="U444" s="2">
        <f t="shared" si="183"/>
        <v>2.4526016763292699E-3</v>
      </c>
      <c r="V444" s="16">
        <f t="shared" si="184"/>
        <v>3.5092317902388476E-14</v>
      </c>
      <c r="W444" s="1">
        <f t="shared" si="185"/>
        <v>1.3489309219810985E-17</v>
      </c>
      <c r="X444">
        <f t="shared" si="186"/>
        <v>3.4195987610293165E-17</v>
      </c>
      <c r="Y444">
        <f t="shared" si="187"/>
        <v>3.1561467411079114E-17</v>
      </c>
      <c r="Z444">
        <f t="shared" si="188"/>
        <v>4.4679356980170843E-16</v>
      </c>
      <c r="AA444">
        <f t="shared" si="197"/>
        <v>3.5095195507498855E-14</v>
      </c>
      <c r="AB444" s="1">
        <f t="shared" si="209"/>
        <v>6.5842650520211335E-11</v>
      </c>
      <c r="AC444" s="1">
        <f>SUM($AB$3:AB444)</f>
        <v>1.1568224707740546E-8</v>
      </c>
      <c r="AD444" s="1">
        <f t="shared" si="198"/>
        <v>1.9280374512900911E-8</v>
      </c>
      <c r="AE444" s="2">
        <f t="shared" si="199"/>
        <v>-12.851154656304304</v>
      </c>
      <c r="AF444" s="1">
        <f t="shared" si="189"/>
        <v>5.7725441291625323E-3</v>
      </c>
      <c r="AG444" s="19">
        <f t="shared" si="190"/>
        <v>2.4512769538420002E-4</v>
      </c>
      <c r="AH444" s="19">
        <f t="shared" si="200"/>
        <v>206.94743251955467</v>
      </c>
      <c r="AI444" s="19">
        <f t="shared" si="201"/>
        <v>0.99999793052995756</v>
      </c>
      <c r="AJ444" s="19">
        <f t="shared" si="191"/>
        <v>2.7536011114826921E-2</v>
      </c>
      <c r="AK444" s="19">
        <f t="shared" si="192"/>
        <v>8.1709477546773807E-4</v>
      </c>
      <c r="AL444" s="19">
        <f t="shared" si="202"/>
        <v>143.62945398240967</v>
      </c>
      <c r="AM444" s="19">
        <f t="shared" si="203"/>
        <v>1.4362945398240968E-4</v>
      </c>
      <c r="AO444" t="str">
        <f t="shared" si="204"/>
        <v>0.0000212872706871963-4.61381303118616i</v>
      </c>
      <c r="AP444">
        <f t="shared" si="205"/>
        <v>-89.999735647985844</v>
      </c>
      <c r="AQ444" t="str">
        <f t="shared" si="206"/>
        <v>34.6997973159262+0.0826401882340598i</v>
      </c>
      <c r="AR444">
        <f t="shared" si="207"/>
        <v>0.13645396855987824</v>
      </c>
      <c r="AS444">
        <f t="shared" si="208"/>
        <v>89.863810383454279</v>
      </c>
    </row>
    <row r="445" spans="13:45" x14ac:dyDescent="0.25">
      <c r="M445">
        <v>442</v>
      </c>
      <c r="N445" s="1">
        <f t="shared" si="193"/>
        <v>90364947.372230083</v>
      </c>
      <c r="O445" s="2">
        <f t="shared" si="181"/>
        <v>4.4264951358673059</v>
      </c>
      <c r="P445" s="2">
        <f t="shared" si="180"/>
        <v>12.921199826474165</v>
      </c>
      <c r="Q445" s="1">
        <f t="shared" si="182"/>
        <v>34.699904017980451</v>
      </c>
      <c r="R445">
        <f t="shared" si="194"/>
        <v>30.806565470158048</v>
      </c>
      <c r="S445" s="1">
        <f t="shared" si="195"/>
        <v>3.9257115316615501</v>
      </c>
      <c r="T445" s="1">
        <f t="shared" si="196"/>
        <v>11.878367673948178</v>
      </c>
      <c r="U445" s="2">
        <f t="shared" si="183"/>
        <v>2.353028160108345E-3</v>
      </c>
      <c r="V445" s="16">
        <f t="shared" si="184"/>
        <v>3.3828776725740811E-14</v>
      </c>
      <c r="W445" s="1">
        <f t="shared" si="185"/>
        <v>1.2941654880595898E-17</v>
      </c>
      <c r="X445">
        <f t="shared" si="186"/>
        <v>3.2807659958124119E-17</v>
      </c>
      <c r="Y445">
        <f t="shared" si="187"/>
        <v>3.0280099010517292E-17</v>
      </c>
      <c r="Z445">
        <f t="shared" si="188"/>
        <v>4.2865413558398403E-16</v>
      </c>
      <c r="AA445">
        <f t="shared" si="197"/>
        <v>3.3831524349951417E-14</v>
      </c>
      <c r="AB445" s="1">
        <f t="shared" si="209"/>
        <v>6.4800925023205114E-11</v>
      </c>
      <c r="AC445" s="1">
        <f>SUM($AB$3:AB445)</f>
        <v>1.1633025632763751E-8</v>
      </c>
      <c r="AD445" s="1">
        <f t="shared" si="198"/>
        <v>1.9388376054606254E-8</v>
      </c>
      <c r="AE445" s="2">
        <f t="shared" si="199"/>
        <v>-12.875414346558653</v>
      </c>
      <c r="AF445" s="1">
        <f t="shared" si="189"/>
        <v>5.8048797907491118E-3</v>
      </c>
      <c r="AG445" s="19">
        <f t="shared" si="190"/>
        <v>2.55500869325964E-4</v>
      </c>
      <c r="AH445" s="19">
        <f t="shared" si="200"/>
        <v>205.04011517065354</v>
      </c>
      <c r="AI445" s="19">
        <f t="shared" si="201"/>
        <v>0.99999794960305233</v>
      </c>
      <c r="AJ445" s="19">
        <f t="shared" si="191"/>
        <v>2.8701264320951693E-2</v>
      </c>
      <c r="AK445" s="19">
        <f t="shared" si="192"/>
        <v>8.5167192216679065E-4</v>
      </c>
      <c r="AL445" s="19">
        <f t="shared" si="202"/>
        <v>132.83659984808179</v>
      </c>
      <c r="AM445" s="19">
        <f t="shared" si="203"/>
        <v>1.328365998480818E-4</v>
      </c>
      <c r="AO445" t="str">
        <f t="shared" si="204"/>
        <v>0.0000195938591878569-4.42649513582394i</v>
      </c>
      <c r="AP445">
        <f t="shared" si="205"/>
        <v>-89.999746380510686</v>
      </c>
      <c r="AQ445" t="str">
        <f t="shared" si="206"/>
        <v>34.699813439442+0.0792850867195445i</v>
      </c>
      <c r="AR445">
        <f t="shared" si="207"/>
        <v>0.13091404511300808</v>
      </c>
      <c r="AS445">
        <f t="shared" si="208"/>
        <v>89.869339574376312</v>
      </c>
    </row>
    <row r="446" spans="13:45" x14ac:dyDescent="0.25">
      <c r="M446">
        <v>443</v>
      </c>
      <c r="N446" s="1">
        <f t="shared" si="193"/>
        <v>94188959.65228425</v>
      </c>
      <c r="O446" s="2">
        <f t="shared" si="181"/>
        <v>4.2467822287565964</v>
      </c>
      <c r="P446" s="2">
        <f t="shared" si="180"/>
        <v>12.561199826480909</v>
      </c>
      <c r="Q446" s="1">
        <f t="shared" si="182"/>
        <v>34.699911653361774</v>
      </c>
      <c r="R446">
        <f t="shared" si="194"/>
        <v>30.806567381404612</v>
      </c>
      <c r="S446" s="1">
        <f t="shared" si="195"/>
        <v>3.7837093077772024</v>
      </c>
      <c r="T446" s="1">
        <f t="shared" si="196"/>
        <v>11.558355266657784</v>
      </c>
      <c r="U446" s="2">
        <f t="shared" si="183"/>
        <v>2.2574971999402738E-3</v>
      </c>
      <c r="V446" s="16">
        <f t="shared" si="184"/>
        <v>3.2605110267418775E-14</v>
      </c>
      <c r="W446" s="1">
        <f t="shared" si="185"/>
        <v>1.2416234599671506E-17</v>
      </c>
      <c r="X446">
        <f t="shared" si="186"/>
        <v>3.1475696614122805E-17</v>
      </c>
      <c r="Y446">
        <f t="shared" si="187"/>
        <v>2.9050752510760234E-17</v>
      </c>
      <c r="Z446">
        <f t="shared" si="188"/>
        <v>4.1125113894901513E-16</v>
      </c>
      <c r="AA446">
        <f t="shared" si="197"/>
        <v>3.2607734234049512E-14</v>
      </c>
      <c r="AB446" s="1">
        <f t="shared" si="209"/>
        <v>6.3764691342831798E-11</v>
      </c>
      <c r="AC446" s="1">
        <f>SUM($AB$3:AB446)</f>
        <v>1.1696790324106582E-8</v>
      </c>
      <c r="AD446" s="1">
        <f t="shared" si="198"/>
        <v>1.9494650540177638E-8</v>
      </c>
      <c r="AE446" s="2">
        <f t="shared" si="199"/>
        <v>-12.899154544594861</v>
      </c>
      <c r="AF446" s="1">
        <f t="shared" si="189"/>
        <v>5.8366983717291843E-3</v>
      </c>
      <c r="AG446" s="19">
        <f t="shared" si="190"/>
        <v>2.6631300932359301E-4</v>
      </c>
      <c r="AH446" s="19">
        <f t="shared" si="200"/>
        <v>203.08914458197572</v>
      </c>
      <c r="AI446" s="19">
        <f t="shared" si="201"/>
        <v>0.99999796911267869</v>
      </c>
      <c r="AJ446" s="19">
        <f t="shared" si="191"/>
        <v>2.9915828047352041E-2</v>
      </c>
      <c r="AK446" s="19">
        <f t="shared" si="192"/>
        <v>8.8771229310276973E-4</v>
      </c>
      <c r="AL446" s="19">
        <f t="shared" si="202"/>
        <v>122.83358650899768</v>
      </c>
      <c r="AM446" s="19">
        <f t="shared" si="203"/>
        <v>1.2283358650899768E-4</v>
      </c>
      <c r="AO446" t="str">
        <f t="shared" si="204"/>
        <v>0.0000180351592984828-4.2467822287183i</v>
      </c>
      <c r="AP446">
        <f t="shared" si="205"/>
        <v>-89.999756677301775</v>
      </c>
      <c r="AQ446" t="str">
        <f t="shared" si="206"/>
        <v>34.6998282803384+0.0760661957718939i</v>
      </c>
      <c r="AR446">
        <f t="shared" si="207"/>
        <v>0.12559903654531393</v>
      </c>
      <c r="AS446">
        <f t="shared" si="208"/>
        <v>89.874644286152915</v>
      </c>
    </row>
    <row r="447" spans="13:45" x14ac:dyDescent="0.25">
      <c r="M447">
        <v>444</v>
      </c>
      <c r="N447" s="1">
        <f t="shared" si="193"/>
        <v>98174794.301998407</v>
      </c>
      <c r="O447" s="2">
        <f t="shared" si="181"/>
        <v>4.0743655521826483</v>
      </c>
      <c r="P447" s="2">
        <f t="shared" si="180"/>
        <v>12.20119982648715</v>
      </c>
      <c r="Q447" s="1">
        <f t="shared" si="182"/>
        <v>34.699918681350098</v>
      </c>
      <c r="R447">
        <f t="shared" si="194"/>
        <v>30.806569140611533</v>
      </c>
      <c r="S447" s="1">
        <f t="shared" si="195"/>
        <v>3.6462350275073216</v>
      </c>
      <c r="T447" s="1">
        <f t="shared" si="196"/>
        <v>11.236893175900953</v>
      </c>
      <c r="U447" s="2">
        <f t="shared" si="183"/>
        <v>2.1658446782982835E-3</v>
      </c>
      <c r="V447" s="16">
        <f t="shared" si="184"/>
        <v>3.1420462160884735E-14</v>
      </c>
      <c r="W447" s="1">
        <f t="shared" si="185"/>
        <v>1.191214573064056E-17</v>
      </c>
      <c r="X447">
        <f t="shared" si="186"/>
        <v>3.0197809330276366E-17</v>
      </c>
      <c r="Y447">
        <f t="shared" si="187"/>
        <v>2.7871315954524864E-17</v>
      </c>
      <c r="Z447">
        <f t="shared" si="188"/>
        <v>3.9455468239801036E-16</v>
      </c>
      <c r="AA447">
        <f t="shared" si="197"/>
        <v>3.1422968453316896E-14</v>
      </c>
      <c r="AB447" s="1">
        <f t="shared" si="209"/>
        <v>6.2734558873585051E-11</v>
      </c>
      <c r="AC447" s="1">
        <f>SUM($AB$3:AB447)</f>
        <v>1.1759524882980168E-8</v>
      </c>
      <c r="AD447" s="1">
        <f t="shared" si="198"/>
        <v>1.959920813830028E-8</v>
      </c>
      <c r="AE447" s="2">
        <f t="shared" si="199"/>
        <v>-12.922385250241392</v>
      </c>
      <c r="AF447" s="1">
        <f t="shared" si="189"/>
        <v>5.8680029166071042E-3</v>
      </c>
      <c r="AG447" s="19">
        <f t="shared" si="190"/>
        <v>2.7758269129216301E-4</v>
      </c>
      <c r="AH447" s="19">
        <f t="shared" si="200"/>
        <v>201.09473862061304</v>
      </c>
      <c r="AI447" s="19">
        <f t="shared" si="201"/>
        <v>0.99999798905665771</v>
      </c>
      <c r="AJ447" s="19">
        <f t="shared" si="191"/>
        <v>3.1181788988487842E-2</v>
      </c>
      <c r="AK447" s="19">
        <f t="shared" si="192"/>
        <v>9.2527780782813453E-4</v>
      </c>
      <c r="AL447" s="19">
        <f t="shared" si="202"/>
        <v>113.56487578832341</v>
      </c>
      <c r="AM447" s="19">
        <f t="shared" si="203"/>
        <v>1.135648757883234E-4</v>
      </c>
      <c r="AO447" t="str">
        <f t="shared" si="204"/>
        <v>0.0000166004546528126-4.07436555214883i</v>
      </c>
      <c r="AP447">
        <f t="shared" si="205"/>
        <v>-89.999766556049678</v>
      </c>
      <c r="AQ447" t="str">
        <f t="shared" si="206"/>
        <v>34.6998419406471+0.0729779858467459i</v>
      </c>
      <c r="AR447">
        <f t="shared" si="207"/>
        <v>0.12049981174869961</v>
      </c>
      <c r="AS447">
        <f t="shared" si="208"/>
        <v>89.879733632201621</v>
      </c>
    </row>
    <row r="448" spans="13:45" x14ac:dyDescent="0.25">
      <c r="M448">
        <v>445</v>
      </c>
      <c r="N448" s="1">
        <f t="shared" si="193"/>
        <v>102329299.22807522</v>
      </c>
      <c r="O448" s="2">
        <f t="shared" si="181"/>
        <v>3.9089488837933839</v>
      </c>
      <c r="P448" s="2">
        <f t="shared" si="180"/>
        <v>11.8411998264929</v>
      </c>
      <c r="Q448" s="1">
        <f t="shared" si="182"/>
        <v>34.699925150262452</v>
      </c>
      <c r="R448">
        <f t="shared" si="194"/>
        <v>30.806570759873356</v>
      </c>
      <c r="S448" s="1">
        <f t="shared" si="195"/>
        <v>3.5131880190079574</v>
      </c>
      <c r="T448" s="1">
        <f t="shared" si="196"/>
        <v>10.914027860244637</v>
      </c>
      <c r="U448" s="2">
        <f t="shared" si="183"/>
        <v>2.0779131398236976E-3</v>
      </c>
      <c r="V448" s="16">
        <f t="shared" si="184"/>
        <v>3.0273964893254945E-14</v>
      </c>
      <c r="W448" s="1">
        <f t="shared" si="185"/>
        <v>1.1428522269030336E-17</v>
      </c>
      <c r="X448">
        <f t="shared" si="186"/>
        <v>2.8971802747449884E-17</v>
      </c>
      <c r="Y448">
        <f t="shared" si="187"/>
        <v>2.6739763117080293E-17</v>
      </c>
      <c r="Z448">
        <f t="shared" si="188"/>
        <v>3.78536082087822E-16</v>
      </c>
      <c r="AA448">
        <f t="shared" si="197"/>
        <v>3.0276359175351357E-14</v>
      </c>
      <c r="AB448" s="1">
        <f t="shared" si="209"/>
        <v>6.1711100011150577E-11</v>
      </c>
      <c r="AC448" s="1">
        <f>SUM($AB$3:AB448)</f>
        <v>1.1821235982991318E-8</v>
      </c>
      <c r="AD448" s="1">
        <f t="shared" si="198"/>
        <v>1.9702059971652199E-8</v>
      </c>
      <c r="AE448" s="2">
        <f t="shared" si="199"/>
        <v>-12.945116366971277</v>
      </c>
      <c r="AF448" s="1">
        <f t="shared" si="189"/>
        <v>5.8987967555126676E-3</v>
      </c>
      <c r="AG448" s="19">
        <f t="shared" si="190"/>
        <v>2.8932927723172202E-4</v>
      </c>
      <c r="AH448" s="19">
        <f t="shared" si="200"/>
        <v>199.05720114076871</v>
      </c>
      <c r="AI448" s="19">
        <f t="shared" si="201"/>
        <v>0.99999800943195094</v>
      </c>
      <c r="AJ448" s="19">
        <f t="shared" si="191"/>
        <v>3.2501322142364952E-2</v>
      </c>
      <c r="AK448" s="19">
        <f t="shared" si="192"/>
        <v>9.6443300618528156E-4</v>
      </c>
      <c r="AL448" s="19">
        <f t="shared" si="202"/>
        <v>104.97859752151793</v>
      </c>
      <c r="AM448" s="19">
        <f t="shared" si="203"/>
        <v>1.0497859752151792E-4</v>
      </c>
      <c r="AO448" t="str">
        <f t="shared" si="204"/>
        <v>0.0000152798813761096-3.90894888376352i</v>
      </c>
      <c r="AP448">
        <f t="shared" si="205"/>
        <v>-89.999776033726633</v>
      </c>
      <c r="AQ448" t="str">
        <f t="shared" si="206"/>
        <v>34.6998545142819+0.0700151518351065i</v>
      </c>
      <c r="AR448">
        <f t="shared" si="207"/>
        <v>0.11560761029792141</v>
      </c>
      <c r="AS448">
        <f t="shared" si="208"/>
        <v>89.884616355975439</v>
      </c>
    </row>
    <row r="449" spans="13:45" x14ac:dyDescent="0.25">
      <c r="M449">
        <v>446</v>
      </c>
      <c r="N449" s="1">
        <f t="shared" si="193"/>
        <v>106659612.12302579</v>
      </c>
      <c r="O449" s="2">
        <f t="shared" si="181"/>
        <v>3.7502480276771522</v>
      </c>
      <c r="P449" s="2">
        <f t="shared" si="180"/>
        <v>11.481199826498177</v>
      </c>
      <c r="Q449" s="1">
        <f t="shared" si="182"/>
        <v>34.699931104573487</v>
      </c>
      <c r="R449">
        <f t="shared" si="194"/>
        <v>30.806572250322795</v>
      </c>
      <c r="S449" s="1">
        <f t="shared" si="195"/>
        <v>3.384466629865674</v>
      </c>
      <c r="T449" s="1">
        <f t="shared" si="196"/>
        <v>10.589804728029444</v>
      </c>
      <c r="U449" s="2">
        <f t="shared" si="183"/>
        <v>1.9935515209513963E-3</v>
      </c>
      <c r="V449" s="16">
        <f t="shared" si="184"/>
        <v>2.9164742501848497E-14</v>
      </c>
      <c r="W449" s="1">
        <f t="shared" si="185"/>
        <v>1.096453336523268E-17</v>
      </c>
      <c r="X449">
        <f t="shared" si="186"/>
        <v>2.7795570625624407E-17</v>
      </c>
      <c r="Y449">
        <f t="shared" si="187"/>
        <v>2.5654150026915154E-17</v>
      </c>
      <c r="Z449">
        <f t="shared" si="188"/>
        <v>3.6316781857647209E-16</v>
      </c>
      <c r="AA449">
        <f t="shared" si="197"/>
        <v>2.9167030137018224E-14</v>
      </c>
      <c r="AB449" s="1">
        <f t="shared" si="209"/>
        <v>6.0694850985893095E-11</v>
      </c>
      <c r="AC449" s="1">
        <f>SUM($AB$3:AB449)</f>
        <v>1.1881930833977211E-8</v>
      </c>
      <c r="AD449" s="1">
        <f t="shared" si="198"/>
        <v>1.9803218056628684E-8</v>
      </c>
      <c r="AE449" s="2">
        <f t="shared" si="199"/>
        <v>-12.967357695885628</v>
      </c>
      <c r="AF449" s="1">
        <f t="shared" si="189"/>
        <v>5.9290834861546286E-3</v>
      </c>
      <c r="AG449" s="19">
        <f t="shared" si="190"/>
        <v>3.0157294849239097E-4</v>
      </c>
      <c r="AH449" s="19">
        <f t="shared" si="200"/>
        <v>196.97692488138557</v>
      </c>
      <c r="AI449" s="19">
        <f t="shared" si="201"/>
        <v>0.99999803023463119</v>
      </c>
      <c r="AJ449" s="19">
        <f t="shared" si="191"/>
        <v>3.387669454731343E-2</v>
      </c>
      <c r="AK449" s="19">
        <f t="shared" si="192"/>
        <v>1.0052451591899033E-3</v>
      </c>
      <c r="AL449" s="19">
        <f t="shared" si="202"/>
        <v>97.026331582937758</v>
      </c>
      <c r="AM449" s="19">
        <f t="shared" si="203"/>
        <v>9.7026331582937759E-5</v>
      </c>
      <c r="AO449" t="str">
        <f t="shared" si="204"/>
        <v>0.0000140643602690964-3.75024802765078i</v>
      </c>
      <c r="AP449">
        <f t="shared" si="205"/>
        <v>-89.99978512661589</v>
      </c>
      <c r="AQ449" t="str">
        <f t="shared" si="206"/>
        <v>34.6998660876872+0.0671726039585104i</v>
      </c>
      <c r="AR449">
        <f t="shared" si="207"/>
        <v>0.11091402740511545</v>
      </c>
      <c r="AS449">
        <f t="shared" si="208"/>
        <v>89.889300845978994</v>
      </c>
    </row>
    <row r="450" spans="13:45" x14ac:dyDescent="0.25">
      <c r="M450">
        <v>447</v>
      </c>
      <c r="N450" s="1">
        <f t="shared" si="193"/>
        <v>111173172.72815895</v>
      </c>
      <c r="O450" s="2">
        <f t="shared" si="181"/>
        <v>3.5979903260968595</v>
      </c>
      <c r="P450" s="2">
        <f t="shared" ref="P450:P502" si="210">20*LOG10(O450)</f>
        <v>11.121199826503045</v>
      </c>
      <c r="Q450" s="1">
        <f t="shared" si="182"/>
        <v>34.699936585218971</v>
      </c>
      <c r="R450">
        <f t="shared" si="194"/>
        <v>30.806573622206734</v>
      </c>
      <c r="S450" s="1">
        <f t="shared" si="195"/>
        <v>3.2599685209828708</v>
      </c>
      <c r="T450" s="1">
        <f t="shared" si="196"/>
        <v>10.264268128785526</v>
      </c>
      <c r="U450" s="2">
        <f t="shared" si="183"/>
        <v>1.9126148904999212E-3</v>
      </c>
      <c r="V450" s="16">
        <f t="shared" si="184"/>
        <v>2.8091913106666023E-14</v>
      </c>
      <c r="W450" s="1">
        <f t="shared" si="185"/>
        <v>1.0519381897749567E-17</v>
      </c>
      <c r="X450">
        <f t="shared" si="186"/>
        <v>2.6667092227012265E-17</v>
      </c>
      <c r="Y450">
        <f t="shared" si="187"/>
        <v>2.4612611627504128E-17</v>
      </c>
      <c r="Z450">
        <f t="shared" si="188"/>
        <v>3.4842348956612149E-16</v>
      </c>
      <c r="AA450">
        <f t="shared" si="197"/>
        <v>2.8094099175670505E-14</v>
      </c>
      <c r="AB450" s="1">
        <f t="shared" si="209"/>
        <v>5.9686312761415754E-11</v>
      </c>
      <c r="AC450" s="1">
        <f>SUM($AB$3:AB450)</f>
        <v>1.1941617146738627E-8</v>
      </c>
      <c r="AD450" s="1">
        <f t="shared" si="198"/>
        <v>1.990269524456438E-8</v>
      </c>
      <c r="AE450" s="2">
        <f t="shared" si="199"/>
        <v>-12.989118930218122</v>
      </c>
      <c r="AF450" s="1">
        <f t="shared" si="189"/>
        <v>5.9588669562225752E-3</v>
      </c>
      <c r="AG450" s="19">
        <f t="shared" si="190"/>
        <v>3.1433474044714803E-4</v>
      </c>
      <c r="AH450" s="19">
        <f t="shared" si="200"/>
        <v>194.85439409585439</v>
      </c>
      <c r="AI450" s="19">
        <f t="shared" si="201"/>
        <v>0.99999805145985587</v>
      </c>
      <c r="AJ450" s="19">
        <f t="shared" si="191"/>
        <v>3.531026917689771E-2</v>
      </c>
      <c r="AK450" s="19">
        <f t="shared" si="192"/>
        <v>1.0477843846066991E-3</v>
      </c>
      <c r="AL450" s="19">
        <f t="shared" si="202"/>
        <v>89.662900439423481</v>
      </c>
      <c r="AM450" s="19">
        <f t="shared" si="203"/>
        <v>8.9662900439423486E-5</v>
      </c>
      <c r="AO450" t="str">
        <f t="shared" si="204"/>
        <v>0.0000129455343866866-3.59799032607357i</v>
      </c>
      <c r="AP450">
        <f t="shared" si="205"/>
        <v>-89.999793850339586</v>
      </c>
      <c r="AQ450" t="str">
        <f t="shared" si="206"/>
        <v>34.6998767404299+0.0644454590329963i</v>
      </c>
      <c r="AR450">
        <f t="shared" si="207"/>
        <v>0.1064109994846979</v>
      </c>
      <c r="AS450">
        <f t="shared" si="208"/>
        <v>89.89379515017572</v>
      </c>
    </row>
    <row r="451" spans="13:45" x14ac:dyDescent="0.25">
      <c r="M451">
        <v>448</v>
      </c>
      <c r="N451" s="1">
        <f t="shared" si="193"/>
        <v>115877735.61551265</v>
      </c>
      <c r="O451" s="2">
        <f t="shared" ref="O451:O503" si="211">IMABS(IMDIV($D$55,COMPLEX(1,N451/$D$46)))</f>
        <v>3.4519141910473063</v>
      </c>
      <c r="P451" s="2">
        <f t="shared" si="210"/>
        <v>10.761199826507477</v>
      </c>
      <c r="Q451" s="1">
        <f t="shared" ref="Q451:Q503" si="212">IMABS(IMDIV(IMSUM(COMPLEX($D$39,$D$39*$D$52*$D$53*2*PI()*N451),COMPLEX($D$52,$D$39*$D$52*$D$40*2*PI()*N451)),COMPLEX($D$52,$D$39*$D$52*$D$40*2*PI()*N451)))</f>
        <v>34.699941629879241</v>
      </c>
      <c r="R451">
        <f t="shared" si="194"/>
        <v>30.806574884957143</v>
      </c>
      <c r="S451" s="1">
        <f t="shared" si="195"/>
        <v>3.1395909416021786</v>
      </c>
      <c r="T451" s="1">
        <f t="shared" si="196"/>
        <v>9.9374613475942013</v>
      </c>
      <c r="U451" s="2">
        <f t="shared" ref="U451:U503" si="213">IMABS(IMDIV(1,COMPLEX(1,2*PI()*N451*$D$39*$D$40)))</f>
        <v>1.8349642007825355E-3</v>
      </c>
      <c r="V451" s="16">
        <f t="shared" ref="V451:V503" si="214">$D$90*S451</f>
        <v>2.7054591280339414E-14</v>
      </c>
      <c r="W451" s="1">
        <f t="shared" ref="W451:W503" si="215">$D$89*U451</f>
        <v>1.0092303104303945E-17</v>
      </c>
      <c r="X451">
        <f t="shared" ref="X451:X503" si="216">$D$86*U451</f>
        <v>2.5584428845863226E-17</v>
      </c>
      <c r="Y451">
        <f t="shared" ref="Y451:Y503" si="217">$D$87*U451</f>
        <v>2.3613358574464113E-17</v>
      </c>
      <c r="Z451">
        <f t="shared" ref="Z451:Z503" si="218">$D$88*U451</f>
        <v>3.3427776456265466E-16</v>
      </c>
      <c r="AA451">
        <f t="shared" si="197"/>
        <v>2.7056680597929655E-14</v>
      </c>
      <c r="AB451" s="1">
        <f t="shared" si="209"/>
        <v>5.8685951988583275E-11</v>
      </c>
      <c r="AC451" s="1">
        <f>SUM($AB$3:AB451)</f>
        <v>1.200030309872721E-8</v>
      </c>
      <c r="AD451" s="1">
        <f t="shared" si="198"/>
        <v>2.0000505164545351E-8</v>
      </c>
      <c r="AE451" s="2">
        <f t="shared" si="199"/>
        <v>-13.010409650341732</v>
      </c>
      <c r="AF451" s="1">
        <f t="shared" ref="AF451:AF503" si="219">AC451*$D$39</f>
        <v>5.9881512462648771E-3</v>
      </c>
      <c r="AG451" s="19">
        <f t="shared" ref="AG451:AG503" si="220">IMABS(COMPLEX(1,2*PI()*N451*$D$32*$D$33))/$D$32</f>
        <v>3.2763657863188304E-4</v>
      </c>
      <c r="AH451" s="19">
        <f t="shared" si="200"/>
        <v>192.69018688017286</v>
      </c>
      <c r="AI451" s="19">
        <f t="shared" si="201"/>
        <v>0.99999807310184419</v>
      </c>
      <c r="AJ451" s="19">
        <f t="shared" ref="AJ451:AJ503" si="221">IMABS(COMPLEX(1,2*PI()*N451*$D$53*$D$52))/$D$52</f>
        <v>3.6804508999649627E-2</v>
      </c>
      <c r="AK451" s="19">
        <f t="shared" ref="AK451:AK503" si="222">IMABS(COMPLEX(1,2*PI()*N451*$D$39*$D$40))/$D$39</f>
        <v>1.0921237674159751E-3</v>
      </c>
      <c r="AL451" s="19">
        <f t="shared" si="202"/>
        <v>82.846171961525528</v>
      </c>
      <c r="AM451" s="19">
        <f t="shared" si="203"/>
        <v>8.2846171961525531E-5</v>
      </c>
      <c r="AO451" t="str">
        <f t="shared" si="204"/>
        <v>0.0000119157115823538-3.45191419102674i</v>
      </c>
      <c r="AP451">
        <f t="shared" si="205"/>
        <v>-89.999802219885623</v>
      </c>
      <c r="AQ451" t="str">
        <f t="shared" si="206"/>
        <v>34.6998865457485+0.0618290320870297i</v>
      </c>
      <c r="AR451">
        <f t="shared" si="207"/>
        <v>0.10209079030389577</v>
      </c>
      <c r="AS451">
        <f t="shared" si="208"/>
        <v>89.898106989810486</v>
      </c>
    </row>
    <row r="452" spans="13:45" x14ac:dyDescent="0.25">
      <c r="M452">
        <v>449</v>
      </c>
      <c r="N452" s="1">
        <f t="shared" ref="N452:N503" si="223">$D$7*POWER($D$8/$D$7,M452/$D$9)</f>
        <v>120781383.51067787</v>
      </c>
      <c r="O452" s="2">
        <f t="shared" si="211"/>
        <v>3.3117686548311718</v>
      </c>
      <c r="P452" s="2">
        <f t="shared" si="210"/>
        <v>10.401199826511608</v>
      </c>
      <c r="Q452" s="1">
        <f t="shared" si="212"/>
        <v>34.699946273236534</v>
      </c>
      <c r="R452">
        <f t="shared" ref="R452:R503" si="224">20*LOG10(Q452)</f>
        <v>30.806576047255533</v>
      </c>
      <c r="S452" s="1">
        <f t="shared" ref="S452:S503" si="225">O452/(1+O452/Q452)</f>
        <v>3.0232309857500095</v>
      </c>
      <c r="T452" s="1">
        <f t="shared" ref="T452:T503" si="226">20*LOG10(S452)</f>
        <v>9.6094266022019532</v>
      </c>
      <c r="U452" s="2">
        <f t="shared" si="213"/>
        <v>1.7604660488136164E-3</v>
      </c>
      <c r="V452" s="16">
        <f t="shared" si="214"/>
        <v>2.6051890257966014E-14</v>
      </c>
      <c r="W452" s="1">
        <f t="shared" si="215"/>
        <v>9.6825632684748907E-18</v>
      </c>
      <c r="X452">
        <f t="shared" si="216"/>
        <v>2.4545720479027357E-17</v>
      </c>
      <c r="Y452">
        <f t="shared" si="217"/>
        <v>2.2654674162622835E-17</v>
      </c>
      <c r="Z452">
        <f t="shared" si="218"/>
        <v>3.2070634137434445E-16</v>
      </c>
      <c r="AA452">
        <f t="shared" ref="AA452:AA503" si="227">SQRT(V452^2+W452^2+X452^2+Y452^2+Z452^2)</f>
        <v>2.6053887388433782E-14</v>
      </c>
      <c r="AB452" s="1">
        <f t="shared" si="209"/>
        <v>5.7694202005868244E-11</v>
      </c>
      <c r="AC452" s="1">
        <f>SUM($AB$3:AB452)</f>
        <v>1.2057997300733078E-8</v>
      </c>
      <c r="AD452" s="1">
        <f t="shared" ref="AD452:AD503" si="228">AC452/$D$20</f>
        <v>2.0096662167888464E-8</v>
      </c>
      <c r="AE452" s="2">
        <f t="shared" ref="AE452:AE503" si="229">10*LOG10($D$11/AD452)</f>
        <v>-13.031239319258477</v>
      </c>
      <c r="AF452" s="1">
        <f t="shared" si="219"/>
        <v>6.0169406530658056E-3</v>
      </c>
      <c r="AG452" s="19">
        <f t="shared" si="220"/>
        <v>3.4150131641480101E-4</v>
      </c>
      <c r="AH452" s="19">
        <f t="shared" ref="AH452:AH503" si="230">1/(AG452+(1+O452)*AK452)</f>
        <v>190.48497716632352</v>
      </c>
      <c r="AI452" s="19">
        <f t="shared" ref="AI452:AI503" si="231">$D$21/($D$21+AH452)</f>
        <v>0.99999809515385674</v>
      </c>
      <c r="AJ452" s="19">
        <f t="shared" si="221"/>
        <v>3.8361981210597307E-2</v>
      </c>
      <c r="AK452" s="19">
        <f t="shared" si="222"/>
        <v>1.1383394853780751E-3</v>
      </c>
      <c r="AL452" s="19">
        <f t="shared" ref="AL452:AL503" si="232">O452/(AJ452+((1+O452)*AK452))</f>
        <v>76.536872205153315</v>
      </c>
      <c r="AM452" s="19">
        <f t="shared" ref="AM452:AM503" si="233">AL452/1000000</f>
        <v>7.6536872205153317E-5</v>
      </c>
      <c r="AO452" t="str">
        <f t="shared" ref="AO452:AO503" si="234">IMDIV($D$55,COMPLEX(1,N452/$D$46))</f>
        <v>0.0000109678116231223-3.31176865481301i</v>
      </c>
      <c r="AP452">
        <f t="shared" ref="AP452:AP503" si="235">DEGREES(ATAN(IMAGINARY(AO452)/IMREAL(AO452)))</f>
        <v>-89.999810249633356</v>
      </c>
      <c r="AQ452" t="str">
        <f t="shared" ref="AQ452:AQ503" si="236">IMDIV(IMSUM(COMPLEX($D$39,$D$39*$D$52*$D$53*2*PI()*N452),COMPLEX($D$52,$D$39*$D$52*$D$40*2*PI()*N452)),COMPLEX($D$52,$D$39*$D$52*$D$40*2*PI()*N452))</f>
        <v>34.6998955710548+0.0593188283190852i</v>
      </c>
      <c r="AR452">
        <f t="shared" ref="AR452:AR503" si="237">DEGREES(ATAN(IMAGINARY(AQ452)/IMREAL(AQ452)))</f>
        <v>9.7945977695201164E-2</v>
      </c>
      <c r="AS452">
        <f t="shared" ref="AS452:AS503" si="238">360-180+AP452-AR452</f>
        <v>89.90224377267144</v>
      </c>
    </row>
    <row r="453" spans="13:45" x14ac:dyDescent="0.25">
      <c r="M453">
        <v>450</v>
      </c>
      <c r="N453" s="1">
        <f t="shared" si="223"/>
        <v>125892541.17941682</v>
      </c>
      <c r="O453" s="2">
        <f t="shared" si="211"/>
        <v>3.1773129388810872</v>
      </c>
      <c r="P453" s="2">
        <f t="shared" si="210"/>
        <v>10.041199826515401</v>
      </c>
      <c r="Q453" s="1">
        <f t="shared" si="212"/>
        <v>34.699950547214513</v>
      </c>
      <c r="R453">
        <f t="shared" si="224"/>
        <v>30.806577117092889</v>
      </c>
      <c r="S453" s="1">
        <f t="shared" si="225"/>
        <v>2.9107858304671685</v>
      </c>
      <c r="T453" s="1">
        <f t="shared" si="226"/>
        <v>9.2802050426954565</v>
      </c>
      <c r="U453" s="2">
        <f t="shared" si="213"/>
        <v>1.6889924472012537E-3</v>
      </c>
      <c r="V453" s="16">
        <f t="shared" si="214"/>
        <v>2.5082923989997644E-14</v>
      </c>
      <c r="W453" s="1">
        <f t="shared" si="215"/>
        <v>9.2894584596068958E-18</v>
      </c>
      <c r="X453">
        <f t="shared" si="216"/>
        <v>2.3549182631570038E-17</v>
      </c>
      <c r="Y453">
        <f t="shared" si="217"/>
        <v>2.1734911377735061E-17</v>
      </c>
      <c r="Z453">
        <f t="shared" si="218"/>
        <v>3.0768590437506491E-16</v>
      </c>
      <c r="AA453">
        <f t="shared" si="227"/>
        <v>2.508483326171741E-14</v>
      </c>
      <c r="AB453" s="1">
        <f t="shared" ref="AB453:AB503" si="239">AA453*SQRT(N453-N452)</f>
        <v>5.6711463877678995E-11</v>
      </c>
      <c r="AC453" s="1">
        <f>SUM($AB$3:AB453)</f>
        <v>1.2114708764610756E-8</v>
      </c>
      <c r="AD453" s="1">
        <f t="shared" si="228"/>
        <v>2.0191181274351262E-8</v>
      </c>
      <c r="AE453" s="2">
        <f t="shared" si="229"/>
        <v>-13.051617278552323</v>
      </c>
      <c r="AF453" s="1">
        <f t="shared" si="219"/>
        <v>6.0452396735407674E-3</v>
      </c>
      <c r="AG453" s="19">
        <f t="shared" si="220"/>
        <v>3.5595277425990601E-4</v>
      </c>
      <c r="AH453" s="19">
        <f t="shared" si="230"/>
        <v>188.23953634847297</v>
      </c>
      <c r="AI453" s="19">
        <f t="shared" si="231"/>
        <v>0.99999811760817992</v>
      </c>
      <c r="AJ453" s="19">
        <f t="shared" si="221"/>
        <v>3.9985361641864003E-2</v>
      </c>
      <c r="AK453" s="19">
        <f t="shared" si="222"/>
        <v>1.1865109399114286E-3</v>
      </c>
      <c r="AL453" s="19">
        <f t="shared" si="232"/>
        <v>70.698407861587825</v>
      </c>
      <c r="AM453" s="19">
        <f t="shared" si="233"/>
        <v>7.0698407861587826E-5</v>
      </c>
      <c r="AO453" t="str">
        <f t="shared" si="234"/>
        <v>0.0000100953175115812-3.17731293886505i</v>
      </c>
      <c r="AP453">
        <f t="shared" si="235"/>
        <v>-89.999817953378411</v>
      </c>
      <c r="AQ453" t="str">
        <f t="shared" si="236"/>
        <v>34.6999038783985+0.0569105353811761i</v>
      </c>
      <c r="AR453">
        <f t="shared" si="237"/>
        <v>9.3969440807961019E-2</v>
      </c>
      <c r="AS453">
        <f t="shared" si="238"/>
        <v>89.906212605813622</v>
      </c>
    </row>
    <row r="454" spans="13:45" x14ac:dyDescent="0.25">
      <c r="M454">
        <v>451</v>
      </c>
      <c r="N454" s="1">
        <f t="shared" si="223"/>
        <v>131219989.90192021</v>
      </c>
      <c r="O454" s="2">
        <f t="shared" si="211"/>
        <v>3.0483160400874825</v>
      </c>
      <c r="P454" s="2">
        <f t="shared" si="210"/>
        <v>9.681199826518883</v>
      </c>
      <c r="Q454" s="1">
        <f t="shared" si="212"/>
        <v>34.69995448119704</v>
      </c>
      <c r="R454">
        <f t="shared" si="224"/>
        <v>30.806578101824442</v>
      </c>
      <c r="S454" s="1">
        <f t="shared" si="225"/>
        <v>2.8021529562710952</v>
      </c>
      <c r="T454" s="1">
        <f t="shared" si="226"/>
        <v>8.949836753552427</v>
      </c>
      <c r="U454" s="2">
        <f t="shared" si="213"/>
        <v>1.6204206043341177E-3</v>
      </c>
      <c r="V454" s="16">
        <f t="shared" si="214"/>
        <v>2.4146809042015448E-14</v>
      </c>
      <c r="W454" s="1">
        <f t="shared" si="215"/>
        <v>8.9123133238376473E-18</v>
      </c>
      <c r="X454">
        <f t="shared" si="216"/>
        <v>2.2593103251974629E-17</v>
      </c>
      <c r="Y454">
        <f t="shared" si="217"/>
        <v>2.085249006780271E-17</v>
      </c>
      <c r="Z454">
        <f t="shared" si="218"/>
        <v>2.9519408446065321E-16</v>
      </c>
      <c r="AA454">
        <f t="shared" si="227"/>
        <v>2.4148634561048064E-14</v>
      </c>
      <c r="AB454" s="1">
        <f t="shared" si="239"/>
        <v>5.5738107462606308E-11</v>
      </c>
      <c r="AC454" s="1">
        <f>SUM($AB$3:AB454)</f>
        <v>1.2170446872073363E-8</v>
      </c>
      <c r="AD454" s="1">
        <f t="shared" si="228"/>
        <v>2.0284078120122272E-8</v>
      </c>
      <c r="AE454" s="2">
        <f t="shared" si="229"/>
        <v>-13.071552744785125</v>
      </c>
      <c r="AF454" s="1">
        <f t="shared" si="219"/>
        <v>6.0730529891646077E-3</v>
      </c>
      <c r="AG454" s="19">
        <f t="shared" si="220"/>
        <v>3.7101578065199897E-4</v>
      </c>
      <c r="AH454" s="19">
        <f t="shared" si="230"/>
        <v>185.95473451084763</v>
      </c>
      <c r="AI454" s="19">
        <f t="shared" si="231"/>
        <v>0.99999814045611291</v>
      </c>
      <c r="AJ454" s="19">
        <f t="shared" si="221"/>
        <v>4.1677439359909169E-2</v>
      </c>
      <c r="AK454" s="19">
        <f t="shared" si="222"/>
        <v>1.2367208925090039E-3</v>
      </c>
      <c r="AL454" s="19">
        <f t="shared" si="232"/>
        <v>65.296698061930243</v>
      </c>
      <c r="AM454" s="19">
        <f t="shared" si="233"/>
        <v>6.5296698061930247E-5</v>
      </c>
      <c r="AO454" t="str">
        <f t="shared" si="234"/>
        <v>9.29223068025463E-06-3.04831604007332i</v>
      </c>
      <c r="AP454">
        <f t="shared" si="235"/>
        <v>-89.999825344356282</v>
      </c>
      <c r="AQ454" t="str">
        <f t="shared" si="236"/>
        <v>34.699911524893+0.0546000159751639i</v>
      </c>
      <c r="AR454">
        <f t="shared" si="237"/>
        <v>9.0154347877263979E-2</v>
      </c>
      <c r="AS454">
        <f t="shared" si="238"/>
        <v>89.910020307766459</v>
      </c>
    </row>
    <row r="455" spans="13:45" x14ac:dyDescent="0.25">
      <c r="M455">
        <v>452</v>
      </c>
      <c r="N455" s="1">
        <f t="shared" si="223"/>
        <v>136772882.55958506</v>
      </c>
      <c r="O455" s="2">
        <f t="shared" si="211"/>
        <v>2.9245563339211569</v>
      </c>
      <c r="P455" s="2">
        <f t="shared" si="210"/>
        <v>9.3211998265220846</v>
      </c>
      <c r="Q455" s="1">
        <f t="shared" si="212"/>
        <v>34.699958102230596</v>
      </c>
      <c r="R455">
        <f t="shared" si="224"/>
        <v>30.806579008220332</v>
      </c>
      <c r="S455" s="1">
        <f t="shared" si="225"/>
        <v>2.6972303503581605</v>
      </c>
      <c r="T455" s="1">
        <f t="shared" si="226"/>
        <v>8.6183607578861583</v>
      </c>
      <c r="U455" s="2">
        <f t="shared" si="213"/>
        <v>1.5546327134858652E-3</v>
      </c>
      <c r="V455" s="16">
        <f t="shared" si="214"/>
        <v>2.3242666345771723E-14</v>
      </c>
      <c r="W455" s="1">
        <f t="shared" si="215"/>
        <v>8.5504799241722599E-18</v>
      </c>
      <c r="X455">
        <f t="shared" si="216"/>
        <v>2.1675839791680011E-17</v>
      </c>
      <c r="Y455">
        <f t="shared" si="217"/>
        <v>2.0005894229150925E-17</v>
      </c>
      <c r="Z455">
        <f t="shared" si="218"/>
        <v>2.8320942062979083E-16</v>
      </c>
      <c r="AA455">
        <f t="shared" si="227"/>
        <v>2.3244412008595625E-14</v>
      </c>
      <c r="AB455" s="1">
        <f t="shared" si="239"/>
        <v>5.4774472504417108E-11</v>
      </c>
      <c r="AC455" s="1">
        <f>SUM($AB$3:AB455)</f>
        <v>1.222522134457778E-8</v>
      </c>
      <c r="AD455" s="1">
        <f t="shared" si="228"/>
        <v>2.0375368907629635E-8</v>
      </c>
      <c r="AE455" s="2">
        <f t="shared" si="229"/>
        <v>-13.091054806315228</v>
      </c>
      <c r="AF455" s="1">
        <f t="shared" si="219"/>
        <v>6.1003854509443121E-3</v>
      </c>
      <c r="AG455" s="19">
        <f t="shared" si="220"/>
        <v>3.8671621475354302E-4</v>
      </c>
      <c r="AH455" s="19">
        <f t="shared" si="230"/>
        <v>183.63154122786352</v>
      </c>
      <c r="AI455" s="19">
        <f t="shared" si="231"/>
        <v>0.9999981636879598</v>
      </c>
      <c r="AJ455" s="19">
        <f t="shared" si="221"/>
        <v>4.3441121457315809E-2</v>
      </c>
      <c r="AK455" s="19">
        <f t="shared" si="222"/>
        <v>1.2890556069276281E-3</v>
      </c>
      <c r="AL455" s="19">
        <f t="shared" si="232"/>
        <v>60.300015212842354</v>
      </c>
      <c r="AM455" s="19">
        <f t="shared" si="233"/>
        <v>6.0300015212842354E-5</v>
      </c>
      <c r="AO455" t="str">
        <f t="shared" si="234"/>
        <v>8.55302975027836E-06-2.92455633390865i</v>
      </c>
      <c r="AP455">
        <f t="shared" si="235"/>
        <v>-89.99983243526512</v>
      </c>
      <c r="AQ455" t="str">
        <f t="shared" si="236"/>
        <v>34.6999185631085+0.0523833007492055i</v>
      </c>
      <c r="AR455">
        <f t="shared" si="237"/>
        <v>8.6494144489143471E-2</v>
      </c>
      <c r="AS455">
        <f t="shared" si="238"/>
        <v>89.913673420245743</v>
      </c>
    </row>
    <row r="456" spans="13:45" x14ac:dyDescent="0.25">
      <c r="M456">
        <v>453</v>
      </c>
      <c r="N456" s="1">
        <f t="shared" si="223"/>
        <v>142560759.36021876</v>
      </c>
      <c r="O456" s="2">
        <f t="shared" si="211"/>
        <v>2.8058211936688449</v>
      </c>
      <c r="P456" s="2">
        <f t="shared" si="210"/>
        <v>8.9611998265250712</v>
      </c>
      <c r="Q456" s="1">
        <f t="shared" si="212"/>
        <v>34.699961435210653</v>
      </c>
      <c r="R456">
        <f t="shared" si="224"/>
        <v>30.806579842512278</v>
      </c>
      <c r="S456" s="1">
        <f t="shared" si="225"/>
        <v>2.5959166931084616</v>
      </c>
      <c r="T456" s="1">
        <f t="shared" si="226"/>
        <v>8.2858150237082011</v>
      </c>
      <c r="U456" s="2">
        <f t="shared" si="213"/>
        <v>1.4915157504761156E-3</v>
      </c>
      <c r="V456" s="16">
        <f t="shared" si="214"/>
        <v>2.236962280634546E-14</v>
      </c>
      <c r="W456" s="1">
        <f t="shared" si="215"/>
        <v>8.2033366276186355E-18</v>
      </c>
      <c r="X456">
        <f t="shared" si="216"/>
        <v>2.0795816383920194E-17</v>
      </c>
      <c r="Y456">
        <f t="shared" si="217"/>
        <v>1.9193669402614904E-17</v>
      </c>
      <c r="Z456">
        <f t="shared" si="218"/>
        <v>2.7171132312364591E-16</v>
      </c>
      <c r="AA456">
        <f t="shared" si="227"/>
        <v>2.2371292311776284E-14</v>
      </c>
      <c r="AB456" s="1">
        <f t="shared" si="239"/>
        <v>5.3820869738876864E-11</v>
      </c>
      <c r="AC456" s="1">
        <f>SUM($AB$3:AB456)</f>
        <v>1.2279042214316657E-8</v>
      </c>
      <c r="AD456" s="1">
        <f t="shared" si="228"/>
        <v>2.046507035719443E-8</v>
      </c>
      <c r="AE456" s="2">
        <f t="shared" si="229"/>
        <v>-13.11013242051837</v>
      </c>
      <c r="AF456" s="1">
        <f t="shared" si="219"/>
        <v>6.1272420649440117E-3</v>
      </c>
      <c r="AG456" s="19">
        <f t="shared" si="220"/>
        <v>4.0308105086662104E-4</v>
      </c>
      <c r="AH456" s="19">
        <f t="shared" si="230"/>
        <v>181.27102590929266</v>
      </c>
      <c r="AI456" s="19">
        <f t="shared" si="231"/>
        <v>0.99999818729302681</v>
      </c>
      <c r="AJ456" s="19">
        <f t="shared" si="221"/>
        <v>4.5279438047351531E-2</v>
      </c>
      <c r="AK456" s="19">
        <f t="shared" si="222"/>
        <v>1.3436049973943283E-3</v>
      </c>
      <c r="AL456" s="19">
        <f t="shared" si="232"/>
        <v>55.678834533838106</v>
      </c>
      <c r="AM456" s="19">
        <f t="shared" si="233"/>
        <v>5.567883453383811E-5</v>
      </c>
      <c r="AO456" t="str">
        <f t="shared" si="234"/>
        <v>7.87263257084124E-06-2.8058211936578i</v>
      </c>
      <c r="AP456">
        <f t="shared" si="235"/>
        <v>-89.999839238287535</v>
      </c>
      <c r="AQ456" t="str">
        <f t="shared" si="236"/>
        <v>34.6999250414338+0.0502565814822117i</v>
      </c>
      <c r="AR456">
        <f t="shared" si="237"/>
        <v>8.2982542321991398E-2</v>
      </c>
      <c r="AS456">
        <f t="shared" si="238"/>
        <v>89.917178219390479</v>
      </c>
    </row>
    <row r="457" spans="13:45" x14ac:dyDescent="0.25">
      <c r="M457">
        <v>454</v>
      </c>
      <c r="N457" s="1">
        <f t="shared" si="223"/>
        <v>148593564.22870091</v>
      </c>
      <c r="O457" s="2">
        <f t="shared" si="211"/>
        <v>2.6919066251275137</v>
      </c>
      <c r="P457" s="2">
        <f t="shared" si="210"/>
        <v>8.6011998265277647</v>
      </c>
      <c r="Q457" s="1">
        <f t="shared" si="212"/>
        <v>34.699964503051419</v>
      </c>
      <c r="R457">
        <f t="shared" si="224"/>
        <v>30.806580610436043</v>
      </c>
      <c r="S457" s="1">
        <f t="shared" si="225"/>
        <v>2.4981115284990261</v>
      </c>
      <c r="T457" s="1">
        <f t="shared" si="226"/>
        <v>7.9522364720390808</v>
      </c>
      <c r="U457" s="2">
        <f t="shared" si="213"/>
        <v>1.4309612795409433E-3</v>
      </c>
      <c r="V457" s="16">
        <f t="shared" si="214"/>
        <v>2.1526812770632889E-14</v>
      </c>
      <c r="W457" s="1">
        <f t="shared" si="215"/>
        <v>7.8702870374751876E-18</v>
      </c>
      <c r="X457">
        <f t="shared" si="216"/>
        <v>1.9951521137027026E-17</v>
      </c>
      <c r="Y457">
        <f t="shared" si="217"/>
        <v>1.8414420175371451E-17</v>
      </c>
      <c r="Z457">
        <f t="shared" si="218"/>
        <v>2.6068003806105377E-16</v>
      </c>
      <c r="AA457">
        <f t="shared" si="227"/>
        <v>2.1528409630987864E-14</v>
      </c>
      <c r="AB457" s="1">
        <f t="shared" si="239"/>
        <v>5.2877582010352284E-11</v>
      </c>
      <c r="AC457" s="1">
        <f>SUM($AB$3:AB457)</f>
        <v>1.2331919796327009E-8</v>
      </c>
      <c r="AD457" s="1">
        <f t="shared" si="228"/>
        <v>2.0553199660545015E-8</v>
      </c>
      <c r="AE457" s="2">
        <f t="shared" si="229"/>
        <v>-13.128794411390496</v>
      </c>
      <c r="AF457" s="1">
        <f t="shared" si="219"/>
        <v>6.1536279783671773E-3</v>
      </c>
      <c r="AG457" s="19">
        <f t="shared" si="220"/>
        <v>4.2013840477644903E-4</v>
      </c>
      <c r="AH457" s="19">
        <f t="shared" si="230"/>
        <v>178.87435766585975</v>
      </c>
      <c r="AI457" s="19">
        <f t="shared" si="231"/>
        <v>0.99999821125962285</v>
      </c>
      <c r="AJ457" s="19">
        <f t="shared" si="221"/>
        <v>4.7195547469888868E-2</v>
      </c>
      <c r="AK457" s="19">
        <f t="shared" si="222"/>
        <v>1.4004627830845012E-3</v>
      </c>
      <c r="AL457" s="19">
        <f t="shared" si="232"/>
        <v>51.405691962089207</v>
      </c>
      <c r="AM457" s="19">
        <f t="shared" si="233"/>
        <v>5.140569196208921E-5</v>
      </c>
      <c r="AO457" t="str">
        <f t="shared" si="234"/>
        <v>7.24636127840541E-06-2.69190662511776i</v>
      </c>
      <c r="AP457">
        <f t="shared" si="235"/>
        <v>-89.99984576511153</v>
      </c>
      <c r="AQ457" t="str">
        <f t="shared" si="236"/>
        <v>34.6999310044076+0.0482162045446591i</v>
      </c>
      <c r="AR457">
        <f t="shared" si="237"/>
        <v>7.9613508344860362E-2</v>
      </c>
      <c r="AS457">
        <f t="shared" si="238"/>
        <v>89.920540726543607</v>
      </c>
    </row>
    <row r="458" spans="13:45" x14ac:dyDescent="0.25">
      <c r="M458">
        <v>455</v>
      </c>
      <c r="N458" s="1">
        <f t="shared" si="223"/>
        <v>154881661.89124814</v>
      </c>
      <c r="O458" s="2">
        <f t="shared" si="211"/>
        <v>2.582616916130013</v>
      </c>
      <c r="P458" s="2">
        <f t="shared" si="210"/>
        <v>8.241199826530293</v>
      </c>
      <c r="Q458" s="1">
        <f t="shared" si="212"/>
        <v>34.699967326844913</v>
      </c>
      <c r="R458">
        <f t="shared" si="224"/>
        <v>30.806581317271284</v>
      </c>
      <c r="S458" s="1">
        <f t="shared" si="225"/>
        <v>2.4037154190660668</v>
      </c>
      <c r="T458" s="1">
        <f t="shared" si="226"/>
        <v>7.6176609867044887</v>
      </c>
      <c r="U458" s="2">
        <f t="shared" si="213"/>
        <v>1.372865267080442E-3</v>
      </c>
      <c r="V458" s="16">
        <f t="shared" si="214"/>
        <v>2.0713379362693561E-14</v>
      </c>
      <c r="W458" s="1">
        <f t="shared" si="215"/>
        <v>7.5507589689424305E-18</v>
      </c>
      <c r="X458">
        <f t="shared" si="216"/>
        <v>1.914150353756094E-17</v>
      </c>
      <c r="Y458">
        <f t="shared" si="217"/>
        <v>1.766680778413716E-17</v>
      </c>
      <c r="Z458">
        <f t="shared" si="218"/>
        <v>2.5009661350867367E-16</v>
      </c>
      <c r="AA458">
        <f t="shared" si="227"/>
        <v>2.0714906914252932E-14</v>
      </c>
      <c r="AB458" s="1">
        <f t="shared" si="239"/>
        <v>5.1944865392393487E-11</v>
      </c>
      <c r="AC458" s="1">
        <f>SUM($AB$3:AB458)</f>
        <v>1.2383864661719402E-8</v>
      </c>
      <c r="AD458" s="1">
        <f t="shared" si="228"/>
        <v>2.0639774436199004E-8</v>
      </c>
      <c r="AE458" s="2">
        <f t="shared" si="229"/>
        <v>-13.147049467512311</v>
      </c>
      <c r="AF458" s="1">
        <f t="shared" si="219"/>
        <v>6.1795484661979812E-3</v>
      </c>
      <c r="AG458" s="19">
        <f t="shared" si="220"/>
        <v>4.3791758205599099E-4</v>
      </c>
      <c r="AH458" s="19">
        <f t="shared" si="230"/>
        <v>176.4428046738177</v>
      </c>
      <c r="AI458" s="19">
        <f t="shared" si="231"/>
        <v>0.9999982355750664</v>
      </c>
      <c r="AJ458" s="19">
        <f t="shared" si="221"/>
        <v>4.9192741717624049E-2</v>
      </c>
      <c r="AK458" s="19">
        <f t="shared" si="222"/>
        <v>1.4597266491371181E-3</v>
      </c>
      <c r="AL458" s="19">
        <f t="shared" si="232"/>
        <v>47.455050088611969</v>
      </c>
      <c r="AM458" s="19">
        <f t="shared" si="233"/>
        <v>4.7455050088611968E-5</v>
      </c>
      <c r="AO458" t="str">
        <f t="shared" si="234"/>
        <v>6.66991013548089E-06-2.5826169161214i</v>
      </c>
      <c r="AP458">
        <f t="shared" si="235"/>
        <v>-89.999852026950606</v>
      </c>
      <c r="AQ458" t="str">
        <f t="shared" si="236"/>
        <v>34.6999364930262+0.0462586646245885i</v>
      </c>
      <c r="AR458">
        <f t="shared" si="237"/>
        <v>7.6381254454137765E-2</v>
      </c>
      <c r="AS458">
        <f t="shared" si="238"/>
        <v>89.92376671859526</v>
      </c>
    </row>
    <row r="459" spans="13:45" x14ac:dyDescent="0.25">
      <c r="M459">
        <v>456</v>
      </c>
      <c r="N459" s="1">
        <f t="shared" si="223"/>
        <v>161435855.68264836</v>
      </c>
      <c r="O459" s="2">
        <f t="shared" si="211"/>
        <v>2.4777643002995253</v>
      </c>
      <c r="P459" s="2">
        <f t="shared" si="210"/>
        <v>7.8811998265326046</v>
      </c>
      <c r="Q459" s="1">
        <f t="shared" si="212"/>
        <v>34.69996992600511</v>
      </c>
      <c r="R459">
        <f t="shared" si="224"/>
        <v>30.806581967877595</v>
      </c>
      <c r="S459" s="1">
        <f t="shared" si="225"/>
        <v>2.3126300860822693</v>
      </c>
      <c r="T459" s="1">
        <f t="shared" si="226"/>
        <v>7.282123425659015</v>
      </c>
      <c r="U459" s="2">
        <f t="shared" si="213"/>
        <v>1.3171279029639939E-3</v>
      </c>
      <c r="V459" s="16">
        <f t="shared" si="214"/>
        <v>1.9928475691690896E-14</v>
      </c>
      <c r="W459" s="1">
        <f t="shared" si="215"/>
        <v>7.2442034663019662E-18</v>
      </c>
      <c r="X459">
        <f t="shared" si="216"/>
        <v>1.836437195881673E-17</v>
      </c>
      <c r="Y459">
        <f t="shared" si="217"/>
        <v>1.69495478156234E-17</v>
      </c>
      <c r="Z459">
        <f t="shared" si="218"/>
        <v>2.3994286692794182E-16</v>
      </c>
      <c r="AA459">
        <f t="shared" si="227"/>
        <v>1.9929937104504798E-14</v>
      </c>
      <c r="AB459" s="1">
        <f t="shared" si="239"/>
        <v>5.10229503073E-11</v>
      </c>
      <c r="AC459" s="1">
        <f>SUM($AB$3:AB459)</f>
        <v>1.2434887612026702E-8</v>
      </c>
      <c r="AD459" s="1">
        <f t="shared" si="228"/>
        <v>2.0724812686711172E-8</v>
      </c>
      <c r="AE459" s="2">
        <f t="shared" si="229"/>
        <v>-13.164906140355635</v>
      </c>
      <c r="AF459" s="1">
        <f t="shared" si="219"/>
        <v>6.2050089184013243E-3</v>
      </c>
      <c r="AG459" s="19">
        <f t="shared" si="220"/>
        <v>4.5644912841473104E-4</v>
      </c>
      <c r="AH459" s="19">
        <f t="shared" si="230"/>
        <v>173.97773302058687</v>
      </c>
      <c r="AI459" s="19">
        <f t="shared" si="231"/>
        <v>0.99999826022569671</v>
      </c>
      <c r="AJ459" s="19">
        <f t="shared" si="221"/>
        <v>5.1274452091922412E-2</v>
      </c>
      <c r="AK459" s="19">
        <f t="shared" si="222"/>
        <v>1.5214984144837798E-3</v>
      </c>
      <c r="AL459" s="19">
        <f t="shared" si="232"/>
        <v>43.803171789517265</v>
      </c>
      <c r="AM459" s="19">
        <f t="shared" si="233"/>
        <v>4.3803171789517264E-5</v>
      </c>
      <c r="AO459" t="str">
        <f t="shared" si="234"/>
        <v>6.13931592783879E-06-2.47776430029192i</v>
      </c>
      <c r="AP459">
        <f t="shared" si="235"/>
        <v>-89.999858034562976</v>
      </c>
      <c r="AQ459" t="str">
        <f t="shared" si="236"/>
        <v>34.6999415450245+0.0443805987080477i</v>
      </c>
      <c r="AR459">
        <f t="shared" si="237"/>
        <v>7.3280227530807457E-2</v>
      </c>
      <c r="AS459">
        <f t="shared" si="238"/>
        <v>89.926861737906222</v>
      </c>
    </row>
    <row r="460" spans="13:45" x14ac:dyDescent="0.25">
      <c r="M460">
        <v>457</v>
      </c>
      <c r="N460" s="1">
        <f t="shared" si="223"/>
        <v>168267406.10704678</v>
      </c>
      <c r="O460" s="2">
        <f t="shared" si="211"/>
        <v>2.3771686344555767</v>
      </c>
      <c r="P460" s="2">
        <f t="shared" si="210"/>
        <v>7.5211998265347155</v>
      </c>
      <c r="Q460" s="1">
        <f t="shared" si="212"/>
        <v>34.699972318401308</v>
      </c>
      <c r="R460">
        <f t="shared" si="224"/>
        <v>30.806582566727929</v>
      </c>
      <c r="S460" s="1">
        <f t="shared" si="225"/>
        <v>2.2247585356341903</v>
      </c>
      <c r="T460" s="1">
        <f t="shared" si="226"/>
        <v>6.9456576336891507</v>
      </c>
      <c r="U460" s="2">
        <f t="shared" si="213"/>
        <v>1.26365342908688E-3</v>
      </c>
      <c r="V460" s="16">
        <f t="shared" si="214"/>
        <v>1.9171265938330699E-14</v>
      </c>
      <c r="W460" s="1">
        <f t="shared" si="215"/>
        <v>6.9500938599778406E-18</v>
      </c>
      <c r="X460">
        <f t="shared" si="216"/>
        <v>1.7618791270432973E-17</v>
      </c>
      <c r="Y460">
        <f t="shared" si="217"/>
        <v>1.6261408000305688E-17</v>
      </c>
      <c r="Z460">
        <f t="shared" si="218"/>
        <v>2.3020135394301131E-16</v>
      </c>
      <c r="AA460">
        <f t="shared" si="227"/>
        <v>1.9172664225416264E-14</v>
      </c>
      <c r="AB460" s="1">
        <f t="shared" si="239"/>
        <v>5.0112042639936272E-11</v>
      </c>
      <c r="AC460" s="1">
        <f>SUM($AB$3:AB460)</f>
        <v>1.2484999654666638E-8</v>
      </c>
      <c r="AD460" s="1">
        <f t="shared" si="228"/>
        <v>2.0808332757777731E-8</v>
      </c>
      <c r="AE460" s="2">
        <f t="shared" si="229"/>
        <v>-13.182372842911978</v>
      </c>
      <c r="AF460" s="1">
        <f t="shared" si="219"/>
        <v>6.2300148276786529E-3</v>
      </c>
      <c r="AG460" s="19">
        <f t="shared" si="220"/>
        <v>4.7576488217805803E-4</v>
      </c>
      <c r="AH460" s="19">
        <f t="shared" si="230"/>
        <v>171.48060501752792</v>
      </c>
      <c r="AI460" s="19">
        <f t="shared" si="231"/>
        <v>0.99999828519689038</v>
      </c>
      <c r="AJ460" s="19">
        <f t="shared" si="221"/>
        <v>5.3444255098002727E-2</v>
      </c>
      <c r="AK460" s="19">
        <f t="shared" si="222"/>
        <v>1.5858842067798314E-3</v>
      </c>
      <c r="AL460" s="19">
        <f t="shared" si="232"/>
        <v>40.428001217639633</v>
      </c>
      <c r="AM460" s="19">
        <f t="shared" si="233"/>
        <v>4.042800121763963E-5</v>
      </c>
      <c r="AO460" t="str">
        <f t="shared" si="234"/>
        <v>5.65093071663937E-06-2.37716863444886i</v>
      </c>
      <c r="AP460">
        <f t="shared" si="235"/>
        <v>-89.999863798270056</v>
      </c>
      <c r="AQ460" t="str">
        <f t="shared" si="236"/>
        <v>34.6999461951353+0.0425787803036893i</v>
      </c>
      <c r="AR460">
        <f t="shared" si="237"/>
        <v>7.0305099901249446E-2</v>
      </c>
      <c r="AS460">
        <f t="shared" si="238"/>
        <v>89.929831101828697</v>
      </c>
    </row>
    <row r="461" spans="13:45" x14ac:dyDescent="0.25">
      <c r="M461">
        <v>458</v>
      </c>
      <c r="N461" s="1">
        <f t="shared" si="223"/>
        <v>175388050.18417588</v>
      </c>
      <c r="O461" s="2">
        <f t="shared" si="211"/>
        <v>2.2806570891170614</v>
      </c>
      <c r="P461" s="2">
        <f t="shared" si="210"/>
        <v>7.1611998265366683</v>
      </c>
      <c r="Q461" s="1">
        <f t="shared" si="212"/>
        <v>34.699974520481973</v>
      </c>
      <c r="R461">
        <f t="shared" si="224"/>
        <v>30.806583117939581</v>
      </c>
      <c r="S461" s="1">
        <f t="shared" si="225"/>
        <v>2.1400051712955772</v>
      </c>
      <c r="T461" s="1">
        <f t="shared" si="226"/>
        <v>6.6082964563522273</v>
      </c>
      <c r="U461" s="2">
        <f t="shared" si="213"/>
        <v>1.2123499748842542E-3</v>
      </c>
      <c r="V461" s="16">
        <f t="shared" si="214"/>
        <v>1.8440926325793551E-14</v>
      </c>
      <c r="W461" s="1">
        <f t="shared" si="215"/>
        <v>6.6679248618633988E-18</v>
      </c>
      <c r="X461">
        <f t="shared" si="216"/>
        <v>1.6903480545006108E-17</v>
      </c>
      <c r="Y461">
        <f t="shared" si="217"/>
        <v>1.5601206095724351E-17</v>
      </c>
      <c r="Z461">
        <f t="shared" si="218"/>
        <v>2.2085533837612303E-16</v>
      </c>
      <c r="AA461">
        <f t="shared" si="227"/>
        <v>1.844226435176394E-14</v>
      </c>
      <c r="AB461" s="1">
        <f t="shared" si="239"/>
        <v>4.9212324841724905E-11</v>
      </c>
      <c r="AC461" s="1">
        <f>SUM($AB$3:AB461)</f>
        <v>1.2534211979508364E-8</v>
      </c>
      <c r="AD461" s="1">
        <f t="shared" si="228"/>
        <v>2.0890353299180607E-8</v>
      </c>
      <c r="AE461" s="2">
        <f t="shared" si="229"/>
        <v>-13.199457848624117</v>
      </c>
      <c r="AF461" s="1">
        <f t="shared" si="219"/>
        <v>6.2545717777746732E-3</v>
      </c>
      <c r="AG461" s="19">
        <f t="shared" si="220"/>
        <v>4.9589802898743999E-4</v>
      </c>
      <c r="AH461" s="19">
        <f t="shared" si="230"/>
        <v>168.95297697029812</v>
      </c>
      <c r="AI461" s="19">
        <f t="shared" si="231"/>
        <v>0.99999831047308474</v>
      </c>
      <c r="AJ461" s="19">
        <f t="shared" si="221"/>
        <v>5.5705878589590065E-2</v>
      </c>
      <c r="AK461" s="19">
        <f t="shared" si="222"/>
        <v>1.6529946447381145E-3</v>
      </c>
      <c r="AL461" s="19">
        <f t="shared" si="232"/>
        <v>37.309051823015444</v>
      </c>
      <c r="AM461" s="19">
        <f t="shared" si="233"/>
        <v>3.7309051823015448E-5</v>
      </c>
      <c r="AO461" t="str">
        <f t="shared" si="234"/>
        <v>0.0000052013967581399-2.28065708911113i</v>
      </c>
      <c r="AP461">
        <f t="shared" si="235"/>
        <v>-89.999869327974281</v>
      </c>
      <c r="AQ461" t="str">
        <f t="shared" si="236"/>
        <v>34.6999504753291+0.0408501139016343i</v>
      </c>
      <c r="AR461">
        <f t="shared" si="237"/>
        <v>6.7450760185201825E-2</v>
      </c>
      <c r="AS461">
        <f t="shared" si="238"/>
        <v>89.932679911840523</v>
      </c>
    </row>
    <row r="462" spans="13:45" x14ac:dyDescent="0.25">
      <c r="M462">
        <v>459</v>
      </c>
      <c r="N462" s="1">
        <f t="shared" si="223"/>
        <v>182810021.61427438</v>
      </c>
      <c r="O462" s="2">
        <f t="shared" si="211"/>
        <v>2.1880638515706479</v>
      </c>
      <c r="P462" s="2">
        <f t="shared" si="210"/>
        <v>6.8011998265384523</v>
      </c>
      <c r="Q462" s="1">
        <f t="shared" si="212"/>
        <v>34.699976547386534</v>
      </c>
      <c r="R462">
        <f t="shared" si="224"/>
        <v>30.806583625302167</v>
      </c>
      <c r="S462" s="1">
        <f t="shared" si="225"/>
        <v>2.0582758940979726</v>
      </c>
      <c r="T462" s="1">
        <f t="shared" si="226"/>
        <v>6.2700717550162368</v>
      </c>
      <c r="U462" s="2">
        <f t="shared" si="213"/>
        <v>1.1631293995203514E-3</v>
      </c>
      <c r="V462" s="16">
        <f t="shared" si="214"/>
        <v>1.7736645981204975E-14</v>
      </c>
      <c r="W462" s="1">
        <f t="shared" si="215"/>
        <v>6.3972116973619328E-18</v>
      </c>
      <c r="X462">
        <f t="shared" si="216"/>
        <v>1.6217210857775595E-17</v>
      </c>
      <c r="Y462">
        <f t="shared" si="217"/>
        <v>1.4967807855685873E-17</v>
      </c>
      <c r="Z462">
        <f t="shared" si="218"/>
        <v>2.1188876349901294E-16</v>
      </c>
      <c r="AA462">
        <f t="shared" si="227"/>
        <v>1.7737926470368772E-14</v>
      </c>
      <c r="AB462" s="1">
        <f t="shared" si="239"/>
        <v>4.832395702114685E-11</v>
      </c>
      <c r="AC462" s="1">
        <f>SUM($AB$3:AB462)</f>
        <v>1.258253593652951E-8</v>
      </c>
      <c r="AD462" s="1">
        <f t="shared" si="228"/>
        <v>2.0970893227549186E-8</v>
      </c>
      <c r="AE462" s="2">
        <f t="shared" si="229"/>
        <v>-13.216169290601949</v>
      </c>
      <c r="AF462" s="1">
        <f t="shared" si="219"/>
        <v>6.2786854323282253E-3</v>
      </c>
      <c r="AG462" s="19">
        <f t="shared" si="220"/>
        <v>5.1688315881539605E-4</v>
      </c>
      <c r="AH462" s="19">
        <f t="shared" si="230"/>
        <v>166.39649640193352</v>
      </c>
      <c r="AI462" s="19">
        <f t="shared" si="231"/>
        <v>0.99999833603780475</v>
      </c>
      <c r="AJ462" s="19">
        <f t="shared" si="221"/>
        <v>5.8063208173596996E-2</v>
      </c>
      <c r="AK462" s="19">
        <f t="shared" si="222"/>
        <v>1.7229450281787022E-3</v>
      </c>
      <c r="AL462" s="19">
        <f t="shared" si="232"/>
        <v>34.427301075252267</v>
      </c>
      <c r="AM462" s="19">
        <f t="shared" si="233"/>
        <v>3.4427301075252268E-5</v>
      </c>
      <c r="AO462" t="str">
        <f t="shared" si="234"/>
        <v>4.78762341855017E-06-2.18806385156541i</v>
      </c>
      <c r="AP462">
        <f t="shared" si="235"/>
        <v>-89.999874633176006</v>
      </c>
      <c r="AQ462" t="str">
        <f t="shared" si="236"/>
        <v>34.6999544150326+0.0391916296571138i</v>
      </c>
      <c r="AR462">
        <f t="shared" si="237"/>
        <v>6.4712304515185323E-2</v>
      </c>
      <c r="AS462">
        <f t="shared" si="238"/>
        <v>89.935413062308811</v>
      </c>
    </row>
    <row r="463" spans="13:45" x14ac:dyDescent="0.25">
      <c r="M463">
        <v>460</v>
      </c>
      <c r="N463" s="1">
        <f t="shared" si="223"/>
        <v>190546071.79632455</v>
      </c>
      <c r="O463" s="2">
        <f t="shared" si="211"/>
        <v>2.099229840994465</v>
      </c>
      <c r="P463" s="2">
        <f t="shared" si="210"/>
        <v>6.4411998265401094</v>
      </c>
      <c r="Q463" s="1">
        <f t="shared" si="212"/>
        <v>34.699978413050175</v>
      </c>
      <c r="R463">
        <f t="shared" si="224"/>
        <v>30.806584092303872</v>
      </c>
      <c r="S463" s="1">
        <f t="shared" si="225"/>
        <v>1.979478190499721</v>
      </c>
      <c r="T463" s="1">
        <f t="shared" si="226"/>
        <v>5.9310144228727992</v>
      </c>
      <c r="U463" s="2">
        <f t="shared" si="213"/>
        <v>1.1159071404823102E-3</v>
      </c>
      <c r="V463" s="16">
        <f t="shared" si="214"/>
        <v>1.705762769368497E-14</v>
      </c>
      <c r="W463" s="1">
        <f t="shared" si="215"/>
        <v>6.1374892726527065E-18</v>
      </c>
      <c r="X463">
        <f t="shared" si="216"/>
        <v>1.555880317560694E-17</v>
      </c>
      <c r="Y463">
        <f t="shared" si="217"/>
        <v>1.4360125081882461E-17</v>
      </c>
      <c r="Z463">
        <f t="shared" si="218"/>
        <v>2.0328622445105589E-16</v>
      </c>
      <c r="AA463">
        <f t="shared" si="227"/>
        <v>1.7058853237651798E-14</v>
      </c>
      <c r="AB463" s="1">
        <f t="shared" si="239"/>
        <v>4.7447078017430532E-11</v>
      </c>
      <c r="AC463" s="1">
        <f>SUM($AB$3:AB463)</f>
        <v>1.2629983014546941E-8</v>
      </c>
      <c r="AD463" s="1">
        <f t="shared" si="228"/>
        <v>2.1049971690911571E-8</v>
      </c>
      <c r="AE463" s="2">
        <f t="shared" si="229"/>
        <v>-13.232515161104443</v>
      </c>
      <c r="AF463" s="1">
        <f t="shared" si="219"/>
        <v>6.3023615242589238E-3</v>
      </c>
      <c r="AG463" s="19">
        <f t="shared" si="220"/>
        <v>5.3875632539315398E-4</v>
      </c>
      <c r="AH463" s="19">
        <f t="shared" si="230"/>
        <v>163.81289872883315</v>
      </c>
      <c r="AI463" s="19">
        <f t="shared" si="231"/>
        <v>0.99999836187369617</v>
      </c>
      <c r="AJ463" s="19">
        <f t="shared" si="221"/>
        <v>6.0520293885831786E-2</v>
      </c>
      <c r="AK463" s="19">
        <f t="shared" si="222"/>
        <v>1.7958555361209561E-3</v>
      </c>
      <c r="AL463" s="19">
        <f t="shared" si="232"/>
        <v>31.765091566610121</v>
      </c>
      <c r="AM463" s="19">
        <f t="shared" si="233"/>
        <v>3.1765091566610121E-5</v>
      </c>
      <c r="AO463" t="str">
        <f t="shared" si="234"/>
        <v>4.40676592532166E-06-2.09922984098984i</v>
      </c>
      <c r="AP463">
        <f t="shared" si="235"/>
        <v>-89.999879722989888</v>
      </c>
      <c r="AQ463" t="str">
        <f t="shared" si="236"/>
        <v>34.6999580413317+0.0376004782897892i</v>
      </c>
      <c r="AR463">
        <f t="shared" si="237"/>
        <v>6.2085028112320133E-2</v>
      </c>
      <c r="AS463">
        <f t="shared" si="238"/>
        <v>89.938035248897791</v>
      </c>
    </row>
    <row r="464" spans="13:45" x14ac:dyDescent="0.25">
      <c r="M464">
        <v>461</v>
      </c>
      <c r="N464" s="1">
        <f t="shared" si="223"/>
        <v>198609491.73573735</v>
      </c>
      <c r="O464" s="2">
        <f t="shared" si="211"/>
        <v>2.0140024351475345</v>
      </c>
      <c r="P464" s="2">
        <f t="shared" si="210"/>
        <v>6.0811998265416314</v>
      </c>
      <c r="Q464" s="1">
        <f t="shared" si="212"/>
        <v>34.699980130299792</v>
      </c>
      <c r="R464">
        <f t="shared" si="224"/>
        <v>30.806584522155443</v>
      </c>
      <c r="S464" s="1">
        <f t="shared" si="225"/>
        <v>1.9035212090492899</v>
      </c>
      <c r="T464" s="1">
        <f t="shared" si="226"/>
        <v>5.5911544018021351</v>
      </c>
      <c r="U464" s="2">
        <f t="shared" si="213"/>
        <v>1.0706020683188295E-3</v>
      </c>
      <c r="V464" s="16">
        <f t="shared" si="214"/>
        <v>1.640308857497384E-14</v>
      </c>
      <c r="W464" s="1">
        <f t="shared" si="215"/>
        <v>5.8883113757535626E-18</v>
      </c>
      <c r="X464">
        <f t="shared" si="216"/>
        <v>1.4927126331650551E-17</v>
      </c>
      <c r="Y464">
        <f t="shared" si="217"/>
        <v>1.3777113754586802E-17</v>
      </c>
      <c r="Z464">
        <f t="shared" si="218"/>
        <v>1.9503294177682192E-16</v>
      </c>
      <c r="AA464">
        <f t="shared" si="227"/>
        <v>1.640426163979928E-14</v>
      </c>
      <c r="AB464" s="1">
        <f t="shared" si="239"/>
        <v>4.6581806454715307E-11</v>
      </c>
      <c r="AC464" s="1">
        <f>SUM($AB$3:AB464)</f>
        <v>1.2676564821001656E-8</v>
      </c>
      <c r="AD464" s="1">
        <f t="shared" si="228"/>
        <v>2.112760803500276E-8</v>
      </c>
      <c r="AE464" s="2">
        <f t="shared" si="229"/>
        <v>-13.248503311269985</v>
      </c>
      <c r="AF464" s="1">
        <f t="shared" si="219"/>
        <v>6.3256058456798263E-3</v>
      </c>
      <c r="AG464" s="19">
        <f t="shared" si="220"/>
        <v>5.6155510815317591E-4</v>
      </c>
      <c r="AH464" s="19">
        <f t="shared" si="230"/>
        <v>161.20400339502248</v>
      </c>
      <c r="AI464" s="19">
        <f t="shared" si="231"/>
        <v>0.99999838796256468</v>
      </c>
      <c r="AJ464" s="19">
        <f t="shared" si="221"/>
        <v>6.3081357149207512E-2</v>
      </c>
      <c r="AK464" s="19">
        <f t="shared" si="222"/>
        <v>1.8718514332584559E-3</v>
      </c>
      <c r="AL464" s="19">
        <f t="shared" si="232"/>
        <v>29.306038181422906</v>
      </c>
      <c r="AM464" s="19">
        <f t="shared" si="233"/>
        <v>2.9306038181422905E-5</v>
      </c>
      <c r="AO464" t="str">
        <f t="shared" si="234"/>
        <v>0.0000040562058087802-2.01400243514345i</v>
      </c>
      <c r="AP464">
        <f t="shared" si="235"/>
        <v>-89.999884606160549</v>
      </c>
      <c r="AQ464" t="str">
        <f t="shared" si="236"/>
        <v>34.6999613791579+0.0360739261900105i</v>
      </c>
      <c r="AR464">
        <f t="shared" si="237"/>
        <v>5.9564417204076466E-2</v>
      </c>
      <c r="AS464">
        <f t="shared" si="238"/>
        <v>89.940550976635379</v>
      </c>
    </row>
    <row r="465" spans="13:45" x14ac:dyDescent="0.25">
      <c r="M465">
        <v>462</v>
      </c>
      <c r="N465" s="1">
        <f t="shared" si="223"/>
        <v>207014134.87910411</v>
      </c>
      <c r="O465" s="2">
        <f t="shared" si="211"/>
        <v>1.932235208155487</v>
      </c>
      <c r="P465" s="2">
        <f t="shared" si="210"/>
        <v>5.7211998265430486</v>
      </c>
      <c r="Q465" s="1">
        <f t="shared" si="212"/>
        <v>34.699981710941721</v>
      </c>
      <c r="R465">
        <f t="shared" si="224"/>
        <v>30.806584917812181</v>
      </c>
      <c r="S465" s="1">
        <f t="shared" si="225"/>
        <v>1.830315826429799</v>
      </c>
      <c r="T465" s="1">
        <f t="shared" si="226"/>
        <v>5.2505206999768195</v>
      </c>
      <c r="U465" s="2">
        <f t="shared" si="213"/>
        <v>1.0271363472743971E-3</v>
      </c>
      <c r="V465" s="16">
        <f t="shared" si="214"/>
        <v>1.5772260628553378E-14</v>
      </c>
      <c r="W465" s="1">
        <f t="shared" si="215"/>
        <v>5.649249910009184E-18</v>
      </c>
      <c r="X465">
        <f t="shared" si="216"/>
        <v>1.4321095082201008E-17</v>
      </c>
      <c r="Y465">
        <f t="shared" si="217"/>
        <v>1.3217772239214399E-17</v>
      </c>
      <c r="Z465">
        <f t="shared" si="218"/>
        <v>1.8711473603763609E-16</v>
      </c>
      <c r="AA465">
        <f t="shared" si="227"/>
        <v>1.5773383561454065E-14</v>
      </c>
      <c r="AB465" s="1">
        <f t="shared" si="239"/>
        <v>4.5728241774111857E-11</v>
      </c>
      <c r="AC465" s="1">
        <f>SUM($AB$3:AB465)</f>
        <v>1.2722293062775768E-8</v>
      </c>
      <c r="AD465" s="1">
        <f t="shared" si="228"/>
        <v>2.1203821771292947E-8</v>
      </c>
      <c r="AE465" s="2">
        <f t="shared" si="229"/>
        <v>-13.264141451078082</v>
      </c>
      <c r="AF465" s="1">
        <f t="shared" si="219"/>
        <v>6.348424238325108E-3</v>
      </c>
      <c r="AG465" s="19">
        <f t="shared" si="220"/>
        <v>5.8531867679289607E-4</v>
      </c>
      <c r="AH465" s="19">
        <f t="shared" si="230"/>
        <v>158.57170947550176</v>
      </c>
      <c r="AI465" s="19">
        <f t="shared" si="231"/>
        <v>0.9999984142854198</v>
      </c>
      <c r="AJ465" s="19">
        <f t="shared" si="221"/>
        <v>6.5750798026402768E-2</v>
      </c>
      <c r="AK465" s="19">
        <f t="shared" si="222"/>
        <v>1.9510632851713287E-3</v>
      </c>
      <c r="AL465" s="19">
        <f t="shared" si="232"/>
        <v>27.034941025200702</v>
      </c>
      <c r="AM465" s="19">
        <f t="shared" si="233"/>
        <v>2.70349410252007E-5</v>
      </c>
      <c r="AO465" t="str">
        <f t="shared" si="234"/>
        <v>3.73353289963567E-06-1.93223520815188i</v>
      </c>
      <c r="AP465">
        <f t="shared" si="235"/>
        <v>-89.999889291077551</v>
      </c>
      <c r="AQ465" t="str">
        <f t="shared" si="236"/>
        <v>34.6999644514592+0.0346093507236292i</v>
      </c>
      <c r="AR465">
        <f t="shared" si="237"/>
        <v>5.7146141270088061E-2</v>
      </c>
      <c r="AS465">
        <f t="shared" si="238"/>
        <v>89.942964567652368</v>
      </c>
    </row>
    <row r="466" spans="13:45" x14ac:dyDescent="0.25">
      <c r="M466">
        <v>463</v>
      </c>
      <c r="N466" s="1">
        <f t="shared" si="223"/>
        <v>215774440.91526693</v>
      </c>
      <c r="O466" s="2">
        <f t="shared" si="211"/>
        <v>1.8537876789419652</v>
      </c>
      <c r="P466" s="2">
        <f t="shared" si="210"/>
        <v>5.3611998265443166</v>
      </c>
      <c r="Q466" s="1">
        <f t="shared" si="212"/>
        <v>34.699983165843179</v>
      </c>
      <c r="R466">
        <f t="shared" si="224"/>
        <v>30.806585281994309</v>
      </c>
      <c r="S466" s="1">
        <f t="shared" si="225"/>
        <v>1.7597747035586797</v>
      </c>
      <c r="T466" s="1">
        <f t="shared" si="226"/>
        <v>4.9091414100974342</v>
      </c>
      <c r="U466" s="2">
        <f t="shared" si="213"/>
        <v>9.854353015800513E-4</v>
      </c>
      <c r="V466" s="16">
        <f t="shared" si="214"/>
        <v>1.5164391233070788E-14</v>
      </c>
      <c r="W466" s="1">
        <f t="shared" si="215"/>
        <v>5.4198941586902824E-18</v>
      </c>
      <c r="X466">
        <f t="shared" si="216"/>
        <v>1.3739668242423921E-17</v>
      </c>
      <c r="Y466">
        <f t="shared" si="217"/>
        <v>1.2681139565677354E-17</v>
      </c>
      <c r="Z466">
        <f t="shared" si="218"/>
        <v>1.7951800345359641E-16</v>
      </c>
      <c r="AA466">
        <f t="shared" si="227"/>
        <v>1.5165466268738161E-14</v>
      </c>
      <c r="AB466" s="1">
        <f t="shared" si="239"/>
        <v>4.4886465241696444E-11</v>
      </c>
      <c r="AC466" s="1">
        <f>SUM($AB$3:AB466)</f>
        <v>1.2767179528017465E-8</v>
      </c>
      <c r="AD466" s="1">
        <f t="shared" si="228"/>
        <v>2.1278632546695777E-8</v>
      </c>
      <c r="AE466" s="2">
        <f t="shared" si="229"/>
        <v>-13.279437149525975</v>
      </c>
      <c r="AF466" s="1">
        <f t="shared" si="219"/>
        <v>6.3708225844807146E-3</v>
      </c>
      <c r="AG466" s="19">
        <f t="shared" si="220"/>
        <v>6.1008785857066296E-4</v>
      </c>
      <c r="AH466" s="19">
        <f t="shared" si="230"/>
        <v>155.91799076493569</v>
      </c>
      <c r="AI466" s="19">
        <f t="shared" si="231"/>
        <v>0.99999844082252343</v>
      </c>
      <c r="AJ466" s="19">
        <f t="shared" si="221"/>
        <v>6.8533202779438473E-2</v>
      </c>
      <c r="AK466" s="19">
        <f t="shared" si="222"/>
        <v>2.0336271826459128E-3</v>
      </c>
      <c r="AL466" s="19">
        <f t="shared" si="232"/>
        <v>24.937703815186669</v>
      </c>
      <c r="AM466" s="19">
        <f t="shared" si="233"/>
        <v>2.4937703815186668E-5</v>
      </c>
      <c r="AO466" t="str">
        <f t="shared" si="234"/>
        <v>3.43652875859704E-06-1.85378767893878i</v>
      </c>
      <c r="AP466">
        <f t="shared" si="235"/>
        <v>-89.99989378578988</v>
      </c>
      <c r="AQ466" t="str">
        <f t="shared" si="236"/>
        <v>34.6999672793582+0.0332042357273192i</v>
      </c>
      <c r="AR466">
        <f t="shared" si="237"/>
        <v>5.4826045602714694E-2</v>
      </c>
      <c r="AS466">
        <f t="shared" si="238"/>
        <v>89.945280168607411</v>
      </c>
    </row>
    <row r="467" spans="13:45" x14ac:dyDescent="0.25">
      <c r="M467">
        <v>464</v>
      </c>
      <c r="N467" s="1">
        <f t="shared" si="223"/>
        <v>224905460.58357805</v>
      </c>
      <c r="O467" s="2">
        <f t="shared" si="211"/>
        <v>1.7785250698736228</v>
      </c>
      <c r="P467" s="2">
        <f t="shared" si="210"/>
        <v>5.0011998265455144</v>
      </c>
      <c r="Q467" s="1">
        <f t="shared" si="212"/>
        <v>34.699984505006626</v>
      </c>
      <c r="R467">
        <f t="shared" si="224"/>
        <v>30.806585617205585</v>
      </c>
      <c r="S467" s="1">
        <f t="shared" si="225"/>
        <v>1.6918123324007306</v>
      </c>
      <c r="T467" s="1">
        <f t="shared" si="226"/>
        <v>4.5670437281609484</v>
      </c>
      <c r="U467" s="2">
        <f t="shared" si="213"/>
        <v>9.4542728717115392E-4</v>
      </c>
      <c r="V467" s="16">
        <f t="shared" si="214"/>
        <v>1.4578743545737759E-14</v>
      </c>
      <c r="W467" s="1">
        <f t="shared" si="215"/>
        <v>5.199850079441347E-18</v>
      </c>
      <c r="X467">
        <f t="shared" si="216"/>
        <v>1.3181846897750172E-17</v>
      </c>
      <c r="Y467">
        <f t="shared" si="217"/>
        <v>1.2166293777576019E-17</v>
      </c>
      <c r="Z467">
        <f t="shared" si="218"/>
        <v>1.7222969253423715E-16</v>
      </c>
      <c r="AA467">
        <f t="shared" si="227"/>
        <v>1.457977281227707E-14</v>
      </c>
      <c r="AB467" s="1">
        <f t="shared" si="239"/>
        <v>4.4056540930555869E-11</v>
      </c>
      <c r="AC467" s="1">
        <f>SUM($AB$3:AB467)</f>
        <v>1.2811236068948021E-8</v>
      </c>
      <c r="AD467" s="1">
        <f t="shared" si="228"/>
        <v>2.1352060114913367E-8</v>
      </c>
      <c r="AE467" s="2">
        <f t="shared" si="229"/>
        <v>-13.294397835004331</v>
      </c>
      <c r="AF467" s="1">
        <f t="shared" si="219"/>
        <v>6.3928067984050626E-3</v>
      </c>
      <c r="AG467" s="19">
        <f t="shared" si="220"/>
        <v>6.3590520844943803E-4</v>
      </c>
      <c r="AH467" s="19">
        <f t="shared" si="230"/>
        <v>153.24489037345157</v>
      </c>
      <c r="AI467" s="19">
        <f t="shared" si="231"/>
        <v>0.99999846755344468</v>
      </c>
      <c r="AJ467" s="19">
        <f t="shared" si="221"/>
        <v>7.1433351749154217E-2</v>
      </c>
      <c r="AK467" s="19">
        <f t="shared" si="222"/>
        <v>2.1196849754869323E-3</v>
      </c>
      <c r="AL467" s="19">
        <f t="shared" si="232"/>
        <v>23.001257443193957</v>
      </c>
      <c r="AM467" s="19">
        <f t="shared" si="233"/>
        <v>2.3001257443193956E-5</v>
      </c>
      <c r="AO467" t="str">
        <f t="shared" si="234"/>
        <v>3.16315142416898E-06-1.77852506987081i</v>
      </c>
      <c r="AP467">
        <f t="shared" si="235"/>
        <v>-89.999898098019742</v>
      </c>
      <c r="AQ467" t="str">
        <f t="shared" si="236"/>
        <v>34.6999698822969+0.0318561671866844i</v>
      </c>
      <c r="AR467">
        <f t="shared" si="237"/>
        <v>5.2600144169584924E-2</v>
      </c>
      <c r="AS467">
        <f t="shared" si="238"/>
        <v>89.94750175781067</v>
      </c>
    </row>
    <row r="468" spans="13:45" x14ac:dyDescent="0.25">
      <c r="M468">
        <v>465</v>
      </c>
      <c r="N468" s="1">
        <f t="shared" si="223"/>
        <v>234422881.53199261</v>
      </c>
      <c r="O468" s="2">
        <f t="shared" si="211"/>
        <v>1.706318075203884</v>
      </c>
      <c r="P468" s="2">
        <f t="shared" si="210"/>
        <v>4.6411998265465897</v>
      </c>
      <c r="Q468" s="1">
        <f t="shared" si="212"/>
        <v>34.699985737639118</v>
      </c>
      <c r="R468">
        <f t="shared" si="224"/>
        <v>30.806585925750674</v>
      </c>
      <c r="S468" s="1">
        <f t="shared" si="225"/>
        <v>1.6263450741342067</v>
      </c>
      <c r="T468" s="1">
        <f t="shared" si="226"/>
        <v>4.2242539726681532</v>
      </c>
      <c r="U468" s="2">
        <f t="shared" si="213"/>
        <v>9.0704356861196834E-4</v>
      </c>
      <c r="V468" s="16">
        <f t="shared" si="214"/>
        <v>1.401459683121661E-14</v>
      </c>
      <c r="W468" s="1">
        <f t="shared" si="215"/>
        <v>4.9887396273658258E-18</v>
      </c>
      <c r="X468">
        <f t="shared" si="216"/>
        <v>1.2646672687867313E-17</v>
      </c>
      <c r="Y468">
        <f t="shared" si="217"/>
        <v>1.1672350348394765E-17</v>
      </c>
      <c r="Z468">
        <f t="shared" si="218"/>
        <v>1.6523728165772261E-16</v>
      </c>
      <c r="AA468">
        <f t="shared" si="227"/>
        <v>1.4015582355735779E-14</v>
      </c>
      <c r="AB468" s="1">
        <f t="shared" si="239"/>
        <v>4.3238516675549579E-11</v>
      </c>
      <c r="AC468" s="1">
        <f>SUM($AB$3:AB468)</f>
        <v>1.2854474585623571E-8</v>
      </c>
      <c r="AD468" s="1">
        <f t="shared" si="228"/>
        <v>2.142412430937262E-8</v>
      </c>
      <c r="AE468" s="2">
        <f t="shared" si="229"/>
        <v>-13.309030795856874</v>
      </c>
      <c r="AF468" s="1">
        <f t="shared" si="219"/>
        <v>6.4143828182261619E-3</v>
      </c>
      <c r="AG468" s="19">
        <f t="shared" si="220"/>
        <v>6.6281508220883303E-4</v>
      </c>
      <c r="AH468" s="19">
        <f t="shared" si="230"/>
        <v>150.5545148566799</v>
      </c>
      <c r="AI468" s="19">
        <f t="shared" si="231"/>
        <v>0.99999849445711808</v>
      </c>
      <c r="AJ468" s="19">
        <f t="shared" si="221"/>
        <v>7.445622756812624E-2</v>
      </c>
      <c r="AK468" s="19">
        <f t="shared" si="222"/>
        <v>2.2093845162242439E-3</v>
      </c>
      <c r="AL468" s="19">
        <f t="shared" si="232"/>
        <v>21.213488431060505</v>
      </c>
      <c r="AM468" s="19">
        <f t="shared" si="233"/>
        <v>2.1213488431060505E-5</v>
      </c>
      <c r="AO468" t="str">
        <f t="shared" si="234"/>
        <v>2.91152137376748E-06-1.7063180752014i</v>
      </c>
      <c r="AP468">
        <f t="shared" si="235"/>
        <v>-89.999902235175796</v>
      </c>
      <c r="AQ468" t="str">
        <f t="shared" si="236"/>
        <v>34.699972278171+0.0305628290897451i</v>
      </c>
      <c r="AR468">
        <f t="shared" si="237"/>
        <v>5.0464612765865349E-2</v>
      </c>
      <c r="AS468">
        <f t="shared" si="238"/>
        <v>89.94963315205834</v>
      </c>
    </row>
    <row r="469" spans="13:45" x14ac:dyDescent="0.25">
      <c r="M469">
        <v>466</v>
      </c>
      <c r="N469" s="1">
        <f t="shared" si="223"/>
        <v>244343055.26939723</v>
      </c>
      <c r="O469" s="2">
        <f t="shared" si="211"/>
        <v>1.6370426389178534</v>
      </c>
      <c r="P469" s="2">
        <f t="shared" si="210"/>
        <v>4.2811998265476277</v>
      </c>
      <c r="Q469" s="1">
        <f t="shared" si="212"/>
        <v>34.699986872215383</v>
      </c>
      <c r="R469">
        <f t="shared" si="224"/>
        <v>30.806586209750904</v>
      </c>
      <c r="S469" s="1">
        <f t="shared" si="225"/>
        <v>1.5632911892894781</v>
      </c>
      <c r="T469" s="1">
        <f t="shared" si="226"/>
        <v>3.8807976041847585</v>
      </c>
      <c r="U469" s="2">
        <f t="shared" si="213"/>
        <v>8.7021820101596903E-4</v>
      </c>
      <c r="V469" s="16">
        <f t="shared" si="214"/>
        <v>1.3471246721332176E-14</v>
      </c>
      <c r="W469" s="1">
        <f t="shared" si="215"/>
        <v>4.7862001055878296E-18</v>
      </c>
      <c r="X469">
        <f t="shared" si="216"/>
        <v>1.2133226160365135E-17</v>
      </c>
      <c r="Y469">
        <f t="shared" si="217"/>
        <v>1.1198460661985653E-17</v>
      </c>
      <c r="Z469">
        <f t="shared" si="218"/>
        <v>1.585287575601195E-16</v>
      </c>
      <c r="AA469">
        <f t="shared" si="227"/>
        <v>1.3472190435203407E-14</v>
      </c>
      <c r="AB469" s="1">
        <f t="shared" si="239"/>
        <v>4.2432424999500816E-11</v>
      </c>
      <c r="AC469" s="1">
        <f>SUM($AB$3:AB469)</f>
        <v>1.2896907010623072E-8</v>
      </c>
      <c r="AD469" s="1">
        <f t="shared" si="228"/>
        <v>2.1494845017705121E-8</v>
      </c>
      <c r="AE469" s="2">
        <f t="shared" si="229"/>
        <v>-13.323343181109411</v>
      </c>
      <c r="AF469" s="1">
        <f t="shared" si="219"/>
        <v>6.4355565983009125E-3</v>
      </c>
      <c r="AG469" s="19">
        <f t="shared" si="220"/>
        <v>6.9086371265102099E-4</v>
      </c>
      <c r="AH469" s="19">
        <f t="shared" si="230"/>
        <v>147.84902791245364</v>
      </c>
      <c r="AI469" s="19">
        <f t="shared" si="231"/>
        <v>0.99999852151190671</v>
      </c>
      <c r="AJ469" s="19">
        <f t="shared" si="221"/>
        <v>7.7607023721132026E-2</v>
      </c>
      <c r="AK469" s="19">
        <f t="shared" si="222"/>
        <v>2.3028799141323508E-3</v>
      </c>
      <c r="AL469" s="19">
        <f t="shared" si="232"/>
        <v>19.563172008954016</v>
      </c>
      <c r="AM469" s="19">
        <f t="shared" si="233"/>
        <v>1.9563172008954015E-5</v>
      </c>
      <c r="AO469" t="str">
        <f t="shared" si="234"/>
        <v>2.67990860163512E-06-1.63704263891566i</v>
      </c>
      <c r="AP469">
        <f t="shared" si="235"/>
        <v>-89.999906204365914</v>
      </c>
      <c r="AQ469" t="str">
        <f t="shared" si="236"/>
        <v>34.6999744834527+0.029321999448692i</v>
      </c>
      <c r="AR469">
        <f t="shared" si="237"/>
        <v>4.8415782444500281E-2</v>
      </c>
      <c r="AS469">
        <f t="shared" si="238"/>
        <v>89.951678013189593</v>
      </c>
    </row>
    <row r="470" spans="13:45" x14ac:dyDescent="0.25">
      <c r="M470">
        <v>467</v>
      </c>
      <c r="N470" s="1">
        <f t="shared" si="223"/>
        <v>254683025.25850463</v>
      </c>
      <c r="O470" s="2">
        <f t="shared" si="211"/>
        <v>1.5705797415964569</v>
      </c>
      <c r="P470" s="2">
        <f t="shared" si="210"/>
        <v>3.9211998265485049</v>
      </c>
      <c r="Q470" s="1">
        <f t="shared" si="212"/>
        <v>34.699987916535775</v>
      </c>
      <c r="R470">
        <f t="shared" si="224"/>
        <v>30.806586471158827</v>
      </c>
      <c r="S470" s="1">
        <f t="shared" si="225"/>
        <v>1.5025708604572579</v>
      </c>
      <c r="T470" s="1">
        <f t="shared" si="226"/>
        <v>3.5366992451748871</v>
      </c>
      <c r="U470" s="2">
        <f t="shared" si="213"/>
        <v>8.3488791675900712E-4</v>
      </c>
      <c r="V470" s="16">
        <f t="shared" si="214"/>
        <v>1.2948005410753926E-14</v>
      </c>
      <c r="W470" s="1">
        <f t="shared" si="215"/>
        <v>4.5918835421745391E-18</v>
      </c>
      <c r="X470">
        <f t="shared" si="216"/>
        <v>1.1640625191206781E-17</v>
      </c>
      <c r="Y470">
        <f t="shared" si="217"/>
        <v>1.0743810554729279E-17</v>
      </c>
      <c r="Z470">
        <f t="shared" si="218"/>
        <v>1.5209259469779015E-16</v>
      </c>
      <c r="AA470">
        <f t="shared" si="227"/>
        <v>1.2948909154569329E-14</v>
      </c>
      <c r="AB470" s="1">
        <f t="shared" si="239"/>
        <v>4.1638284010016009E-11</v>
      </c>
      <c r="AC470" s="1">
        <f>SUM($AB$3:AB470)</f>
        <v>1.2938545294633088E-8</v>
      </c>
      <c r="AD470" s="1">
        <f t="shared" si="228"/>
        <v>2.1564242157721814E-8</v>
      </c>
      <c r="AE470" s="2">
        <f t="shared" si="229"/>
        <v>-13.337342001354447</v>
      </c>
      <c r="AF470" s="1">
        <f t="shared" si="219"/>
        <v>6.4563341020219111E-3</v>
      </c>
      <c r="AG470" s="19">
        <f t="shared" si="220"/>
        <v>7.2009928903152796E-4</v>
      </c>
      <c r="AH470" s="19">
        <f t="shared" si="230"/>
        <v>145.13064368150404</v>
      </c>
      <c r="AI470" s="19">
        <f t="shared" si="231"/>
        <v>0.99999854869566951</v>
      </c>
      <c r="AJ470" s="19">
        <f t="shared" si="221"/>
        <v>8.0891153467875551E-2</v>
      </c>
      <c r="AK470" s="19">
        <f t="shared" si="222"/>
        <v>2.4003317999996012E-3</v>
      </c>
      <c r="AL470" s="19">
        <f t="shared" si="232"/>
        <v>18.039909556892667</v>
      </c>
      <c r="AM470" s="19">
        <f t="shared" si="233"/>
        <v>1.8039909556892668E-5</v>
      </c>
      <c r="AO470" t="str">
        <f t="shared" si="234"/>
        <v>0.0000024667207247132-1.57057974159452i</v>
      </c>
      <c r="AP470">
        <f t="shared" si="235"/>
        <v>-89.999910012409416</v>
      </c>
      <c r="AQ470" t="str">
        <f t="shared" si="236"/>
        <v>34.6999765133036+0.0281315464830835i</v>
      </c>
      <c r="AR470">
        <f t="shared" si="237"/>
        <v>4.6450133213137089E-2</v>
      </c>
      <c r="AS470">
        <f t="shared" si="238"/>
        <v>89.953639854377442</v>
      </c>
    </row>
    <row r="471" spans="13:45" x14ac:dyDescent="0.25">
      <c r="M471">
        <v>468</v>
      </c>
      <c r="N471" s="1">
        <f t="shared" si="223"/>
        <v>265460556.19755408</v>
      </c>
      <c r="O471" s="2">
        <f t="shared" si="211"/>
        <v>1.5068151959339204</v>
      </c>
      <c r="P471" s="2">
        <f t="shared" si="210"/>
        <v>3.5611998265493616</v>
      </c>
      <c r="Q471" s="1">
        <f t="shared" si="212"/>
        <v>34.699988877780115</v>
      </c>
      <c r="R471">
        <f t="shared" si="224"/>
        <v>30.806586711771654</v>
      </c>
      <c r="S471" s="1">
        <f t="shared" si="225"/>
        <v>1.4441062081404976</v>
      </c>
      <c r="T471" s="1">
        <f t="shared" si="226"/>
        <v>3.1919827000343757</v>
      </c>
      <c r="U471" s="2">
        <f t="shared" si="213"/>
        <v>8.009920167909787E-4</v>
      </c>
      <c r="V471" s="16">
        <f t="shared" si="214"/>
        <v>1.2444201793595471E-14</v>
      </c>
      <c r="W471" s="1">
        <f t="shared" si="215"/>
        <v>4.4054560923503832E-18</v>
      </c>
      <c r="X471">
        <f t="shared" si="216"/>
        <v>1.1168023469315589E-17</v>
      </c>
      <c r="Y471">
        <f t="shared" si="217"/>
        <v>1.0307618916871775E-17</v>
      </c>
      <c r="Z471">
        <f t="shared" si="218"/>
        <v>1.4591773544750078E-16</v>
      </c>
      <c r="AA471">
        <f t="shared" si="227"/>
        <v>1.2445067321836481E-14</v>
      </c>
      <c r="AB471" s="1">
        <f t="shared" si="239"/>
        <v>4.085609826614211E-11</v>
      </c>
      <c r="AC471" s="1">
        <f>SUM($AB$3:AB471)</f>
        <v>1.2979401392899231E-8</v>
      </c>
      <c r="AD471" s="1">
        <f t="shared" si="228"/>
        <v>2.1632335654832052E-8</v>
      </c>
      <c r="AE471" s="2">
        <f t="shared" si="229"/>
        <v>-13.35103412977816</v>
      </c>
      <c r="AF471" s="1">
        <f t="shared" si="219"/>
        <v>6.4767212950567164E-3</v>
      </c>
      <c r="AG471" s="19">
        <f t="shared" si="220"/>
        <v>7.5057203985128701E-4</v>
      </c>
      <c r="AH471" s="19">
        <f t="shared" si="230"/>
        <v>142.40161969416326</v>
      </c>
      <c r="AI471" s="19">
        <f t="shared" si="231"/>
        <v>0.99999857598583097</v>
      </c>
      <c r="AJ471" s="19">
        <f t="shared" si="221"/>
        <v>8.4314259143295128E-2</v>
      </c>
      <c r="AK471" s="19">
        <f t="shared" si="222"/>
        <v>2.5019076021016284E-3</v>
      </c>
      <c r="AL471" s="19">
        <f t="shared" si="232"/>
        <v>16.634070160169813</v>
      </c>
      <c r="AM471" s="19">
        <f t="shared" si="233"/>
        <v>1.6634070160169812E-5</v>
      </c>
      <c r="AO471" t="str">
        <f t="shared" si="234"/>
        <v>2.27049203469739E-06-1.50681519593221i</v>
      </c>
      <c r="AP471">
        <f t="shared" si="235"/>
        <v>-89.999913665848766</v>
      </c>
      <c r="AQ471" t="str">
        <f t="shared" si="236"/>
        <v>34.6999783816792+0.0269894249579446i</v>
      </c>
      <c r="AR471">
        <f t="shared" si="237"/>
        <v>4.4564287986921504E-2</v>
      </c>
      <c r="AS471">
        <f t="shared" si="238"/>
        <v>89.955522046164319</v>
      </c>
    </row>
    <row r="472" spans="13:45" x14ac:dyDescent="0.25">
      <c r="M472">
        <v>469</v>
      </c>
      <c r="N472" s="1">
        <f t="shared" si="223"/>
        <v>276694164.54115087</v>
      </c>
      <c r="O472" s="2">
        <f t="shared" si="211"/>
        <v>1.4456394505569405</v>
      </c>
      <c r="P472" s="2">
        <f t="shared" si="210"/>
        <v>3.2011998265501598</v>
      </c>
      <c r="Q472" s="1">
        <f t="shared" si="212"/>
        <v>34.69998976255701</v>
      </c>
      <c r="R472">
        <f t="shared" si="224"/>
        <v>30.806586933243612</v>
      </c>
      <c r="S472" s="1">
        <f t="shared" si="225"/>
        <v>1.38782130029914</v>
      </c>
      <c r="T472" s="1">
        <f t="shared" si="226"/>
        <v>2.8466709752540149</v>
      </c>
      <c r="U472" s="2">
        <f t="shared" si="213"/>
        <v>7.6847226635936552E-4</v>
      </c>
      <c r="V472" s="16">
        <f t="shared" si="214"/>
        <v>1.1959181545663932E-14</v>
      </c>
      <c r="W472" s="1">
        <f t="shared" si="215"/>
        <v>4.2265974649765102E-18</v>
      </c>
      <c r="X472">
        <f t="shared" si="216"/>
        <v>1.0714609042675536E-17</v>
      </c>
      <c r="Y472">
        <f t="shared" si="217"/>
        <v>9.8891363506362649E-18</v>
      </c>
      <c r="Z472">
        <f t="shared" si="218"/>
        <v>1.3999357111024602E-16</v>
      </c>
      <c r="AA472">
        <f t="shared" si="227"/>
        <v>1.196001053110288E-14</v>
      </c>
      <c r="AB472" s="1">
        <f t="shared" si="239"/>
        <v>4.0085859614499243E-11</v>
      </c>
      <c r="AC472" s="1">
        <f>SUM($AB$3:AB472)</f>
        <v>1.301948725251373E-8</v>
      </c>
      <c r="AD472" s="1">
        <f t="shared" si="228"/>
        <v>2.1699145420856219E-8</v>
      </c>
      <c r="AE472" s="2">
        <f t="shared" si="229"/>
        <v>-13.364426303317231</v>
      </c>
      <c r="AF472" s="1">
        <f t="shared" si="219"/>
        <v>6.4967241390043512E-3</v>
      </c>
      <c r="AG472" s="19">
        <f t="shared" si="220"/>
        <v>7.8233431915228108E-4</v>
      </c>
      <c r="AH472" s="19">
        <f t="shared" si="230"/>
        <v>139.66424950928689</v>
      </c>
      <c r="AI472" s="19">
        <f t="shared" si="231"/>
        <v>0.99999860335945556</v>
      </c>
      <c r="AJ472" s="19">
        <f t="shared" si="221"/>
        <v>8.788222185144004E-2</v>
      </c>
      <c r="AK472" s="19">
        <f t="shared" si="222"/>
        <v>2.6077818338533466E-3</v>
      </c>
      <c r="AL472" s="19">
        <f t="shared" si="232"/>
        <v>15.336736039753992</v>
      </c>
      <c r="AM472" s="19">
        <f t="shared" si="233"/>
        <v>1.5336736039753991E-5</v>
      </c>
      <c r="AO472" t="str">
        <f t="shared" si="234"/>
        <v>2.08987342100658E-06-1.44563945055543i</v>
      </c>
      <c r="AP472">
        <f t="shared" si="235"/>
        <v>-89.999917170960785</v>
      </c>
      <c r="AQ472" t="str">
        <f t="shared" si="236"/>
        <v>34.6999801014248+0.0258936726704811i</v>
      </c>
      <c r="AR472">
        <f t="shared" si="237"/>
        <v>4.2755006786772777E-2</v>
      </c>
      <c r="AS472">
        <f t="shared" si="238"/>
        <v>89.957327822252438</v>
      </c>
    </row>
    <row r="473" spans="13:45" x14ac:dyDescent="0.25">
      <c r="M473">
        <v>470</v>
      </c>
      <c r="N473" s="1">
        <f t="shared" si="223"/>
        <v>288403150.3126598</v>
      </c>
      <c r="O473" s="2">
        <f t="shared" si="211"/>
        <v>1.3869474018087939</v>
      </c>
      <c r="P473" s="2">
        <f t="shared" si="210"/>
        <v>2.841199826550902</v>
      </c>
      <c r="Q473" s="1">
        <f t="shared" si="212"/>
        <v>34.699990576949531</v>
      </c>
      <c r="R473">
        <f t="shared" si="224"/>
        <v>30.806587137097374</v>
      </c>
      <c r="S473" s="1">
        <f t="shared" si="225"/>
        <v>1.3336421561125131</v>
      </c>
      <c r="T473" s="1">
        <f t="shared" si="226"/>
        <v>2.50078629965155</v>
      </c>
      <c r="U473" s="2">
        <f t="shared" si="213"/>
        <v>7.3727279496563767E-4</v>
      </c>
      <c r="V473" s="16">
        <f t="shared" si="214"/>
        <v>1.1492307156881375E-14</v>
      </c>
      <c r="W473" s="1">
        <f t="shared" si="215"/>
        <v>4.0550003723110074E-18</v>
      </c>
      <c r="X473">
        <f t="shared" si="216"/>
        <v>1.0279602923449357E-17</v>
      </c>
      <c r="Y473">
        <f t="shared" si="217"/>
        <v>9.4876438828052034E-18</v>
      </c>
      <c r="Z473">
        <f t="shared" si="218"/>
        <v>1.3430992368617955E-16</v>
      </c>
      <c r="AA473">
        <f t="shared" si="227"/>
        <v>1.149310119473235E-14</v>
      </c>
      <c r="AB473" s="1">
        <f t="shared" si="239"/>
        <v>3.932754799452022E-11</v>
      </c>
      <c r="AC473" s="1">
        <f>SUM($AB$3:AB473)</f>
        <v>1.3058814800508251E-8</v>
      </c>
      <c r="AD473" s="1">
        <f t="shared" si="228"/>
        <v>2.1764691334180419E-8</v>
      </c>
      <c r="AE473" s="2">
        <f t="shared" si="229"/>
        <v>-13.377525123933596</v>
      </c>
      <c r="AF473" s="1">
        <f t="shared" si="219"/>
        <v>6.5163485854536178E-3</v>
      </c>
      <c r="AG473" s="19">
        <f t="shared" si="220"/>
        <v>8.15440696464964E-4</v>
      </c>
      <c r="AH473" s="19">
        <f t="shared" si="230"/>
        <v>136.92085509531276</v>
      </c>
      <c r="AI473" s="19">
        <f t="shared" si="231"/>
        <v>0.99999863079332385</v>
      </c>
      <c r="AJ473" s="19">
        <f t="shared" si="221"/>
        <v>9.1601171569564863E-2</v>
      </c>
      <c r="AK473" s="19">
        <f t="shared" si="222"/>
        <v>2.7181363936336026E-3</v>
      </c>
      <c r="AL473" s="19">
        <f t="shared" si="232"/>
        <v>14.139651629151617</v>
      </c>
      <c r="AM473" s="19">
        <f t="shared" si="233"/>
        <v>1.4139651629151616E-5</v>
      </c>
      <c r="AO473" t="str">
        <f t="shared" si="234"/>
        <v>1.92362309538417E-06-1.38694740180746i</v>
      </c>
      <c r="AP473">
        <f t="shared" si="235"/>
        <v>-89.999920533767465</v>
      </c>
      <c r="AQ473" t="str">
        <f t="shared" si="236"/>
        <v>34.699981684364+0.0248424070793848i</v>
      </c>
      <c r="AR473">
        <f t="shared" si="237"/>
        <v>4.1019181173179889E-2</v>
      </c>
      <c r="AS473">
        <f t="shared" si="238"/>
        <v>89.959060285059351</v>
      </c>
    </row>
    <row r="474" spans="13:45" x14ac:dyDescent="0.25">
      <c r="M474">
        <v>471</v>
      </c>
      <c r="N474" s="1">
        <f t="shared" si="223"/>
        <v>300607630.26282287</v>
      </c>
      <c r="O474" s="2">
        <f t="shared" si="211"/>
        <v>1.330638213174838</v>
      </c>
      <c r="P474" s="2">
        <f t="shared" si="210"/>
        <v>2.4811998265515447</v>
      </c>
      <c r="Q474" s="1">
        <f t="shared" si="212"/>
        <v>34.699991326557004</v>
      </c>
      <c r="R474">
        <f t="shared" si="224"/>
        <v>30.806587324734529</v>
      </c>
      <c r="S474" s="1">
        <f t="shared" si="225"/>
        <v>1.2814967444583771</v>
      </c>
      <c r="T474" s="1">
        <f t="shared" si="226"/>
        <v>2.1543501446142566</v>
      </c>
      <c r="U474" s="2">
        <f t="shared" si="213"/>
        <v>7.073400003827046E-4</v>
      </c>
      <c r="V474" s="16">
        <f t="shared" si="214"/>
        <v>1.1042957918178401E-14</v>
      </c>
      <c r="W474" s="1">
        <f t="shared" si="215"/>
        <v>3.8903700021048755E-18</v>
      </c>
      <c r="X474">
        <f t="shared" si="216"/>
        <v>9.8622577497188271E-18</v>
      </c>
      <c r="Y474">
        <f t="shared" si="217"/>
        <v>9.1024517295625683E-18</v>
      </c>
      <c r="Z474">
        <f t="shared" si="218"/>
        <v>1.2885702838935092E-16</v>
      </c>
      <c r="AA474">
        <f t="shared" si="227"/>
        <v>1.1043718530013272E-14</v>
      </c>
      <c r="AB474" s="1">
        <f t="shared" si="239"/>
        <v>3.8581132212762006E-11</v>
      </c>
      <c r="AC474" s="1">
        <f>SUM($AB$3:AB474)</f>
        <v>1.3097395932721014E-8</v>
      </c>
      <c r="AD474" s="1">
        <f t="shared" si="228"/>
        <v>2.1828993221201689E-8</v>
      </c>
      <c r="AE474" s="2">
        <f t="shared" si="229"/>
        <v>-13.390337059995916</v>
      </c>
      <c r="AF474" s="1">
        <f t="shared" si="219"/>
        <v>6.5356005704277857E-3</v>
      </c>
      <c r="AG474" s="19">
        <f t="shared" si="220"/>
        <v>8.4994805056204902E-4</v>
      </c>
      <c r="AH474" s="19">
        <f t="shared" si="230"/>
        <v>134.17377900652605</v>
      </c>
      <c r="AI474" s="19">
        <f t="shared" si="231"/>
        <v>0.99999865826401013</v>
      </c>
      <c r="AJ474" s="19">
        <f t="shared" si="221"/>
        <v>9.5477497679803972E-2</v>
      </c>
      <c r="AK474" s="19">
        <f t="shared" si="222"/>
        <v>2.8331608772977643E-3</v>
      </c>
      <c r="AL474" s="19">
        <f t="shared" si="232"/>
        <v>13.035176079563238</v>
      </c>
      <c r="AM474" s="19">
        <f t="shared" si="233"/>
        <v>1.3035176079563237E-5</v>
      </c>
      <c r="AO474" t="str">
        <f t="shared" si="234"/>
        <v>1.77059805436113E-06-1.33063821317366i</v>
      </c>
      <c r="AP474">
        <f t="shared" si="235"/>
        <v>-89.999923760046329</v>
      </c>
      <c r="AQ474" t="str">
        <f t="shared" si="236"/>
        <v>34.69998314138+0.0238338220709436i</v>
      </c>
      <c r="AR474">
        <f t="shared" si="237"/>
        <v>3.935382890595672E-2</v>
      </c>
      <c r="AS474">
        <f t="shared" si="238"/>
        <v>89.960722411047712</v>
      </c>
    </row>
    <row r="475" spans="13:45" x14ac:dyDescent="0.25">
      <c r="M475">
        <v>472</v>
      </c>
      <c r="N475" s="1">
        <f t="shared" si="223"/>
        <v>313328572.43155783</v>
      </c>
      <c r="O475" s="2">
        <f t="shared" si="211"/>
        <v>1.2766151420392702</v>
      </c>
      <c r="P475" s="2">
        <f t="shared" si="210"/>
        <v>2.1211998265522096</v>
      </c>
      <c r="Q475" s="1">
        <f t="shared" si="212"/>
        <v>34.699992016532946</v>
      </c>
      <c r="R475">
        <f t="shared" si="224"/>
        <v>30.806587497445086</v>
      </c>
      <c r="S475" s="1">
        <f t="shared" si="225"/>
        <v>1.2313149775823886</v>
      </c>
      <c r="T475" s="1">
        <f t="shared" si="226"/>
        <v>1.8073832443003139</v>
      </c>
      <c r="U475" s="2">
        <f t="shared" si="213"/>
        <v>6.7862245656872709E-4</v>
      </c>
      <c r="V475" s="16">
        <f t="shared" si="214"/>
        <v>1.0610529866942427E-14</v>
      </c>
      <c r="W475" s="1">
        <f t="shared" si="215"/>
        <v>3.7324235111279989E-18</v>
      </c>
      <c r="X475">
        <f t="shared" si="216"/>
        <v>9.4618565015509662E-18</v>
      </c>
      <c r="Y475">
        <f t="shared" si="217"/>
        <v>8.7328981114766433E-18</v>
      </c>
      <c r="Z475">
        <f t="shared" si="218"/>
        <v>1.2362551687224739E-16</v>
      </c>
      <c r="AA475">
        <f t="shared" si="227"/>
        <v>1.0611258504386855E-14</v>
      </c>
      <c r="AB475" s="1">
        <f t="shared" si="239"/>
        <v>3.7846570686291334E-11</v>
      </c>
      <c r="AC475" s="1">
        <f>SUM($AB$3:AB475)</f>
        <v>1.3135242503407305E-8</v>
      </c>
      <c r="AD475" s="1">
        <f t="shared" si="228"/>
        <v>2.1892070839012175E-8</v>
      </c>
      <c r="AE475" s="2">
        <f t="shared" si="229"/>
        <v>-13.402868447757076</v>
      </c>
      <c r="AF475" s="1">
        <f t="shared" si="219"/>
        <v>6.5544860092002456E-3</v>
      </c>
      <c r="AG475" s="19">
        <f t="shared" si="220"/>
        <v>8.8591566717968295E-4</v>
      </c>
      <c r="AH475" s="19">
        <f t="shared" si="230"/>
        <v>131.42537641013499</v>
      </c>
      <c r="AI475" s="19">
        <f t="shared" si="231"/>
        <v>0.99999868574796313</v>
      </c>
      <c r="AJ475" s="19">
        <f t="shared" si="221"/>
        <v>9.9517859946518239E-2</v>
      </c>
      <c r="AK475" s="19">
        <f t="shared" si="222"/>
        <v>2.953052903914784E-3</v>
      </c>
      <c r="AL475" s="19">
        <f t="shared" si="232"/>
        <v>12.016238985409652</v>
      </c>
      <c r="AM475" s="19">
        <f t="shared" si="233"/>
        <v>1.2016238985409653E-5</v>
      </c>
      <c r="AO475" t="str">
        <f t="shared" si="234"/>
        <v>1.62974622088394E-06-1.27661514203823i</v>
      </c>
      <c r="AP475">
        <f t="shared" si="235"/>
        <v>-89.999926855340291</v>
      </c>
      <c r="AQ475" t="str">
        <f t="shared" si="236"/>
        <v>34.6999844824899+0.0228661848564092i</v>
      </c>
      <c r="AR475">
        <f t="shared" si="237"/>
        <v>3.7756088820788541E-2</v>
      </c>
      <c r="AS475">
        <f t="shared" si="238"/>
        <v>89.962317055838923</v>
      </c>
    </row>
    <row r="476" spans="13:45" x14ac:dyDescent="0.25">
      <c r="M476">
        <v>473</v>
      </c>
      <c r="N476" s="1">
        <f t="shared" si="223"/>
        <v>326587832.17233568</v>
      </c>
      <c r="O476" s="2">
        <f t="shared" si="211"/>
        <v>1.2247853734753487</v>
      </c>
      <c r="P476" s="2">
        <f t="shared" si="210"/>
        <v>1.7611998265527073</v>
      </c>
      <c r="Q476" s="1">
        <f t="shared" si="212"/>
        <v>34.69999265162101</v>
      </c>
      <c r="R476">
        <f t="shared" si="224"/>
        <v>30.806587656416443</v>
      </c>
      <c r="S476" s="1">
        <f t="shared" si="225"/>
        <v>1.1830287004061035</v>
      </c>
      <c r="T476" s="1">
        <f t="shared" si="226"/>
        <v>1.4599056157505554</v>
      </c>
      <c r="U476" s="2">
        <f t="shared" si="213"/>
        <v>6.510708253189948E-4</v>
      </c>
      <c r="V476" s="16">
        <f t="shared" si="214"/>
        <v>1.0194435694882255E-14</v>
      </c>
      <c r="W476" s="1">
        <f t="shared" si="215"/>
        <v>3.5808895392544718E-18</v>
      </c>
      <c r="X476">
        <f t="shared" si="216"/>
        <v>9.0777112691831468E-18</v>
      </c>
      <c r="Y476">
        <f t="shared" si="217"/>
        <v>8.3783481165863394E-18</v>
      </c>
      <c r="Z476">
        <f t="shared" si="218"/>
        <v>1.1860640113130409E-16</v>
      </c>
      <c r="AA476">
        <f t="shared" si="227"/>
        <v>1.0195133743105467E-14</v>
      </c>
      <c r="AB476" s="1">
        <f t="shared" si="239"/>
        <v>3.7123812155375358E-11</v>
      </c>
      <c r="AC476" s="1">
        <f>SUM($AB$3:AB476)</f>
        <v>1.317236631556268E-8</v>
      </c>
      <c r="AD476" s="1">
        <f t="shared" si="228"/>
        <v>2.1953943859271135E-8</v>
      </c>
      <c r="AE476" s="2">
        <f t="shared" si="229"/>
        <v>-13.415125492917721</v>
      </c>
      <c r="AF476" s="1">
        <f t="shared" si="219"/>
        <v>6.5730107914657773E-3</v>
      </c>
      <c r="AG476" s="19">
        <f t="shared" si="220"/>
        <v>9.2340534087398396E-4</v>
      </c>
      <c r="AH476" s="19">
        <f t="shared" si="230"/>
        <v>128.67800702157859</v>
      </c>
      <c r="AI476" s="19">
        <f t="shared" si="231"/>
        <v>0.99999871322158562</v>
      </c>
      <c r="AJ476" s="19">
        <f t="shared" si="221"/>
        <v>0.10372919995817803</v>
      </c>
      <c r="AK476" s="19">
        <f t="shared" si="222"/>
        <v>3.0780184552889321E-3</v>
      </c>
      <c r="AL476" s="19">
        <f t="shared" si="232"/>
        <v>11.07629913238263</v>
      </c>
      <c r="AM476" s="19">
        <f t="shared" si="233"/>
        <v>1.107629913238263E-5</v>
      </c>
      <c r="AO476" t="str">
        <f t="shared" si="234"/>
        <v>1.50009921107916E-06-1.22478537347443i</v>
      </c>
      <c r="AP476">
        <f t="shared" si="235"/>
        <v>-89.999929824967296</v>
      </c>
      <c r="AQ476" t="str">
        <f t="shared" si="236"/>
        <v>34.699985716914+0.0219378329952968i</v>
      </c>
      <c r="AR476">
        <f t="shared" si="237"/>
        <v>3.6223215913767461E-2</v>
      </c>
      <c r="AS476">
        <f t="shared" si="238"/>
        <v>89.963846959118939</v>
      </c>
    </row>
    <row r="477" spans="13:45" x14ac:dyDescent="0.25">
      <c r="M477">
        <v>474</v>
      </c>
      <c r="N477" s="1">
        <f t="shared" si="223"/>
        <v>340408189.70100021</v>
      </c>
      <c r="O477" s="2">
        <f t="shared" si="211"/>
        <v>1.1750598607838012</v>
      </c>
      <c r="P477" s="2">
        <f t="shared" si="210"/>
        <v>1.4011998265532521</v>
      </c>
      <c r="Q477" s="1">
        <f t="shared" si="212"/>
        <v>34.699993236187574</v>
      </c>
      <c r="R477">
        <f t="shared" si="224"/>
        <v>30.806587802741564</v>
      </c>
      <c r="S477" s="1">
        <f t="shared" si="225"/>
        <v>1.1365716758968549</v>
      </c>
      <c r="T477" s="1">
        <f t="shared" si="226"/>
        <v>1.1119365788693925</v>
      </c>
      <c r="U477" s="2">
        <f t="shared" si="213"/>
        <v>6.2463777150431404E-4</v>
      </c>
      <c r="V477" s="16">
        <f t="shared" si="214"/>
        <v>9.7941046219568668E-15</v>
      </c>
      <c r="W477" s="1">
        <f t="shared" si="215"/>
        <v>3.4355077432737274E-18</v>
      </c>
      <c r="X477">
        <f t="shared" si="216"/>
        <v>8.7091620712139605E-18</v>
      </c>
      <c r="Y477">
        <f t="shared" si="217"/>
        <v>8.0381926096407657E-18</v>
      </c>
      <c r="Z477">
        <f t="shared" si="218"/>
        <v>1.1379105806577307E-16</v>
      </c>
      <c r="AA477">
        <f t="shared" si="227"/>
        <v>9.7947734029680566E-15</v>
      </c>
      <c r="AB477" s="1">
        <f t="shared" si="239"/>
        <v>3.6412796365715779E-11</v>
      </c>
      <c r="AC477" s="1">
        <f>SUM($AB$3:AB477)</f>
        <v>1.3208779111928396E-8</v>
      </c>
      <c r="AD477" s="1">
        <f t="shared" si="228"/>
        <v>2.2014631853213995E-8</v>
      </c>
      <c r="AE477" s="2">
        <f t="shared" si="229"/>
        <v>-13.427114272266351</v>
      </c>
      <c r="AF477" s="1">
        <f t="shared" si="219"/>
        <v>6.5911807768522694E-3</v>
      </c>
      <c r="AG477" s="19">
        <f t="shared" si="220"/>
        <v>9.6248148118781697E-4</v>
      </c>
      <c r="AH477" s="19">
        <f t="shared" si="230"/>
        <v>125.9340270066611</v>
      </c>
      <c r="AI477" s="19">
        <f t="shared" si="231"/>
        <v>0.99999874066131589</v>
      </c>
      <c r="AJ477" s="19">
        <f t="shared" si="221"/>
        <v>0.10811875305343141</v>
      </c>
      <c r="AK477" s="19">
        <f t="shared" si="222"/>
        <v>3.2082722298490099E-3</v>
      </c>
      <c r="AL477" s="19">
        <f t="shared" si="232"/>
        <v>10.209306080064231</v>
      </c>
      <c r="AM477" s="19">
        <f t="shared" si="233"/>
        <v>1.0209306080064231E-5</v>
      </c>
      <c r="AO477" t="str">
        <f t="shared" si="234"/>
        <v>1.38076567642525E-06-1.17505986078299i</v>
      </c>
      <c r="AP477">
        <f t="shared" si="235"/>
        <v>-89.99993267402931</v>
      </c>
      <c r="AQ477" t="str">
        <f t="shared" si="236"/>
        <v>34.6999868531392+0.0210471715395081i</v>
      </c>
      <c r="AR477">
        <f t="shared" si="237"/>
        <v>3.4752576625476879E-2</v>
      </c>
      <c r="AS477">
        <f t="shared" si="238"/>
        <v>89.965314749345211</v>
      </c>
    </row>
    <row r="478" spans="13:45" x14ac:dyDescent="0.25">
      <c r="M478">
        <v>475</v>
      </c>
      <c r="N478" s="1">
        <f t="shared" si="223"/>
        <v>354813389.23357546</v>
      </c>
      <c r="O478" s="2">
        <f t="shared" si="211"/>
        <v>1.1273531725050663</v>
      </c>
      <c r="P478" s="2">
        <f t="shared" si="210"/>
        <v>1.0411998265537372</v>
      </c>
      <c r="Q478" s="1">
        <f t="shared" si="212"/>
        <v>34.699993774251467</v>
      </c>
      <c r="R478">
        <f t="shared" si="224"/>
        <v>30.806587937426425</v>
      </c>
      <c r="S478" s="1">
        <f t="shared" si="225"/>
        <v>1.0918795668974288</v>
      </c>
      <c r="T478" s="1">
        <f t="shared" si="226"/>
        <v>0.76349477623363038</v>
      </c>
      <c r="U478" s="2">
        <f t="shared" si="213"/>
        <v>5.9927788175025197E-4</v>
      </c>
      <c r="V478" s="16">
        <f t="shared" si="214"/>
        <v>9.4089822397974833E-15</v>
      </c>
      <c r="W478" s="1">
        <f t="shared" si="215"/>
        <v>3.2960283496263859E-18</v>
      </c>
      <c r="X478">
        <f t="shared" si="216"/>
        <v>8.3555757207690622E-18</v>
      </c>
      <c r="Y478">
        <f t="shared" si="217"/>
        <v>7.711847185617687E-18</v>
      </c>
      <c r="Z478">
        <f t="shared" si="218"/>
        <v>1.0917121466341784E-16</v>
      </c>
      <c r="AA478">
        <f t="shared" si="227"/>
        <v>9.4096230155607763E-15</v>
      </c>
      <c r="AB478" s="1">
        <f t="shared" si="239"/>
        <v>3.5713454720719193E-11</v>
      </c>
      <c r="AC478" s="1">
        <f>SUM($AB$3:AB478)</f>
        <v>1.3244492566649116E-8</v>
      </c>
      <c r="AD478" s="1">
        <f t="shared" si="228"/>
        <v>2.2074154277748528E-8</v>
      </c>
      <c r="AE478" s="2">
        <f t="shared" si="229"/>
        <v>-13.438840735387139</v>
      </c>
      <c r="AF478" s="1">
        <f t="shared" si="219"/>
        <v>6.6090017907579086E-3</v>
      </c>
      <c r="AG478" s="19">
        <f t="shared" si="220"/>
        <v>1.00321122331035E-3</v>
      </c>
      <c r="AH478" s="19">
        <f t="shared" si="230"/>
        <v>123.19578090951271</v>
      </c>
      <c r="AI478" s="19">
        <f t="shared" si="231"/>
        <v>0.99999876804370869</v>
      </c>
      <c r="AJ478" s="19">
        <f t="shared" si="221"/>
        <v>0.11269406075186271</v>
      </c>
      <c r="AK478" s="19">
        <f t="shared" si="222"/>
        <v>3.3440380115133824E-3</v>
      </c>
      <c r="AL478" s="19">
        <f t="shared" si="232"/>
        <v>9.4096644007982189</v>
      </c>
      <c r="AM478" s="19">
        <f t="shared" si="233"/>
        <v>9.4096644007982188E-6</v>
      </c>
      <c r="AO478" t="str">
        <f t="shared" si="234"/>
        <v>1.27092517555723E-06-1.12735317250435i</v>
      </c>
      <c r="AP478">
        <f t="shared" si="235"/>
        <v>-89.999935407421205</v>
      </c>
      <c r="AQ478" t="str">
        <f t="shared" si="236"/>
        <v>34.6999878989771+0.0201926702933758i</v>
      </c>
      <c r="AR478">
        <f t="shared" si="237"/>
        <v>3.3341644316525178E-2</v>
      </c>
      <c r="AS478">
        <f t="shared" si="238"/>
        <v>89.966722948262273</v>
      </c>
    </row>
    <row r="479" spans="13:45" x14ac:dyDescent="0.25">
      <c r="M479">
        <v>476</v>
      </c>
      <c r="N479" s="1">
        <f t="shared" si="223"/>
        <v>369828179.78026563</v>
      </c>
      <c r="O479" s="2">
        <f t="shared" si="211"/>
        <v>1.0815833456429027</v>
      </c>
      <c r="P479" s="2">
        <f t="shared" si="210"/>
        <v>0.6811998265541499</v>
      </c>
      <c r="Q479" s="1">
        <f t="shared" si="212"/>
        <v>34.699994269512374</v>
      </c>
      <c r="R479">
        <f t="shared" si="224"/>
        <v>30.806588061397093</v>
      </c>
      <c r="S479" s="1">
        <f t="shared" si="225"/>
        <v>1.0488899147899091</v>
      </c>
      <c r="T479" s="1">
        <f t="shared" si="226"/>
        <v>0.41459819269693188</v>
      </c>
      <c r="U479" s="2">
        <f t="shared" si="213"/>
        <v>5.749475864176368E-4</v>
      </c>
      <c r="V479" s="16">
        <f t="shared" si="214"/>
        <v>9.0385303278489164E-15</v>
      </c>
      <c r="W479" s="1">
        <f t="shared" si="215"/>
        <v>3.1622117252970026E-18</v>
      </c>
      <c r="X479">
        <f t="shared" si="216"/>
        <v>8.0163447376955652E-18</v>
      </c>
      <c r="Y479">
        <f t="shared" si="217"/>
        <v>7.3987511657244139E-18</v>
      </c>
      <c r="Z479">
        <f t="shared" si="218"/>
        <v>1.0473893378760164E-16</v>
      </c>
      <c r="AA479">
        <f t="shared" si="227"/>
        <v>9.0391443032280642E-15</v>
      </c>
      <c r="AB479" s="1">
        <f t="shared" si="239"/>
        <v>3.5025710904211748E-11</v>
      </c>
      <c r="AC479" s="1">
        <f>SUM($AB$3:AB479)</f>
        <v>1.3279518277553328E-8</v>
      </c>
      <c r="AD479" s="1">
        <f t="shared" si="228"/>
        <v>2.2132530462588882E-8</v>
      </c>
      <c r="AE479" s="2">
        <f t="shared" si="229"/>
        <v>-13.450310706427111</v>
      </c>
      <c r="AF479" s="1">
        <f t="shared" si="219"/>
        <v>6.6264796204991106E-3</v>
      </c>
      <c r="AG479" s="19">
        <f t="shared" si="220"/>
        <v>1.0456645434193501E-3</v>
      </c>
      <c r="AH479" s="19">
        <f t="shared" si="230"/>
        <v>120.46559366504341</v>
      </c>
      <c r="AI479" s="19">
        <f t="shared" si="231"/>
        <v>0.9999987953455145</v>
      </c>
      <c r="AJ479" s="19">
        <f t="shared" si="221"/>
        <v>0.1174629837107741</v>
      </c>
      <c r="AK479" s="19">
        <f t="shared" si="222"/>
        <v>3.4855490541643424E-3</v>
      </c>
      <c r="AL479" s="19">
        <f t="shared" si="232"/>
        <v>8.6722004058952269</v>
      </c>
      <c r="AM479" s="19">
        <f t="shared" si="233"/>
        <v>8.6722004058952268E-6</v>
      </c>
      <c r="AO479" t="str">
        <f t="shared" si="234"/>
        <v>0.0000011698225335721-1.08158334564227i</v>
      </c>
      <c r="AP479">
        <f t="shared" si="235"/>
        <v>-89.999938029839115</v>
      </c>
      <c r="AQ479" t="str">
        <f t="shared" si="236"/>
        <v>34.6999888616184+0.0193728611849262i</v>
      </c>
      <c r="AR479">
        <f t="shared" si="237"/>
        <v>3.1987994926756594E-2</v>
      </c>
      <c r="AS479">
        <f t="shared" si="238"/>
        <v>89.968073975234134</v>
      </c>
    </row>
    <row r="480" spans="13:45" x14ac:dyDescent="0.25">
      <c r="M480">
        <v>477</v>
      </c>
      <c r="N480" s="1">
        <f t="shared" si="223"/>
        <v>385478357.66577059</v>
      </c>
      <c r="O480" s="2">
        <f t="shared" si="211"/>
        <v>1.0376717448469683</v>
      </c>
      <c r="P480" s="2">
        <f t="shared" si="210"/>
        <v>0.32119982655458268</v>
      </c>
      <c r="Q480" s="1">
        <f t="shared" si="212"/>
        <v>34.699994725374957</v>
      </c>
      <c r="R480">
        <f t="shared" si="224"/>
        <v>30.806588175505816</v>
      </c>
      <c r="S480" s="1">
        <f t="shared" si="225"/>
        <v>1.0075421153438515</v>
      </c>
      <c r="T480" s="1">
        <f t="shared" si="226"/>
        <v>6.5264174757461171E-2</v>
      </c>
      <c r="U480" s="2">
        <f t="shared" si="213"/>
        <v>5.5160508475030415E-4</v>
      </c>
      <c r="V480" s="16">
        <f t="shared" si="214"/>
        <v>8.6822266452476184E-15</v>
      </c>
      <c r="W480" s="1">
        <f t="shared" si="215"/>
        <v>3.0338279661266731E-18</v>
      </c>
      <c r="X480">
        <f t="shared" si="216"/>
        <v>7.6908863049165325E-18</v>
      </c>
      <c r="Y480">
        <f t="shared" si="217"/>
        <v>7.0983666341566092E-18</v>
      </c>
      <c r="Z480">
        <f t="shared" si="218"/>
        <v>1.0048660054135717E-16</v>
      </c>
      <c r="AA480">
        <f t="shared" si="227"/>
        <v>8.6828149707908223E-15</v>
      </c>
      <c r="AB480" s="1">
        <f t="shared" si="239"/>
        <v>3.4349481474267553E-11</v>
      </c>
      <c r="AC480" s="1">
        <f>SUM($AB$3:AB480)</f>
        <v>1.3313867759027595E-8</v>
      </c>
      <c r="AD480" s="1">
        <f t="shared" si="228"/>
        <v>2.2189779598379326E-8</v>
      </c>
      <c r="AE480" s="2">
        <f t="shared" si="229"/>
        <v>-13.461529885914931</v>
      </c>
      <c r="AF480" s="1">
        <f t="shared" si="219"/>
        <v>6.6436200117547702E-3</v>
      </c>
      <c r="AG480" s="19">
        <f t="shared" si="220"/>
        <v>1.0899143789045802E-3</v>
      </c>
      <c r="AH480" s="19">
        <f t="shared" si="230"/>
        <v>117.74576275351446</v>
      </c>
      <c r="AI480" s="19">
        <f t="shared" si="231"/>
        <v>0.99999882254375894</v>
      </c>
      <c r="AJ480" s="19">
        <f t="shared" si="221"/>
        <v>0.12243371523028171</v>
      </c>
      <c r="AK480" s="19">
        <f t="shared" si="222"/>
        <v>3.6330484823924722E-3</v>
      </c>
      <c r="AL480" s="19">
        <f t="shared" si="232"/>
        <v>7.9921311993439037</v>
      </c>
      <c r="AM480" s="19">
        <f t="shared" si="233"/>
        <v>7.9921311993439042E-6</v>
      </c>
      <c r="AO480" t="str">
        <f t="shared" si="234"/>
        <v>1.07676265005376E-06-1.03767174484641i</v>
      </c>
      <c r="AP480">
        <f t="shared" si="235"/>
        <v>-89.999940545788505</v>
      </c>
      <c r="AQ480" t="str">
        <f t="shared" si="236"/>
        <v>34.6999897476811+0.0185863357438455i</v>
      </c>
      <c r="AR480">
        <f t="shared" si="237"/>
        <v>3.0689302810683276E-2</v>
      </c>
      <c r="AS480">
        <f t="shared" si="238"/>
        <v>89.96937015140081</v>
      </c>
    </row>
    <row r="481" spans="13:45" x14ac:dyDescent="0.25">
      <c r="M481">
        <v>478</v>
      </c>
      <c r="N481" s="1">
        <f t="shared" si="223"/>
        <v>401790810.84893948</v>
      </c>
      <c r="O481" s="2">
        <f t="shared" si="211"/>
        <v>0.99554292731246241</v>
      </c>
      <c r="P481" s="2">
        <f t="shared" si="210"/>
        <v>-3.8800173445061689E-2</v>
      </c>
      <c r="Q481" s="1">
        <f t="shared" si="212"/>
        <v>34.69999514497362</v>
      </c>
      <c r="R481">
        <f t="shared" si="224"/>
        <v>30.806588280537177</v>
      </c>
      <c r="S481" s="1">
        <f t="shared" si="225"/>
        <v>0.96777739207624325</v>
      </c>
      <c r="T481" s="1">
        <f t="shared" si="226"/>
        <v>-0.28449055033870618</v>
      </c>
      <c r="U481" s="2">
        <f t="shared" si="213"/>
        <v>5.2921027306151937E-4</v>
      </c>
      <c r="V481" s="16">
        <f t="shared" si="214"/>
        <v>8.339564701258208E-15</v>
      </c>
      <c r="W481" s="1">
        <f t="shared" si="215"/>
        <v>2.9106565018383567E-18</v>
      </c>
      <c r="X481">
        <f t="shared" si="216"/>
        <v>7.3786412671529196E-18</v>
      </c>
      <c r="Y481">
        <f t="shared" si="217"/>
        <v>6.8101775139605003E-18</v>
      </c>
      <c r="Z481">
        <f t="shared" si="218"/>
        <v>9.6406909185015669E-17</v>
      </c>
      <c r="AA481">
        <f t="shared" si="227"/>
        <v>8.3401284758327614E-15</v>
      </c>
      <c r="AB481" s="1">
        <f t="shared" si="239"/>
        <v>3.3684676428706778E-11</v>
      </c>
      <c r="AC481" s="1">
        <f>SUM($AB$3:AB481)</f>
        <v>1.3347552435456302E-8</v>
      </c>
      <c r="AD481" s="1">
        <f t="shared" si="228"/>
        <v>2.2245920725760504E-8</v>
      </c>
      <c r="AE481" s="2">
        <f t="shared" si="229"/>
        <v>-13.472503852623994</v>
      </c>
      <c r="AF481" s="1">
        <f t="shared" si="219"/>
        <v>6.6604286652926946E-3</v>
      </c>
      <c r="AG481" s="19">
        <f t="shared" si="220"/>
        <v>1.1360367536786202E-3</v>
      </c>
      <c r="AH481" s="19">
        <f t="shared" si="230"/>
        <v>115.03855055308584</v>
      </c>
      <c r="AI481" s="19">
        <f t="shared" si="231"/>
        <v>0.99999884961581786</v>
      </c>
      <c r="AJ481" s="19">
        <f t="shared" si="221"/>
        <v>0.12761479532989903</v>
      </c>
      <c r="AK481" s="19">
        <f t="shared" si="222"/>
        <v>3.7867897091995893E-3</v>
      </c>
      <c r="AL481" s="19">
        <f t="shared" si="232"/>
        <v>7.365035908006992</v>
      </c>
      <c r="AM481" s="19">
        <f t="shared" si="233"/>
        <v>7.3650359080069923E-6</v>
      </c>
      <c r="AO481" t="str">
        <f t="shared" si="234"/>
        <v>9.91105720121868E-07-0.995542927311969i</v>
      </c>
      <c r="AP481">
        <f t="shared" si="235"/>
        <v>-89.999942959591948</v>
      </c>
      <c r="AQ481" t="str">
        <f t="shared" si="236"/>
        <v>34.6999905632573+0.0178317426818239i</v>
      </c>
      <c r="AR481">
        <f t="shared" si="237"/>
        <v>2.9443336741988013E-2</v>
      </c>
      <c r="AS481">
        <f t="shared" si="238"/>
        <v>89.970613703666061</v>
      </c>
    </row>
    <row r="482" spans="13:45" x14ac:dyDescent="0.25">
      <c r="M482">
        <v>479</v>
      </c>
      <c r="N482" s="1">
        <f t="shared" si="223"/>
        <v>418793565.11791718</v>
      </c>
      <c r="O482" s="2">
        <f t="shared" si="211"/>
        <v>0.9551245131648407</v>
      </c>
      <c r="P482" s="2">
        <f t="shared" si="210"/>
        <v>-0.39880017344466562</v>
      </c>
      <c r="Q482" s="1">
        <f t="shared" si="212"/>
        <v>34.699995531192947</v>
      </c>
      <c r="R482">
        <f t="shared" si="224"/>
        <v>30.806588377213227</v>
      </c>
      <c r="S482" s="1">
        <f t="shared" si="225"/>
        <v>0.92953876742864783</v>
      </c>
      <c r="T482" s="1">
        <f t="shared" si="226"/>
        <v>-0.63464985578156508</v>
      </c>
      <c r="U482" s="2">
        <f t="shared" si="213"/>
        <v>5.0772467583578207E-4</v>
      </c>
      <c r="V482" s="16">
        <f t="shared" si="214"/>
        <v>8.0100535069001713E-15</v>
      </c>
      <c r="W482" s="1">
        <f t="shared" si="215"/>
        <v>2.7924857170968015E-18</v>
      </c>
      <c r="X482">
        <f t="shared" si="216"/>
        <v>7.079073170293957E-18</v>
      </c>
      <c r="Y482">
        <f t="shared" si="217"/>
        <v>6.5336886804118762E-18</v>
      </c>
      <c r="Z482">
        <f t="shared" si="218"/>
        <v>9.2492850584935004E-17</v>
      </c>
      <c r="AA482">
        <f t="shared" si="227"/>
        <v>8.0105937801859763E-15</v>
      </c>
      <c r="AB482" s="1">
        <f t="shared" si="239"/>
        <v>3.3031199743019078E-11</v>
      </c>
      <c r="AC482" s="1">
        <f>SUM($AB$3:AB482)</f>
        <v>1.3380583635199321E-8</v>
      </c>
      <c r="AD482" s="1">
        <f t="shared" si="228"/>
        <v>2.2300972725332203E-8</v>
      </c>
      <c r="AE482" s="2">
        <f t="shared" si="229"/>
        <v>-13.483238065473014</v>
      </c>
      <c r="AF482" s="1">
        <f t="shared" si="219"/>
        <v>6.6769112339644613E-3</v>
      </c>
      <c r="AG482" s="19">
        <f t="shared" si="220"/>
        <v>1.18411090879061E-3</v>
      </c>
      <c r="AH482" s="19">
        <f t="shared" si="230"/>
        <v>112.34617694375598</v>
      </c>
      <c r="AI482" s="19">
        <f t="shared" si="231"/>
        <v>0.99999887653949282</v>
      </c>
      <c r="AJ482" s="19">
        <f t="shared" si="221"/>
        <v>0.13301512542081317</v>
      </c>
      <c r="AK482" s="19">
        <f t="shared" si="222"/>
        <v>3.9470368713775839E-3</v>
      </c>
      <c r="AL482" s="19">
        <f t="shared" si="232"/>
        <v>6.7868289457594777</v>
      </c>
      <c r="AM482" s="19">
        <f t="shared" si="233"/>
        <v>6.7868289457594779E-6</v>
      </c>
      <c r="AO482" t="str">
        <f t="shared" si="234"/>
        <v>9.12262835648374E-07-0.955124513164405i</v>
      </c>
      <c r="AP482">
        <f t="shared" si="235"/>
        <v>-89.999945275396499</v>
      </c>
      <c r="AQ482" t="str">
        <f t="shared" si="236"/>
        <v>34.699991313954+0.0171077855711188i</v>
      </c>
      <c r="AR482">
        <f t="shared" si="237"/>
        <v>2.824795608023169E-2</v>
      </c>
      <c r="AS482">
        <f t="shared" si="238"/>
        <v>89.971806768523265</v>
      </c>
    </row>
    <row r="483" spans="13:45" x14ac:dyDescent="0.25">
      <c r="M483">
        <v>480</v>
      </c>
      <c r="N483" s="1">
        <f t="shared" si="223"/>
        <v>436515832.24016559</v>
      </c>
      <c r="O483" s="2">
        <f t="shared" si="211"/>
        <v>0.91634706110672881</v>
      </c>
      <c r="P483" s="2">
        <f t="shared" si="210"/>
        <v>-0.75880017344435813</v>
      </c>
      <c r="Q483" s="1">
        <f t="shared" si="212"/>
        <v>34.699995886688377</v>
      </c>
      <c r="R483">
        <f t="shared" si="224"/>
        <v>30.806588466198658</v>
      </c>
      <c r="S483" s="1">
        <f t="shared" si="225"/>
        <v>0.89277103204530261</v>
      </c>
      <c r="T483" s="1">
        <f t="shared" si="226"/>
        <v>-0.98519819669126729</v>
      </c>
      <c r="U483" s="2">
        <f t="shared" si="213"/>
        <v>4.871113796276347E-4</v>
      </c>
      <c r="V483" s="16">
        <f t="shared" si="214"/>
        <v>7.6932173102100229E-15</v>
      </c>
      <c r="W483" s="1">
        <f t="shared" si="215"/>
        <v>2.6791125879519908E-18</v>
      </c>
      <c r="X483">
        <f t="shared" si="216"/>
        <v>6.7916673397654138E-18</v>
      </c>
      <c r="Y483">
        <f t="shared" si="217"/>
        <v>6.2684251103885226E-18</v>
      </c>
      <c r="Z483">
        <f t="shared" si="218"/>
        <v>8.873770017176138E-17</v>
      </c>
      <c r="AA483">
        <f t="shared" si="227"/>
        <v>7.6937350850604271E-15</v>
      </c>
      <c r="AB483" s="1">
        <f t="shared" si="239"/>
        <v>3.2388949881447375E-11</v>
      </c>
      <c r="AC483" s="1">
        <f>SUM($AB$3:AB483)</f>
        <v>1.3412972585080769E-8</v>
      </c>
      <c r="AD483" s="1">
        <f t="shared" si="228"/>
        <v>2.2354954308467948E-8</v>
      </c>
      <c r="AE483" s="2">
        <f t="shared" si="229"/>
        <v>-13.493737865457852</v>
      </c>
      <c r="AF483" s="1">
        <f t="shared" si="219"/>
        <v>6.6930733199553035E-3</v>
      </c>
      <c r="AG483" s="19">
        <f t="shared" si="220"/>
        <v>1.2342194385671999E-3</v>
      </c>
      <c r="AH483" s="19">
        <f t="shared" si="230"/>
        <v>109.67081221303687</v>
      </c>
      <c r="AI483" s="19">
        <f t="shared" si="231"/>
        <v>0.99999890329308061</v>
      </c>
      <c r="AJ483" s="19">
        <f t="shared" si="221"/>
        <v>0.13864398359905006</v>
      </c>
      <c r="AK483" s="19">
        <f t="shared" si="222"/>
        <v>4.1140652833115922E-3</v>
      </c>
      <c r="AL483" s="19">
        <f t="shared" si="232"/>
        <v>6.2537351771823975</v>
      </c>
      <c r="AM483" s="19">
        <f t="shared" si="233"/>
        <v>6.2537351771823975E-6</v>
      </c>
      <c r="AO483" t="str">
        <f t="shared" si="234"/>
        <v>8.39691936398938E-07-0.916347061106344i</v>
      </c>
      <c r="AP483">
        <f t="shared" si="235"/>
        <v>-89.999947497180827</v>
      </c>
      <c r="AQ483" t="str">
        <f t="shared" si="236"/>
        <v>34.6999920049325+0.0164132206173541i</v>
      </c>
      <c r="AR483">
        <f t="shared" si="237"/>
        <v>2.7101107093182246E-2</v>
      </c>
      <c r="AS483">
        <f t="shared" si="238"/>
        <v>89.972951395725985</v>
      </c>
    </row>
    <row r="484" spans="13:45" x14ac:dyDescent="0.25">
      <c r="M484">
        <v>481</v>
      </c>
      <c r="N484" s="1">
        <f t="shared" si="223"/>
        <v>454988060.15004748</v>
      </c>
      <c r="O484" s="2">
        <f t="shared" si="211"/>
        <v>0.87914394911359062</v>
      </c>
      <c r="P484" s="2">
        <f t="shared" si="210"/>
        <v>-1.1188001734441049</v>
      </c>
      <c r="Q484" s="1">
        <f t="shared" si="212"/>
        <v>34.699996213904022</v>
      </c>
      <c r="R484">
        <f t="shared" si="224"/>
        <v>30.806588548105264</v>
      </c>
      <c r="S484" s="1">
        <f t="shared" si="225"/>
        <v>0.85742071241585793</v>
      </c>
      <c r="T484" s="1">
        <f t="shared" si="226"/>
        <v>-1.3361205919389083</v>
      </c>
      <c r="U484" s="2">
        <f t="shared" si="213"/>
        <v>4.6733496964394572E-4</v>
      </c>
      <c r="V484" s="16">
        <f t="shared" si="214"/>
        <v>7.3885953174112009E-15</v>
      </c>
      <c r="W484" s="1">
        <f t="shared" si="215"/>
        <v>2.5703423330417014E-18</v>
      </c>
      <c r="X484">
        <f t="shared" si="216"/>
        <v>6.5159299963128627E-18</v>
      </c>
      <c r="Y484">
        <f t="shared" si="217"/>
        <v>6.0139310662751223E-18</v>
      </c>
      <c r="Z484">
        <f t="shared" si="218"/>
        <v>8.51350063875432E-17</v>
      </c>
      <c r="AA484">
        <f t="shared" si="227"/>
        <v>7.3890915520890394E-15</v>
      </c>
      <c r="AB484" s="1">
        <f t="shared" si="239"/>
        <v>3.1757820281966016E-11</v>
      </c>
      <c r="AC484" s="1">
        <f>SUM($AB$3:AB484)</f>
        <v>1.3444730405362735E-8</v>
      </c>
      <c r="AD484" s="1">
        <f t="shared" si="228"/>
        <v>2.2407884008937892E-8</v>
      </c>
      <c r="AE484" s="2">
        <f t="shared" si="229"/>
        <v>-13.504008477608615</v>
      </c>
      <c r="AF484" s="1">
        <f t="shared" si="219"/>
        <v>6.7089204722760049E-3</v>
      </c>
      <c r="AG484" s="19">
        <f t="shared" si="220"/>
        <v>1.28644843251461E-3</v>
      </c>
      <c r="AH484" s="19">
        <f t="shared" si="230"/>
        <v>107.01457031005995</v>
      </c>
      <c r="AI484" s="19">
        <f t="shared" si="231"/>
        <v>0.99999892985544214</v>
      </c>
      <c r="AJ484" s="19">
        <f t="shared" si="221"/>
        <v>0.14451104058580902</v>
      </c>
      <c r="AK484" s="19">
        <f t="shared" si="222"/>
        <v>4.28816190998693E-3</v>
      </c>
      <c r="AL484" s="19">
        <f t="shared" si="232"/>
        <v>5.7622668542515614</v>
      </c>
      <c r="AM484" s="19">
        <f t="shared" si="233"/>
        <v>5.7622668542515613E-6</v>
      </c>
      <c r="AO484" t="str">
        <f t="shared" si="234"/>
        <v>7.72894083263041E-07-0.879143949113251i</v>
      </c>
      <c r="AP484">
        <f t="shared" si="235"/>
        <v>-89.999949628762138</v>
      </c>
      <c r="AQ484" t="str">
        <f t="shared" si="236"/>
        <v>34.6999926409434+0.01574685452273i</v>
      </c>
      <c r="AR484">
        <f t="shared" si="237"/>
        <v>2.600081942844824E-2</v>
      </c>
      <c r="AS484">
        <f t="shared" si="238"/>
        <v>89.974049551809415</v>
      </c>
    </row>
    <row r="485" spans="13:45" x14ac:dyDescent="0.25">
      <c r="M485">
        <v>482</v>
      </c>
      <c r="N485" s="1">
        <f t="shared" si="223"/>
        <v>474241985.26024443</v>
      </c>
      <c r="O485" s="2">
        <f t="shared" si="211"/>
        <v>0.84345125997301695</v>
      </c>
      <c r="P485" s="2">
        <f t="shared" si="210"/>
        <v>-1.4788001734438294</v>
      </c>
      <c r="Q485" s="1">
        <f t="shared" si="212"/>
        <v>34.699996515089552</v>
      </c>
      <c r="R485">
        <f t="shared" si="224"/>
        <v>30.806588623496175</v>
      </c>
      <c r="S485" s="1">
        <f t="shared" si="225"/>
        <v>0.82343603712653779</v>
      </c>
      <c r="T485" s="1">
        <f t="shared" si="226"/>
        <v>-1.6874026063110423</v>
      </c>
      <c r="U485" s="2">
        <f t="shared" si="213"/>
        <v>4.4836146890079041E-4</v>
      </c>
      <c r="V485" s="16">
        <f t="shared" si="214"/>
        <v>7.0957414020924103E-15</v>
      </c>
      <c r="W485" s="1">
        <f t="shared" si="215"/>
        <v>2.4659880789543473E-18</v>
      </c>
      <c r="X485">
        <f t="shared" si="216"/>
        <v>6.2513874076818821E-18</v>
      </c>
      <c r="Y485">
        <f t="shared" si="217"/>
        <v>5.7697693129995427E-18</v>
      </c>
      <c r="Z485">
        <f t="shared" si="218"/>
        <v>8.1678579601862554E-17</v>
      </c>
      <c r="AA485">
        <f t="shared" si="227"/>
        <v>7.0962170123886287E-15</v>
      </c>
      <c r="AB485" s="1">
        <f t="shared" si="239"/>
        <v>3.1137699816035819E-11</v>
      </c>
      <c r="AC485" s="1">
        <f>SUM($AB$3:AB485)</f>
        <v>1.3475868105178771E-8</v>
      </c>
      <c r="AD485" s="1">
        <f t="shared" si="228"/>
        <v>2.2459780175297952E-8</v>
      </c>
      <c r="AE485" s="2">
        <f t="shared" si="229"/>
        <v>-13.514055012966642</v>
      </c>
      <c r="AF485" s="1">
        <f t="shared" si="219"/>
        <v>6.7244581844842066E-3</v>
      </c>
      <c r="AG485" s="19">
        <f t="shared" si="220"/>
        <v>1.3408876232256801E-3</v>
      </c>
      <c r="AH485" s="19">
        <f t="shared" si="230"/>
        <v>104.37950249066624</v>
      </c>
      <c r="AI485" s="19">
        <f t="shared" si="231"/>
        <v>0.9999989562060646</v>
      </c>
      <c r="AJ485" s="19">
        <f t="shared" si="221"/>
        <v>0.1506263763423514</v>
      </c>
      <c r="AK485" s="19">
        <f t="shared" si="222"/>
        <v>4.4696258600122763E-3</v>
      </c>
      <c r="AL485" s="19">
        <f t="shared" si="232"/>
        <v>5.3092022069472948</v>
      </c>
      <c r="AM485" s="19">
        <f t="shared" si="233"/>
        <v>5.3092022069472951E-6</v>
      </c>
      <c r="AO485" t="str">
        <f t="shared" si="234"/>
        <v>7.1141002795007E-07-0.843451259972717i</v>
      </c>
      <c r="AP485">
        <f t="shared" si="235"/>
        <v>-89.999951673802585</v>
      </c>
      <c r="AQ485" t="str">
        <f t="shared" si="236"/>
        <v>34.6999932263594+0.0151075424359746i</v>
      </c>
      <c r="AR485">
        <f t="shared" si="237"/>
        <v>2.4945202728355806E-2</v>
      </c>
      <c r="AS485">
        <f t="shared" si="238"/>
        <v>89.975103123469054</v>
      </c>
    </row>
    <row r="486" spans="13:45" x14ac:dyDescent="0.25">
      <c r="M486">
        <v>483</v>
      </c>
      <c r="N486" s="1">
        <f t="shared" si="223"/>
        <v>494310686.98683441</v>
      </c>
      <c r="O486" s="2">
        <f t="shared" si="211"/>
        <v>0.80920767147104289</v>
      </c>
      <c r="P486" s="2">
        <f t="shared" si="210"/>
        <v>-1.8388001734436048</v>
      </c>
      <c r="Q486" s="1">
        <f t="shared" si="212"/>
        <v>34.699996792315616</v>
      </c>
      <c r="R486">
        <f t="shared" si="224"/>
        <v>30.806588692889697</v>
      </c>
      <c r="S486" s="1">
        <f t="shared" si="225"/>
        <v>0.79076690194506294</v>
      </c>
      <c r="T486" s="1">
        <f t="shared" si="226"/>
        <v>-2.0390303330307233</v>
      </c>
      <c r="U486" s="2">
        <f t="shared" si="213"/>
        <v>4.301582798503459E-4</v>
      </c>
      <c r="V486" s="16">
        <f t="shared" si="214"/>
        <v>6.8142238043362136E-15</v>
      </c>
      <c r="W486" s="1">
        <f t="shared" si="215"/>
        <v>2.3658705391769026E-18</v>
      </c>
      <c r="X486">
        <f t="shared" si="216"/>
        <v>5.9975850747370296E-18</v>
      </c>
      <c r="Y486">
        <f t="shared" si="217"/>
        <v>5.5355203668546547E-18</v>
      </c>
      <c r="Z486">
        <f t="shared" si="218"/>
        <v>7.8362481477932387E-17</v>
      </c>
      <c r="AA486">
        <f t="shared" si="227"/>
        <v>6.8146796655779461E-15</v>
      </c>
      <c r="AB486" s="1">
        <f t="shared" si="239"/>
        <v>3.0528473223875923E-11</v>
      </c>
      <c r="AC486" s="1">
        <f>SUM($AB$3:AB486)</f>
        <v>1.3506396578402648E-8</v>
      </c>
      <c r="AD486" s="1">
        <f t="shared" si="228"/>
        <v>2.2510660964004415E-8</v>
      </c>
      <c r="AE486" s="2">
        <f t="shared" si="229"/>
        <v>-13.5238824705763</v>
      </c>
      <c r="AF486" s="1">
        <f t="shared" si="219"/>
        <v>6.7396918926229208E-3</v>
      </c>
      <c r="AG486" s="19">
        <f t="shared" si="220"/>
        <v>1.3976305405458901E-3</v>
      </c>
      <c r="AH486" s="19">
        <f t="shared" si="230"/>
        <v>101.7675913914256</v>
      </c>
      <c r="AI486" s="19">
        <f t="shared" si="231"/>
        <v>0.99999898232512174</v>
      </c>
      <c r="AJ486" s="19">
        <f t="shared" si="221"/>
        <v>0.15700049738798813</v>
      </c>
      <c r="AK486" s="19">
        <f t="shared" si="222"/>
        <v>4.6587688995066321E-3</v>
      </c>
      <c r="AL486" s="19">
        <f t="shared" si="232"/>
        <v>4.8915655758662906</v>
      </c>
      <c r="AM486" s="19">
        <f t="shared" si="233"/>
        <v>4.8915655758662903E-6</v>
      </c>
      <c r="AO486" t="str">
        <f t="shared" si="234"/>
        <v>6.54817055567587E-07-0.809207671470778i</v>
      </c>
      <c r="AP486">
        <f t="shared" si="235"/>
        <v>-89.999953635815686</v>
      </c>
      <c r="AQ486" t="str">
        <f t="shared" si="236"/>
        <v>34.6999937652053+0.0144941859855169i</v>
      </c>
      <c r="AR486">
        <f t="shared" si="237"/>
        <v>2.3932443382254313E-2</v>
      </c>
      <c r="AS486">
        <f t="shared" si="238"/>
        <v>89.976113920802064</v>
      </c>
    </row>
    <row r="487" spans="13:45" x14ac:dyDescent="0.25">
      <c r="M487">
        <v>484</v>
      </c>
      <c r="N487" s="1">
        <f t="shared" si="223"/>
        <v>515228644.58175641</v>
      </c>
      <c r="O487" s="2">
        <f t="shared" si="211"/>
        <v>0.77635435103687789</v>
      </c>
      <c r="P487" s="2">
        <f t="shared" si="210"/>
        <v>-2.1988001734433631</v>
      </c>
      <c r="Q487" s="1">
        <f t="shared" si="212"/>
        <v>34.699997047488246</v>
      </c>
      <c r="R487">
        <f t="shared" si="224"/>
        <v>30.806588756762938</v>
      </c>
      <c r="S487" s="1">
        <f t="shared" si="225"/>
        <v>0.75936483394693977</v>
      </c>
      <c r="T487" s="1">
        <f t="shared" si="226"/>
        <v>-2.3909903766455418</v>
      </c>
      <c r="U487" s="2">
        <f t="shared" si="213"/>
        <v>4.1269412837759666E-4</v>
      </c>
      <c r="V487" s="16">
        <f t="shared" si="214"/>
        <v>6.5436248215868556E-15</v>
      </c>
      <c r="W487" s="1">
        <f t="shared" si="215"/>
        <v>2.2698177060767816E-18</v>
      </c>
      <c r="X487">
        <f t="shared" si="216"/>
        <v>5.7540869506224637E-18</v>
      </c>
      <c r="Y487">
        <f t="shared" si="217"/>
        <v>5.3107817748162286E-18</v>
      </c>
      <c r="Z487">
        <f t="shared" si="218"/>
        <v>7.5181014770405014E-17</v>
      </c>
      <c r="AA487">
        <f t="shared" si="227"/>
        <v>6.5440617705414139E-15</v>
      </c>
      <c r="AB487" s="1">
        <f t="shared" si="239"/>
        <v>2.9930021526183688E-11</v>
      </c>
      <c r="AC487" s="1">
        <f>SUM($AB$3:AB487)</f>
        <v>1.3536326599928832E-8</v>
      </c>
      <c r="AD487" s="1">
        <f t="shared" si="228"/>
        <v>2.2560544333214721E-8</v>
      </c>
      <c r="AE487" s="2">
        <f t="shared" si="229"/>
        <v>-13.533495739486959</v>
      </c>
      <c r="AF487" s="1">
        <f t="shared" si="219"/>
        <v>6.7546269733644877E-3</v>
      </c>
      <c r="AG487" s="19">
        <f t="shared" si="220"/>
        <v>1.4567746722633701E-3</v>
      </c>
      <c r="AH487" s="19">
        <f t="shared" si="230"/>
        <v>99.180745565610849</v>
      </c>
      <c r="AI487" s="19">
        <f t="shared" si="231"/>
        <v>0.99999900819352794</v>
      </c>
      <c r="AJ487" s="19">
        <f t="shared" si="221"/>
        <v>0.16364435485091847</v>
      </c>
      <c r="AK487" s="19">
        <f t="shared" si="222"/>
        <v>4.8559159877324103E-3</v>
      </c>
      <c r="AL487" s="19">
        <f t="shared" si="232"/>
        <v>4.5066089817367256</v>
      </c>
      <c r="AM487" s="19">
        <f t="shared" si="233"/>
        <v>4.506608981736726E-6</v>
      </c>
      <c r="AO487" t="str">
        <f t="shared" si="234"/>
        <v>6.02726078373892E-07-0.776354351036644i</v>
      </c>
      <c r="AP487">
        <f t="shared" si="235"/>
        <v>-89.999955518172285</v>
      </c>
      <c r="AQ487" t="str">
        <f t="shared" si="236"/>
        <v>34.6999942611858+0.0139057313925025i</v>
      </c>
      <c r="AR487">
        <f t="shared" si="237"/>
        <v>2.2960801410670098E-2</v>
      </c>
      <c r="AS487">
        <f t="shared" si="238"/>
        <v>89.977083680417039</v>
      </c>
    </row>
    <row r="488" spans="13:45" x14ac:dyDescent="0.25">
      <c r="M488">
        <v>485</v>
      </c>
      <c r="N488" s="1">
        <f t="shared" si="223"/>
        <v>537031796.37025177</v>
      </c>
      <c r="O488" s="2">
        <f t="shared" si="211"/>
        <v>0.7448348546649417</v>
      </c>
      <c r="P488" s="2">
        <f t="shared" si="210"/>
        <v>-2.5588001734431458</v>
      </c>
      <c r="Q488" s="1">
        <f t="shared" si="212"/>
        <v>34.699997282361743</v>
      </c>
      <c r="R488">
        <f t="shared" si="224"/>
        <v>30.806588815555031</v>
      </c>
      <c r="S488" s="1">
        <f t="shared" si="225"/>
        <v>0.72918295487376716</v>
      </c>
      <c r="T488" s="1">
        <f t="shared" si="226"/>
        <v>-2.7432698362925683</v>
      </c>
      <c r="U488" s="2">
        <f t="shared" si="213"/>
        <v>3.9593901007062315E-4</v>
      </c>
      <c r="V488" s="16">
        <f t="shared" si="214"/>
        <v>6.2835404929001985E-15</v>
      </c>
      <c r="W488" s="1">
        <f t="shared" si="215"/>
        <v>2.1776645553884275E-18</v>
      </c>
      <c r="X488">
        <f t="shared" si="216"/>
        <v>5.5204746916225478E-18</v>
      </c>
      <c r="Y488">
        <f t="shared" si="217"/>
        <v>5.0951674231185723E-18</v>
      </c>
      <c r="Z488">
        <f t="shared" si="218"/>
        <v>7.2128713537362221E-17</v>
      </c>
      <c r="AA488">
        <f t="shared" si="227"/>
        <v>6.283959329580979E-15</v>
      </c>
      <c r="AB488" s="1">
        <f t="shared" si="239"/>
        <v>2.9342222413063847E-11</v>
      </c>
      <c r="AC488" s="1">
        <f>SUM($AB$3:AB488)</f>
        <v>1.3565668822341896E-8</v>
      </c>
      <c r="AD488" s="1">
        <f t="shared" si="228"/>
        <v>2.2609448037236493E-8</v>
      </c>
      <c r="AE488" s="2">
        <f t="shared" si="229"/>
        <v>-13.542899600760785</v>
      </c>
      <c r="AF488" s="1">
        <f t="shared" si="219"/>
        <v>6.7692687423486064E-3</v>
      </c>
      <c r="AG488" s="19">
        <f t="shared" si="220"/>
        <v>1.51842163159882E-3</v>
      </c>
      <c r="AH488" s="19">
        <f t="shared" si="230"/>
        <v>96.62079450893728</v>
      </c>
      <c r="AI488" s="19">
        <f t="shared" si="231"/>
        <v>0.99999903379298849</v>
      </c>
      <c r="AJ488" s="19">
        <f t="shared" si="221"/>
        <v>0.17056936328293451</v>
      </c>
      <c r="AK488" s="19">
        <f t="shared" si="222"/>
        <v>5.0614058353952362E-3</v>
      </c>
      <c r="AL488" s="19">
        <f t="shared" si="232"/>
        <v>4.1517950332273035</v>
      </c>
      <c r="AM488" s="19">
        <f t="shared" si="233"/>
        <v>4.1517950332273037E-6</v>
      </c>
      <c r="AO488" t="str">
        <f t="shared" si="234"/>
        <v>5.54778960723744E-07-0.744834854664735i</v>
      </c>
      <c r="AP488">
        <f t="shared" si="235"/>
        <v>-89.99995732410639</v>
      </c>
      <c r="AQ488" t="str">
        <f t="shared" si="236"/>
        <v>34.6999947177108+0.0133411676604139i</v>
      </c>
      <c r="AR488">
        <f t="shared" si="237"/>
        <v>2.2028607475960287E-2</v>
      </c>
      <c r="AS488">
        <f t="shared" si="238"/>
        <v>89.97801406841765</v>
      </c>
    </row>
    <row r="489" spans="13:45" x14ac:dyDescent="0.25">
      <c r="M489">
        <v>486</v>
      </c>
      <c r="N489" s="1">
        <f t="shared" si="223"/>
        <v>559757601.49511027</v>
      </c>
      <c r="O489" s="2">
        <f t="shared" si="211"/>
        <v>0.71459502994063551</v>
      </c>
      <c r="P489" s="2">
        <f t="shared" si="210"/>
        <v>-2.9188001734429978</v>
      </c>
      <c r="Q489" s="1">
        <f t="shared" si="212"/>
        <v>34.699997498551099</v>
      </c>
      <c r="R489">
        <f t="shared" si="224"/>
        <v>30.806588869670218</v>
      </c>
      <c r="S489" s="1">
        <f t="shared" si="225"/>
        <v>0.70017594389848958</v>
      </c>
      <c r="T489" s="1">
        <f t="shared" si="226"/>
        <v>-3.0958562893463846</v>
      </c>
      <c r="U489" s="2">
        <f t="shared" si="213"/>
        <v>3.7986413867217996E-4</v>
      </c>
      <c r="V489" s="16">
        <f t="shared" si="214"/>
        <v>6.0335802780831765E-15</v>
      </c>
      <c r="W489" s="1">
        <f t="shared" si="215"/>
        <v>2.0892527626969898E-18</v>
      </c>
      <c r="X489">
        <f t="shared" si="216"/>
        <v>5.2963469384356004E-18</v>
      </c>
      <c r="Y489">
        <f t="shared" si="217"/>
        <v>4.8883068739002493E-18</v>
      </c>
      <c r="Z489">
        <f t="shared" si="218"/>
        <v>6.9200333749673618E-17</v>
      </c>
      <c r="AA489">
        <f t="shared" si="227"/>
        <v>6.0339817674631258E-15</v>
      </c>
      <c r="AB489" s="1">
        <f t="shared" si="239"/>
        <v>2.8764950611107095E-11</v>
      </c>
      <c r="AC489" s="1">
        <f>SUM($AB$3:AB489)</f>
        <v>1.3594433772953002E-8</v>
      </c>
      <c r="AD489" s="1">
        <f t="shared" si="228"/>
        <v>2.2657389621588339E-8</v>
      </c>
      <c r="AE489" s="2">
        <f t="shared" si="229"/>
        <v>-13.552098729482477</v>
      </c>
      <c r="AF489" s="1">
        <f t="shared" si="219"/>
        <v>6.7836224527035478E-3</v>
      </c>
      <c r="AG489" s="19">
        <f t="shared" si="220"/>
        <v>1.5826773317832699E-3</v>
      </c>
      <c r="AH489" s="19">
        <f t="shared" si="230"/>
        <v>94.089484197488844</v>
      </c>
      <c r="AI489" s="19">
        <f t="shared" si="231"/>
        <v>0.99999905910604325</v>
      </c>
      <c r="AJ489" s="19">
        <f t="shared" si="221"/>
        <v>0.17778742027032085</v>
      </c>
      <c r="AK489" s="19">
        <f t="shared" si="222"/>
        <v>5.2755914865696514E-3</v>
      </c>
      <c r="AL489" s="19">
        <f t="shared" si="232"/>
        <v>3.8247810806087386</v>
      </c>
      <c r="AM489" s="19">
        <f t="shared" si="233"/>
        <v>3.8247810806087382E-6</v>
      </c>
      <c r="AO489" t="str">
        <f t="shared" si="234"/>
        <v>5.10646056815858E-07-0.714595029940453i</v>
      </c>
      <c r="AP489">
        <f t="shared" si="235"/>
        <v>-89.999959056720726</v>
      </c>
      <c r="AQ489" t="str">
        <f t="shared" si="236"/>
        <v>34.6999951379192+0.0127995248381832i</v>
      </c>
      <c r="AR489">
        <f t="shared" si="237"/>
        <v>2.1134260014325827E-2</v>
      </c>
      <c r="AS489">
        <f t="shared" si="238"/>
        <v>89.978906683264952</v>
      </c>
    </row>
    <row r="490" spans="13:45" x14ac:dyDescent="0.25">
      <c r="M490">
        <v>487</v>
      </c>
      <c r="N490" s="1">
        <f t="shared" si="223"/>
        <v>583445104.27374399</v>
      </c>
      <c r="O490" s="2">
        <f t="shared" si="211"/>
        <v>0.68558292300321011</v>
      </c>
      <c r="P490" s="2">
        <f t="shared" si="210"/>
        <v>-3.2788001734427796</v>
      </c>
      <c r="Q490" s="1">
        <f t="shared" si="212"/>
        <v>34.69999769754245</v>
      </c>
      <c r="R490">
        <f t="shared" si="224"/>
        <v>30.806588919480507</v>
      </c>
      <c r="S490" s="1">
        <f t="shared" si="225"/>
        <v>0.67229999995741108</v>
      </c>
      <c r="T490" s="1">
        <f t="shared" si="226"/>
        <v>-3.4487377754557613</v>
      </c>
      <c r="U490" s="2">
        <f t="shared" si="213"/>
        <v>3.644418966240367E-4</v>
      </c>
      <c r="V490" s="16">
        <f t="shared" si="214"/>
        <v>5.7933667330999349E-15</v>
      </c>
      <c r="W490" s="1">
        <f t="shared" si="215"/>
        <v>2.0044304314322021E-18</v>
      </c>
      <c r="X490">
        <f t="shared" si="216"/>
        <v>5.0813186266265014E-18</v>
      </c>
      <c r="Y490">
        <f t="shared" si="217"/>
        <v>4.6898447287806435E-18</v>
      </c>
      <c r="Z490">
        <f t="shared" si="218"/>
        <v>6.6390844281596269E-17</v>
      </c>
      <c r="AA490">
        <f t="shared" si="227"/>
        <v>5.7937516067378444E-15</v>
      </c>
      <c r="AB490" s="1">
        <f t="shared" si="239"/>
        <v>2.8198078229386905E-11</v>
      </c>
      <c r="AC490" s="1">
        <f>SUM($AB$3:AB490)</f>
        <v>1.3622631851182388E-8</v>
      </c>
      <c r="AD490" s="1">
        <f t="shared" si="228"/>
        <v>2.2704386418637316E-8</v>
      </c>
      <c r="AE490" s="2">
        <f t="shared" si="229"/>
        <v>-13.561097696767257</v>
      </c>
      <c r="AF490" s="1">
        <f t="shared" si="219"/>
        <v>6.797693293740012E-3</v>
      </c>
      <c r="AG490" s="19">
        <f t="shared" si="220"/>
        <v>1.6496521680233901E-3</v>
      </c>
      <c r="AH490" s="19">
        <f t="shared" si="230"/>
        <v>91.588473154786726</v>
      </c>
      <c r="AI490" s="19">
        <f t="shared" si="231"/>
        <v>0.99999908411610727</v>
      </c>
      <c r="AJ490" s="19">
        <f t="shared" si="221"/>
        <v>0.18531092687462775</v>
      </c>
      <c r="AK490" s="19">
        <f t="shared" si="222"/>
        <v>5.4988409252502294E-3</v>
      </c>
      <c r="AL490" s="19">
        <f t="shared" si="232"/>
        <v>3.5234045286755169</v>
      </c>
      <c r="AM490" s="19">
        <f t="shared" si="233"/>
        <v>3.5234045286755167E-6</v>
      </c>
      <c r="AO490" t="str">
        <f t="shared" si="234"/>
        <v>4.70023944313625E-07-0.685582923003049i</v>
      </c>
      <c r="AP490">
        <f t="shared" si="235"/>
        <v>-89.999960718992014</v>
      </c>
      <c r="AQ490" t="str">
        <f t="shared" si="236"/>
        <v>34.6999955246998+0.0122798723538159i</v>
      </c>
      <c r="AR490">
        <f t="shared" si="237"/>
        <v>2.0276222484260892E-2</v>
      </c>
      <c r="AS490">
        <f t="shared" si="238"/>
        <v>89.97976305852373</v>
      </c>
    </row>
    <row r="491" spans="13:45" x14ac:dyDescent="0.25">
      <c r="M491">
        <v>488</v>
      </c>
      <c r="N491" s="1">
        <f t="shared" si="223"/>
        <v>608135001.27871609</v>
      </c>
      <c r="O491" s="2">
        <f t="shared" si="211"/>
        <v>0.65774868928583219</v>
      </c>
      <c r="P491" s="2">
        <f t="shared" si="210"/>
        <v>-3.6388001734426072</v>
      </c>
      <c r="Q491" s="1">
        <f t="shared" si="212"/>
        <v>34.699997880703918</v>
      </c>
      <c r="R491">
        <f t="shared" si="224"/>
        <v>30.806588965328356</v>
      </c>
      <c r="S491" s="1">
        <f t="shared" si="225"/>
        <v>0.64551280379463305</v>
      </c>
      <c r="T491" s="1">
        <f t="shared" si="226"/>
        <v>-3.8019027809734158</v>
      </c>
      <c r="U491" s="2">
        <f t="shared" si="213"/>
        <v>3.4964578761909493E-4</v>
      </c>
      <c r="V491" s="16">
        <f t="shared" si="214"/>
        <v>5.5625351829998439E-15</v>
      </c>
      <c r="W491" s="1">
        <f t="shared" si="215"/>
        <v>1.9230518319050222E-18</v>
      </c>
      <c r="X491">
        <f t="shared" si="216"/>
        <v>4.8750203250731887E-18</v>
      </c>
      <c r="Y491">
        <f t="shared" si="217"/>
        <v>4.4994400182737308E-18</v>
      </c>
      <c r="Z491">
        <f t="shared" si="218"/>
        <v>6.3695418267133412E-17</v>
      </c>
      <c r="AA491">
        <f t="shared" si="227"/>
        <v>5.5629041405844242E-15</v>
      </c>
      <c r="AB491" s="1">
        <f t="shared" si="239"/>
        <v>2.7641475085299294E-11</v>
      </c>
      <c r="AC491" s="1">
        <f>SUM($AB$3:AB491)</f>
        <v>1.3650273326267687E-8</v>
      </c>
      <c r="AD491" s="1">
        <f t="shared" si="228"/>
        <v>2.275045554377948E-8</v>
      </c>
      <c r="AE491" s="2">
        <f t="shared" si="229"/>
        <v>-13.56990097176382</v>
      </c>
      <c r="AF491" s="1">
        <f t="shared" si="219"/>
        <v>6.8114863898075763E-3</v>
      </c>
      <c r="AG491" s="19">
        <f t="shared" si="220"/>
        <v>1.7194612071672298E-3</v>
      </c>
      <c r="AH491" s="19">
        <f t="shared" si="230"/>
        <v>89.119329059456248</v>
      </c>
      <c r="AI491" s="19">
        <f t="shared" si="231"/>
        <v>0.99999910880750353</v>
      </c>
      <c r="AJ491" s="19">
        <f t="shared" si="221"/>
        <v>0.19315280893845213</v>
      </c>
      <c r="AK491" s="19">
        <f t="shared" si="222"/>
        <v>5.7315377075706003E-3</v>
      </c>
      <c r="AL491" s="19">
        <f t="shared" si="232"/>
        <v>3.2456692278757555</v>
      </c>
      <c r="AM491" s="19">
        <f t="shared" si="233"/>
        <v>3.2456692278757554E-6</v>
      </c>
      <c r="AO491" t="str">
        <f t="shared" si="234"/>
        <v>4.3263333825723E-07-0.65774868928569i</v>
      </c>
      <c r="AP491">
        <f t="shared" si="235"/>
        <v>-89.999962313776123</v>
      </c>
      <c r="AQ491" t="str">
        <f t="shared" si="236"/>
        <v>34.6999958807118+0.0117813174156642i</v>
      </c>
      <c r="AR491">
        <f t="shared" si="237"/>
        <v>1.9453020726711037E-2</v>
      </c>
      <c r="AS491">
        <f t="shared" si="238"/>
        <v>89.980584665497162</v>
      </c>
    </row>
    <row r="492" spans="13:45" x14ac:dyDescent="0.25">
      <c r="M492">
        <v>489</v>
      </c>
      <c r="N492" s="1">
        <f t="shared" si="223"/>
        <v>633869711.2569263</v>
      </c>
      <c r="O492" s="2">
        <f t="shared" si="211"/>
        <v>0.63104450787961253</v>
      </c>
      <c r="P492" s="2">
        <f t="shared" si="210"/>
        <v>-3.9988001734424996</v>
      </c>
      <c r="Q492" s="1">
        <f t="shared" si="212"/>
        <v>34.699998049294706</v>
      </c>
      <c r="R492">
        <f t="shared" si="224"/>
        <v>30.806589007528963</v>
      </c>
      <c r="S492" s="1">
        <f t="shared" si="225"/>
        <v>0.61977347985148101</v>
      </c>
      <c r="T492" s="1">
        <f t="shared" si="226"/>
        <v>-4.1553402237796977</v>
      </c>
      <c r="U492" s="2">
        <f t="shared" si="213"/>
        <v>3.3545039107980872E-4</v>
      </c>
      <c r="V492" s="16">
        <f t="shared" si="214"/>
        <v>5.3407333935097562E-15</v>
      </c>
      <c r="W492" s="1">
        <f t="shared" si="215"/>
        <v>1.844977150938948E-18</v>
      </c>
      <c r="X492">
        <f t="shared" si="216"/>
        <v>4.6770976012711119E-18</v>
      </c>
      <c r="Y492">
        <f t="shared" si="217"/>
        <v>4.3167656159906115E-18</v>
      </c>
      <c r="Z492">
        <f t="shared" si="218"/>
        <v>6.1109424807310383E-17</v>
      </c>
      <c r="AA492">
        <f t="shared" si="227"/>
        <v>5.3410871043260997E-15</v>
      </c>
      <c r="AB492" s="1">
        <f t="shared" si="239"/>
        <v>2.7095009011018963E-11</v>
      </c>
      <c r="AC492" s="1">
        <f>SUM($AB$3:AB492)</f>
        <v>1.3677368335278706E-8</v>
      </c>
      <c r="AD492" s="1">
        <f t="shared" si="228"/>
        <v>2.2795613892131179E-8</v>
      </c>
      <c r="AE492" s="2">
        <f t="shared" si="229"/>
        <v>-13.578512923649203</v>
      </c>
      <c r="AF492" s="1">
        <f t="shared" si="219"/>
        <v>6.8250067993040741E-3</v>
      </c>
      <c r="AG492" s="19">
        <f t="shared" si="220"/>
        <v>1.7922243853960599E-3</v>
      </c>
      <c r="AH492" s="19">
        <f t="shared" si="230"/>
        <v>86.683525899546595</v>
      </c>
      <c r="AI492" s="19">
        <f t="shared" si="231"/>
        <v>0.99999913316549238</v>
      </c>
      <c r="AJ492" s="19">
        <f t="shared" si="221"/>
        <v>0.20132653929282446</v>
      </c>
      <c r="AK492" s="19">
        <f t="shared" si="222"/>
        <v>5.9740816207761735E-3</v>
      </c>
      <c r="AL492" s="19">
        <f t="shared" si="232"/>
        <v>2.9897328678393991</v>
      </c>
      <c r="AM492" s="19">
        <f t="shared" si="233"/>
        <v>2.9897328678393989E-6</v>
      </c>
      <c r="AO492" t="str">
        <f t="shared" si="234"/>
        <v>3.98217170925023E-07-0.631044507879487i</v>
      </c>
      <c r="AP492">
        <f t="shared" si="235"/>
        <v>-89.999963843813021</v>
      </c>
      <c r="AQ492" t="str">
        <f t="shared" si="236"/>
        <v>34.6999962084028+0.0113030034786019i</v>
      </c>
      <c r="AR492">
        <f t="shared" si="237"/>
        <v>1.8663240432403316E-2</v>
      </c>
      <c r="AS492">
        <f t="shared" si="238"/>
        <v>89.981372915754577</v>
      </c>
    </row>
    <row r="493" spans="13:45" x14ac:dyDescent="0.25">
      <c r="M493">
        <v>490</v>
      </c>
      <c r="N493" s="1">
        <f t="shared" si="223"/>
        <v>660693448.00759435</v>
      </c>
      <c r="O493" s="2">
        <f t="shared" si="211"/>
        <v>0.60542449937437204</v>
      </c>
      <c r="P493" s="2">
        <f t="shared" si="210"/>
        <v>-4.358800173442348</v>
      </c>
      <c r="Q493" s="1">
        <f t="shared" si="212"/>
        <v>34.699998204473985</v>
      </c>
      <c r="R493">
        <f t="shared" si="224"/>
        <v>30.806589046372483</v>
      </c>
      <c r="S493" s="1">
        <f t="shared" si="225"/>
        <v>0.59504255812083318</v>
      </c>
      <c r="T493" s="1">
        <f t="shared" si="226"/>
        <v>-4.5090394385023416</v>
      </c>
      <c r="U493" s="2">
        <f t="shared" si="213"/>
        <v>3.2183131848468282E-4</v>
      </c>
      <c r="V493" s="16">
        <f t="shared" si="214"/>
        <v>5.1276212423238131E-15</v>
      </c>
      <c r="W493" s="1">
        <f t="shared" si="215"/>
        <v>1.7700722516657557E-18</v>
      </c>
      <c r="X493">
        <f t="shared" si="216"/>
        <v>4.4872104124049465E-18</v>
      </c>
      <c r="Y493">
        <f t="shared" si="217"/>
        <v>4.1415076766241541E-18</v>
      </c>
      <c r="Z493">
        <f t="shared" si="218"/>
        <v>5.8628421014117183E-17</v>
      </c>
      <c r="AA493">
        <f t="shared" si="227"/>
        <v>5.1279603466465994E-15</v>
      </c>
      <c r="AB493" s="1">
        <f t="shared" si="239"/>
        <v>2.6558546141437087E-11</v>
      </c>
      <c r="AC493" s="1">
        <f>SUM($AB$3:AB493)</f>
        <v>1.3703926881420143E-8</v>
      </c>
      <c r="AD493" s="1">
        <f t="shared" si="228"/>
        <v>2.2839878135700239E-8</v>
      </c>
      <c r="AE493" s="2">
        <f t="shared" si="229"/>
        <v>-13.586937823612832</v>
      </c>
      <c r="AF493" s="1">
        <f t="shared" si="219"/>
        <v>6.8382595138286517E-3</v>
      </c>
      <c r="AG493" s="19">
        <f t="shared" si="220"/>
        <v>1.8680667142820101E-3</v>
      </c>
      <c r="AH493" s="19">
        <f t="shared" si="230"/>
        <v>84.282441674295811</v>
      </c>
      <c r="AI493" s="19">
        <f t="shared" si="231"/>
        <v>0.99999915717629362</v>
      </c>
      <c r="AJ493" s="19">
        <f t="shared" si="221"/>
        <v>0.20984616090434585</v>
      </c>
      <c r="AK493" s="19">
        <f t="shared" si="222"/>
        <v>6.2268893700829931E-3</v>
      </c>
      <c r="AL493" s="19">
        <f t="shared" si="232"/>
        <v>2.7538953024445689</v>
      </c>
      <c r="AM493" s="19">
        <f t="shared" si="233"/>
        <v>2.7538953024445688E-6</v>
      </c>
      <c r="AO493" t="str">
        <f t="shared" si="234"/>
        <v>3.66538824442709E-07-0.605424499374261i</v>
      </c>
      <c r="AP493">
        <f t="shared" si="235"/>
        <v>-89.999965311731373</v>
      </c>
      <c r="AQ493" t="str">
        <f t="shared" si="236"/>
        <v>34.6999965100258+0.0108441087724692i</v>
      </c>
      <c r="AR493">
        <f t="shared" si="237"/>
        <v>1.7905524712001169E-2</v>
      </c>
      <c r="AS493">
        <f t="shared" si="238"/>
        <v>89.982129163556621</v>
      </c>
    </row>
    <row r="494" spans="13:45" x14ac:dyDescent="0.25">
      <c r="M494">
        <v>491</v>
      </c>
      <c r="N494" s="1">
        <f t="shared" si="223"/>
        <v>688652296.34427571</v>
      </c>
      <c r="O494" s="2">
        <f t="shared" si="211"/>
        <v>0.58084464703499905</v>
      </c>
      <c r="P494" s="2">
        <f t="shared" si="210"/>
        <v>-4.7188001734422151</v>
      </c>
      <c r="Q494" s="1">
        <f t="shared" si="212"/>
        <v>34.699998347308814</v>
      </c>
      <c r="R494">
        <f t="shared" si="224"/>
        <v>30.806589082126017</v>
      </c>
      <c r="S494" s="1">
        <f t="shared" si="225"/>
        <v>0.57128193607473943</v>
      </c>
      <c r="T494" s="1">
        <f t="shared" si="226"/>
        <v>-4.8629901621319664</v>
      </c>
      <c r="U494" s="2">
        <f t="shared" si="213"/>
        <v>3.0876517146783989E-4</v>
      </c>
      <c r="V494" s="16">
        <f t="shared" si="214"/>
        <v>4.9228703910248086E-15</v>
      </c>
      <c r="W494" s="1">
        <f t="shared" si="215"/>
        <v>1.6982084430731195E-18</v>
      </c>
      <c r="X494">
        <f t="shared" si="216"/>
        <v>4.3050325211417574E-18</v>
      </c>
      <c r="Y494">
        <f t="shared" si="217"/>
        <v>3.9733650967504983E-18</v>
      </c>
      <c r="Z494">
        <f t="shared" si="218"/>
        <v>5.6248144377453311E-17</v>
      </c>
      <c r="AA494">
        <f t="shared" si="227"/>
        <v>4.9231955014423076E-15</v>
      </c>
      <c r="AB494" s="1">
        <f t="shared" si="239"/>
        <v>2.6031951184394179E-11</v>
      </c>
      <c r="AC494" s="1">
        <f>SUM($AB$3:AB494)</f>
        <v>1.3729958832604538E-8</v>
      </c>
      <c r="AD494" s="1">
        <f t="shared" si="228"/>
        <v>2.2883264721007562E-8</v>
      </c>
      <c r="AE494" s="2">
        <f t="shared" si="229"/>
        <v>-13.595179846827193</v>
      </c>
      <c r="AF494" s="1">
        <f t="shared" si="219"/>
        <v>6.8512494574696639E-3</v>
      </c>
      <c r="AG494" s="19">
        <f t="shared" si="220"/>
        <v>1.9471184955656301E-3</v>
      </c>
      <c r="AH494" s="19">
        <f t="shared" si="230"/>
        <v>81.917356639096795</v>
      </c>
      <c r="AI494" s="19">
        <f t="shared" si="231"/>
        <v>0.99999918082710459</v>
      </c>
      <c r="AJ494" s="19">
        <f t="shared" si="221"/>
        <v>0.21872631100187195</v>
      </c>
      <c r="AK494" s="19">
        <f t="shared" si="222"/>
        <v>6.4903952946027037E-3</v>
      </c>
      <c r="AL494" s="19">
        <f t="shared" si="232"/>
        <v>2.536587740232954</v>
      </c>
      <c r="AM494" s="19">
        <f t="shared" si="233"/>
        <v>2.536587740232954E-6</v>
      </c>
      <c r="AO494" t="str">
        <f t="shared" si="234"/>
        <v>3.37380503989213E-07-0.580844647034901i</v>
      </c>
      <c r="AP494">
        <f t="shared" si="235"/>
        <v>-89.999966720053166</v>
      </c>
      <c r="AQ494" t="str">
        <f t="shared" si="236"/>
        <v>34.6999967876547+0.0104038448902565i</v>
      </c>
      <c r="AR494">
        <f t="shared" si="237"/>
        <v>1.7178571764904765E-2</v>
      </c>
      <c r="AS494">
        <f t="shared" si="238"/>
        <v>89.982854708181932</v>
      </c>
    </row>
    <row r="495" spans="13:45" x14ac:dyDescent="0.25">
      <c r="M495">
        <v>492</v>
      </c>
      <c r="N495" s="1">
        <f t="shared" si="223"/>
        <v>717794291.27136016</v>
      </c>
      <c r="O495" s="2">
        <f t="shared" si="211"/>
        <v>0.55726272117803655</v>
      </c>
      <c r="P495" s="2">
        <f t="shared" si="210"/>
        <v>-5.0788001734420725</v>
      </c>
      <c r="Q495" s="1">
        <f t="shared" si="212"/>
        <v>34.699998478781481</v>
      </c>
      <c r="R495">
        <f t="shared" si="224"/>
        <v>30.806589115035443</v>
      </c>
      <c r="S495" s="1">
        <f t="shared" si="225"/>
        <v>0.54845484076289219</v>
      </c>
      <c r="T495" s="1">
        <f t="shared" si="226"/>
        <v>-5.2171825200313071</v>
      </c>
      <c r="U495" s="2">
        <f t="shared" si="213"/>
        <v>2.9622950161967571E-4</v>
      </c>
      <c r="V495" s="16">
        <f t="shared" si="214"/>
        <v>4.7261639584778285E-15</v>
      </c>
      <c r="W495" s="1">
        <f t="shared" si="215"/>
        <v>1.6292622589082164E-18</v>
      </c>
      <c r="X495">
        <f t="shared" si="216"/>
        <v>4.1302509351419775E-18</v>
      </c>
      <c r="Y495">
        <f t="shared" si="217"/>
        <v>3.8120489975211165E-18</v>
      </c>
      <c r="Z495">
        <f t="shared" si="218"/>
        <v>5.3964505441961943E-17</v>
      </c>
      <c r="AA495">
        <f t="shared" si="227"/>
        <v>4.7264756611505223E-15</v>
      </c>
      <c r="AB495" s="1">
        <f t="shared" si="239"/>
        <v>2.551508767396558E-11</v>
      </c>
      <c r="AC495" s="1">
        <f>SUM($AB$3:AB495)</f>
        <v>1.3755473920278503E-8</v>
      </c>
      <c r="AD495" s="1">
        <f t="shared" si="228"/>
        <v>2.2925789867130841E-8</v>
      </c>
      <c r="AE495" s="2">
        <f t="shared" si="229"/>
        <v>-13.603243074402904</v>
      </c>
      <c r="AF495" s="1">
        <f t="shared" si="219"/>
        <v>6.863981486218973E-3</v>
      </c>
      <c r="AG495" s="19">
        <f t="shared" si="220"/>
        <v>2.0295155450221198E-3</v>
      </c>
      <c r="AH495" s="19">
        <f t="shared" si="230"/>
        <v>79.58945208466676</v>
      </c>
      <c r="AI495" s="19">
        <f t="shared" si="231"/>
        <v>0.99999920410611254</v>
      </c>
      <c r="AJ495" s="19">
        <f t="shared" si="221"/>
        <v>0.22798224622415109</v>
      </c>
      <c r="AK495" s="19">
        <f t="shared" si="222"/>
        <v>6.7650521135635558E-3</v>
      </c>
      <c r="AL495" s="19">
        <f t="shared" si="232"/>
        <v>2.3363627383881975</v>
      </c>
      <c r="AM495" s="19">
        <f t="shared" si="233"/>
        <v>2.3363627383881977E-6</v>
      </c>
      <c r="AO495" t="str">
        <f t="shared" si="234"/>
        <v>3.1054174041475E-07-0.55726272117795i</v>
      </c>
      <c r="AP495">
        <f t="shared" si="235"/>
        <v>-89.999968071197998</v>
      </c>
      <c r="AQ495" t="str">
        <f t="shared" si="236"/>
        <v>34.6999970431985+0.00998145543360558i</v>
      </c>
      <c r="AR495">
        <f t="shared" si="237"/>
        <v>1.6481132642697547E-2</v>
      </c>
      <c r="AS495">
        <f t="shared" si="238"/>
        <v>89.983550796159307</v>
      </c>
    </row>
    <row r="496" spans="13:45" x14ac:dyDescent="0.25">
      <c r="M496">
        <v>493</v>
      </c>
      <c r="N496" s="1">
        <f t="shared" si="223"/>
        <v>748169500.51115417</v>
      </c>
      <c r="O496" s="2">
        <f t="shared" si="211"/>
        <v>0.53463820661849948</v>
      </c>
      <c r="P496" s="2">
        <f t="shared" si="210"/>
        <v>-5.4388001734420097</v>
      </c>
      <c r="Q496" s="1">
        <f t="shared" si="212"/>
        <v>34.699998599794952</v>
      </c>
      <c r="R496">
        <f t="shared" si="224"/>
        <v>30.806589145326789</v>
      </c>
      <c r="S496" s="1">
        <f t="shared" si="225"/>
        <v>0.52652579116927267</v>
      </c>
      <c r="T496" s="1">
        <f t="shared" si="226"/>
        <v>-5.5716070123368331</v>
      </c>
      <c r="U496" s="2">
        <f t="shared" si="213"/>
        <v>2.8420277191953388E-4</v>
      </c>
      <c r="V496" s="16">
        <f t="shared" si="214"/>
        <v>4.5371961964486424E-15</v>
      </c>
      <c r="W496" s="1">
        <f t="shared" si="215"/>
        <v>1.5631152455574365E-18</v>
      </c>
      <c r="X496">
        <f t="shared" si="216"/>
        <v>3.9625653693252233E-18</v>
      </c>
      <c r="Y496">
        <f t="shared" si="217"/>
        <v>3.65728222835663E-18</v>
      </c>
      <c r="Z496">
        <f t="shared" si="218"/>
        <v>5.1773580781171167E-17</v>
      </c>
      <c r="AA496">
        <f t="shared" si="227"/>
        <v>4.5374950523060418E-15</v>
      </c>
      <c r="AB496" s="1">
        <f t="shared" si="239"/>
        <v>2.500781820763859E-11</v>
      </c>
      <c r="AC496" s="1">
        <f>SUM($AB$3:AB496)</f>
        <v>1.3780481738486143E-8</v>
      </c>
      <c r="AD496" s="1">
        <f t="shared" si="228"/>
        <v>2.2967469564143571E-8</v>
      </c>
      <c r="AE496" s="2">
        <f t="shared" si="229"/>
        <v>-13.611131495326161</v>
      </c>
      <c r="AF496" s="1">
        <f t="shared" si="219"/>
        <v>6.8764603875045849E-3</v>
      </c>
      <c r="AG496" s="19">
        <f t="shared" si="220"/>
        <v>2.1153994258012098E-3</v>
      </c>
      <c r="AH496" s="19">
        <f t="shared" si="230"/>
        <v>77.299809637005723</v>
      </c>
      <c r="AI496" s="19">
        <f t="shared" si="231"/>
        <v>0.99999922700250121</v>
      </c>
      <c r="AJ496" s="19">
        <f t="shared" si="221"/>
        <v>0.23762986883166928</v>
      </c>
      <c r="AK496" s="19">
        <f t="shared" si="222"/>
        <v>7.051331704109676E-3</v>
      </c>
      <c r="AL496" s="19">
        <f t="shared" si="232"/>
        <v>2.1518849426329676</v>
      </c>
      <c r="AM496" s="19">
        <f t="shared" si="233"/>
        <v>2.1518849426329677E-6</v>
      </c>
      <c r="AO496" t="str">
        <f t="shared" si="234"/>
        <v>2.85838011976245E-07-0.534638206618423i</v>
      </c>
      <c r="AP496">
        <f t="shared" si="235"/>
        <v>-89.999969367487196</v>
      </c>
      <c r="AQ496" t="str">
        <f t="shared" si="236"/>
        <v>34.6999972784132+0.009576214713298i</v>
      </c>
      <c r="AR496">
        <f t="shared" si="237"/>
        <v>1.5812009103391318E-2</v>
      </c>
      <c r="AS496">
        <f t="shared" si="238"/>
        <v>89.984218623409419</v>
      </c>
    </row>
    <row r="497" spans="13:45" x14ac:dyDescent="0.25">
      <c r="M497">
        <v>494</v>
      </c>
      <c r="N497" s="1">
        <f t="shared" si="223"/>
        <v>779830110.52325726</v>
      </c>
      <c r="O497" s="2">
        <f t="shared" si="211"/>
        <v>0.51293223306234237</v>
      </c>
      <c r="P497" s="2">
        <f t="shared" si="210"/>
        <v>-5.7988001734418742</v>
      </c>
      <c r="Q497" s="1">
        <f t="shared" si="212"/>
        <v>34.699998711181678</v>
      </c>
      <c r="R497">
        <f t="shared" si="224"/>
        <v>30.80658917320843</v>
      </c>
      <c r="S497" s="1">
        <f t="shared" si="225"/>
        <v>0.5054605609050058</v>
      </c>
      <c r="T497" s="1">
        <f t="shared" si="226"/>
        <v>-5.9262545007487066</v>
      </c>
      <c r="U497" s="2">
        <f t="shared" si="213"/>
        <v>2.7266431973416692E-4</v>
      </c>
      <c r="V497" s="16">
        <f t="shared" si="214"/>
        <v>4.3556721681192882E-15</v>
      </c>
      <c r="W497" s="1">
        <f t="shared" si="215"/>
        <v>1.4996537585379181E-18</v>
      </c>
      <c r="X497">
        <f t="shared" si="216"/>
        <v>3.8016877299674502E-18</v>
      </c>
      <c r="Y497">
        <f t="shared" si="217"/>
        <v>3.5087988907900522E-18</v>
      </c>
      <c r="Z497">
        <f t="shared" si="218"/>
        <v>4.9671606256876539E-17</v>
      </c>
      <c r="AA497">
        <f t="shared" si="227"/>
        <v>4.3559587139983053E-15</v>
      </c>
      <c r="AB497" s="1">
        <f t="shared" si="239"/>
        <v>2.4510004668072005E-11</v>
      </c>
      <c r="AC497" s="1">
        <f>SUM($AB$3:AB497)</f>
        <v>1.3804991743154215E-8</v>
      </c>
      <c r="AD497" s="1">
        <f t="shared" si="228"/>
        <v>2.3008319571923693E-8</v>
      </c>
      <c r="AE497" s="2">
        <f t="shared" si="229"/>
        <v>-13.618849008376625</v>
      </c>
      <c r="AF497" s="1">
        <f t="shared" si="219"/>
        <v>6.8886908798339534E-3</v>
      </c>
      <c r="AG497" s="19">
        <f t="shared" si="220"/>
        <v>2.2049176916411799E-3</v>
      </c>
      <c r="AH497" s="19">
        <f t="shared" si="230"/>
        <v>75.049411060701289</v>
      </c>
      <c r="AI497" s="19">
        <f t="shared" si="231"/>
        <v>0.99999924950645269</v>
      </c>
      <c r="AJ497" s="19">
        <f t="shared" si="221"/>
        <v>0.24768575402769311</v>
      </c>
      <c r="AK497" s="19">
        <f t="shared" si="222"/>
        <v>7.3497259120146943E-3</v>
      </c>
      <c r="AL497" s="19">
        <f t="shared" si="232"/>
        <v>1.9819225192987202</v>
      </c>
      <c r="AM497" s="19">
        <f t="shared" si="233"/>
        <v>1.9819225192987202E-6</v>
      </c>
      <c r="AO497" t="str">
        <f t="shared" si="234"/>
        <v>2.63099475714322E-07-0.512932233062275i</v>
      </c>
      <c r="AP497">
        <f t="shared" si="235"/>
        <v>-89.999970611147873</v>
      </c>
      <c r="AQ497" t="str">
        <f t="shared" si="236"/>
        <v>34.6999974949164+0.00918742650250295i</v>
      </c>
      <c r="AR497">
        <f t="shared" si="237"/>
        <v>1.5170051552788685E-2</v>
      </c>
      <c r="AS497">
        <f t="shared" si="238"/>
        <v>89.984859337299341</v>
      </c>
    </row>
    <row r="498" spans="13:45" x14ac:dyDescent="0.25">
      <c r="M498">
        <v>495</v>
      </c>
      <c r="N498" s="1">
        <f t="shared" si="223"/>
        <v>812830516.16409934</v>
      </c>
      <c r="O498" s="2">
        <f t="shared" si="211"/>
        <v>0.4921075083248927</v>
      </c>
      <c r="P498" s="2">
        <f t="shared" si="210"/>
        <v>-6.1588001734418096</v>
      </c>
      <c r="Q498" s="1">
        <f t="shared" si="212"/>
        <v>34.699998813707865</v>
      </c>
      <c r="R498">
        <f t="shared" si="224"/>
        <v>30.80658919887215</v>
      </c>
      <c r="S498" s="1">
        <f t="shared" si="225"/>
        <v>0.48522614130657027</v>
      </c>
      <c r="T498" s="1">
        <f t="shared" si="226"/>
        <v>-6.2811161957066322</v>
      </c>
      <c r="U498" s="2">
        <f t="shared" si="213"/>
        <v>2.6159432131838767E-4</v>
      </c>
      <c r="V498" s="16">
        <f t="shared" si="214"/>
        <v>4.1813074300966976E-15</v>
      </c>
      <c r="W498" s="1">
        <f t="shared" si="215"/>
        <v>1.4387687672511323E-18</v>
      </c>
      <c r="X498">
        <f t="shared" si="216"/>
        <v>3.6473416197427703E-18</v>
      </c>
      <c r="Y498">
        <f t="shared" si="217"/>
        <v>3.366343881641062E-18</v>
      </c>
      <c r="Z498">
        <f t="shared" si="218"/>
        <v>4.765497055217956E-17</v>
      </c>
      <c r="AA498">
        <f t="shared" si="227"/>
        <v>4.1815821798247333E-15</v>
      </c>
      <c r="AB498" s="1">
        <f t="shared" si="239"/>
        <v>2.4021508430242301E-11</v>
      </c>
      <c r="AC498" s="1">
        <f>SUM($AB$3:AB498)</f>
        <v>1.3829013251584457E-8</v>
      </c>
      <c r="AD498" s="1">
        <f t="shared" si="228"/>
        <v>2.3048355419307431E-8</v>
      </c>
      <c r="AE498" s="2">
        <f t="shared" si="229"/>
        <v>-13.626399424024259</v>
      </c>
      <c r="AF498" s="1">
        <f t="shared" si="219"/>
        <v>6.9006776125406441E-3</v>
      </c>
      <c r="AG498" s="19">
        <f t="shared" si="220"/>
        <v>2.2982241403752598E-3</v>
      </c>
      <c r="AH498" s="19">
        <f t="shared" si="230"/>
        <v>72.83913854451923</v>
      </c>
      <c r="AI498" s="19">
        <f t="shared" si="231"/>
        <v>0.99999927160914515</v>
      </c>
      <c r="AJ498" s="19">
        <f t="shared" si="221"/>
        <v>0.25816717843548809</v>
      </c>
      <c r="AK498" s="19">
        <f t="shared" si="222"/>
        <v>7.6607473967027712E-3</v>
      </c>
      <c r="AL498" s="19">
        <f t="shared" si="232"/>
        <v>1.8253392294810085</v>
      </c>
      <c r="AM498" s="19">
        <f t="shared" si="233"/>
        <v>1.8253392294810084E-6</v>
      </c>
      <c r="AO498" t="str">
        <f t="shared" si="234"/>
        <v>2.42169799749734E-07-0.492107508324833i</v>
      </c>
      <c r="AP498">
        <f t="shared" si="235"/>
        <v>-89.999971804316701</v>
      </c>
      <c r="AQ498" t="str">
        <f t="shared" si="236"/>
        <v>34.699997694197+0.00881442284063823i</v>
      </c>
      <c r="AR498">
        <f t="shared" si="237"/>
        <v>1.4554157069422069E-2</v>
      </c>
      <c r="AS498">
        <f t="shared" si="238"/>
        <v>89.985474038613873</v>
      </c>
    </row>
    <row r="499" spans="13:45" x14ac:dyDescent="0.25">
      <c r="M499">
        <v>496</v>
      </c>
      <c r="N499" s="1">
        <f t="shared" si="223"/>
        <v>847227414.1405952</v>
      </c>
      <c r="O499" s="2">
        <f t="shared" si="211"/>
        <v>0.47212825426063965</v>
      </c>
      <c r="P499" s="2">
        <f t="shared" si="210"/>
        <v>-6.5188001734417123</v>
      </c>
      <c r="Q499" s="1">
        <f t="shared" si="212"/>
        <v>34.699998908077902</v>
      </c>
      <c r="R499">
        <f t="shared" si="224"/>
        <v>30.806589222494274</v>
      </c>
      <c r="S499" s="1">
        <f t="shared" si="225"/>
        <v>0.4657907050006142</v>
      </c>
      <c r="T499" s="1">
        <f t="shared" si="226"/>
        <v>-6.6361836439451718</v>
      </c>
      <c r="U499" s="2">
        <f t="shared" si="213"/>
        <v>2.5097375775696398E-4</v>
      </c>
      <c r="V499" s="16">
        <f t="shared" si="214"/>
        <v>4.0138277184421666E-15</v>
      </c>
      <c r="W499" s="1">
        <f t="shared" si="215"/>
        <v>1.3803556676633019E-18</v>
      </c>
      <c r="X499">
        <f t="shared" si="216"/>
        <v>3.4992618628601381E-18</v>
      </c>
      <c r="Y499">
        <f t="shared" si="217"/>
        <v>3.2296724547370196E-18</v>
      </c>
      <c r="Z499">
        <f t="shared" si="218"/>
        <v>4.5720208967079273E-17</v>
      </c>
      <c r="AA499">
        <f t="shared" si="227"/>
        <v>4.014091163867876E-15</v>
      </c>
      <c r="AB499" s="1">
        <f t="shared" si="239"/>
        <v>2.3542190554627481E-11</v>
      </c>
      <c r="AC499" s="1">
        <f>SUM($AB$3:AB499)</f>
        <v>1.3852555442139084E-8</v>
      </c>
      <c r="AD499" s="1">
        <f t="shared" si="228"/>
        <v>2.3087592403565142E-8</v>
      </c>
      <c r="AE499" s="2">
        <f t="shared" si="229"/>
        <v>-13.633786466303505</v>
      </c>
      <c r="AF499" s="1">
        <f t="shared" si="219"/>
        <v>6.9124251656274031E-3</v>
      </c>
      <c r="AG499" s="19">
        <f t="shared" si="220"/>
        <v>2.3954790781655698E-3</v>
      </c>
      <c r="AH499" s="19">
        <f t="shared" si="230"/>
        <v>70.6697754450487</v>
      </c>
      <c r="AI499" s="19">
        <f t="shared" si="231"/>
        <v>0.99999929330274506</v>
      </c>
      <c r="AJ499" s="19">
        <f t="shared" si="221"/>
        <v>0.26909214978059981</v>
      </c>
      <c r="AK499" s="19">
        <f t="shared" si="222"/>
        <v>7.9849305120286186E-3</v>
      </c>
      <c r="AL499" s="19">
        <f t="shared" si="232"/>
        <v>1.6810870986304243</v>
      </c>
      <c r="AM499" s="19">
        <f t="shared" si="233"/>
        <v>1.6810870986304243E-6</v>
      </c>
      <c r="AO499" t="str">
        <f t="shared" si="234"/>
        <v>2.22905088471199E-07-0.472128254260587i</v>
      </c>
      <c r="AP499">
        <f t="shared" si="235"/>
        <v>-89.999972949043638</v>
      </c>
      <c r="AQ499" t="str">
        <f t="shared" si="236"/>
        <v>34.6999978776246+0.00845656288579232i</v>
      </c>
      <c r="AR499">
        <f t="shared" si="237"/>
        <v>1.3963267509678311E-2</v>
      </c>
      <c r="AS499">
        <f t="shared" si="238"/>
        <v>89.986063783446681</v>
      </c>
    </row>
    <row r="500" spans="13:45" x14ac:dyDescent="0.25">
      <c r="M500">
        <v>497</v>
      </c>
      <c r="N500" s="1">
        <f t="shared" si="223"/>
        <v>883079900.41856325</v>
      </c>
      <c r="O500" s="2">
        <f t="shared" si="211"/>
        <v>0.45296014529417544</v>
      </c>
      <c r="P500" s="2">
        <f t="shared" si="210"/>
        <v>-6.8788001734416602</v>
      </c>
      <c r="Q500" s="1">
        <f t="shared" si="212"/>
        <v>34.699998994940607</v>
      </c>
      <c r="R500">
        <f t="shared" si="224"/>
        <v>30.806589244237212</v>
      </c>
      <c r="S500" s="1">
        <f t="shared" si="225"/>
        <v>0.4471235699889094</v>
      </c>
      <c r="T500" s="1">
        <f t="shared" si="226"/>
        <v>-6.991448716425321</v>
      </c>
      <c r="U500" s="2">
        <f t="shared" si="213"/>
        <v>2.4078438228920844E-4</v>
      </c>
      <c r="V500" s="16">
        <f t="shared" si="214"/>
        <v>3.8529686391829872E-15</v>
      </c>
      <c r="W500" s="1">
        <f t="shared" si="215"/>
        <v>1.3243141025906465E-18</v>
      </c>
      <c r="X500">
        <f t="shared" si="216"/>
        <v>3.3571940494786001E-18</v>
      </c>
      <c r="Y500">
        <f t="shared" si="217"/>
        <v>3.0985498004272783E-18</v>
      </c>
      <c r="Z500">
        <f t="shared" si="218"/>
        <v>4.3863997465951174E-17</v>
      </c>
      <c r="AA500">
        <f t="shared" si="227"/>
        <v>3.853221251157515E-15</v>
      </c>
      <c r="AB500" s="1">
        <f t="shared" si="239"/>
        <v>2.3071911967185137E-11</v>
      </c>
      <c r="AC500" s="1">
        <f>SUM($AB$3:AB500)</f>
        <v>1.3875627354106269E-8</v>
      </c>
      <c r="AD500" s="1">
        <f t="shared" si="228"/>
        <v>2.3126045590177117E-8</v>
      </c>
      <c r="AE500" s="2">
        <f t="shared" si="229"/>
        <v>-13.641013774663653</v>
      </c>
      <c r="AF500" s="1">
        <f t="shared" si="219"/>
        <v>6.923938049699028E-3</v>
      </c>
      <c r="AG500" s="19">
        <f t="shared" si="220"/>
        <v>2.4968495949189901E-3</v>
      </c>
      <c r="AH500" s="19">
        <f t="shared" si="230"/>
        <v>68.542007461459789</v>
      </c>
      <c r="AI500" s="19">
        <f t="shared" si="231"/>
        <v>0.99999931458039515</v>
      </c>
      <c r="AJ500" s="19">
        <f t="shared" si="221"/>
        <v>0.28047943782923318</v>
      </c>
      <c r="AK500" s="19">
        <f t="shared" si="222"/>
        <v>8.3228322243302059E-3</v>
      </c>
      <c r="AL500" s="19">
        <f t="shared" si="232"/>
        <v>1.5481996381491587</v>
      </c>
      <c r="AM500" s="19">
        <f t="shared" si="233"/>
        <v>1.5481996381491587E-6</v>
      </c>
      <c r="AO500" t="str">
        <f t="shared" si="234"/>
        <v>2.05172893224921E-07-0.452960145294129i</v>
      </c>
      <c r="AP500">
        <f t="shared" si="235"/>
        <v>-89.999974047295396</v>
      </c>
      <c r="AQ500" t="str">
        <f t="shared" si="236"/>
        <v>34.6999980464603+0.00811323181373633i</v>
      </c>
      <c r="AR500">
        <f t="shared" si="237"/>
        <v>1.3396367689853137E-2</v>
      </c>
      <c r="AS500">
        <f t="shared" si="238"/>
        <v>89.986629585014754</v>
      </c>
    </row>
    <row r="501" spans="13:45" x14ac:dyDescent="0.25">
      <c r="M501">
        <v>498</v>
      </c>
      <c r="N501" s="1">
        <f t="shared" si="223"/>
        <v>920449571.75317037</v>
      </c>
      <c r="O501" s="2">
        <f t="shared" si="211"/>
        <v>0.43457024944678513</v>
      </c>
      <c r="P501" s="2">
        <f t="shared" si="210"/>
        <v>-7.2388001734415734</v>
      </c>
      <c r="Q501" s="1">
        <f t="shared" si="212"/>
        <v>34.699999074893597</v>
      </c>
      <c r="R501">
        <f t="shared" si="224"/>
        <v>30.806589264250551</v>
      </c>
      <c r="S501" s="1">
        <f t="shared" si="225"/>
        <v>0.42919516430027643</v>
      </c>
      <c r="T501" s="1">
        <f t="shared" si="226"/>
        <v>-7.3469035966351015</v>
      </c>
      <c r="U501" s="2">
        <f t="shared" si="213"/>
        <v>2.3100868896015807E-4</v>
      </c>
      <c r="V501" s="16">
        <f t="shared" si="214"/>
        <v>3.6984753637097968E-15</v>
      </c>
      <c r="W501" s="1">
        <f t="shared" si="215"/>
        <v>1.2705477892808695E-18</v>
      </c>
      <c r="X501">
        <f t="shared" si="216"/>
        <v>3.2208940986188453E-18</v>
      </c>
      <c r="Y501">
        <f t="shared" si="217"/>
        <v>2.9727506421688112E-18</v>
      </c>
      <c r="Z501">
        <f t="shared" si="218"/>
        <v>4.2083146966692697E-17</v>
      </c>
      <c r="AA501">
        <f t="shared" si="227"/>
        <v>3.6987175930210997E-15</v>
      </c>
      <c r="AB501" s="1">
        <f t="shared" si="239"/>
        <v>2.2610533626731725E-11</v>
      </c>
      <c r="AC501" s="1">
        <f>SUM($AB$3:AB501)</f>
        <v>1.3898237887733E-8</v>
      </c>
      <c r="AD501" s="1">
        <f t="shared" si="228"/>
        <v>2.3163729812888336E-8</v>
      </c>
      <c r="AE501" s="2">
        <f t="shared" si="229"/>
        <v>-13.648084905794153</v>
      </c>
      <c r="AF501" s="1">
        <f t="shared" si="219"/>
        <v>6.9352207059787674E-3</v>
      </c>
      <c r="AG501" s="19">
        <f t="shared" si="220"/>
        <v>2.6025098513576699E-3</v>
      </c>
      <c r="AH501" s="19">
        <f t="shared" si="230"/>
        <v>66.456424212193696</v>
      </c>
      <c r="AI501" s="19">
        <f t="shared" si="231"/>
        <v>0.99999933543619957</v>
      </c>
      <c r="AJ501" s="19">
        <f t="shared" si="221"/>
        <v>0.29234860663584494</v>
      </c>
      <c r="AK501" s="19">
        <f t="shared" si="222"/>
        <v>8.6750330693305313E-3</v>
      </c>
      <c r="AL501" s="19">
        <f t="shared" si="232"/>
        <v>1.4257855785831182</v>
      </c>
      <c r="AM501" s="19">
        <f t="shared" si="233"/>
        <v>1.4257855785831182E-6</v>
      </c>
      <c r="AO501" t="str">
        <f t="shared" si="234"/>
        <v>1.88851301704241E-07-0.434570249446744i</v>
      </c>
      <c r="AP501">
        <f t="shared" si="235"/>
        <v>-89.999975100958807</v>
      </c>
      <c r="AQ501" t="str">
        <f t="shared" si="236"/>
        <v>34.6999982018653+0.00778383976163373i</v>
      </c>
      <c r="AR501">
        <f t="shared" si="237"/>
        <v>1.2852483642012632E-2</v>
      </c>
      <c r="AS501">
        <f t="shared" si="238"/>
        <v>89.987172415399186</v>
      </c>
    </row>
    <row r="502" spans="13:45" x14ac:dyDescent="0.25">
      <c r="M502">
        <v>499</v>
      </c>
      <c r="N502" s="1">
        <f t="shared" si="223"/>
        <v>959400631.51593399</v>
      </c>
      <c r="O502" s="2">
        <f t="shared" si="211"/>
        <v>0.41692697175728632</v>
      </c>
      <c r="P502" s="2">
        <f t="shared" si="210"/>
        <v>-7.5988001734414876</v>
      </c>
      <c r="Q502" s="1">
        <f t="shared" si="212"/>
        <v>34.69999914848632</v>
      </c>
      <c r="R502">
        <f t="shared" si="224"/>
        <v>30.80658928267183</v>
      </c>
      <c r="S502" s="1">
        <f t="shared" si="225"/>
        <v>0.41197699124978121</v>
      </c>
      <c r="T502" s="1">
        <f t="shared" si="226"/>
        <v>-7.7025407692543437</v>
      </c>
      <c r="U502" s="2">
        <f t="shared" si="213"/>
        <v>2.2162988254447637E-4</v>
      </c>
      <c r="V502" s="16">
        <f t="shared" si="214"/>
        <v>3.5501023294069322E-15</v>
      </c>
      <c r="W502" s="1">
        <f t="shared" si="215"/>
        <v>1.21896435399462E-18</v>
      </c>
      <c r="X502">
        <f t="shared" si="216"/>
        <v>3.0901278388199865E-18</v>
      </c>
      <c r="Y502">
        <f t="shared" si="217"/>
        <v>2.8520588494899511E-18</v>
      </c>
      <c r="Z502">
        <f t="shared" si="218"/>
        <v>4.0374597861722167E-17</v>
      </c>
      <c r="AA502">
        <f t="shared" si="227"/>
        <v>3.550334607669657E-15</v>
      </c>
      <c r="AB502" s="1">
        <f t="shared" si="239"/>
        <v>2.2157916680432245E-11</v>
      </c>
      <c r="AC502" s="1">
        <f>SUM($AB$3:AB502)</f>
        <v>1.3920395804413432E-8</v>
      </c>
      <c r="AD502" s="1">
        <f t="shared" si="228"/>
        <v>2.3200659674022389E-8</v>
      </c>
      <c r="AE502" s="2">
        <f t="shared" si="229"/>
        <v>-13.655003335423977</v>
      </c>
      <c r="AF502" s="1">
        <f t="shared" si="219"/>
        <v>6.9462775064023027E-3</v>
      </c>
      <c r="AG502" s="19">
        <f t="shared" si="220"/>
        <v>2.7126413782378803E-3</v>
      </c>
      <c r="AH502" s="19">
        <f t="shared" si="230"/>
        <v>64.413521182614673</v>
      </c>
      <c r="AI502" s="19">
        <f t="shared" si="231"/>
        <v>0.99999935586520305</v>
      </c>
      <c r="AJ502" s="19">
        <f t="shared" si="221"/>
        <v>0.30472004815538889</v>
      </c>
      <c r="AK502" s="19">
        <f t="shared" si="222"/>
        <v>9.0421381495336337E-3</v>
      </c>
      <c r="AL502" s="19">
        <f t="shared" si="232"/>
        <v>1.3130230768240889</v>
      </c>
      <c r="AM502" s="19">
        <f t="shared" si="233"/>
        <v>1.313023076824089E-6</v>
      </c>
      <c r="AO502" t="str">
        <f t="shared" si="234"/>
        <v>1.73828099778701E-07-0.41692697175725i</v>
      </c>
      <c r="AP502">
        <f t="shared" si="235"/>
        <v>-89.999976111844163</v>
      </c>
      <c r="AQ502" t="str">
        <f t="shared" si="236"/>
        <v>34.6999983449078+0.00746782081463269i</v>
      </c>
      <c r="AR502">
        <f t="shared" si="237"/>
        <v>1.2330680940663833E-2</v>
      </c>
      <c r="AS502">
        <f t="shared" si="238"/>
        <v>89.987693207215173</v>
      </c>
    </row>
    <row r="503" spans="13:45" x14ac:dyDescent="0.25">
      <c r="M503">
        <v>500</v>
      </c>
      <c r="N503" s="1">
        <f t="shared" si="223"/>
        <v>1000000000</v>
      </c>
      <c r="O503" s="2">
        <f t="shared" si="211"/>
        <v>0.39999999999996799</v>
      </c>
      <c r="P503" s="2">
        <f t="shared" ref="P503" si="240">20*LOG10(O503)</f>
        <v>-7.9588001734414471</v>
      </c>
      <c r="Q503" s="1">
        <f t="shared" si="212"/>
        <v>34.699999216224512</v>
      </c>
      <c r="R503">
        <f t="shared" si="224"/>
        <v>30.806589299627632</v>
      </c>
      <c r="S503" s="1">
        <f t="shared" si="225"/>
        <v>0.39544159533977596</v>
      </c>
      <c r="T503" s="1">
        <f t="shared" si="226"/>
        <v>-8.0583530091762281</v>
      </c>
      <c r="U503" s="2">
        <f t="shared" si="213"/>
        <v>2.1263184969140192E-4</v>
      </c>
      <c r="V503" s="16">
        <f t="shared" si="214"/>
        <v>3.4076129458137006E-15</v>
      </c>
      <c r="W503" s="1">
        <f t="shared" si="215"/>
        <v>1.1694751733027105E-18</v>
      </c>
      <c r="X503">
        <f t="shared" si="216"/>
        <v>2.9646706058210823E-18</v>
      </c>
      <c r="Y503">
        <f t="shared" si="217"/>
        <v>2.7362670666672427E-18</v>
      </c>
      <c r="Z503">
        <f t="shared" si="218"/>
        <v>3.8735414761417359E-17</v>
      </c>
      <c r="AA503">
        <f t="shared" si="227"/>
        <v>3.4078356863169486E-15</v>
      </c>
      <c r="AB503" s="1">
        <f t="shared" si="239"/>
        <v>2.1713922607961686E-11</v>
      </c>
      <c r="AC503" s="1">
        <f>SUM($AB$3:AB503)</f>
        <v>1.3942109727021394E-8</v>
      </c>
      <c r="AD503" s="1">
        <f t="shared" si="228"/>
        <v>2.3236849545035658E-8</v>
      </c>
      <c r="AE503" s="2">
        <f t="shared" si="229"/>
        <v>-13.661772460094127</v>
      </c>
      <c r="AF503" s="1">
        <f t="shared" si="219"/>
        <v>6.9571127537836758E-3</v>
      </c>
      <c r="AG503" s="19">
        <f t="shared" si="220"/>
        <v>2.8274333882308102E-3</v>
      </c>
      <c r="AH503" s="19">
        <f t="shared" si="230"/>
        <v>62.413702011348107</v>
      </c>
      <c r="AI503" s="19">
        <f t="shared" si="231"/>
        <v>0.9999993758633694</v>
      </c>
      <c r="AJ503" s="19">
        <f t="shared" si="221"/>
        <v>0.31761501727792835</v>
      </c>
      <c r="AK503" s="19">
        <f t="shared" si="222"/>
        <v>9.4247781738273466E-3</v>
      </c>
      <c r="AL503" s="19">
        <f t="shared" si="232"/>
        <v>1.209154362380835</v>
      </c>
      <c r="AM503" s="19">
        <f t="shared" si="233"/>
        <v>1.209154362380835E-6</v>
      </c>
      <c r="AO503" t="str">
        <f t="shared" si="234"/>
        <v>1.59999999999974E-07-0.399999999999936i</v>
      </c>
      <c r="AP503">
        <f t="shared" si="235"/>
        <v>-89.999977081688201</v>
      </c>
      <c r="AQ503" t="str">
        <f t="shared" si="236"/>
        <v>34.699998476571+0.00716463203360222i</v>
      </c>
      <c r="AR503">
        <f t="shared" si="237"/>
        <v>1.1830063097362214E-2</v>
      </c>
      <c r="AS503">
        <f t="shared" si="238"/>
        <v>89.988192855214436</v>
      </c>
    </row>
    <row r="504" spans="13:45" x14ac:dyDescent="0.25">
      <c r="N504" s="1"/>
      <c r="O504" s="2"/>
      <c r="Q504" s="1"/>
      <c r="S504" s="1"/>
      <c r="T504" s="1"/>
    </row>
    <row r="505" spans="13:45" x14ac:dyDescent="0.25">
      <c r="N505" s="1"/>
      <c r="O505" s="2"/>
      <c r="Q505" s="1"/>
      <c r="S505" s="1"/>
      <c r="T505" s="1"/>
    </row>
    <row r="506" spans="13:45" x14ac:dyDescent="0.25">
      <c r="N506" s="1"/>
      <c r="O506" s="2"/>
      <c r="Q506" s="1"/>
      <c r="S506" s="1"/>
      <c r="T506" s="1"/>
    </row>
    <row r="507" spans="13:45" x14ac:dyDescent="0.25">
      <c r="N507" s="1"/>
      <c r="O507" s="2"/>
      <c r="Q507" s="1"/>
      <c r="S507" s="1"/>
      <c r="T507" s="1"/>
    </row>
    <row r="508" spans="13:45" x14ac:dyDescent="0.25">
      <c r="N508" s="1"/>
      <c r="O508" s="2"/>
      <c r="Q508" s="1"/>
      <c r="S508" s="1"/>
      <c r="T508" s="1"/>
    </row>
    <row r="509" spans="13:45" x14ac:dyDescent="0.25">
      <c r="N509" s="1"/>
      <c r="O509" s="2"/>
      <c r="Q509" s="1"/>
      <c r="S509" s="1"/>
      <c r="T509" s="1"/>
    </row>
    <row r="510" spans="13:45" x14ac:dyDescent="0.25">
      <c r="N510" s="1"/>
      <c r="O510" s="2"/>
      <c r="Q510" s="1"/>
      <c r="S510" s="1"/>
      <c r="T510" s="1"/>
    </row>
    <row r="511" spans="13:45" x14ac:dyDescent="0.25">
      <c r="N511" s="1"/>
      <c r="O511" s="2"/>
      <c r="Q511" s="1"/>
      <c r="S511" s="1"/>
      <c r="T511" s="1"/>
    </row>
    <row r="512" spans="13:45" x14ac:dyDescent="0.25">
      <c r="N512" s="1"/>
      <c r="O512" s="2"/>
      <c r="Q512" s="1"/>
      <c r="S512" s="1"/>
      <c r="T512" s="1"/>
    </row>
    <row r="513" spans="14:20" x14ac:dyDescent="0.25">
      <c r="N513" s="1"/>
      <c r="O513" s="2"/>
      <c r="Q513" s="1"/>
      <c r="S513" s="1"/>
      <c r="T513" s="1"/>
    </row>
    <row r="514" spans="14:20" x14ac:dyDescent="0.25">
      <c r="N514" s="1"/>
      <c r="O514" s="2"/>
      <c r="Q514" s="1"/>
      <c r="S514" s="1"/>
      <c r="T514" s="1"/>
    </row>
    <row r="515" spans="14:20" x14ac:dyDescent="0.25">
      <c r="N515" s="1"/>
      <c r="O515" s="2"/>
      <c r="Q515" s="1"/>
      <c r="S515" s="1"/>
      <c r="T515" s="1"/>
    </row>
    <row r="516" spans="14:20" x14ac:dyDescent="0.25">
      <c r="N516" s="1"/>
      <c r="O516" s="2"/>
      <c r="Q516" s="1"/>
      <c r="S516" s="1"/>
      <c r="T516" s="1"/>
    </row>
    <row r="517" spans="14:20" x14ac:dyDescent="0.25">
      <c r="N517" s="1"/>
      <c r="O517" s="2"/>
      <c r="Q517" s="1"/>
      <c r="S517" s="1"/>
      <c r="T517" s="1"/>
    </row>
    <row r="518" spans="14:20" x14ac:dyDescent="0.25">
      <c r="N518" s="1"/>
      <c r="O518" s="2"/>
      <c r="Q518" s="1"/>
      <c r="S518" s="1"/>
      <c r="T518" s="1"/>
    </row>
    <row r="519" spans="14:20" x14ac:dyDescent="0.25">
      <c r="N519" s="1"/>
      <c r="O519" s="2"/>
      <c r="Q519" s="1"/>
      <c r="S519" s="1"/>
      <c r="T519" s="1"/>
    </row>
    <row r="520" spans="14:20" x14ac:dyDescent="0.25">
      <c r="N520" s="1"/>
      <c r="O520" s="2"/>
      <c r="Q520" s="1"/>
      <c r="S520" s="1"/>
      <c r="T520" s="1"/>
    </row>
    <row r="521" spans="14:20" x14ac:dyDescent="0.25">
      <c r="N521" s="1"/>
      <c r="O521" s="2"/>
      <c r="Q521" s="1"/>
      <c r="S521" s="1"/>
      <c r="T521" s="1"/>
    </row>
    <row r="522" spans="14:20" x14ac:dyDescent="0.25">
      <c r="N522" s="1"/>
      <c r="O522" s="2"/>
      <c r="Q522" s="1"/>
      <c r="S522" s="1"/>
      <c r="T522" s="1"/>
    </row>
    <row r="523" spans="14:20" x14ac:dyDescent="0.25">
      <c r="N523" s="1"/>
      <c r="O523" s="2"/>
      <c r="Q523" s="1"/>
      <c r="S523" s="1"/>
      <c r="T523" s="1"/>
    </row>
    <row r="524" spans="14:20" x14ac:dyDescent="0.25">
      <c r="N524" s="1"/>
      <c r="O524" s="2"/>
      <c r="Q524" s="1"/>
      <c r="S524" s="1"/>
      <c r="T524" s="1"/>
    </row>
  </sheetData>
  <mergeCells count="3">
    <mergeCell ref="B2:E2"/>
    <mergeCell ref="B10:E10"/>
    <mergeCell ref="B4:E4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08F9B2B-4128-4F53-A12A-FC8373DA859F}">
          <x14:formula1>
            <xm:f>'Drop Down'!$A$16:$A$17</xm:f>
          </x14:formula1>
          <xm:sqref>G37:H37 F35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DC12-A201-48F8-8144-08D6399FC217}">
  <dimension ref="A1:S33"/>
  <sheetViews>
    <sheetView workbookViewId="0">
      <selection activeCell="D30" sqref="D30"/>
    </sheetView>
  </sheetViews>
  <sheetFormatPr defaultRowHeight="15" x14ac:dyDescent="0.25"/>
  <cols>
    <col min="1" max="1" width="28.5703125" bestFit="1" customWidth="1"/>
    <col min="2" max="2" width="15.7109375" bestFit="1" customWidth="1"/>
    <col min="3" max="3" width="15" bestFit="1" customWidth="1"/>
    <col min="4" max="4" width="12.85546875" bestFit="1" customWidth="1"/>
    <col min="12" max="12" width="11.28515625" bestFit="1" customWidth="1"/>
    <col min="17" max="17" width="25.5703125" bestFit="1" customWidth="1"/>
    <col min="18" max="18" width="47" bestFit="1" customWidth="1"/>
  </cols>
  <sheetData>
    <row r="1" spans="1:19" x14ac:dyDescent="0.25">
      <c r="A1" s="11" t="s">
        <v>69</v>
      </c>
      <c r="K1" s="12" t="s">
        <v>145</v>
      </c>
      <c r="L1" s="12" t="s">
        <v>146</v>
      </c>
      <c r="M1" s="13" t="s">
        <v>147</v>
      </c>
      <c r="N1" s="12"/>
      <c r="O1" s="12"/>
      <c r="P1" s="12" t="s">
        <v>158</v>
      </c>
      <c r="Q1" s="12" t="s">
        <v>156</v>
      </c>
      <c r="R1" s="12" t="s">
        <v>155</v>
      </c>
      <c r="S1" t="s">
        <v>55</v>
      </c>
    </row>
    <row r="2" spans="1:19" x14ac:dyDescent="0.25">
      <c r="A2" t="s">
        <v>70</v>
      </c>
      <c r="K2" t="s">
        <v>148</v>
      </c>
      <c r="L2" t="s">
        <v>150</v>
      </c>
      <c r="M2" s="14" t="s">
        <v>152</v>
      </c>
      <c r="P2" t="s">
        <v>154</v>
      </c>
      <c r="Q2" t="s">
        <v>166</v>
      </c>
      <c r="R2" t="s">
        <v>159</v>
      </c>
      <c r="S2" t="s">
        <v>169</v>
      </c>
    </row>
    <row r="3" spans="1:19" x14ac:dyDescent="0.25">
      <c r="A3" t="s">
        <v>71</v>
      </c>
      <c r="K3" t="s">
        <v>148</v>
      </c>
      <c r="L3" t="s">
        <v>150</v>
      </c>
      <c r="M3" s="14" t="s">
        <v>153</v>
      </c>
      <c r="P3" t="s">
        <v>154</v>
      </c>
      <c r="Q3" t="s">
        <v>167</v>
      </c>
      <c r="R3" t="s">
        <v>159</v>
      </c>
      <c r="S3" t="s">
        <v>169</v>
      </c>
    </row>
    <row r="4" spans="1:19" x14ac:dyDescent="0.25">
      <c r="K4" t="s">
        <v>148</v>
      </c>
      <c r="L4" t="s">
        <v>151</v>
      </c>
      <c r="M4" s="14" t="s">
        <v>152</v>
      </c>
      <c r="P4" t="s">
        <v>154</v>
      </c>
      <c r="Q4" t="s">
        <v>165</v>
      </c>
      <c r="R4" t="s">
        <v>161</v>
      </c>
      <c r="S4" t="s">
        <v>170</v>
      </c>
    </row>
    <row r="5" spans="1:19" x14ac:dyDescent="0.25">
      <c r="K5" t="s">
        <v>148</v>
      </c>
      <c r="L5" t="s">
        <v>151</v>
      </c>
      <c r="M5" s="14" t="s">
        <v>153</v>
      </c>
      <c r="P5" t="s">
        <v>154</v>
      </c>
      <c r="Q5" t="s">
        <v>168</v>
      </c>
      <c r="R5" t="s">
        <v>161</v>
      </c>
      <c r="S5" t="s">
        <v>170</v>
      </c>
    </row>
    <row r="6" spans="1:19" x14ac:dyDescent="0.25">
      <c r="K6" t="s">
        <v>149</v>
      </c>
      <c r="L6" t="s">
        <v>150</v>
      </c>
      <c r="M6" s="14" t="s">
        <v>152</v>
      </c>
      <c r="P6" t="s">
        <v>160</v>
      </c>
      <c r="Q6" s="3" t="s">
        <v>162</v>
      </c>
      <c r="R6" s="3" t="s">
        <v>162</v>
      </c>
      <c r="S6" t="s">
        <v>171</v>
      </c>
    </row>
    <row r="7" spans="1:19" x14ac:dyDescent="0.25">
      <c r="K7" t="s">
        <v>149</v>
      </c>
      <c r="L7" t="s">
        <v>150</v>
      </c>
      <c r="M7" s="14" t="s">
        <v>153</v>
      </c>
      <c r="P7" t="s">
        <v>154</v>
      </c>
      <c r="R7" t="s">
        <v>163</v>
      </c>
      <c r="S7" t="s">
        <v>172</v>
      </c>
    </row>
    <row r="8" spans="1:19" x14ac:dyDescent="0.25">
      <c r="A8" s="11" t="s">
        <v>65</v>
      </c>
      <c r="K8" t="s">
        <v>149</v>
      </c>
      <c r="L8" t="s">
        <v>151</v>
      </c>
      <c r="M8" s="14" t="s">
        <v>152</v>
      </c>
      <c r="P8" t="s">
        <v>154</v>
      </c>
      <c r="Q8" t="s">
        <v>157</v>
      </c>
      <c r="R8" t="s">
        <v>161</v>
      </c>
      <c r="S8" t="s">
        <v>174</v>
      </c>
    </row>
    <row r="9" spans="1:19" x14ac:dyDescent="0.25">
      <c r="A9" t="s">
        <v>72</v>
      </c>
      <c r="K9" t="s">
        <v>149</v>
      </c>
      <c r="L9" t="s">
        <v>151</v>
      </c>
      <c r="M9" s="14" t="s">
        <v>153</v>
      </c>
      <c r="P9" t="s">
        <v>154</v>
      </c>
      <c r="R9" t="s">
        <v>164</v>
      </c>
      <c r="S9" t="s">
        <v>173</v>
      </c>
    </row>
    <row r="10" spans="1:19" x14ac:dyDescent="0.25">
      <c r="A10" t="s">
        <v>105</v>
      </c>
    </row>
    <row r="15" spans="1:19" x14ac:dyDescent="0.25">
      <c r="A15" s="11" t="s">
        <v>73</v>
      </c>
    </row>
    <row r="16" spans="1:19" x14ac:dyDescent="0.25">
      <c r="A16" t="s">
        <v>74</v>
      </c>
      <c r="Q16" s="3"/>
      <c r="R16" s="3"/>
    </row>
    <row r="17" spans="1:7" x14ac:dyDescent="0.25">
      <c r="A17" t="s">
        <v>75</v>
      </c>
    </row>
    <row r="20" spans="1:7" x14ac:dyDescent="0.25">
      <c r="B20" t="s">
        <v>145</v>
      </c>
      <c r="C20" t="s">
        <v>146</v>
      </c>
      <c r="D20" t="s">
        <v>179</v>
      </c>
      <c r="E20" t="s">
        <v>175</v>
      </c>
      <c r="F20" t="s">
        <v>180</v>
      </c>
      <c r="G20" t="s">
        <v>181</v>
      </c>
    </row>
    <row r="21" spans="1:7" x14ac:dyDescent="0.25">
      <c r="A21" t="s">
        <v>112</v>
      </c>
      <c r="B21" s="15" t="str">
        <f>Calculations!C18</f>
        <v>PV: Photovoltaic</v>
      </c>
      <c r="C21" s="15" t="str">
        <f>Calculations!C16</f>
        <v>CATHODE → IN-</v>
      </c>
      <c r="D21" s="15" t="str">
        <f>Calculations!C35</f>
        <v>Bipolar Supply</v>
      </c>
      <c r="E21" s="15">
        <f>Calculations!D59</f>
        <v>0</v>
      </c>
      <c r="F21" s="15">
        <f>Calculations!D15</f>
        <v>0</v>
      </c>
    </row>
    <row r="22" spans="1:7" x14ac:dyDescent="0.25">
      <c r="A22" t="s">
        <v>184</v>
      </c>
      <c r="B22" s="3" t="b">
        <f>IF(AND(B21=A2, ABS(E21)&lt;0.7), TRUE, FALSE)</f>
        <v>1</v>
      </c>
    </row>
    <row r="23" spans="1:7" x14ac:dyDescent="0.25">
      <c r="A23" t="s">
        <v>185</v>
      </c>
      <c r="B23" s="3" t="b">
        <f>IF(AND(B21=A3, ABS(E21)&gt;0.7), TRUE, FALSE)</f>
        <v>0</v>
      </c>
    </row>
    <row r="24" spans="1:7" x14ac:dyDescent="0.25">
      <c r="A24" t="s">
        <v>182</v>
      </c>
      <c r="B24" s="3" t="b">
        <f>OR(B22,B23)</f>
        <v>1</v>
      </c>
    </row>
    <row r="25" spans="1:7" x14ac:dyDescent="0.25">
      <c r="A25" t="s">
        <v>183</v>
      </c>
      <c r="B25" s="3" t="b">
        <f>IF(AND(B21=A3,C21=A10,D21=A16), FALSE, TRUE)</f>
        <v>1</v>
      </c>
    </row>
    <row r="26" spans="1:7" x14ac:dyDescent="0.25">
      <c r="A26" t="s">
        <v>186</v>
      </c>
      <c r="B26" s="3" t="b">
        <f>IF(OR(AND(B21=A2,ABS(E21)&gt;0.7), AND(B21=A3,ABS(E21)&lt;0.7), AND(B21=A3,D21=A16,E21&lt;0.7)), FALSE, TRUE)</f>
        <v>1</v>
      </c>
    </row>
    <row r="27" spans="1:7" x14ac:dyDescent="0.25">
      <c r="A27" t="s">
        <v>187</v>
      </c>
      <c r="B27" s="3" t="str">
        <f>IF(AND(B21=A2,C21=A10),"NEG","IGNORE")</f>
        <v>NEG</v>
      </c>
    </row>
    <row r="28" spans="1:7" x14ac:dyDescent="0.25">
      <c r="A28" t="s">
        <v>190</v>
      </c>
      <c r="B28" s="3" t="str">
        <f>IF(AND(B21=A2,C21=A9),"POS","IGNORE")</f>
        <v>IGNORE</v>
      </c>
    </row>
    <row r="29" spans="1:7" x14ac:dyDescent="0.25">
      <c r="A29" t="s">
        <v>188</v>
      </c>
      <c r="B29" s="3" t="str">
        <f>IF(AND(B21=A3,C21=A10,E21&lt;-0.7), "POS", "IGNORE")</f>
        <v>IGNORE</v>
      </c>
    </row>
    <row r="30" spans="1:7" x14ac:dyDescent="0.25">
      <c r="A30" t="s">
        <v>189</v>
      </c>
      <c r="B30" s="3" t="str">
        <f>IF(AND(B21=A3,C21=A9,E21&lt;-0.7), "NEG", "IGNORE")</f>
        <v>IGNORE</v>
      </c>
    </row>
    <row r="31" spans="1:7" x14ac:dyDescent="0.25">
      <c r="A31" t="s">
        <v>191</v>
      </c>
      <c r="B31" s="3" t="str">
        <f>IF(AND(B21=A3,C21=A10,E21&gt;0.7), "NEG", "IGNORE")</f>
        <v>IGNORE</v>
      </c>
    </row>
    <row r="32" spans="1:7" x14ac:dyDescent="0.25">
      <c r="A32" t="s">
        <v>192</v>
      </c>
      <c r="B32" s="3" t="str">
        <f>IF(AND(B21=A3,C21=A9,E21&gt;0.7), "POS", "IGNORE")</f>
        <v>IGNORE</v>
      </c>
    </row>
    <row r="33" spans="1:2" x14ac:dyDescent="0.25">
      <c r="A33" t="s">
        <v>193</v>
      </c>
      <c r="B33" t="str">
        <f>IF(COUNTIF(B27:B32,"NEG")=1, "NEG", "POS")</f>
        <v>NEG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Calculations</vt:lpstr>
      <vt:lpstr>Drop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2024-11-10T23:39:34Z</dcterms:created>
  <dcterms:modified xsi:type="dcterms:W3CDTF">2024-11-10T23:43:38Z</dcterms:modified>
</cp:coreProperties>
</file>