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E17D4F60-2CA7-413E-8F3D-A192AD228750}" xr6:coauthVersionLast="47" xr6:coauthVersionMax="47" xr10:uidLastSave="{00000000-0000-0000-0000-000000000000}"/>
  <bookViews>
    <workbookView xWindow="-120" yWindow="-120" windowWidth="29040" windowHeight="15840" activeTab="2" xr2:uid="{299E0CBD-E00B-402E-B580-70C27CFB79F2}"/>
  </bookViews>
  <sheets>
    <sheet name="Revision History" sheetId="2" r:id="rId1"/>
    <sheet name="Derating Guidelines" sheetId="3" r:id="rId2"/>
    <sheet name="Component Derating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7" i="1" l="1"/>
  <c r="U117" i="1" s="1"/>
  <c r="T138" i="1"/>
  <c r="X138" i="1" s="1"/>
  <c r="S138" i="1"/>
  <c r="W138" i="1" s="1"/>
  <c r="R138" i="1"/>
  <c r="V138" i="1" s="1"/>
  <c r="Q138" i="1"/>
  <c r="U138" i="1" s="1"/>
  <c r="X145" i="1"/>
  <c r="S145" i="1"/>
  <c r="V145" i="1" s="1"/>
  <c r="R145" i="1"/>
  <c r="W145" i="1" s="1"/>
  <c r="Q145" i="1"/>
  <c r="U145" i="1" s="1"/>
  <c r="T110" i="1"/>
  <c r="X110" i="1" s="1"/>
  <c r="S110" i="1"/>
  <c r="W110" i="1" s="1"/>
  <c r="R110" i="1"/>
  <c r="V110" i="1" s="1"/>
  <c r="Q110" i="1"/>
  <c r="U110" i="1" s="1"/>
  <c r="S103" i="1"/>
  <c r="W103" i="1" s="1"/>
  <c r="R103" i="1"/>
  <c r="V103" i="1" s="1"/>
  <c r="Q103" i="1"/>
  <c r="U103" i="1" s="1"/>
  <c r="R68" i="1"/>
  <c r="V68" i="1" s="1"/>
  <c r="Q68" i="1"/>
  <c r="U68" i="1" s="1"/>
  <c r="S68" i="1"/>
  <c r="W68" i="1" s="1"/>
  <c r="S82" i="1"/>
  <c r="W82" i="1" s="1"/>
  <c r="R82" i="1"/>
  <c r="V82" i="1" s="1"/>
  <c r="Q82" i="1"/>
  <c r="U82" i="1" s="1"/>
  <c r="S89" i="1" l="1"/>
  <c r="W89" i="1" s="1"/>
  <c r="R89" i="1"/>
  <c r="V89" i="1" s="1"/>
  <c r="Q89" i="1"/>
  <c r="U89" i="1" s="1"/>
  <c r="X75" i="1"/>
  <c r="X19" i="1"/>
  <c r="S75" i="1"/>
  <c r="W75" i="1" s="1"/>
  <c r="R75" i="1"/>
  <c r="V75" i="1" s="1"/>
  <c r="Q75" i="1"/>
  <c r="U75" i="1" s="1"/>
  <c r="Q61" i="1"/>
  <c r="U61" i="1" s="1"/>
  <c r="S61" i="1"/>
  <c r="W61" i="1" s="1"/>
  <c r="R61" i="1"/>
  <c r="V61" i="1" s="1"/>
  <c r="T54" i="1"/>
  <c r="X54" i="1" s="1"/>
  <c r="S54" i="1"/>
  <c r="W54" i="1" s="1"/>
  <c r="R54" i="1"/>
  <c r="V54" i="1" s="1"/>
  <c r="Q54" i="1"/>
  <c r="U54" i="1" s="1"/>
  <c r="Q33" i="1"/>
  <c r="U33" i="1" s="1"/>
  <c r="S33" i="1" l="1"/>
  <c r="W33" i="1" s="1"/>
  <c r="R33" i="1"/>
  <c r="V33" i="1" s="1"/>
  <c r="Q40" i="1"/>
  <c r="U40" i="1" s="1"/>
  <c r="S26" i="1"/>
  <c r="W26" i="1" s="1"/>
  <c r="T26" i="1"/>
  <c r="X26" i="1" s="1"/>
  <c r="T47" i="1"/>
  <c r="X47" i="1" s="1"/>
  <c r="S47" i="1"/>
  <c r="W47" i="1" s="1"/>
  <c r="R47" i="1"/>
  <c r="V47" i="1" s="1"/>
  <c r="Q47" i="1"/>
  <c r="U47" i="1" s="1"/>
  <c r="T19" i="1"/>
  <c r="R26" i="1"/>
  <c r="Q26" i="1"/>
  <c r="U26" i="1" s="1"/>
  <c r="R40" i="1"/>
  <c r="V40" i="1" s="1"/>
  <c r="S152" i="1"/>
  <c r="W152" i="1" s="1"/>
  <c r="T152" i="1"/>
  <c r="X152" i="1" s="1"/>
  <c r="R152" i="1"/>
  <c r="V152" i="1" s="1"/>
  <c r="Q152" i="1"/>
  <c r="U152" i="1" s="1"/>
  <c r="T124" i="1"/>
  <c r="X124" i="1" s="1"/>
  <c r="S124" i="1"/>
  <c r="W124" i="1" s="1"/>
  <c r="Q124" i="1"/>
  <c r="U124" i="1" s="1"/>
  <c r="R124" i="1"/>
  <c r="V124" i="1" s="1"/>
  <c r="X96" i="1"/>
  <c r="T96" i="1"/>
  <c r="V26" i="1" l="1"/>
  <c r="S96" i="1"/>
  <c r="W96" i="1" s="1"/>
  <c r="Q96" i="1"/>
  <c r="U96" i="1" s="1"/>
  <c r="R96" i="1"/>
  <c r="V96" i="1" s="1"/>
  <c r="X131" i="1"/>
  <c r="R131" i="1"/>
  <c r="W131" i="1" s="1"/>
  <c r="S131" i="1"/>
  <c r="V131" i="1" s="1"/>
  <c r="Q131" i="1"/>
  <c r="U131" i="1" s="1"/>
  <c r="R19" i="1"/>
  <c r="S19" i="1" s="1"/>
  <c r="W19" i="1"/>
  <c r="Q19" i="1"/>
  <c r="U19" i="1" s="1"/>
  <c r="V19" i="1" l="1"/>
</calcChain>
</file>

<file path=xl/sharedStrings.xml><?xml version="1.0" encoding="utf-8"?>
<sst xmlns="http://schemas.openxmlformats.org/spreadsheetml/2006/main" count="1136" uniqueCount="317">
  <si>
    <t>C1</t>
  </si>
  <si>
    <t>Designator</t>
  </si>
  <si>
    <t>Type</t>
  </si>
  <si>
    <t>Ceramic</t>
  </si>
  <si>
    <t>Derate Specs</t>
  </si>
  <si>
    <t>Ripple Stress</t>
  </si>
  <si>
    <t>Temp Margin</t>
  </si>
  <si>
    <t>CAPACITORS</t>
  </si>
  <si>
    <t>Max Temp (°C)</t>
  </si>
  <si>
    <t>Temp Below 
Max (°C)</t>
  </si>
  <si>
    <t>Ripple 
Current (A)</t>
  </si>
  <si>
    <t>Working Voltage</t>
  </si>
  <si>
    <t>Component</t>
  </si>
  <si>
    <t>Ripple Stress (%)</t>
  </si>
  <si>
    <t>Thick Film</t>
  </si>
  <si>
    <t>Value</t>
  </si>
  <si>
    <t>10uF</t>
  </si>
  <si>
    <t>22kΩ</t>
  </si>
  <si>
    <t>Max Power (W)</t>
  </si>
  <si>
    <t>Max Voltage (V)</t>
  </si>
  <si>
    <t>Max 
Voltage (V)</t>
  </si>
  <si>
    <t>Max 
Power (W)</t>
  </si>
  <si>
    <t>RESISTORS</t>
  </si>
  <si>
    <t>-</t>
  </si>
  <si>
    <t>Current Regulator</t>
  </si>
  <si>
    <t>U1</t>
  </si>
  <si>
    <t>LT3519-1</t>
  </si>
  <si>
    <t>L1</t>
  </si>
  <si>
    <t>Wirewound</t>
  </si>
  <si>
    <t>47uH</t>
  </si>
  <si>
    <t>Saturation Current (A)</t>
  </si>
  <si>
    <t>Max Current (A)</t>
  </si>
  <si>
    <t>Current Derate (%)</t>
  </si>
  <si>
    <t>TRANSISTORS</t>
  </si>
  <si>
    <t>Q1</t>
  </si>
  <si>
    <t>PNP</t>
  </si>
  <si>
    <t>FMMT555TC</t>
  </si>
  <si>
    <t>TVS</t>
  </si>
  <si>
    <t>Zener</t>
  </si>
  <si>
    <t>Max Tj (°C)</t>
  </si>
  <si>
    <t>Peak Power (W)</t>
  </si>
  <si>
    <t>DIODES</t>
  </si>
  <si>
    <t>CONNECTORS</t>
  </si>
  <si>
    <t>6 POS</t>
  </si>
  <si>
    <t>Max  Voltage (V)</t>
  </si>
  <si>
    <t>Revision History</t>
  </si>
  <si>
    <t>Revision</t>
  </si>
  <si>
    <t xml:space="preserve">Author </t>
  </si>
  <si>
    <t>Date</t>
  </si>
  <si>
    <t>Initial Release</t>
  </si>
  <si>
    <t>JPETRILLI</t>
  </si>
  <si>
    <t>Aluminum Electrolytic</t>
  </si>
  <si>
    <t>Tantalum</t>
  </si>
  <si>
    <t>Capacitors</t>
  </si>
  <si>
    <t>Resistors</t>
  </si>
  <si>
    <t>Delta T</t>
  </si>
  <si>
    <t>Device Type</t>
  </si>
  <si>
    <t>Polymer</t>
  </si>
  <si>
    <t>Connectors</t>
  </si>
  <si>
    <t>Temp Below 
Max Limit (°C)</t>
  </si>
  <si>
    <t>General</t>
  </si>
  <si>
    <t>Diodes</t>
  </si>
  <si>
    <t>Rectifier</t>
  </si>
  <si>
    <t>Schottky</t>
  </si>
  <si>
    <t>PIN</t>
  </si>
  <si>
    <t>General Purpose</t>
  </si>
  <si>
    <t>Filters</t>
  </si>
  <si>
    <t>Fuses</t>
  </si>
  <si>
    <t>Comparators</t>
  </si>
  <si>
    <t>Sense Amps</t>
  </si>
  <si>
    <t>Current Amps</t>
  </si>
  <si>
    <t>Voltage Regulators</t>
  </si>
  <si>
    <t>Analog switches</t>
  </si>
  <si>
    <t>Light Emitting Diode</t>
  </si>
  <si>
    <t>Photo Diode</t>
  </si>
  <si>
    <t>Fiber-optic Cables</t>
  </si>
  <si>
    <t>Power Supplies and Converter Modules</t>
  </si>
  <si>
    <t>Carbon Composition</t>
  </si>
  <si>
    <t>RF</t>
  </si>
  <si>
    <t>Switches</t>
  </si>
  <si>
    <t>Relays</t>
  </si>
  <si>
    <t>Thermistors</t>
  </si>
  <si>
    <t>Device</t>
  </si>
  <si>
    <t>BJT</t>
  </si>
  <si>
    <t xml:space="preserve">FET </t>
  </si>
  <si>
    <t>Variable, Trimmer</t>
  </si>
  <si>
    <t>Mica and PTFE</t>
  </si>
  <si>
    <t>Comments</t>
  </si>
  <si>
    <t>Film</t>
  </si>
  <si>
    <t>NTC, PTC</t>
  </si>
  <si>
    <t>Displays</t>
  </si>
  <si>
    <t>HMI, LED, LCD, OLED</t>
  </si>
  <si>
    <t xml:space="preserve">EMI Filter </t>
  </si>
  <si>
    <t>AC, DC</t>
  </si>
  <si>
    <t>Integrated Circuits, Analog</t>
  </si>
  <si>
    <t>Integrated Circuits, Digital</t>
  </si>
  <si>
    <t>MEMS</t>
  </si>
  <si>
    <t>Transistors</t>
  </si>
  <si>
    <t>Contactors</t>
  </si>
  <si>
    <t>Operational Amplifiers</t>
  </si>
  <si>
    <t>Project Name</t>
  </si>
  <si>
    <t>PCBA P/N</t>
  </si>
  <si>
    <t>PCBA Rev</t>
  </si>
  <si>
    <t>Engineer</t>
  </si>
  <si>
    <t>ESR
(Ω)</t>
  </si>
  <si>
    <t>Device
Temp (°C)</t>
  </si>
  <si>
    <t>DC Voltage
(V)</t>
  </si>
  <si>
    <t>USER INPUT: Derating specifications. Get from "Derating Guidelines" tab</t>
  </si>
  <si>
    <t>USER INPUT: Component Information</t>
  </si>
  <si>
    <t>USER INPUT: Component's Vendor Specifications</t>
  </si>
  <si>
    <t>Project Information</t>
  </si>
  <si>
    <t>Legend</t>
  </si>
  <si>
    <t>Ambient Temp (°C)</t>
  </si>
  <si>
    <t>▲T</t>
  </si>
  <si>
    <t>Wire-wound</t>
  </si>
  <si>
    <t>Thick Film/Thin Film</t>
  </si>
  <si>
    <t>Metal (Film, Foil, Oxide)</t>
  </si>
  <si>
    <t>Voltage Stress</t>
  </si>
  <si>
    <t>Power Stress</t>
  </si>
  <si>
    <t>Delta T (°C)</t>
  </si>
  <si>
    <t>Power Stress (%)</t>
  </si>
  <si>
    <t>Vendor Specifications (Max Values)</t>
  </si>
  <si>
    <t>Temp
(°C)</t>
  </si>
  <si>
    <t>Voltage 
(V)</t>
  </si>
  <si>
    <t>Power (W)</t>
  </si>
  <si>
    <t>Power 
(W)</t>
  </si>
  <si>
    <t>Overload Voltage (V)</t>
  </si>
  <si>
    <t>Working Voltage (V)</t>
  </si>
  <si>
    <t>Design Inputs (Worst Case)</t>
  </si>
  <si>
    <t>Voltage Stress (%)</t>
  </si>
  <si>
    <t>Derated Max Temp (°C)</t>
  </si>
  <si>
    <t>Magnetics (Inductors, Coils, Chokes, Xfmrs)</t>
  </si>
  <si>
    <t>Temp Rise (°C)</t>
  </si>
  <si>
    <t>Temp Rise
Derate (%)</t>
  </si>
  <si>
    <t>Operating Temp (°C)</t>
  </si>
  <si>
    <t>Temp Rise
(°C)</t>
  </si>
  <si>
    <t>Temp Rise Margin</t>
  </si>
  <si>
    <t>Current Stress</t>
  </si>
  <si>
    <t>Max Temp Rise (°C)</t>
  </si>
  <si>
    <t>Max Op Temp 
(°C)</t>
  </si>
  <si>
    <t>Temperature Rise (%)</t>
  </si>
  <si>
    <t>Current Stress (%)</t>
  </si>
  <si>
    <t>Inductor</t>
  </si>
  <si>
    <t>Transformer</t>
  </si>
  <si>
    <t>Coil</t>
  </si>
  <si>
    <t>Choke</t>
  </si>
  <si>
    <t>Output Current (A)</t>
  </si>
  <si>
    <t>Input Voltage (V)</t>
  </si>
  <si>
    <t>Output Power (W)</t>
  </si>
  <si>
    <t>Voltage Stress  (%)</t>
  </si>
  <si>
    <t>Temp Below 
Max (%)</t>
  </si>
  <si>
    <t>Max Input
Voltage (V)</t>
  </si>
  <si>
    <t>Max Output
Current (A)</t>
  </si>
  <si>
    <t>Device Temp (°C)</t>
  </si>
  <si>
    <t>Max Ripple  (A)</t>
  </si>
  <si>
    <t>INPUTS</t>
  </si>
  <si>
    <t>Redefined Derated Component Spec's</t>
  </si>
  <si>
    <t>Derated Go/No-Go Values</t>
  </si>
  <si>
    <t>OUTPUTS/CALCULATIONS</t>
  </si>
  <si>
    <t>CALCUTED VALUE: Derated Component Specs</t>
  </si>
  <si>
    <t>Input Volt. Margin</t>
  </si>
  <si>
    <t>Output Current Margin</t>
  </si>
  <si>
    <t>Output Power Margin</t>
  </si>
  <si>
    <t>Juntion Temp (°C)</t>
  </si>
  <si>
    <t>Power Diss. (W)</t>
  </si>
  <si>
    <t>Ic or Id 
(A)</t>
  </si>
  <si>
    <t>Vgs or Vbe (V)</t>
  </si>
  <si>
    <t>Tj Stress (%)</t>
  </si>
  <si>
    <t>Vgs or Vbe Stress (%)</t>
  </si>
  <si>
    <t>Junction Temp Margin</t>
  </si>
  <si>
    <t xml:space="preserve">Power Margin </t>
  </si>
  <si>
    <t>Current Margin</t>
  </si>
  <si>
    <t>Voltage Margin</t>
  </si>
  <si>
    <t>Tj Stress 
(%)</t>
  </si>
  <si>
    <t>POWER SUPPLIES AND CONVERTERS</t>
  </si>
  <si>
    <t>Forward Current (A)</t>
  </si>
  <si>
    <t>Power Margin</t>
  </si>
  <si>
    <t>Reverse Volt. (V)</t>
  </si>
  <si>
    <t>Vr Stress 
(%)</t>
  </si>
  <si>
    <t>D1</t>
  </si>
  <si>
    <t>Junction Temp (°C)</t>
  </si>
  <si>
    <t>Reverse Voltage (V)</t>
  </si>
  <si>
    <t>Max Voltage Stress (%)</t>
  </si>
  <si>
    <t>Max Ripple Stress (%)</t>
  </si>
  <si>
    <t>Max Current Stress (%)</t>
  </si>
  <si>
    <t>Max Power Stress (%)</t>
  </si>
  <si>
    <t>Max Tj Stress (%)</t>
  </si>
  <si>
    <t>Max Reverse Voltage Stress (%)</t>
  </si>
  <si>
    <t>Max Forward 
Current Stress (%)</t>
  </si>
  <si>
    <t>Voltage (V)</t>
  </si>
  <si>
    <t>Temperature (°C)</t>
  </si>
  <si>
    <t>Current (A)</t>
  </si>
  <si>
    <t>DC</t>
  </si>
  <si>
    <t>DISPLAYS</t>
  </si>
  <si>
    <t>CRYSTALS, OSCILLATORS, RESONANTORS</t>
  </si>
  <si>
    <t>DS1</t>
  </si>
  <si>
    <t>LCD</t>
  </si>
  <si>
    <t>Quartz</t>
  </si>
  <si>
    <t>Y1</t>
  </si>
  <si>
    <t>J1</t>
  </si>
  <si>
    <t>Crystals, Oscillators, Resonators</t>
  </si>
  <si>
    <t>PCB(A)s</t>
  </si>
  <si>
    <t>Hybrid ICs</t>
  </si>
  <si>
    <t>Minimum bend radius shall not be exceeded</t>
  </si>
  <si>
    <t>25 °C</t>
  </si>
  <si>
    <t>70 °C</t>
  </si>
  <si>
    <t>30 °C</t>
  </si>
  <si>
    <t>50 °C</t>
  </si>
  <si>
    <t>80 °C</t>
  </si>
  <si>
    <t>40 °C</t>
  </si>
  <si>
    <t xml:space="preserve"> 35 °C</t>
  </si>
  <si>
    <t>Bearing Load (%)</t>
  </si>
  <si>
    <t>Max RH Stress (%)</t>
  </si>
  <si>
    <t>Max Vr Stress (%)</t>
  </si>
  <si>
    <r>
      <t>Max I</t>
    </r>
    <r>
      <rPr>
        <b/>
        <vertAlign val="subscript"/>
        <sz val="12"/>
        <rFont val="Calibri"/>
        <family val="2"/>
        <scheme val="minor"/>
      </rPr>
      <t>F</t>
    </r>
    <r>
      <rPr>
        <b/>
        <sz val="12"/>
        <rFont val="Calibri"/>
        <family val="2"/>
        <scheme val="minor"/>
      </rPr>
      <t xml:space="preserve"> Stress (%)</t>
    </r>
  </si>
  <si>
    <t>Max Ic or Id  Stress (%)</t>
  </si>
  <si>
    <t>Max Vgs/Vbe Stress (%)</t>
  </si>
  <si>
    <t xml:space="preserve">Memory </t>
  </si>
  <si>
    <t xml:space="preserve">Microprocessor </t>
  </si>
  <si>
    <t>Max Tj Stress 
(%)</t>
  </si>
  <si>
    <t xml:space="preserve">Max Current Stress (%) 
[Ind. Loads] </t>
  </si>
  <si>
    <r>
      <t xml:space="preserve">Max Current Stress (%) 
</t>
    </r>
    <r>
      <rPr>
        <b/>
        <sz val="11"/>
        <color theme="1"/>
        <rFont val="Calibri"/>
        <family val="2"/>
        <scheme val="minor"/>
      </rPr>
      <t xml:space="preserve">[Res/Cap Loads] </t>
    </r>
  </si>
  <si>
    <t>Current load rating from MIL-HDBK-454B, Guideline 57</t>
  </si>
  <si>
    <t>PCB Substrate</t>
  </si>
  <si>
    <t>20 °C</t>
  </si>
  <si>
    <t>10 °C</t>
  </si>
  <si>
    <t>Fans &amp; Motors</t>
  </si>
  <si>
    <t>M1</t>
  </si>
  <si>
    <t>Brushed DC</t>
  </si>
  <si>
    <t>HC385G-304</t>
  </si>
  <si>
    <t>Max Bearing Load (Nm)</t>
  </si>
  <si>
    <t>Load Bearing Stress</t>
  </si>
  <si>
    <t>FANS &amp; MOTORS</t>
  </si>
  <si>
    <t>MAGNETICS: INDUCTORS, COILS, CHOKES, TRANSFORMERS</t>
  </si>
  <si>
    <t>FILTERS</t>
  </si>
  <si>
    <t>FL1</t>
  </si>
  <si>
    <t>EMI</t>
  </si>
  <si>
    <t>HYBRID ICs</t>
  </si>
  <si>
    <t>35°C</t>
  </si>
  <si>
    <t>WiFi Module</t>
  </si>
  <si>
    <t>A1</t>
  </si>
  <si>
    <t>ATWINC3400</t>
  </si>
  <si>
    <t xml:space="preserve"> 25 °C</t>
  </si>
  <si>
    <t xml:space="preserve">Device Temp (°C) </t>
  </si>
  <si>
    <t>Max  Power (W)</t>
  </si>
  <si>
    <t>INTEGRATED CIRCUITS, ANALOG</t>
  </si>
  <si>
    <t>INTEGRATED CIRCUITS, DIGITAL</t>
  </si>
  <si>
    <t>MCU</t>
  </si>
  <si>
    <t>ATSAMD21J18A</t>
  </si>
  <si>
    <t>AD822</t>
  </si>
  <si>
    <t>Accelerometer</t>
  </si>
  <si>
    <t>ADXL1001</t>
  </si>
  <si>
    <t>Laser Diode</t>
  </si>
  <si>
    <t>Opto-Coupler/Photo Transistor</t>
  </si>
  <si>
    <t>Opto-Electronics (LD, LED, PD, Opto-Coupler)</t>
  </si>
  <si>
    <t>Sub Type</t>
  </si>
  <si>
    <t>Fan/Motor</t>
  </si>
  <si>
    <t>Filter</t>
  </si>
  <si>
    <t>Diode</t>
  </si>
  <si>
    <t>Crystal</t>
  </si>
  <si>
    <t>Display</t>
  </si>
  <si>
    <t>Connector</t>
  </si>
  <si>
    <t>Capacitor</t>
  </si>
  <si>
    <t>Fuse</t>
  </si>
  <si>
    <t>Hybrid</t>
  </si>
  <si>
    <t>IC Digital</t>
  </si>
  <si>
    <t>IC Analog</t>
  </si>
  <si>
    <t>Opto-Electronics</t>
  </si>
  <si>
    <t>Magnetics</t>
  </si>
  <si>
    <t>Resistor</t>
  </si>
  <si>
    <t>Power Supply</t>
  </si>
  <si>
    <t>Other</t>
  </si>
  <si>
    <t>Transistor</t>
  </si>
  <si>
    <t>Thermistor</t>
  </si>
  <si>
    <t>80% current derate per NEC Table 240.6(A)</t>
  </si>
  <si>
    <t>Switchable Contacts (Switches, Relays, &amp; Contactors)</t>
  </si>
  <si>
    <t>Switchable
Contact</t>
  </si>
  <si>
    <t>250V 3A</t>
  </si>
  <si>
    <t>FUSES</t>
  </si>
  <si>
    <t>Max  Current (A)</t>
  </si>
  <si>
    <t>Magnetic</t>
  </si>
  <si>
    <t>R1</t>
  </si>
  <si>
    <t>OPTO-ELECTRONICS (LD, LED, PD, Opto-Coupler)</t>
  </si>
  <si>
    <r>
      <t>Max I</t>
    </r>
    <r>
      <rPr>
        <b/>
        <vertAlign val="subscript"/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 xml:space="preserve"> Stress (%)</t>
    </r>
  </si>
  <si>
    <t>Opto Coupler</t>
  </si>
  <si>
    <t>TLP-183</t>
  </si>
  <si>
    <t>Max  Vr (V)</t>
  </si>
  <si>
    <r>
      <t>Max I</t>
    </r>
    <r>
      <rPr>
        <b/>
        <vertAlign val="subscript"/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 xml:space="preserve"> (A)</t>
    </r>
  </si>
  <si>
    <t>Reverse Voltage Stress</t>
  </si>
  <si>
    <t>Forward Current Stress</t>
  </si>
  <si>
    <t>PCB(A)s (Core &amp; Pre-Preg Substrates)</t>
  </si>
  <si>
    <t>Tg Temp (°C)</t>
  </si>
  <si>
    <t>PCB</t>
  </si>
  <si>
    <t>SWITCHABLE CONTACTS (Switches, Relays, Contactors)</t>
  </si>
  <si>
    <t>THERMISTORS</t>
  </si>
  <si>
    <t>10k</t>
  </si>
  <si>
    <t>NTC</t>
  </si>
  <si>
    <t xml:space="preserve">Max Current Stress (%) 
[Res/Cap Loads] </t>
  </si>
  <si>
    <t>Current [Res/Cap Load] (A)</t>
  </si>
  <si>
    <t>Current [Ind Load] (A)</t>
  </si>
  <si>
    <t>Max Temp  (°C)</t>
  </si>
  <si>
    <t>Max Current [Res/Cap Load] (A)</t>
  </si>
  <si>
    <t>Max Current [Ind Load] (A)</t>
  </si>
  <si>
    <t>Switchable Contact</t>
  </si>
  <si>
    <t>Relay</t>
  </si>
  <si>
    <t>G5V-1 24VDC</t>
  </si>
  <si>
    <t>Current Stress [Res/Cap Load]</t>
  </si>
  <si>
    <t>Current Stress [Ind Load]</t>
  </si>
  <si>
    <t>F1</t>
  </si>
  <si>
    <t>370HR</t>
  </si>
  <si>
    <t>RT1</t>
  </si>
  <si>
    <t>K1</t>
  </si>
  <si>
    <t>EE-TL-001-01    Component Derating Worksheet</t>
  </si>
  <si>
    <t>COMPONENT DERATING LUT</t>
  </si>
  <si>
    <t>Description</t>
  </si>
  <si>
    <t>01</t>
  </si>
  <si>
    <t xml:space="preserve">USER INPUT: Component worst case values.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</si>
</sst>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"/>
    <numFmt numFmtId="167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0" fontId="0" fillId="2" borderId="0" xfId="0" applyFill="1" applyAlignment="1">
      <alignment horizontal="center"/>
    </xf>
    <xf numFmtId="9" fontId="0" fillId="0" borderId="0" xfId="0" applyNumberFormat="1"/>
    <xf numFmtId="0" fontId="0" fillId="0" borderId="5" xfId="0" applyBorder="1" applyAlignment="1">
      <alignment horizontal="center"/>
    </xf>
    <xf numFmtId="9" fontId="0" fillId="0" borderId="0" xfId="1" applyFont="1" applyBorder="1"/>
    <xf numFmtId="0" fontId="0" fillId="0" borderId="9" xfId="0" applyBorder="1"/>
    <xf numFmtId="49" fontId="0" fillId="0" borderId="9" xfId="0" applyNumberFormat="1" applyBorder="1"/>
    <xf numFmtId="0" fontId="7" fillId="3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9" fontId="8" fillId="4" borderId="9" xfId="0" applyNumberFormat="1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9" fontId="8" fillId="4" borderId="9" xfId="0" applyNumberFormat="1" applyFont="1" applyFill="1" applyBorder="1" applyAlignment="1">
      <alignment horizontal="center" vertical="center"/>
    </xf>
    <xf numFmtId="9" fontId="10" fillId="4" borderId="9" xfId="0" applyNumberFormat="1" applyFont="1" applyFill="1" applyBorder="1" applyAlignment="1">
      <alignment horizontal="center" vertical="center" wrapText="1"/>
    </xf>
    <xf numFmtId="9" fontId="8" fillId="0" borderId="9" xfId="0" applyNumberFormat="1" applyFont="1" applyBorder="1" applyAlignment="1">
      <alignment horizontal="center" vertical="center" wrapText="1"/>
    </xf>
    <xf numFmtId="9" fontId="12" fillId="4" borderId="9" xfId="0" applyNumberFormat="1" applyFont="1" applyFill="1" applyBorder="1" applyAlignment="1">
      <alignment horizontal="center" vertical="center" wrapText="1"/>
    </xf>
    <xf numFmtId="9" fontId="10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9" fillId="0" borderId="9" xfId="0" applyFont="1" applyBorder="1"/>
    <xf numFmtId="9" fontId="8" fillId="4" borderId="9" xfId="0" applyNumberFormat="1" applyFont="1" applyFill="1" applyBorder="1" applyAlignment="1">
      <alignment vertical="center" wrapText="1"/>
    </xf>
    <xf numFmtId="9" fontId="12" fillId="4" borderId="9" xfId="0" applyNumberFormat="1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9" fillId="0" borderId="9" xfId="0" applyFont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8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11" fontId="0" fillId="8" borderId="5" xfId="0" applyNumberFormat="1" applyFill="1" applyBorder="1" applyAlignment="1">
      <alignment horizontal="center"/>
    </xf>
    <xf numFmtId="9" fontId="0" fillId="9" borderId="4" xfId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9" fontId="0" fillId="9" borderId="0" xfId="1" applyFon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9" fontId="0" fillId="11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9" fontId="0" fillId="9" borderId="9" xfId="1" applyFont="1" applyFill="1" applyBorder="1" applyAlignment="1">
      <alignment horizontal="center"/>
    </xf>
    <xf numFmtId="164" fontId="0" fillId="10" borderId="9" xfId="0" applyNumberForma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166" fontId="0" fillId="10" borderId="0" xfId="0" applyNumberFormat="1" applyFill="1" applyAlignment="1">
      <alignment horizontal="center"/>
    </xf>
    <xf numFmtId="2" fontId="0" fillId="10" borderId="4" xfId="0" applyNumberFormat="1" applyFill="1" applyBorder="1" applyAlignment="1">
      <alignment horizontal="center"/>
    </xf>
    <xf numFmtId="166" fontId="0" fillId="9" borderId="0" xfId="1" applyNumberFormat="1" applyFont="1" applyFill="1" applyAlignment="1">
      <alignment horizontal="center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1" fontId="8" fillId="4" borderId="9" xfId="0" applyNumberFormat="1" applyFont="1" applyFill="1" applyBorder="1" applyAlignment="1">
      <alignment horizontal="center" vertical="center" wrapText="1"/>
    </xf>
    <xf numFmtId="165" fontId="0" fillId="10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0" fontId="3" fillId="5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11" fontId="0" fillId="0" borderId="0" xfId="0" applyNumberFormat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9" fontId="0" fillId="9" borderId="0" xfId="1" applyFont="1" applyFill="1" applyBorder="1" applyAlignment="1">
      <alignment horizontal="center"/>
    </xf>
    <xf numFmtId="2" fontId="0" fillId="8" borderId="5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9" fontId="0" fillId="0" borderId="0" xfId="1" applyFont="1" applyFill="1" applyBorder="1"/>
    <xf numFmtId="1" fontId="8" fillId="0" borderId="9" xfId="0" applyNumberFormat="1" applyFont="1" applyBorder="1" applyAlignment="1">
      <alignment horizontal="center" vertical="center" wrapText="1"/>
    </xf>
    <xf numFmtId="9" fontId="8" fillId="4" borderId="9" xfId="1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8" borderId="5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64" fontId="0" fillId="11" borderId="5" xfId="0" applyNumberForma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9" borderId="5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/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67" fontId="0" fillId="11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167" fontId="0" fillId="11" borderId="0" xfId="1" applyNumberFormat="1" applyFon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0" fillId="11" borderId="0" xfId="1" applyNumberFormat="1" applyFont="1" applyFill="1" applyBorder="1" applyAlignment="1">
      <alignment horizontal="center"/>
    </xf>
    <xf numFmtId="167" fontId="0" fillId="10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1" borderId="5" xfId="0" applyNumberFormat="1" applyFill="1" applyBorder="1" applyAlignment="1">
      <alignment horizontal="center"/>
    </xf>
    <xf numFmtId="0" fontId="8" fillId="0" borderId="14" xfId="0" applyFont="1" applyBorder="1" applyAlignment="1">
      <alignment vertical="center" wrapText="1"/>
    </xf>
    <xf numFmtId="9" fontId="0" fillId="9" borderId="16" xfId="1" applyFont="1" applyFill="1" applyBorder="1" applyAlignment="1">
      <alignment horizontal="center"/>
    </xf>
    <xf numFmtId="9" fontId="0" fillId="9" borderId="13" xfId="1" applyFont="1" applyFill="1" applyBorder="1" applyAlignment="1">
      <alignment horizontal="center"/>
    </xf>
    <xf numFmtId="9" fontId="0" fillId="9" borderId="17" xfId="1" applyFont="1" applyFill="1" applyBorder="1" applyAlignment="1">
      <alignment horizontal="center"/>
    </xf>
    <xf numFmtId="166" fontId="0" fillId="11" borderId="4" xfId="0" applyNumberFormat="1" applyFill="1" applyBorder="1" applyAlignment="1">
      <alignment horizontal="center"/>
    </xf>
    <xf numFmtId="166" fontId="0" fillId="10" borderId="4" xfId="0" applyNumberForma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9" fontId="8" fillId="4" borderId="14" xfId="0" applyNumberFormat="1" applyFont="1" applyFill="1" applyBorder="1" applyAlignment="1">
      <alignment vertical="center" wrapText="1"/>
    </xf>
    <xf numFmtId="0" fontId="8" fillId="4" borderId="14" xfId="0" applyFont="1" applyFill="1" applyBorder="1" applyAlignment="1">
      <alignment vertical="center" wrapText="1"/>
    </xf>
    <xf numFmtId="0" fontId="9" fillId="0" borderId="14" xfId="0" applyFont="1" applyBorder="1"/>
    <xf numFmtId="0" fontId="0" fillId="6" borderId="9" xfId="0" applyFill="1" applyBorder="1" applyAlignment="1">
      <alignment vertical="center" wrapText="1"/>
    </xf>
    <xf numFmtId="166" fontId="5" fillId="10" borderId="4" xfId="0" applyNumberFormat="1" applyFont="1" applyFill="1" applyBorder="1" applyAlignment="1">
      <alignment horizontal="center"/>
    </xf>
    <xf numFmtId="2" fontId="0" fillId="11" borderId="0" xfId="1" applyNumberFormat="1" applyFont="1" applyFill="1" applyBorder="1" applyAlignment="1">
      <alignment horizontal="center"/>
    </xf>
    <xf numFmtId="167" fontId="5" fillId="10" borderId="0" xfId="0" applyNumberFormat="1" applyFont="1" applyFill="1" applyAlignment="1">
      <alignment horizontal="center"/>
    </xf>
    <xf numFmtId="166" fontId="5" fillId="10" borderId="5" xfId="0" applyNumberFormat="1" applyFont="1" applyFill="1" applyBorder="1" applyAlignment="1">
      <alignment horizontal="center"/>
    </xf>
    <xf numFmtId="1" fontId="0" fillId="9" borderId="4" xfId="1" applyNumberFormat="1" applyFont="1" applyFill="1" applyBorder="1" applyAlignment="1">
      <alignment horizontal="center"/>
    </xf>
    <xf numFmtId="1" fontId="0" fillId="11" borderId="4" xfId="0" applyNumberFormat="1" applyFill="1" applyBorder="1" applyAlignment="1">
      <alignment horizontal="center"/>
    </xf>
    <xf numFmtId="165" fontId="0" fillId="11" borderId="0" xfId="1" applyNumberFormat="1" applyFont="1" applyFill="1" applyBorder="1" applyAlignment="1">
      <alignment horizontal="center"/>
    </xf>
    <xf numFmtId="0" fontId="0" fillId="0" borderId="14" xfId="0" applyBorder="1"/>
    <xf numFmtId="9" fontId="8" fillId="4" borderId="9" xfId="0" applyNumberFormat="1" applyFont="1" applyFill="1" applyBorder="1" applyAlignment="1">
      <alignment horizontal="left" vertical="center" wrapText="1"/>
    </xf>
    <xf numFmtId="0" fontId="9" fillId="6" borderId="9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4" borderId="19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" borderId="22" xfId="0" applyFont="1" applyFill="1" applyBorder="1" applyAlignment="1">
      <alignment horizontal="left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9" fontId="8" fillId="4" borderId="19" xfId="0" applyNumberFormat="1" applyFont="1" applyFill="1" applyBorder="1" applyAlignment="1">
      <alignment horizontal="center" vertical="center" wrapText="1"/>
    </xf>
    <xf numFmtId="9" fontId="8" fillId="6" borderId="19" xfId="0" applyNumberFormat="1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vertical="center" wrapText="1"/>
    </xf>
    <xf numFmtId="10" fontId="0" fillId="9" borderId="5" xfId="0" applyNumberFormat="1" applyFill="1" applyBorder="1" applyAlignment="1">
      <alignment horizontal="center"/>
    </xf>
    <xf numFmtId="0" fontId="6" fillId="14" borderId="9" xfId="0" applyFont="1" applyFill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left"/>
    </xf>
    <xf numFmtId="0" fontId="15" fillId="17" borderId="9" xfId="0" applyFont="1" applyFill="1" applyBorder="1" applyAlignment="1">
      <alignment horizontal="center"/>
    </xf>
    <xf numFmtId="0" fontId="14" fillId="15" borderId="6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/>
    </xf>
    <xf numFmtId="0" fontId="14" fillId="15" borderId="7" xfId="0" applyFont="1" applyFill="1" applyBorder="1" applyAlignment="1">
      <alignment horizontal="center"/>
    </xf>
    <xf numFmtId="0" fontId="14" fillId="15" borderId="8" xfId="0" applyFont="1" applyFill="1" applyBorder="1" applyAlignment="1">
      <alignment horizontal="center"/>
    </xf>
    <xf numFmtId="0" fontId="7" fillId="16" borderId="18" xfId="0" applyFont="1" applyFill="1" applyBorder="1" applyAlignment="1">
      <alignment horizontal="center" vertical="center" wrapText="1"/>
    </xf>
    <xf numFmtId="0" fontId="7" fillId="16" borderId="7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left"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8" fillId="4" borderId="21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15" fillId="13" borderId="6" xfId="0" applyFont="1" applyFill="1" applyBorder="1" applyAlignment="1">
      <alignment horizontal="center"/>
    </xf>
    <xf numFmtId="0" fontId="15" fillId="13" borderId="7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8" fillId="15" borderId="6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13" fillId="12" borderId="9" xfId="0" applyFont="1" applyFill="1" applyBorder="1" applyAlignment="1">
      <alignment horizontal="center"/>
    </xf>
    <xf numFmtId="0" fontId="13" fillId="12" borderId="1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4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4232-56D0-49F7-BB32-02027D506FDC}">
  <dimension ref="A1:D10"/>
  <sheetViews>
    <sheetView zoomScale="115" zoomScaleNormal="115" workbookViewId="0">
      <selection sqref="A1:D1"/>
    </sheetView>
  </sheetViews>
  <sheetFormatPr defaultRowHeight="15" x14ac:dyDescent="0.25"/>
  <cols>
    <col min="1" max="1" width="11.85546875" customWidth="1"/>
    <col min="2" max="2" width="56.140625" customWidth="1"/>
    <col min="3" max="3" width="14.85546875" customWidth="1"/>
    <col min="4" max="4" width="14" customWidth="1"/>
  </cols>
  <sheetData>
    <row r="1" spans="1:4" ht="18.75" x14ac:dyDescent="0.3">
      <c r="A1" s="141" t="s">
        <v>45</v>
      </c>
      <c r="B1" s="141"/>
      <c r="C1" s="141"/>
      <c r="D1" s="141"/>
    </row>
    <row r="2" spans="1:4" ht="15.75" x14ac:dyDescent="0.25">
      <c r="A2" s="138" t="s">
        <v>46</v>
      </c>
      <c r="B2" s="139" t="s">
        <v>314</v>
      </c>
      <c r="C2" s="138" t="s">
        <v>47</v>
      </c>
      <c r="D2" s="138" t="s">
        <v>48</v>
      </c>
    </row>
    <row r="3" spans="1:4" x14ac:dyDescent="0.25">
      <c r="A3" s="6" t="s">
        <v>315</v>
      </c>
      <c r="B3" s="5" t="s">
        <v>49</v>
      </c>
      <c r="C3" s="5" t="s">
        <v>50</v>
      </c>
      <c r="D3" s="140">
        <v>45543</v>
      </c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</sheetData>
  <mergeCells count="1">
    <mergeCell ref="A1:D1"/>
  </mergeCells>
  <conditionalFormatting sqref="A2:D10">
    <cfRule type="expression" dxfId="44" priority="1">
      <formula>MOD(ROW(),2)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0CFC-91D0-4771-B6D0-BC7425573EDC}">
  <dimension ref="A1:I100"/>
  <sheetViews>
    <sheetView workbookViewId="0">
      <selection sqref="A1:G1"/>
    </sheetView>
  </sheetViews>
  <sheetFormatPr defaultRowHeight="15" x14ac:dyDescent="0.25"/>
  <cols>
    <col min="1" max="1" width="14.28515625" bestFit="1" customWidth="1"/>
    <col min="2" max="2" width="24" customWidth="1"/>
    <col min="3" max="6" width="15.7109375" customWidth="1"/>
    <col min="7" max="7" width="59.140625" customWidth="1"/>
  </cols>
  <sheetData>
    <row r="1" spans="1:7" ht="24" thickBot="1" x14ac:dyDescent="0.3">
      <c r="A1" s="142" t="s">
        <v>313</v>
      </c>
      <c r="B1" s="143"/>
      <c r="C1" s="143"/>
      <c r="D1" s="143"/>
      <c r="E1" s="143"/>
      <c r="F1" s="143"/>
      <c r="G1" s="143"/>
    </row>
    <row r="2" spans="1:7" ht="4.5" customHeight="1" thickBot="1" x14ac:dyDescent="0.3">
      <c r="A2" s="147"/>
      <c r="B2" s="148"/>
      <c r="C2" s="148"/>
      <c r="D2" s="148"/>
      <c r="E2" s="148"/>
      <c r="F2" s="148"/>
      <c r="G2" s="148"/>
    </row>
    <row r="3" spans="1:7" ht="24" thickBot="1" x14ac:dyDescent="0.4">
      <c r="A3" s="144" t="s">
        <v>53</v>
      </c>
      <c r="B3" s="145"/>
      <c r="C3" s="145"/>
      <c r="D3" s="145"/>
      <c r="E3" s="145"/>
      <c r="F3" s="145"/>
      <c r="G3" s="145"/>
    </row>
    <row r="4" spans="1:7" ht="31.5" x14ac:dyDescent="0.25">
      <c r="A4" s="7" t="s">
        <v>56</v>
      </c>
      <c r="B4" s="7" t="s">
        <v>255</v>
      </c>
      <c r="C4" s="7" t="s">
        <v>59</v>
      </c>
      <c r="D4" s="7" t="s">
        <v>182</v>
      </c>
      <c r="E4" s="7" t="s">
        <v>183</v>
      </c>
      <c r="F4" s="7" t="s">
        <v>119</v>
      </c>
      <c r="G4" s="7" t="s">
        <v>87</v>
      </c>
    </row>
    <row r="5" spans="1:7" x14ac:dyDescent="0.25">
      <c r="A5" s="149" t="s">
        <v>262</v>
      </c>
      <c r="B5" s="18" t="s">
        <v>51</v>
      </c>
      <c r="C5" s="58" t="s">
        <v>225</v>
      </c>
      <c r="D5" s="9">
        <v>0.9</v>
      </c>
      <c r="E5" s="9">
        <v>0.75</v>
      </c>
      <c r="F5" s="10" t="s">
        <v>207</v>
      </c>
      <c r="G5" s="22"/>
    </row>
    <row r="6" spans="1:7" x14ac:dyDescent="0.25">
      <c r="A6" s="150"/>
      <c r="B6" s="18" t="s">
        <v>3</v>
      </c>
      <c r="C6" s="58" t="s">
        <v>225</v>
      </c>
      <c r="D6" s="9">
        <v>0.8</v>
      </c>
      <c r="E6" s="9">
        <v>0.75</v>
      </c>
      <c r="F6" s="10" t="s">
        <v>207</v>
      </c>
      <c r="G6" s="22"/>
    </row>
    <row r="7" spans="1:7" x14ac:dyDescent="0.25">
      <c r="A7" s="150"/>
      <c r="B7" s="18" t="s">
        <v>88</v>
      </c>
      <c r="C7" s="58" t="s">
        <v>225</v>
      </c>
      <c r="D7" s="9">
        <v>0.6</v>
      </c>
      <c r="E7" s="9">
        <v>0.75</v>
      </c>
      <c r="F7" s="10" t="s">
        <v>207</v>
      </c>
      <c r="G7" s="22"/>
    </row>
    <row r="8" spans="1:7" x14ac:dyDescent="0.25">
      <c r="A8" s="150"/>
      <c r="B8" s="18" t="s">
        <v>86</v>
      </c>
      <c r="C8" s="58" t="s">
        <v>225</v>
      </c>
      <c r="D8" s="9">
        <v>0.8</v>
      </c>
      <c r="E8" s="9">
        <v>0.75</v>
      </c>
      <c r="F8" s="10" t="s">
        <v>207</v>
      </c>
      <c r="G8" s="22"/>
    </row>
    <row r="9" spans="1:7" x14ac:dyDescent="0.25">
      <c r="A9" s="150"/>
      <c r="B9" s="18" t="s">
        <v>57</v>
      </c>
      <c r="C9" s="58" t="s">
        <v>225</v>
      </c>
      <c r="D9" s="9">
        <v>0.8</v>
      </c>
      <c r="E9" s="9">
        <v>0.75</v>
      </c>
      <c r="F9" s="10" t="s">
        <v>207</v>
      </c>
      <c r="G9" s="22"/>
    </row>
    <row r="10" spans="1:7" x14ac:dyDescent="0.25">
      <c r="A10" s="150"/>
      <c r="B10" s="18" t="s">
        <v>52</v>
      </c>
      <c r="C10" s="58" t="s">
        <v>225</v>
      </c>
      <c r="D10" s="9">
        <v>0.8</v>
      </c>
      <c r="E10" s="9">
        <v>0.75</v>
      </c>
      <c r="F10" s="10" t="s">
        <v>207</v>
      </c>
      <c r="G10" s="22"/>
    </row>
    <row r="11" spans="1:7" ht="15.75" thickBot="1" x14ac:dyDescent="0.3">
      <c r="A11" s="151"/>
      <c r="B11" s="18" t="s">
        <v>85</v>
      </c>
      <c r="C11" s="58" t="s">
        <v>225</v>
      </c>
      <c r="D11" s="11">
        <v>0.8</v>
      </c>
      <c r="E11" s="9">
        <v>0.75</v>
      </c>
      <c r="F11" s="10" t="s">
        <v>207</v>
      </c>
      <c r="G11" s="22"/>
    </row>
    <row r="12" spans="1:7" ht="24" thickBot="1" x14ac:dyDescent="0.4">
      <c r="A12" s="144" t="s">
        <v>58</v>
      </c>
      <c r="B12" s="145"/>
      <c r="C12" s="145"/>
      <c r="D12" s="145"/>
      <c r="E12" s="145"/>
      <c r="F12" s="145"/>
      <c r="G12" s="145"/>
    </row>
    <row r="13" spans="1:7" ht="31.5" x14ac:dyDescent="0.25">
      <c r="A13" s="7" t="s">
        <v>56</v>
      </c>
      <c r="B13" s="7" t="s">
        <v>255</v>
      </c>
      <c r="C13" s="7" t="s">
        <v>59</v>
      </c>
      <c r="D13" s="7" t="s">
        <v>182</v>
      </c>
      <c r="E13" s="7" t="s">
        <v>184</v>
      </c>
      <c r="F13" s="7" t="s">
        <v>185</v>
      </c>
      <c r="G13" s="7" t="s">
        <v>87</v>
      </c>
    </row>
    <row r="14" spans="1:7" x14ac:dyDescent="0.25">
      <c r="A14" s="149" t="s">
        <v>261</v>
      </c>
      <c r="B14" s="18" t="s">
        <v>60</v>
      </c>
      <c r="C14" s="10" t="s">
        <v>207</v>
      </c>
      <c r="D14" s="9">
        <v>0.75</v>
      </c>
      <c r="E14" s="9">
        <v>0.8</v>
      </c>
      <c r="F14" s="9">
        <v>0.8</v>
      </c>
      <c r="G14" s="23"/>
    </row>
    <row r="15" spans="1:7" x14ac:dyDescent="0.25">
      <c r="A15" s="150"/>
      <c r="B15" s="18" t="s">
        <v>78</v>
      </c>
      <c r="C15" s="10" t="s">
        <v>206</v>
      </c>
      <c r="D15" s="9">
        <v>0.9</v>
      </c>
      <c r="E15" s="9">
        <v>0.8</v>
      </c>
      <c r="F15" s="9">
        <v>0.8</v>
      </c>
      <c r="G15" s="23"/>
    </row>
    <row r="16" spans="1:7" ht="15.75" thickBot="1" x14ac:dyDescent="0.3">
      <c r="A16" s="151"/>
      <c r="B16" s="18" t="s">
        <v>192</v>
      </c>
      <c r="C16" s="10" t="s">
        <v>224</v>
      </c>
      <c r="D16" s="9">
        <v>0.8</v>
      </c>
      <c r="E16" s="9">
        <v>0.8</v>
      </c>
      <c r="F16" s="9">
        <v>0.8</v>
      </c>
      <c r="G16" s="23"/>
    </row>
    <row r="17" spans="1:9" ht="23.25" customHeight="1" thickBot="1" x14ac:dyDescent="0.4">
      <c r="A17" s="144" t="s">
        <v>200</v>
      </c>
      <c r="B17" s="145"/>
      <c r="C17" s="145"/>
      <c r="D17" s="145"/>
      <c r="E17" s="145"/>
      <c r="F17" s="145"/>
      <c r="G17" s="145"/>
    </row>
    <row r="18" spans="1:9" ht="31.5" x14ac:dyDescent="0.25">
      <c r="A18" s="7" t="s">
        <v>56</v>
      </c>
      <c r="B18" s="7" t="s">
        <v>255</v>
      </c>
      <c r="C18" s="7" t="s">
        <v>59</v>
      </c>
      <c r="D18" s="7" t="s">
        <v>184</v>
      </c>
      <c r="E18" s="7" t="s">
        <v>185</v>
      </c>
      <c r="F18" s="7" t="s">
        <v>23</v>
      </c>
      <c r="G18" s="7" t="s">
        <v>87</v>
      </c>
    </row>
    <row r="19" spans="1:9" ht="15.75" thickBot="1" x14ac:dyDescent="0.3">
      <c r="A19" s="19" t="s">
        <v>259</v>
      </c>
      <c r="B19" s="19" t="s">
        <v>60</v>
      </c>
      <c r="C19" s="10" t="s">
        <v>204</v>
      </c>
      <c r="D19" s="13">
        <v>0.5</v>
      </c>
      <c r="E19" s="13">
        <v>0.25</v>
      </c>
      <c r="F19" s="13" t="s">
        <v>23</v>
      </c>
      <c r="G19" s="22"/>
    </row>
    <row r="20" spans="1:9" ht="24" thickBot="1" x14ac:dyDescent="0.4">
      <c r="A20" s="144" t="s">
        <v>90</v>
      </c>
      <c r="B20" s="145"/>
      <c r="C20" s="145"/>
      <c r="D20" s="145"/>
      <c r="E20" s="145"/>
      <c r="F20" s="145"/>
      <c r="G20" s="145"/>
    </row>
    <row r="21" spans="1:9" ht="31.5" x14ac:dyDescent="0.25">
      <c r="A21" s="7" t="s">
        <v>56</v>
      </c>
      <c r="B21" s="7" t="s">
        <v>255</v>
      </c>
      <c r="C21" s="7" t="s">
        <v>59</v>
      </c>
      <c r="D21" s="7" t="s">
        <v>184</v>
      </c>
      <c r="E21" s="7" t="s">
        <v>23</v>
      </c>
      <c r="F21" s="7" t="s">
        <v>23</v>
      </c>
      <c r="G21" s="7" t="s">
        <v>87</v>
      </c>
    </row>
    <row r="22" spans="1:9" ht="15.75" thickBot="1" x14ac:dyDescent="0.3">
      <c r="A22" s="19" t="s">
        <v>260</v>
      </c>
      <c r="B22" s="19" t="s">
        <v>91</v>
      </c>
      <c r="C22" s="10" t="s">
        <v>204</v>
      </c>
      <c r="D22" s="13">
        <v>0.75</v>
      </c>
      <c r="E22" s="16" t="s">
        <v>23</v>
      </c>
      <c r="F22" s="16" t="s">
        <v>23</v>
      </c>
      <c r="G22" s="22"/>
    </row>
    <row r="23" spans="1:9" ht="24" thickBot="1" x14ac:dyDescent="0.4">
      <c r="A23" s="144" t="s">
        <v>61</v>
      </c>
      <c r="B23" s="145"/>
      <c r="C23" s="145"/>
      <c r="D23" s="145"/>
      <c r="E23" s="145"/>
      <c r="F23" s="145"/>
      <c r="G23" s="145"/>
    </row>
    <row r="24" spans="1:9" ht="47.25" x14ac:dyDescent="0.25">
      <c r="A24" s="7" t="s">
        <v>56</v>
      </c>
      <c r="B24" s="7" t="s">
        <v>255</v>
      </c>
      <c r="C24" s="7" t="s">
        <v>186</v>
      </c>
      <c r="D24" s="7" t="s">
        <v>187</v>
      </c>
      <c r="E24" s="7" t="s">
        <v>188</v>
      </c>
      <c r="F24" s="7" t="s">
        <v>185</v>
      </c>
      <c r="G24" s="7" t="s">
        <v>87</v>
      </c>
    </row>
    <row r="25" spans="1:9" x14ac:dyDescent="0.25">
      <c r="A25" s="149" t="s">
        <v>258</v>
      </c>
      <c r="B25" s="18" t="s">
        <v>64</v>
      </c>
      <c r="C25" s="11">
        <v>0.75</v>
      </c>
      <c r="D25" s="9">
        <v>0.7</v>
      </c>
      <c r="E25" s="11">
        <v>0.75</v>
      </c>
      <c r="F25" s="11">
        <v>0.75</v>
      </c>
      <c r="G25" s="23"/>
      <c r="I25" s="20"/>
    </row>
    <row r="26" spans="1:9" x14ac:dyDescent="0.25">
      <c r="A26" s="150"/>
      <c r="B26" s="18" t="s">
        <v>62</v>
      </c>
      <c r="C26" s="9">
        <v>0.75</v>
      </c>
      <c r="D26" s="9">
        <v>1</v>
      </c>
      <c r="E26" s="9">
        <v>0.5</v>
      </c>
      <c r="F26" s="9">
        <v>0.5</v>
      </c>
      <c r="G26" s="23"/>
    </row>
    <row r="27" spans="1:9" x14ac:dyDescent="0.25">
      <c r="A27" s="150"/>
      <c r="B27" s="18" t="s">
        <v>63</v>
      </c>
      <c r="C27" s="9">
        <v>0.75</v>
      </c>
      <c r="D27" s="9">
        <v>0.7</v>
      </c>
      <c r="E27" s="9">
        <v>0.75</v>
      </c>
      <c r="F27" s="9">
        <v>0.75</v>
      </c>
      <c r="G27" s="23"/>
    </row>
    <row r="28" spans="1:9" x14ac:dyDescent="0.25">
      <c r="A28" s="150"/>
      <c r="B28" s="18" t="s">
        <v>37</v>
      </c>
      <c r="C28" s="9">
        <v>0.75</v>
      </c>
      <c r="D28" s="9">
        <v>0.7</v>
      </c>
      <c r="E28" s="9">
        <v>0.5</v>
      </c>
      <c r="F28" s="9">
        <v>0.5</v>
      </c>
      <c r="G28" s="23"/>
    </row>
    <row r="29" spans="1:9" x14ac:dyDescent="0.25">
      <c r="A29" s="150"/>
      <c r="B29" s="18" t="s">
        <v>60</v>
      </c>
      <c r="C29" s="9"/>
      <c r="D29" s="9"/>
      <c r="E29" s="9"/>
      <c r="F29" s="9"/>
      <c r="G29" s="23"/>
    </row>
    <row r="30" spans="1:9" ht="15.75" thickBot="1" x14ac:dyDescent="0.3">
      <c r="A30" s="151"/>
      <c r="B30" s="18" t="s">
        <v>38</v>
      </c>
      <c r="C30" s="9">
        <v>0.75</v>
      </c>
      <c r="D30" s="9">
        <v>1</v>
      </c>
      <c r="E30" s="9">
        <v>0.5</v>
      </c>
      <c r="F30" s="9">
        <v>0.5</v>
      </c>
      <c r="G30" s="23"/>
    </row>
    <row r="31" spans="1:9" ht="24" thickBot="1" x14ac:dyDescent="0.4">
      <c r="A31" s="144" t="s">
        <v>226</v>
      </c>
      <c r="B31" s="145"/>
      <c r="C31" s="145"/>
      <c r="D31" s="145"/>
      <c r="E31" s="145"/>
      <c r="F31" s="145"/>
      <c r="G31" s="145"/>
    </row>
    <row r="32" spans="1:9" ht="31.5" x14ac:dyDescent="0.25">
      <c r="A32" s="7" t="s">
        <v>56</v>
      </c>
      <c r="B32" s="7" t="s">
        <v>255</v>
      </c>
      <c r="C32" s="7" t="s">
        <v>59</v>
      </c>
      <c r="D32" s="7" t="s">
        <v>182</v>
      </c>
      <c r="E32" s="7" t="s">
        <v>184</v>
      </c>
      <c r="F32" s="7" t="s">
        <v>211</v>
      </c>
      <c r="G32" s="7" t="s">
        <v>87</v>
      </c>
    </row>
    <row r="33" spans="1:9" ht="26.25" customHeight="1" thickBot="1" x14ac:dyDescent="0.3">
      <c r="A33" s="18" t="s">
        <v>256</v>
      </c>
      <c r="B33" s="18" t="s">
        <v>60</v>
      </c>
      <c r="C33" s="10" t="s">
        <v>204</v>
      </c>
      <c r="D33" s="9">
        <v>0.95</v>
      </c>
      <c r="E33" s="9">
        <v>0.9</v>
      </c>
      <c r="F33" s="9">
        <v>0.75</v>
      </c>
      <c r="G33" s="23"/>
    </row>
    <row r="34" spans="1:9" ht="24" thickBot="1" x14ac:dyDescent="0.4">
      <c r="A34" s="144" t="s">
        <v>66</v>
      </c>
      <c r="B34" s="145"/>
      <c r="C34" s="145"/>
      <c r="D34" s="145"/>
      <c r="E34" s="145"/>
      <c r="F34" s="145"/>
      <c r="G34" s="145"/>
    </row>
    <row r="35" spans="1:9" ht="31.5" x14ac:dyDescent="0.25">
      <c r="A35" s="7" t="s">
        <v>56</v>
      </c>
      <c r="B35" s="7" t="s">
        <v>255</v>
      </c>
      <c r="C35" s="7" t="s">
        <v>59</v>
      </c>
      <c r="D35" s="7" t="s">
        <v>182</v>
      </c>
      <c r="E35" s="7" t="s">
        <v>184</v>
      </c>
      <c r="F35" s="7" t="s">
        <v>23</v>
      </c>
      <c r="G35" s="7" t="s">
        <v>87</v>
      </c>
    </row>
    <row r="36" spans="1:9" x14ac:dyDescent="0.25">
      <c r="A36" s="18" t="s">
        <v>257</v>
      </c>
      <c r="B36" s="18" t="s">
        <v>92</v>
      </c>
      <c r="C36" s="10" t="s">
        <v>210</v>
      </c>
      <c r="D36" s="9">
        <v>0.5</v>
      </c>
      <c r="E36" s="9">
        <v>0.5</v>
      </c>
      <c r="F36" s="9" t="s">
        <v>23</v>
      </c>
      <c r="G36" s="23"/>
    </row>
    <row r="37" spans="1:9" ht="15.75" thickBot="1" x14ac:dyDescent="0.3">
      <c r="A37" s="129"/>
      <c r="B37" s="121" t="s">
        <v>65</v>
      </c>
      <c r="C37" s="10" t="s">
        <v>210</v>
      </c>
      <c r="D37" s="9">
        <v>0.5</v>
      </c>
      <c r="E37" s="9">
        <v>0.5</v>
      </c>
      <c r="F37" s="9" t="s">
        <v>23</v>
      </c>
      <c r="G37" s="23"/>
    </row>
    <row r="38" spans="1:9" ht="24" thickBot="1" x14ac:dyDescent="0.4">
      <c r="A38" s="144" t="s">
        <v>67</v>
      </c>
      <c r="B38" s="145"/>
      <c r="C38" s="145"/>
      <c r="D38" s="145"/>
      <c r="E38" s="145"/>
      <c r="F38" s="145"/>
      <c r="G38" s="146"/>
    </row>
    <row r="39" spans="1:9" ht="31.5" x14ac:dyDescent="0.25">
      <c r="A39" s="130" t="s">
        <v>56</v>
      </c>
      <c r="B39" s="130"/>
      <c r="C39" s="131" t="s">
        <v>59</v>
      </c>
      <c r="D39" s="131" t="s">
        <v>184</v>
      </c>
      <c r="E39" s="131" t="s">
        <v>182</v>
      </c>
      <c r="F39" s="131" t="s">
        <v>23</v>
      </c>
      <c r="G39" s="131" t="s">
        <v>87</v>
      </c>
      <c r="H39" s="126"/>
      <c r="I39" s="126"/>
    </row>
    <row r="40" spans="1:9" ht="15.75" thickBot="1" x14ac:dyDescent="0.3">
      <c r="A40" s="125" t="s">
        <v>263</v>
      </c>
      <c r="B40" s="125" t="s">
        <v>93</v>
      </c>
      <c r="C40" s="132" t="s">
        <v>204</v>
      </c>
      <c r="D40" s="133">
        <v>0.8</v>
      </c>
      <c r="E40" s="134">
        <v>1</v>
      </c>
      <c r="F40" s="133" t="s">
        <v>23</v>
      </c>
      <c r="G40" s="135" t="s">
        <v>274</v>
      </c>
      <c r="H40" s="127"/>
      <c r="I40" s="128"/>
    </row>
    <row r="41" spans="1:9" ht="23.25" customHeight="1" thickBot="1" x14ac:dyDescent="0.4">
      <c r="A41" s="144" t="s">
        <v>202</v>
      </c>
      <c r="B41" s="145"/>
      <c r="C41" s="145"/>
      <c r="D41" s="145"/>
      <c r="E41" s="145"/>
      <c r="F41" s="145"/>
      <c r="G41" s="146"/>
    </row>
    <row r="42" spans="1:9" ht="31.5" x14ac:dyDescent="0.25">
      <c r="A42" s="8" t="s">
        <v>56</v>
      </c>
      <c r="B42" s="7" t="s">
        <v>255</v>
      </c>
      <c r="C42" s="7" t="s">
        <v>59</v>
      </c>
      <c r="D42" s="7" t="s">
        <v>182</v>
      </c>
      <c r="E42" s="7" t="s">
        <v>185</v>
      </c>
      <c r="F42" s="8" t="s">
        <v>119</v>
      </c>
      <c r="G42" s="7" t="s">
        <v>87</v>
      </c>
    </row>
    <row r="43" spans="1:9" ht="15.75" thickBot="1" x14ac:dyDescent="0.3">
      <c r="A43" s="19" t="s">
        <v>264</v>
      </c>
      <c r="B43" s="19" t="s">
        <v>60</v>
      </c>
      <c r="C43" s="10" t="s">
        <v>242</v>
      </c>
      <c r="D43" s="9">
        <v>0.75</v>
      </c>
      <c r="E43" s="9">
        <v>0.75</v>
      </c>
      <c r="F43" s="10" t="s">
        <v>209</v>
      </c>
      <c r="G43" s="24"/>
    </row>
    <row r="44" spans="1:9" ht="23.25" customHeight="1" thickBot="1" x14ac:dyDescent="0.4">
      <c r="A44" s="144" t="s">
        <v>94</v>
      </c>
      <c r="B44" s="145"/>
      <c r="C44" s="145"/>
      <c r="D44" s="145"/>
      <c r="E44" s="145"/>
      <c r="F44" s="145"/>
      <c r="G44" s="145"/>
    </row>
    <row r="45" spans="1:9" ht="31.5" x14ac:dyDescent="0.25">
      <c r="A45" s="8" t="s">
        <v>56</v>
      </c>
      <c r="B45" s="7" t="s">
        <v>255</v>
      </c>
      <c r="C45" s="7" t="s">
        <v>186</v>
      </c>
      <c r="D45" s="7" t="s">
        <v>182</v>
      </c>
      <c r="E45" s="7" t="s">
        <v>185</v>
      </c>
      <c r="F45" s="7" t="s">
        <v>23</v>
      </c>
      <c r="G45" s="7" t="s">
        <v>87</v>
      </c>
    </row>
    <row r="46" spans="1:9" x14ac:dyDescent="0.25">
      <c r="A46" s="152" t="s">
        <v>266</v>
      </c>
      <c r="B46" s="21" t="s">
        <v>99</v>
      </c>
      <c r="C46" s="9">
        <v>0.75</v>
      </c>
      <c r="D46" s="14">
        <v>0.95</v>
      </c>
      <c r="E46" s="14">
        <v>0.8</v>
      </c>
      <c r="F46" s="9" t="s">
        <v>23</v>
      </c>
      <c r="G46" s="119"/>
    </row>
    <row r="47" spans="1:9" x14ac:dyDescent="0.25">
      <c r="A47" s="153"/>
      <c r="B47" s="21" t="s">
        <v>68</v>
      </c>
      <c r="C47" s="9">
        <v>0.75</v>
      </c>
      <c r="D47" s="14">
        <v>0.95</v>
      </c>
      <c r="E47" s="14">
        <v>0.8</v>
      </c>
      <c r="F47" s="9" t="s">
        <v>23</v>
      </c>
      <c r="G47" s="26"/>
    </row>
    <row r="48" spans="1:9" x14ac:dyDescent="0.25">
      <c r="A48" s="153"/>
      <c r="B48" s="21" t="s">
        <v>69</v>
      </c>
      <c r="C48" s="9">
        <v>0.75</v>
      </c>
      <c r="D48" s="14">
        <v>0.95</v>
      </c>
      <c r="E48" s="14">
        <v>0.8</v>
      </c>
      <c r="F48" s="9" t="s">
        <v>23</v>
      </c>
      <c r="G48" s="26"/>
    </row>
    <row r="49" spans="1:7" x14ac:dyDescent="0.25">
      <c r="A49" s="153"/>
      <c r="B49" s="21" t="s">
        <v>70</v>
      </c>
      <c r="C49" s="9">
        <v>0.75</v>
      </c>
      <c r="D49" s="14">
        <v>0.95</v>
      </c>
      <c r="E49" s="14">
        <v>0.8</v>
      </c>
      <c r="F49" s="9" t="s">
        <v>23</v>
      </c>
      <c r="G49" s="26"/>
    </row>
    <row r="50" spans="1:7" x14ac:dyDescent="0.25">
      <c r="A50" s="153"/>
      <c r="B50" s="21" t="s">
        <v>71</v>
      </c>
      <c r="C50" s="9">
        <v>0.75</v>
      </c>
      <c r="D50" s="14">
        <v>0.95</v>
      </c>
      <c r="E50" s="14">
        <v>0.8</v>
      </c>
      <c r="F50" s="9" t="s">
        <v>23</v>
      </c>
      <c r="G50" s="26"/>
    </row>
    <row r="51" spans="1:7" x14ac:dyDescent="0.25">
      <c r="A51" s="153"/>
      <c r="B51" s="21" t="s">
        <v>72</v>
      </c>
      <c r="C51" s="9">
        <v>0.75</v>
      </c>
      <c r="D51" s="14">
        <v>0.95</v>
      </c>
      <c r="E51" s="14">
        <v>0.8</v>
      </c>
      <c r="F51" s="9" t="s">
        <v>23</v>
      </c>
      <c r="G51" s="26"/>
    </row>
    <row r="52" spans="1:7" ht="15.75" thickBot="1" x14ac:dyDescent="0.3">
      <c r="A52" s="154"/>
      <c r="B52" s="21" t="s">
        <v>65</v>
      </c>
      <c r="C52" s="9">
        <v>0.75</v>
      </c>
      <c r="D52" s="14">
        <v>0.95</v>
      </c>
      <c r="E52" s="14">
        <v>0.75</v>
      </c>
      <c r="F52" s="9" t="s">
        <v>23</v>
      </c>
      <c r="G52" s="26"/>
    </row>
    <row r="53" spans="1:7" ht="24" thickBot="1" x14ac:dyDescent="0.4">
      <c r="A53" s="144" t="s">
        <v>95</v>
      </c>
      <c r="B53" s="145"/>
      <c r="C53" s="145"/>
      <c r="D53" s="145"/>
      <c r="E53" s="145"/>
      <c r="F53" s="145"/>
      <c r="G53" s="145"/>
    </row>
    <row r="54" spans="1:7" ht="31.5" x14ac:dyDescent="0.25">
      <c r="A54" s="8" t="s">
        <v>56</v>
      </c>
      <c r="B54" s="7" t="s">
        <v>255</v>
      </c>
      <c r="C54" s="7" t="s">
        <v>186</v>
      </c>
      <c r="D54" s="7" t="s">
        <v>182</v>
      </c>
      <c r="E54" s="7" t="s">
        <v>185</v>
      </c>
      <c r="F54" s="7" t="s">
        <v>23</v>
      </c>
      <c r="G54" s="7" t="s">
        <v>87</v>
      </c>
    </row>
    <row r="55" spans="1:7" x14ac:dyDescent="0.25">
      <c r="A55" s="155" t="s">
        <v>265</v>
      </c>
      <c r="B55" s="19" t="s">
        <v>65</v>
      </c>
      <c r="C55" s="9">
        <v>0.75</v>
      </c>
      <c r="D55" s="9">
        <v>0.95</v>
      </c>
      <c r="E55" s="9">
        <v>0.75</v>
      </c>
      <c r="F55" s="9" t="s">
        <v>23</v>
      </c>
      <c r="G55" s="25"/>
    </row>
    <row r="56" spans="1:7" x14ac:dyDescent="0.25">
      <c r="A56" s="156"/>
      <c r="B56" s="19" t="s">
        <v>218</v>
      </c>
      <c r="C56" s="9">
        <v>0.75</v>
      </c>
      <c r="D56" s="9">
        <v>0.95</v>
      </c>
      <c r="E56" s="9">
        <v>0.75</v>
      </c>
      <c r="F56" s="9" t="s">
        <v>23</v>
      </c>
      <c r="G56" s="25"/>
    </row>
    <row r="57" spans="1:7" ht="15.75" thickBot="1" x14ac:dyDescent="0.3">
      <c r="A57" s="157"/>
      <c r="B57" s="19" t="s">
        <v>217</v>
      </c>
      <c r="C57" s="9">
        <v>0.75</v>
      </c>
      <c r="D57" s="9">
        <v>0.95</v>
      </c>
      <c r="E57" s="9">
        <v>0.75</v>
      </c>
      <c r="F57" s="9" t="s">
        <v>23</v>
      </c>
      <c r="G57" s="25"/>
    </row>
    <row r="58" spans="1:7" ht="23.25" customHeight="1" thickBot="1" x14ac:dyDescent="0.4">
      <c r="A58" s="144" t="s">
        <v>131</v>
      </c>
      <c r="B58" s="145"/>
      <c r="C58" s="145"/>
      <c r="D58" s="145"/>
      <c r="E58" s="145"/>
      <c r="F58" s="145"/>
      <c r="G58" s="145"/>
    </row>
    <row r="59" spans="1:7" ht="31.5" x14ac:dyDescent="0.25">
      <c r="A59" s="8" t="s">
        <v>56</v>
      </c>
      <c r="B59" s="7" t="s">
        <v>255</v>
      </c>
      <c r="C59" s="7" t="s">
        <v>59</v>
      </c>
      <c r="D59" s="8" t="s">
        <v>140</v>
      </c>
      <c r="E59" s="7" t="s">
        <v>182</v>
      </c>
      <c r="F59" s="7" t="s">
        <v>184</v>
      </c>
      <c r="G59" s="7" t="s">
        <v>87</v>
      </c>
    </row>
    <row r="60" spans="1:7" ht="15" customHeight="1" x14ac:dyDescent="0.25">
      <c r="A60" s="155" t="s">
        <v>268</v>
      </c>
      <c r="B60" s="19" t="s">
        <v>142</v>
      </c>
      <c r="C60" s="74" t="s">
        <v>206</v>
      </c>
      <c r="D60" s="75">
        <v>0.7</v>
      </c>
      <c r="E60" s="13">
        <v>0.9</v>
      </c>
      <c r="F60" s="13">
        <v>1</v>
      </c>
      <c r="G60" s="22"/>
    </row>
    <row r="61" spans="1:7" x14ac:dyDescent="0.25">
      <c r="A61" s="156"/>
      <c r="B61" s="19" t="s">
        <v>143</v>
      </c>
      <c r="C61" s="74" t="s">
        <v>206</v>
      </c>
      <c r="D61" s="75">
        <v>0.7</v>
      </c>
      <c r="E61" s="13">
        <v>0.9</v>
      </c>
      <c r="F61" s="13">
        <v>1</v>
      </c>
      <c r="G61" s="22"/>
    </row>
    <row r="62" spans="1:7" x14ac:dyDescent="0.25">
      <c r="A62" s="156"/>
      <c r="B62" s="19" t="s">
        <v>144</v>
      </c>
      <c r="C62" s="74" t="s">
        <v>206</v>
      </c>
      <c r="D62" s="75">
        <v>0.7</v>
      </c>
      <c r="E62" s="13">
        <v>0.9</v>
      </c>
      <c r="F62" s="13">
        <v>1</v>
      </c>
      <c r="G62" s="22"/>
    </row>
    <row r="63" spans="1:7" ht="15.75" thickBot="1" x14ac:dyDescent="0.3">
      <c r="A63" s="157"/>
      <c r="B63" s="19" t="s">
        <v>145</v>
      </c>
      <c r="C63" s="74" t="s">
        <v>206</v>
      </c>
      <c r="D63" s="75">
        <v>0.7</v>
      </c>
      <c r="E63" s="13">
        <v>0.9</v>
      </c>
      <c r="F63" s="13">
        <v>1</v>
      </c>
      <c r="G63" s="22"/>
    </row>
    <row r="64" spans="1:7" ht="24" thickBot="1" x14ac:dyDescent="0.4">
      <c r="A64" s="144" t="s">
        <v>96</v>
      </c>
      <c r="B64" s="145"/>
      <c r="C64" s="145"/>
      <c r="D64" s="145"/>
      <c r="E64" s="145"/>
      <c r="F64" s="145"/>
      <c r="G64" s="145"/>
    </row>
    <row r="65" spans="1:7" ht="31.5" x14ac:dyDescent="0.25">
      <c r="A65" s="8" t="s">
        <v>56</v>
      </c>
      <c r="B65" s="7" t="s">
        <v>255</v>
      </c>
      <c r="C65" s="7" t="s">
        <v>212</v>
      </c>
      <c r="D65" s="7" t="s">
        <v>23</v>
      </c>
      <c r="E65" s="7" t="s">
        <v>23</v>
      </c>
      <c r="F65" s="7" t="s">
        <v>23</v>
      </c>
      <c r="G65" s="7" t="s">
        <v>87</v>
      </c>
    </row>
    <row r="66" spans="1:7" ht="15.75" thickBot="1" x14ac:dyDescent="0.3">
      <c r="A66" s="18" t="s">
        <v>96</v>
      </c>
      <c r="B66" s="18" t="s">
        <v>60</v>
      </c>
      <c r="C66" s="12">
        <v>0.4</v>
      </c>
      <c r="D66" s="9" t="s">
        <v>23</v>
      </c>
      <c r="E66" s="9" t="s">
        <v>23</v>
      </c>
      <c r="F66" s="9" t="s">
        <v>23</v>
      </c>
      <c r="G66" s="5"/>
    </row>
    <row r="67" spans="1:7" ht="23.25" customHeight="1" thickBot="1" x14ac:dyDescent="0.4">
      <c r="A67" s="144" t="s">
        <v>254</v>
      </c>
      <c r="B67" s="145"/>
      <c r="C67" s="145"/>
      <c r="D67" s="145"/>
      <c r="E67" s="145"/>
      <c r="F67" s="145"/>
      <c r="G67" s="145"/>
    </row>
    <row r="68" spans="1:7" ht="34.5" x14ac:dyDescent="0.25">
      <c r="A68" s="8" t="s">
        <v>56</v>
      </c>
      <c r="B68" s="7" t="s">
        <v>255</v>
      </c>
      <c r="C68" s="7" t="s">
        <v>186</v>
      </c>
      <c r="D68" s="7" t="s">
        <v>213</v>
      </c>
      <c r="E68" s="7" t="s">
        <v>214</v>
      </c>
      <c r="F68" s="7" t="s">
        <v>185</v>
      </c>
      <c r="G68" s="7" t="s">
        <v>87</v>
      </c>
    </row>
    <row r="69" spans="1:7" x14ac:dyDescent="0.25">
      <c r="A69" s="155" t="s">
        <v>267</v>
      </c>
      <c r="B69" s="19" t="s">
        <v>252</v>
      </c>
      <c r="C69" s="9">
        <v>0.75</v>
      </c>
      <c r="D69" s="9" t="s">
        <v>23</v>
      </c>
      <c r="E69" s="9" t="s">
        <v>23</v>
      </c>
      <c r="F69" s="9">
        <v>0.5</v>
      </c>
      <c r="G69" s="22"/>
    </row>
    <row r="70" spans="1:7" ht="15" customHeight="1" x14ac:dyDescent="0.25">
      <c r="A70" s="156"/>
      <c r="B70" s="19" t="s">
        <v>73</v>
      </c>
      <c r="C70" s="9">
        <v>0.75</v>
      </c>
      <c r="D70" s="9">
        <v>0.7</v>
      </c>
      <c r="E70" s="9">
        <v>0.75</v>
      </c>
      <c r="F70" s="9">
        <v>0.5</v>
      </c>
      <c r="G70" s="28"/>
    </row>
    <row r="71" spans="1:7" x14ac:dyDescent="0.25">
      <c r="A71" s="156"/>
      <c r="B71" s="19" t="s">
        <v>74</v>
      </c>
      <c r="C71" s="9">
        <v>0.75</v>
      </c>
      <c r="D71" s="9">
        <v>0.7</v>
      </c>
      <c r="E71" s="9">
        <v>0.75</v>
      </c>
      <c r="F71" s="9">
        <v>0.5</v>
      </c>
      <c r="G71" s="27"/>
    </row>
    <row r="72" spans="1:7" ht="25.5" x14ac:dyDescent="0.25">
      <c r="A72" s="156"/>
      <c r="B72" s="19" t="s">
        <v>253</v>
      </c>
      <c r="C72" s="9">
        <v>0.75</v>
      </c>
      <c r="D72" s="9">
        <v>0.7</v>
      </c>
      <c r="E72" s="9">
        <v>0.75</v>
      </c>
      <c r="F72" s="9">
        <v>0.5</v>
      </c>
      <c r="G72" s="27"/>
    </row>
    <row r="73" spans="1:7" ht="15" customHeight="1" thickBot="1" x14ac:dyDescent="0.3">
      <c r="A73" s="157"/>
      <c r="B73" s="19" t="s">
        <v>75</v>
      </c>
      <c r="C73" s="9">
        <v>0.75</v>
      </c>
      <c r="D73" s="9" t="s">
        <v>23</v>
      </c>
      <c r="E73" s="9" t="s">
        <v>23</v>
      </c>
      <c r="F73" s="9"/>
      <c r="G73" s="28" t="s">
        <v>203</v>
      </c>
    </row>
    <row r="74" spans="1:7" ht="24" thickBot="1" x14ac:dyDescent="0.4">
      <c r="A74" s="144" t="s">
        <v>201</v>
      </c>
      <c r="B74" s="145"/>
      <c r="C74" s="145"/>
      <c r="D74" s="145"/>
      <c r="E74" s="145"/>
      <c r="F74" s="145"/>
      <c r="G74" s="145"/>
    </row>
    <row r="75" spans="1:7" ht="31.5" x14ac:dyDescent="0.25">
      <c r="A75" s="8" t="s">
        <v>56</v>
      </c>
      <c r="B75" s="7" t="s">
        <v>255</v>
      </c>
      <c r="C75" s="7" t="s">
        <v>59</v>
      </c>
      <c r="D75" s="8" t="s">
        <v>23</v>
      </c>
      <c r="E75" s="8" t="s">
        <v>23</v>
      </c>
      <c r="F75" s="8" t="s">
        <v>23</v>
      </c>
      <c r="G75" s="61" t="s">
        <v>87</v>
      </c>
    </row>
    <row r="76" spans="1:7" ht="15.75" thickBot="1" x14ac:dyDescent="0.3">
      <c r="A76" s="18" t="s">
        <v>223</v>
      </c>
      <c r="B76" s="18" t="s">
        <v>60</v>
      </c>
      <c r="C76" s="10" t="s">
        <v>209</v>
      </c>
      <c r="D76" s="9" t="s">
        <v>23</v>
      </c>
      <c r="E76" s="9" t="s">
        <v>23</v>
      </c>
      <c r="F76" s="9" t="s">
        <v>23</v>
      </c>
      <c r="G76" s="118"/>
    </row>
    <row r="77" spans="1:7" ht="23.25" customHeight="1" thickBot="1" x14ac:dyDescent="0.4">
      <c r="A77" s="144" t="s">
        <v>76</v>
      </c>
      <c r="B77" s="145"/>
      <c r="C77" s="145"/>
      <c r="D77" s="145"/>
      <c r="E77" s="145"/>
      <c r="F77" s="145"/>
      <c r="G77" s="145"/>
    </row>
    <row r="78" spans="1:7" ht="31.5" x14ac:dyDescent="0.25">
      <c r="A78" s="8" t="s">
        <v>56</v>
      </c>
      <c r="B78" s="7" t="s">
        <v>255</v>
      </c>
      <c r="C78" s="7" t="s">
        <v>184</v>
      </c>
      <c r="D78" s="7" t="s">
        <v>185</v>
      </c>
      <c r="E78" s="7" t="s">
        <v>186</v>
      </c>
      <c r="F78" s="7" t="s">
        <v>182</v>
      </c>
      <c r="G78" s="61" t="s">
        <v>87</v>
      </c>
    </row>
    <row r="79" spans="1:7" ht="15.75" thickBot="1" x14ac:dyDescent="0.3">
      <c r="A79" s="19" t="s">
        <v>270</v>
      </c>
      <c r="B79" s="19" t="s">
        <v>60</v>
      </c>
      <c r="C79" s="15">
        <v>0.95</v>
      </c>
      <c r="D79" s="15">
        <v>0.95</v>
      </c>
      <c r="E79" s="15">
        <v>0.9</v>
      </c>
      <c r="F79" s="15">
        <v>1</v>
      </c>
      <c r="G79" s="100"/>
    </row>
    <row r="80" spans="1:7" ht="24" thickBot="1" x14ac:dyDescent="0.4">
      <c r="A80" s="144" t="s">
        <v>54</v>
      </c>
      <c r="B80" s="145"/>
      <c r="C80" s="145"/>
      <c r="D80" s="145"/>
      <c r="E80" s="145"/>
      <c r="F80" s="145"/>
      <c r="G80" s="145"/>
    </row>
    <row r="81" spans="1:7" ht="31.5" x14ac:dyDescent="0.25">
      <c r="A81" s="8" t="s">
        <v>56</v>
      </c>
      <c r="B81" s="7" t="s">
        <v>255</v>
      </c>
      <c r="C81" s="7" t="s">
        <v>59</v>
      </c>
      <c r="D81" s="7" t="s">
        <v>182</v>
      </c>
      <c r="E81" s="7" t="s">
        <v>185</v>
      </c>
      <c r="F81" s="7" t="s">
        <v>119</v>
      </c>
      <c r="G81" s="61" t="s">
        <v>87</v>
      </c>
    </row>
    <row r="82" spans="1:7" x14ac:dyDescent="0.25">
      <c r="A82" s="155" t="s">
        <v>269</v>
      </c>
      <c r="B82" s="19" t="s">
        <v>77</v>
      </c>
      <c r="C82" s="58" t="s">
        <v>206</v>
      </c>
      <c r="D82" s="9">
        <v>0.8</v>
      </c>
      <c r="E82" s="9">
        <v>0.5</v>
      </c>
      <c r="F82" s="17" t="s">
        <v>205</v>
      </c>
      <c r="G82" s="109"/>
    </row>
    <row r="83" spans="1:7" x14ac:dyDescent="0.25">
      <c r="A83" s="156"/>
      <c r="B83" s="19" t="s">
        <v>116</v>
      </c>
      <c r="C83" s="58" t="s">
        <v>207</v>
      </c>
      <c r="D83" s="9">
        <v>0.8</v>
      </c>
      <c r="E83" s="9">
        <v>0.5</v>
      </c>
      <c r="F83" s="17" t="s">
        <v>205</v>
      </c>
      <c r="G83" s="109"/>
    </row>
    <row r="84" spans="1:7" x14ac:dyDescent="0.25">
      <c r="A84" s="156"/>
      <c r="B84" s="19" t="s">
        <v>78</v>
      </c>
      <c r="C84" s="58" t="s">
        <v>207</v>
      </c>
      <c r="D84" s="9">
        <v>0.8</v>
      </c>
      <c r="E84" s="9">
        <v>0.75</v>
      </c>
      <c r="F84" s="17" t="s">
        <v>205</v>
      </c>
      <c r="G84" s="108"/>
    </row>
    <row r="85" spans="1:7" x14ac:dyDescent="0.25">
      <c r="A85" s="156"/>
      <c r="B85" s="19" t="s">
        <v>114</v>
      </c>
      <c r="C85" s="58" t="s">
        <v>208</v>
      </c>
      <c r="D85" s="9">
        <v>0.8</v>
      </c>
      <c r="E85" s="9">
        <v>0.5</v>
      </c>
      <c r="F85" s="17" t="s">
        <v>205</v>
      </c>
      <c r="G85" s="107"/>
    </row>
    <row r="86" spans="1:7" x14ac:dyDescent="0.25">
      <c r="A86" s="156"/>
      <c r="B86" s="18" t="s">
        <v>115</v>
      </c>
      <c r="C86" s="58" t="s">
        <v>206</v>
      </c>
      <c r="D86" s="9">
        <v>0.8</v>
      </c>
      <c r="E86" s="9">
        <v>0.5</v>
      </c>
      <c r="F86" s="17" t="s">
        <v>205</v>
      </c>
      <c r="G86" s="107"/>
    </row>
    <row r="87" spans="1:7" ht="15.75" thickBot="1" x14ac:dyDescent="0.3">
      <c r="A87" s="157"/>
      <c r="B87" s="18" t="s">
        <v>3</v>
      </c>
      <c r="C87" s="58" t="s">
        <v>208</v>
      </c>
      <c r="D87" s="9">
        <v>0.8</v>
      </c>
      <c r="E87" s="9">
        <v>0.5</v>
      </c>
      <c r="F87" s="17" t="s">
        <v>205</v>
      </c>
      <c r="G87" s="107"/>
    </row>
    <row r="88" spans="1:7" ht="23.25" customHeight="1" thickBot="1" x14ac:dyDescent="0.4">
      <c r="A88" s="144" t="s">
        <v>275</v>
      </c>
      <c r="B88" s="145"/>
      <c r="C88" s="145"/>
      <c r="D88" s="145"/>
      <c r="E88" s="145"/>
      <c r="F88" s="145"/>
      <c r="G88" s="145"/>
    </row>
    <row r="89" spans="1:7" ht="47.25" x14ac:dyDescent="0.25">
      <c r="A89" s="8" t="s">
        <v>56</v>
      </c>
      <c r="B89" s="7" t="s">
        <v>255</v>
      </c>
      <c r="C89" s="8" t="s">
        <v>221</v>
      </c>
      <c r="D89" s="8" t="s">
        <v>220</v>
      </c>
      <c r="E89" s="7" t="s">
        <v>59</v>
      </c>
      <c r="F89" s="8" t="s">
        <v>182</v>
      </c>
      <c r="G89" s="61" t="s">
        <v>87</v>
      </c>
    </row>
    <row r="90" spans="1:7" ht="25.5" customHeight="1" x14ac:dyDescent="0.25">
      <c r="A90" s="155" t="s">
        <v>276</v>
      </c>
      <c r="B90" s="19" t="s">
        <v>79</v>
      </c>
      <c r="C90" s="9">
        <v>0.7</v>
      </c>
      <c r="D90" s="9">
        <v>0.5</v>
      </c>
      <c r="E90" s="10" t="s">
        <v>204</v>
      </c>
      <c r="F90" s="9">
        <v>0.8</v>
      </c>
      <c r="G90" s="19"/>
    </row>
    <row r="91" spans="1:7" x14ac:dyDescent="0.25">
      <c r="A91" s="156"/>
      <c r="B91" s="19" t="s">
        <v>80</v>
      </c>
      <c r="C91" s="9">
        <v>0.7</v>
      </c>
      <c r="D91" s="9">
        <v>0.5</v>
      </c>
      <c r="E91" s="10" t="s">
        <v>204</v>
      </c>
      <c r="F91" s="9">
        <v>0.8</v>
      </c>
      <c r="G91" s="120" t="s">
        <v>222</v>
      </c>
    </row>
    <row r="92" spans="1:7" ht="15.75" thickBot="1" x14ac:dyDescent="0.3">
      <c r="A92" s="157"/>
      <c r="B92" s="19" t="s">
        <v>98</v>
      </c>
      <c r="C92" s="9">
        <v>0.7</v>
      </c>
      <c r="D92" s="9">
        <v>0.5</v>
      </c>
      <c r="E92" s="10" t="s">
        <v>204</v>
      </c>
      <c r="F92" s="9">
        <v>0.8</v>
      </c>
      <c r="G92" s="120"/>
    </row>
    <row r="93" spans="1:7" ht="24" thickBot="1" x14ac:dyDescent="0.4">
      <c r="A93" s="144" t="s">
        <v>81</v>
      </c>
      <c r="B93" s="145"/>
      <c r="C93" s="145"/>
      <c r="D93" s="145"/>
      <c r="E93" s="145"/>
      <c r="F93" s="145"/>
      <c r="G93" s="145"/>
    </row>
    <row r="94" spans="1:7" ht="31.5" x14ac:dyDescent="0.25">
      <c r="A94" s="8" t="s">
        <v>56</v>
      </c>
      <c r="B94" s="7" t="s">
        <v>255</v>
      </c>
      <c r="C94" s="7" t="s">
        <v>59</v>
      </c>
      <c r="D94" s="7" t="s">
        <v>182</v>
      </c>
      <c r="E94" s="7" t="s">
        <v>185</v>
      </c>
      <c r="F94" s="7" t="s">
        <v>119</v>
      </c>
      <c r="G94" s="61" t="s">
        <v>87</v>
      </c>
    </row>
    <row r="95" spans="1:7" ht="15.75" thickBot="1" x14ac:dyDescent="0.3">
      <c r="A95" s="19" t="s">
        <v>273</v>
      </c>
      <c r="B95" s="19" t="s">
        <v>89</v>
      </c>
      <c r="C95" s="58" t="s">
        <v>206</v>
      </c>
      <c r="D95" s="9">
        <v>0.8</v>
      </c>
      <c r="E95" s="9">
        <v>0.5</v>
      </c>
      <c r="F95" s="17" t="s">
        <v>205</v>
      </c>
      <c r="G95" s="110"/>
    </row>
    <row r="96" spans="1:7" ht="24" thickBot="1" x14ac:dyDescent="0.4">
      <c r="A96" s="144" t="s">
        <v>97</v>
      </c>
      <c r="B96" s="145"/>
      <c r="C96" s="145"/>
      <c r="D96" s="145"/>
      <c r="E96" s="145"/>
      <c r="F96" s="145"/>
      <c r="G96" s="145"/>
    </row>
    <row r="97" spans="1:7" ht="31.5" x14ac:dyDescent="0.25">
      <c r="A97" s="8" t="s">
        <v>82</v>
      </c>
      <c r="B97" s="7" t="s">
        <v>255</v>
      </c>
      <c r="C97" s="8" t="s">
        <v>219</v>
      </c>
      <c r="D97" s="7" t="s">
        <v>185</v>
      </c>
      <c r="E97" s="106" t="s">
        <v>215</v>
      </c>
      <c r="F97" s="106" t="s">
        <v>216</v>
      </c>
      <c r="G97" s="61" t="s">
        <v>87</v>
      </c>
    </row>
    <row r="98" spans="1:7" x14ac:dyDescent="0.25">
      <c r="A98" s="155" t="s">
        <v>272</v>
      </c>
      <c r="B98" s="19" t="s">
        <v>83</v>
      </c>
      <c r="C98" s="9" t="s">
        <v>238</v>
      </c>
      <c r="D98" s="9">
        <v>0.75</v>
      </c>
      <c r="E98" s="9">
        <v>0.75</v>
      </c>
      <c r="F98" s="9">
        <v>0.75</v>
      </c>
      <c r="G98" s="10"/>
    </row>
    <row r="99" spans="1:7" x14ac:dyDescent="0.25">
      <c r="A99" s="156"/>
      <c r="B99" s="19" t="s">
        <v>84</v>
      </c>
      <c r="C99" s="9" t="s">
        <v>238</v>
      </c>
      <c r="D99" s="9">
        <v>0.75</v>
      </c>
      <c r="E99" s="9">
        <v>0.75</v>
      </c>
      <c r="F99" s="9">
        <v>0.75</v>
      </c>
      <c r="G99" s="10"/>
    </row>
    <row r="100" spans="1:7" x14ac:dyDescent="0.25">
      <c r="A100" s="158"/>
      <c r="B100" s="19" t="s">
        <v>271</v>
      </c>
      <c r="C100" s="9" t="s">
        <v>238</v>
      </c>
      <c r="D100" s="9">
        <v>0.75</v>
      </c>
      <c r="E100" s="9">
        <v>0.75</v>
      </c>
      <c r="F100" s="9">
        <v>0.75</v>
      </c>
      <c r="G100" s="5"/>
    </row>
  </sheetData>
  <mergeCells count="32">
    <mergeCell ref="A69:A73"/>
    <mergeCell ref="A60:A63"/>
    <mergeCell ref="A82:A87"/>
    <mergeCell ref="A98:A100"/>
    <mergeCell ref="A90:A92"/>
    <mergeCell ref="A41:G41"/>
    <mergeCell ref="A64:G64"/>
    <mergeCell ref="A5:A11"/>
    <mergeCell ref="A14:A16"/>
    <mergeCell ref="A25:A30"/>
    <mergeCell ref="A53:G53"/>
    <mergeCell ref="A46:A52"/>
    <mergeCell ref="A55:A57"/>
    <mergeCell ref="A34:G34"/>
    <mergeCell ref="A23:G23"/>
    <mergeCell ref="A31:G31"/>
    <mergeCell ref="A1:G1"/>
    <mergeCell ref="A96:G96"/>
    <mergeCell ref="A88:G88"/>
    <mergeCell ref="A93:G93"/>
    <mergeCell ref="A80:G80"/>
    <mergeCell ref="A74:G74"/>
    <mergeCell ref="A77:G77"/>
    <mergeCell ref="A38:G38"/>
    <mergeCell ref="A67:G67"/>
    <mergeCell ref="A58:G58"/>
    <mergeCell ref="A44:G44"/>
    <mergeCell ref="A2:G2"/>
    <mergeCell ref="A17:G17"/>
    <mergeCell ref="A20:G20"/>
    <mergeCell ref="A12:G12"/>
    <mergeCell ref="A3:G3"/>
  </mergeCells>
  <conditionalFormatting sqref="A1:G1">
    <cfRule type="beginsWith" dxfId="43" priority="1" operator="beginsWith" text="NoK">
      <formula>LEFT(A1,LEN("NoK"))="NoK"</formula>
    </cfRule>
    <cfRule type="beginsWith" dxfId="42" priority="2" operator="beginsWith" text="OK">
      <formula>LEFT(A1,LEN("OK"))="OK"</formula>
    </cfRule>
  </conditionalFormatting>
  <conditionalFormatting sqref="A3:G3 A12:G12 A17:G17 A20:G20 A23:G23 A31:G31 A34:G34 A38:G38 A41:G41 A44:G44 A58:G58 A67:G67 A74:G74 A77:G77 A80:G80 A88:G88 A93:G93 A96:G96 E97:F97">
    <cfRule type="beginsWith" dxfId="41" priority="51" operator="beginsWith" text="NoK">
      <formula>LEFT(A3,LEN("NoK"))="NoK"</formula>
    </cfRule>
    <cfRule type="beginsWith" dxfId="40" priority="52" operator="beginsWith" text="OK">
      <formula>LEFT(A3,LEN("OK"))="OK"</formula>
    </cfRule>
  </conditionalFormatting>
  <conditionalFormatting sqref="A53:G53">
    <cfRule type="beginsWith" dxfId="39" priority="3" operator="beginsWith" text="NoK">
      <formula>LEFT(A53,LEN("NoK"))="NoK"</formula>
    </cfRule>
    <cfRule type="beginsWith" dxfId="38" priority="4" operator="beginsWith" text="OK">
      <formula>LEFT(A53,LEN("OK"))="OK"</formula>
    </cfRule>
  </conditionalFormatting>
  <conditionalFormatting sqref="A64:G64">
    <cfRule type="beginsWith" dxfId="37" priority="5" operator="beginsWith" text="NoK">
      <formula>LEFT(A64,LEN("NoK"))="NoK"</formula>
    </cfRule>
    <cfRule type="beginsWith" dxfId="36" priority="6" operator="beginsWith" text="OK">
      <formula>LEFT(A64,LEN("OK"))="OK"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3.42578125" customWidth="1"/>
    <col min="2" max="6" width="11.7109375" customWidth="1"/>
    <col min="7" max="7" width="12.7109375" customWidth="1"/>
    <col min="8" max="8" width="11.5703125" customWidth="1"/>
    <col min="9" max="9" width="12.85546875" customWidth="1"/>
    <col min="10" max="10" width="13.28515625" customWidth="1"/>
    <col min="11" max="11" width="14" bestFit="1" customWidth="1"/>
    <col min="12" max="16" width="14" customWidth="1"/>
    <col min="17" max="17" width="14.7109375" customWidth="1"/>
    <col min="18" max="20" width="14" customWidth="1"/>
    <col min="21" max="24" width="16" customWidth="1"/>
  </cols>
  <sheetData>
    <row r="1" spans="1:24" ht="27" thickBot="1" x14ac:dyDescent="0.3">
      <c r="A1" s="168" t="s">
        <v>312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70"/>
    </row>
    <row r="2" spans="1:24" x14ac:dyDescent="0.25">
      <c r="A2" s="173" t="s">
        <v>110</v>
      </c>
      <c r="B2" s="173"/>
      <c r="C2" s="173"/>
      <c r="D2" s="173"/>
      <c r="E2" s="173"/>
      <c r="F2" s="173"/>
      <c r="G2" s="173"/>
    </row>
    <row r="3" spans="1:24" x14ac:dyDescent="0.25">
      <c r="A3" s="137" t="s">
        <v>100</v>
      </c>
      <c r="B3" s="171"/>
      <c r="C3" s="171"/>
      <c r="D3" s="171"/>
      <c r="E3" s="171"/>
      <c r="F3" s="171"/>
      <c r="G3" s="171"/>
      <c r="H3" s="43"/>
    </row>
    <row r="4" spans="1:24" x14ac:dyDescent="0.25">
      <c r="A4" s="137" t="s">
        <v>101</v>
      </c>
      <c r="B4" s="171"/>
      <c r="C4" s="171"/>
      <c r="D4" s="171"/>
      <c r="E4" s="171"/>
      <c r="F4" s="171"/>
      <c r="G4" s="171"/>
      <c r="H4" s="43"/>
    </row>
    <row r="5" spans="1:24" x14ac:dyDescent="0.25">
      <c r="A5" s="137" t="s">
        <v>102</v>
      </c>
      <c r="B5" s="171"/>
      <c r="C5" s="171"/>
      <c r="D5" s="171"/>
      <c r="E5" s="171"/>
      <c r="F5" s="171"/>
      <c r="G5" s="171"/>
      <c r="H5" s="45"/>
    </row>
    <row r="6" spans="1:24" x14ac:dyDescent="0.25">
      <c r="A6" s="137" t="s">
        <v>103</v>
      </c>
      <c r="B6" s="171"/>
      <c r="C6" s="171"/>
      <c r="D6" s="171"/>
      <c r="E6" s="171"/>
      <c r="F6" s="171"/>
      <c r="G6" s="171"/>
      <c r="H6" s="46"/>
    </row>
    <row r="7" spans="1:24" x14ac:dyDescent="0.25">
      <c r="A7" s="137" t="s">
        <v>48</v>
      </c>
      <c r="B7" s="171"/>
      <c r="C7" s="171"/>
      <c r="D7" s="171"/>
      <c r="E7" s="171"/>
      <c r="F7" s="171"/>
      <c r="G7" s="171"/>
      <c r="H7" s="43"/>
    </row>
    <row r="8" spans="1:24" x14ac:dyDescent="0.25">
      <c r="A8" s="172" t="s">
        <v>111</v>
      </c>
      <c r="B8" s="172"/>
      <c r="C8" s="172"/>
      <c r="D8" s="172"/>
      <c r="E8" s="172"/>
      <c r="F8" s="172"/>
      <c r="G8" s="172"/>
      <c r="H8" s="43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</row>
    <row r="9" spans="1:24" x14ac:dyDescent="0.25">
      <c r="A9" s="47"/>
      <c r="B9" s="171" t="s">
        <v>108</v>
      </c>
      <c r="C9" s="171"/>
      <c r="D9" s="171"/>
      <c r="E9" s="171"/>
      <c r="F9" s="171"/>
      <c r="G9" s="171"/>
      <c r="H9" s="43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4" x14ac:dyDescent="0.25">
      <c r="A10" s="48"/>
      <c r="B10" s="171" t="s">
        <v>109</v>
      </c>
      <c r="C10" s="171"/>
      <c r="D10" s="171"/>
      <c r="E10" s="171"/>
      <c r="F10" s="171"/>
      <c r="G10" s="171"/>
      <c r="H10" s="43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1:24" x14ac:dyDescent="0.25">
      <c r="A11" s="49"/>
      <c r="B11" s="171" t="s">
        <v>107</v>
      </c>
      <c r="C11" s="171"/>
      <c r="D11" s="171"/>
      <c r="E11" s="171"/>
      <c r="F11" s="171"/>
      <c r="G11" s="171"/>
      <c r="H11" s="43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1:24" x14ac:dyDescent="0.25">
      <c r="A12" s="50"/>
      <c r="B12" s="171" t="s">
        <v>316</v>
      </c>
      <c r="C12" s="171"/>
      <c r="D12" s="171"/>
      <c r="E12" s="171"/>
      <c r="F12" s="171"/>
      <c r="G12" s="171"/>
      <c r="H12" s="43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4" x14ac:dyDescent="0.25">
      <c r="A13" s="51"/>
      <c r="B13" s="171" t="s">
        <v>159</v>
      </c>
      <c r="C13" s="171"/>
      <c r="D13" s="171"/>
      <c r="E13" s="171"/>
      <c r="F13" s="171"/>
      <c r="G13" s="171"/>
      <c r="H13" s="43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4" ht="9" customHeight="1" thickBot="1" x14ac:dyDescent="0.3"/>
    <row r="15" spans="1:24" ht="24" thickBot="1" x14ac:dyDescent="0.4">
      <c r="A15" s="144" t="s">
        <v>7</v>
      </c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6"/>
    </row>
    <row r="16" spans="1:24" ht="19.5" thickBot="1" x14ac:dyDescent="0.35">
      <c r="A16" s="159" t="s">
        <v>155</v>
      </c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1"/>
      <c r="Q16" s="159" t="s">
        <v>158</v>
      </c>
      <c r="R16" s="160"/>
      <c r="S16" s="160"/>
      <c r="T16" s="160"/>
      <c r="U16" s="160"/>
      <c r="V16" s="160"/>
      <c r="W16" s="160"/>
      <c r="X16" s="161"/>
    </row>
    <row r="17" spans="1:24" ht="18.75" x14ac:dyDescent="0.3">
      <c r="A17" s="162" t="s">
        <v>12</v>
      </c>
      <c r="B17" s="163"/>
      <c r="C17" s="163"/>
      <c r="D17" s="164"/>
      <c r="E17" s="162" t="s">
        <v>121</v>
      </c>
      <c r="F17" s="163"/>
      <c r="G17" s="163"/>
      <c r="H17" s="164"/>
      <c r="I17" s="162" t="s">
        <v>4</v>
      </c>
      <c r="J17" s="163"/>
      <c r="K17" s="163"/>
      <c r="L17" s="164"/>
      <c r="M17" s="162" t="s">
        <v>128</v>
      </c>
      <c r="N17" s="163"/>
      <c r="O17" s="163"/>
      <c r="P17" s="163"/>
      <c r="Q17" s="165" t="s">
        <v>156</v>
      </c>
      <c r="R17" s="166"/>
      <c r="S17" s="166"/>
      <c r="T17" s="167"/>
      <c r="U17" s="163" t="s">
        <v>157</v>
      </c>
      <c r="V17" s="163"/>
      <c r="W17" s="163"/>
      <c r="X17" s="164"/>
    </row>
    <row r="18" spans="1:24" ht="31.5" x14ac:dyDescent="0.25">
      <c r="A18" s="55" t="s">
        <v>1</v>
      </c>
      <c r="B18" s="56" t="s">
        <v>56</v>
      </c>
      <c r="C18" s="56" t="s">
        <v>255</v>
      </c>
      <c r="D18" s="57" t="s">
        <v>15</v>
      </c>
      <c r="E18" s="29" t="s">
        <v>122</v>
      </c>
      <c r="F18" s="30" t="s">
        <v>123</v>
      </c>
      <c r="G18" s="30" t="s">
        <v>125</v>
      </c>
      <c r="H18" s="31" t="s">
        <v>104</v>
      </c>
      <c r="I18" s="29" t="s">
        <v>129</v>
      </c>
      <c r="J18" s="30" t="s">
        <v>9</v>
      </c>
      <c r="K18" s="30" t="s">
        <v>13</v>
      </c>
      <c r="L18" s="30" t="s">
        <v>119</v>
      </c>
      <c r="M18" s="29" t="s">
        <v>106</v>
      </c>
      <c r="N18" s="30" t="s">
        <v>10</v>
      </c>
      <c r="O18" s="30" t="s">
        <v>112</v>
      </c>
      <c r="P18" s="30" t="s">
        <v>105</v>
      </c>
      <c r="Q18" s="29" t="s">
        <v>130</v>
      </c>
      <c r="R18" s="30" t="s">
        <v>120</v>
      </c>
      <c r="S18" s="30" t="s">
        <v>154</v>
      </c>
      <c r="T18" s="31" t="s">
        <v>19</v>
      </c>
      <c r="U18" s="30" t="s">
        <v>6</v>
      </c>
      <c r="V18" s="30" t="s">
        <v>5</v>
      </c>
      <c r="W18" s="30" t="s">
        <v>11</v>
      </c>
      <c r="X18" s="31" t="s">
        <v>55</v>
      </c>
    </row>
    <row r="19" spans="1:24" x14ac:dyDescent="0.25">
      <c r="A19" s="32" t="s">
        <v>0</v>
      </c>
      <c r="B19" s="33" t="s">
        <v>262</v>
      </c>
      <c r="C19" s="33" t="s">
        <v>3</v>
      </c>
      <c r="D19" s="34" t="s">
        <v>16</v>
      </c>
      <c r="E19" s="35">
        <v>125</v>
      </c>
      <c r="F19" s="36">
        <v>50</v>
      </c>
      <c r="G19" s="36">
        <v>7.4999999999999997E-2</v>
      </c>
      <c r="H19" s="37">
        <v>3.5000000000000001E-3</v>
      </c>
      <c r="I19" s="38">
        <v>0.8</v>
      </c>
      <c r="J19" s="39">
        <v>10</v>
      </c>
      <c r="K19" s="40">
        <v>0.7</v>
      </c>
      <c r="L19" s="54">
        <v>50</v>
      </c>
      <c r="M19" s="53">
        <v>26.4</v>
      </c>
      <c r="N19" s="41">
        <v>0.01</v>
      </c>
      <c r="O19" s="52">
        <v>22</v>
      </c>
      <c r="P19" s="52">
        <v>28</v>
      </c>
      <c r="Q19" s="78">
        <f>E19-J19</f>
        <v>115</v>
      </c>
      <c r="R19" s="42">
        <f>IF(P19&gt;40,0.9,1)</f>
        <v>1</v>
      </c>
      <c r="S19" s="91">
        <f>SQRT((G19*R19)/H19)</f>
        <v>4.6291004988627575</v>
      </c>
      <c r="T19" s="79">
        <f>F19*I19</f>
        <v>40</v>
      </c>
      <c r="U19" s="43" t="str">
        <f>IF((Q19-P19)&gt;=0,"OK","NoK")</f>
        <v>OK</v>
      </c>
      <c r="V19" s="43" t="str">
        <f>IF((N19/S19)&lt;K19,"OK","NoK")</f>
        <v>OK</v>
      </c>
      <c r="W19" s="43" t="str">
        <f>IF((M19/F19)&lt;I19,"OK","NoK")</f>
        <v>OK</v>
      </c>
      <c r="X19" s="3" t="str">
        <f>IF(ABS(P19-O19)&lt;=L19,"OK","NoK")</f>
        <v>OK</v>
      </c>
    </row>
    <row r="20" spans="1:24" x14ac:dyDescent="0.25">
      <c r="E20" s="43"/>
      <c r="F20" s="43"/>
      <c r="G20" s="43"/>
      <c r="H20" s="65"/>
      <c r="I20" s="45"/>
      <c r="J20" s="43"/>
      <c r="K20" s="45"/>
      <c r="L20" s="66"/>
      <c r="M20" s="66"/>
      <c r="N20" s="66"/>
      <c r="O20" s="66"/>
      <c r="P20" s="66"/>
      <c r="Q20" s="66"/>
      <c r="R20" s="66"/>
      <c r="S20" s="66"/>
      <c r="T20" s="66"/>
      <c r="U20" s="43"/>
      <c r="V20" s="43"/>
      <c r="W20" s="43"/>
      <c r="X20" s="43"/>
    </row>
    <row r="21" spans="1:24" ht="15.75" thickBot="1" x14ac:dyDescent="0.3">
      <c r="E21" s="43"/>
      <c r="F21" s="43"/>
      <c r="G21" s="43"/>
      <c r="H21" s="65"/>
      <c r="I21" s="45"/>
      <c r="J21" s="43"/>
      <c r="K21" s="45"/>
      <c r="L21" s="66"/>
      <c r="M21" s="66"/>
      <c r="N21" s="66"/>
      <c r="O21" s="66"/>
      <c r="P21" s="66"/>
      <c r="Q21" s="66"/>
      <c r="R21" s="66"/>
      <c r="S21" s="66"/>
      <c r="T21" s="66"/>
      <c r="U21" s="43"/>
      <c r="V21" s="43"/>
      <c r="W21" s="43"/>
      <c r="X21" s="43"/>
    </row>
    <row r="22" spans="1:24" ht="24" thickBot="1" x14ac:dyDescent="0.4">
      <c r="A22" s="144" t="s">
        <v>42</v>
      </c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6"/>
    </row>
    <row r="23" spans="1:24" ht="19.5" thickBot="1" x14ac:dyDescent="0.35">
      <c r="A23" s="159" t="s">
        <v>155</v>
      </c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1"/>
      <c r="Q23" s="159" t="s">
        <v>158</v>
      </c>
      <c r="R23" s="160"/>
      <c r="S23" s="160"/>
      <c r="T23" s="160"/>
      <c r="U23" s="160"/>
      <c r="V23" s="160"/>
      <c r="W23" s="160"/>
      <c r="X23" s="161"/>
    </row>
    <row r="24" spans="1:24" ht="18.75" x14ac:dyDescent="0.3">
      <c r="A24" s="162" t="s">
        <v>12</v>
      </c>
      <c r="B24" s="163"/>
      <c r="C24" s="163"/>
      <c r="D24" s="164"/>
      <c r="E24" s="162" t="s">
        <v>121</v>
      </c>
      <c r="F24" s="163"/>
      <c r="G24" s="163"/>
      <c r="H24" s="164"/>
      <c r="I24" s="162" t="s">
        <v>4</v>
      </c>
      <c r="J24" s="163"/>
      <c r="K24" s="163"/>
      <c r="L24" s="164"/>
      <c r="M24" s="162" t="s">
        <v>128</v>
      </c>
      <c r="N24" s="163"/>
      <c r="O24" s="163"/>
      <c r="P24" s="163"/>
      <c r="Q24" s="165" t="s">
        <v>156</v>
      </c>
      <c r="R24" s="166"/>
      <c r="S24" s="166"/>
      <c r="T24" s="167"/>
      <c r="U24" s="163" t="s">
        <v>157</v>
      </c>
      <c r="V24" s="163"/>
      <c r="W24" s="163"/>
      <c r="X24" s="164"/>
    </row>
    <row r="25" spans="1:24" ht="47.25" customHeight="1" x14ac:dyDescent="0.25">
      <c r="A25" s="55" t="s">
        <v>1</v>
      </c>
      <c r="B25" s="56" t="s">
        <v>2</v>
      </c>
      <c r="C25" s="56" t="s">
        <v>255</v>
      </c>
      <c r="D25" s="57" t="s">
        <v>15</v>
      </c>
      <c r="E25" s="29" t="s">
        <v>8</v>
      </c>
      <c r="F25" s="30" t="s">
        <v>44</v>
      </c>
      <c r="G25" s="30" t="s">
        <v>31</v>
      </c>
      <c r="H25" s="31" t="s">
        <v>18</v>
      </c>
      <c r="I25" s="29" t="s">
        <v>9</v>
      </c>
      <c r="J25" s="30" t="s">
        <v>129</v>
      </c>
      <c r="K25" s="30" t="s">
        <v>141</v>
      </c>
      <c r="L25" s="30" t="s">
        <v>120</v>
      </c>
      <c r="M25" s="29" t="s">
        <v>190</v>
      </c>
      <c r="N25" s="30" t="s">
        <v>189</v>
      </c>
      <c r="O25" s="30" t="s">
        <v>191</v>
      </c>
      <c r="P25" s="31" t="s">
        <v>124</v>
      </c>
      <c r="Q25" s="29" t="s">
        <v>8</v>
      </c>
      <c r="R25" s="30" t="s">
        <v>44</v>
      </c>
      <c r="S25" s="30" t="s">
        <v>31</v>
      </c>
      <c r="T25" s="31" t="s">
        <v>18</v>
      </c>
      <c r="U25" s="29" t="s">
        <v>6</v>
      </c>
      <c r="V25" s="30" t="s">
        <v>172</v>
      </c>
      <c r="W25" s="30" t="s">
        <v>171</v>
      </c>
      <c r="X25" s="31" t="s">
        <v>176</v>
      </c>
    </row>
    <row r="26" spans="1:24" x14ac:dyDescent="0.25">
      <c r="A26" s="32" t="s">
        <v>199</v>
      </c>
      <c r="B26" s="33" t="s">
        <v>261</v>
      </c>
      <c r="C26" s="33" t="s">
        <v>192</v>
      </c>
      <c r="D26" s="34" t="s">
        <v>43</v>
      </c>
      <c r="E26" s="35">
        <v>250</v>
      </c>
      <c r="F26" s="36">
        <v>1350</v>
      </c>
      <c r="G26" s="36">
        <v>4.5</v>
      </c>
      <c r="H26" s="77">
        <v>35</v>
      </c>
      <c r="I26" s="115">
        <v>20</v>
      </c>
      <c r="J26" s="40">
        <v>0.8</v>
      </c>
      <c r="K26" s="40">
        <v>0.8</v>
      </c>
      <c r="L26" s="40">
        <v>0.8</v>
      </c>
      <c r="M26" s="105">
        <v>30</v>
      </c>
      <c r="N26" s="98">
        <v>26.4</v>
      </c>
      <c r="O26" s="97">
        <v>0.35</v>
      </c>
      <c r="P26" s="70">
        <v>9.25</v>
      </c>
      <c r="Q26" s="116">
        <f>E26-I26</f>
        <v>230</v>
      </c>
      <c r="R26" s="112">
        <f>F26*J26</f>
        <v>1080</v>
      </c>
      <c r="S26" s="112">
        <f t="shared" ref="S26:T26" si="0">G26*K26</f>
        <v>3.6</v>
      </c>
      <c r="T26" s="112">
        <f t="shared" si="0"/>
        <v>28</v>
      </c>
      <c r="U26" s="1" t="str">
        <f>IF(M26&lt;Q26,"OK","NoK")</f>
        <v>OK</v>
      </c>
      <c r="V26" s="43" t="str">
        <f>IF(N26&lt;R26,"OK","NoK")</f>
        <v>OK</v>
      </c>
      <c r="W26" s="43" t="str">
        <f>IF(O26&lt;S26,"OK","NoK")</f>
        <v>OK</v>
      </c>
      <c r="X26" s="43" t="str">
        <f>IF(P26&lt;T26,"OK","NoK")</f>
        <v>OK</v>
      </c>
    </row>
    <row r="28" spans="1:24" ht="15.75" thickBot="1" x14ac:dyDescent="0.3"/>
    <row r="29" spans="1:24" ht="24" thickBot="1" x14ac:dyDescent="0.4">
      <c r="A29" s="144" t="s">
        <v>194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6"/>
    </row>
    <row r="30" spans="1:24" ht="19.5" thickBot="1" x14ac:dyDescent="0.35">
      <c r="A30" s="159" t="s">
        <v>155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1"/>
      <c r="Q30" s="159" t="s">
        <v>158</v>
      </c>
      <c r="R30" s="160"/>
      <c r="S30" s="160"/>
      <c r="T30" s="160"/>
      <c r="U30" s="160"/>
      <c r="V30" s="160"/>
      <c r="W30" s="160"/>
      <c r="X30" s="161"/>
    </row>
    <row r="31" spans="1:24" ht="18.75" x14ac:dyDescent="0.3">
      <c r="A31" s="162" t="s">
        <v>12</v>
      </c>
      <c r="B31" s="163"/>
      <c r="C31" s="163"/>
      <c r="D31" s="164"/>
      <c r="E31" s="162" t="s">
        <v>121</v>
      </c>
      <c r="F31" s="163"/>
      <c r="G31" s="163"/>
      <c r="H31" s="164"/>
      <c r="I31" s="162" t="s">
        <v>4</v>
      </c>
      <c r="J31" s="163"/>
      <c r="K31" s="163"/>
      <c r="L31" s="164"/>
      <c r="M31" s="162" t="s">
        <v>128</v>
      </c>
      <c r="N31" s="163"/>
      <c r="O31" s="163"/>
      <c r="P31" s="163"/>
      <c r="Q31" s="165" t="s">
        <v>156</v>
      </c>
      <c r="R31" s="166"/>
      <c r="S31" s="166"/>
      <c r="T31" s="167"/>
      <c r="U31" s="163" t="s">
        <v>157</v>
      </c>
      <c r="V31" s="163"/>
      <c r="W31" s="163"/>
      <c r="X31" s="164"/>
    </row>
    <row r="32" spans="1:24" ht="47.25" x14ac:dyDescent="0.25">
      <c r="A32" s="55" t="s">
        <v>1</v>
      </c>
      <c r="B32" s="56" t="s">
        <v>2</v>
      </c>
      <c r="C32" s="56" t="s">
        <v>255</v>
      </c>
      <c r="D32" s="57" t="s">
        <v>15</v>
      </c>
      <c r="E32" s="29" t="s">
        <v>8</v>
      </c>
      <c r="F32" s="30" t="s">
        <v>31</v>
      </c>
      <c r="G32" s="30" t="s">
        <v>18</v>
      </c>
      <c r="H32" s="31" t="s">
        <v>23</v>
      </c>
      <c r="I32" s="29" t="s">
        <v>9</v>
      </c>
      <c r="J32" s="30" t="s">
        <v>141</v>
      </c>
      <c r="K32" s="30" t="s">
        <v>120</v>
      </c>
      <c r="L32" s="30" t="s">
        <v>23</v>
      </c>
      <c r="M32" s="29" t="s">
        <v>190</v>
      </c>
      <c r="N32" s="30" t="s">
        <v>191</v>
      </c>
      <c r="O32" s="30" t="s">
        <v>124</v>
      </c>
      <c r="P32" s="31" t="s">
        <v>23</v>
      </c>
      <c r="Q32" s="29" t="s">
        <v>8</v>
      </c>
      <c r="R32" s="30" t="s">
        <v>31</v>
      </c>
      <c r="S32" s="30" t="s">
        <v>18</v>
      </c>
      <c r="T32" s="31" t="s">
        <v>23</v>
      </c>
      <c r="U32" s="29" t="s">
        <v>6</v>
      </c>
      <c r="V32" s="30" t="s">
        <v>171</v>
      </c>
      <c r="W32" s="30" t="s">
        <v>176</v>
      </c>
      <c r="X32" s="31" t="s">
        <v>23</v>
      </c>
    </row>
    <row r="33" spans="1:24" x14ac:dyDescent="0.25">
      <c r="A33" s="32" t="s">
        <v>198</v>
      </c>
      <c r="B33" s="33" t="s">
        <v>259</v>
      </c>
      <c r="C33" s="33" t="s">
        <v>197</v>
      </c>
      <c r="D33" s="34" t="s">
        <v>23</v>
      </c>
      <c r="E33" s="35">
        <v>85</v>
      </c>
      <c r="F33" s="36">
        <v>8.0000000000000002E-3</v>
      </c>
      <c r="G33" s="36">
        <v>5.0000000000000001E-3</v>
      </c>
      <c r="H33" s="37" t="s">
        <v>23</v>
      </c>
      <c r="I33" s="115">
        <v>25</v>
      </c>
      <c r="J33" s="40">
        <v>0.8</v>
      </c>
      <c r="K33" s="40">
        <v>0.5</v>
      </c>
      <c r="L33" s="40" t="s">
        <v>23</v>
      </c>
      <c r="M33" s="105">
        <v>30</v>
      </c>
      <c r="N33" s="41">
        <v>2E-3</v>
      </c>
      <c r="O33" s="41">
        <v>6.6E-4</v>
      </c>
      <c r="P33" s="70" t="s">
        <v>23</v>
      </c>
      <c r="Q33" s="116">
        <f>E33-I33</f>
        <v>60</v>
      </c>
      <c r="R33" s="94">
        <f>F33*J33</f>
        <v>6.4000000000000003E-3</v>
      </c>
      <c r="S33" s="117">
        <f>G33*K33</f>
        <v>2.5000000000000001E-3</v>
      </c>
      <c r="T33" s="112" t="s">
        <v>23</v>
      </c>
      <c r="U33" s="1" t="str">
        <f>IF(M33&lt;Q33,"OK","NoK")</f>
        <v>OK</v>
      </c>
      <c r="V33" s="43" t="str">
        <f>IF(N33&lt;=R33,"OK","NoK")</f>
        <v>OK</v>
      </c>
      <c r="W33" s="43" t="str">
        <f>IF(O33&lt;S33,"OK","NoK")</f>
        <v>OK</v>
      </c>
      <c r="X33" s="43" t="s">
        <v>23</v>
      </c>
    </row>
    <row r="35" spans="1:24" ht="15.75" thickBot="1" x14ac:dyDescent="0.3"/>
    <row r="36" spans="1:24" ht="24" thickBot="1" x14ac:dyDescent="0.4">
      <c r="A36" s="144" t="s">
        <v>193</v>
      </c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6"/>
    </row>
    <row r="37" spans="1:24" ht="19.5" thickBot="1" x14ac:dyDescent="0.35">
      <c r="A37" s="159" t="s">
        <v>155</v>
      </c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1"/>
      <c r="Q37" s="159" t="s">
        <v>158</v>
      </c>
      <c r="R37" s="160"/>
      <c r="S37" s="160"/>
      <c r="T37" s="160"/>
      <c r="U37" s="160"/>
      <c r="V37" s="160"/>
      <c r="W37" s="160"/>
      <c r="X37" s="161"/>
    </row>
    <row r="38" spans="1:24" ht="18.75" x14ac:dyDescent="0.3">
      <c r="A38" s="162" t="s">
        <v>12</v>
      </c>
      <c r="B38" s="163"/>
      <c r="C38" s="163"/>
      <c r="D38" s="164"/>
      <c r="E38" s="162" t="s">
        <v>121</v>
      </c>
      <c r="F38" s="163"/>
      <c r="G38" s="163"/>
      <c r="H38" s="164"/>
      <c r="I38" s="162" t="s">
        <v>4</v>
      </c>
      <c r="J38" s="163"/>
      <c r="K38" s="163"/>
      <c r="L38" s="164"/>
      <c r="M38" s="162" t="s">
        <v>128</v>
      </c>
      <c r="N38" s="163"/>
      <c r="O38" s="163"/>
      <c r="P38" s="163"/>
      <c r="Q38" s="165" t="s">
        <v>156</v>
      </c>
      <c r="R38" s="166"/>
      <c r="S38" s="166"/>
      <c r="T38" s="167"/>
      <c r="U38" s="163" t="s">
        <v>157</v>
      </c>
      <c r="V38" s="163"/>
      <c r="W38" s="163"/>
      <c r="X38" s="164"/>
    </row>
    <row r="39" spans="1:24" ht="47.25" x14ac:dyDescent="0.25">
      <c r="A39" s="62" t="s">
        <v>1</v>
      </c>
      <c r="B39" s="63" t="s">
        <v>2</v>
      </c>
      <c r="C39" s="56" t="s">
        <v>255</v>
      </c>
      <c r="D39" s="64" t="s">
        <v>15</v>
      </c>
      <c r="E39" s="29" t="s">
        <v>8</v>
      </c>
      <c r="F39" s="30" t="s">
        <v>175</v>
      </c>
      <c r="G39" s="30" t="s">
        <v>23</v>
      </c>
      <c r="H39" s="31" t="s">
        <v>23</v>
      </c>
      <c r="I39" s="29" t="s">
        <v>9</v>
      </c>
      <c r="J39" s="30" t="s">
        <v>184</v>
      </c>
      <c r="K39" s="30" t="s">
        <v>23</v>
      </c>
      <c r="L39" s="31" t="s">
        <v>23</v>
      </c>
      <c r="M39" s="29" t="s">
        <v>180</v>
      </c>
      <c r="N39" s="30" t="s">
        <v>175</v>
      </c>
      <c r="O39" s="30" t="s">
        <v>23</v>
      </c>
      <c r="P39" s="31" t="s">
        <v>23</v>
      </c>
      <c r="Q39" s="29" t="s">
        <v>39</v>
      </c>
      <c r="R39" s="30" t="s">
        <v>175</v>
      </c>
      <c r="S39" s="30" t="s">
        <v>23</v>
      </c>
      <c r="T39" s="31" t="s">
        <v>23</v>
      </c>
      <c r="U39" s="29" t="s">
        <v>6</v>
      </c>
      <c r="V39" s="30" t="s">
        <v>171</v>
      </c>
      <c r="W39" s="30" t="s">
        <v>23</v>
      </c>
      <c r="X39" s="31" t="s">
        <v>23</v>
      </c>
    </row>
    <row r="40" spans="1:24" x14ac:dyDescent="0.25">
      <c r="A40" s="32" t="s">
        <v>195</v>
      </c>
      <c r="B40" s="33" t="s">
        <v>260</v>
      </c>
      <c r="C40" s="33" t="s">
        <v>196</v>
      </c>
      <c r="D40" s="34" t="s">
        <v>23</v>
      </c>
      <c r="E40" s="35">
        <v>70</v>
      </c>
      <c r="F40" s="36">
        <v>3.5999999999999997E-2</v>
      </c>
      <c r="G40" s="36" t="s">
        <v>23</v>
      </c>
      <c r="H40" s="77" t="s">
        <v>23</v>
      </c>
      <c r="I40" s="115">
        <v>25</v>
      </c>
      <c r="J40" s="68">
        <v>0.75</v>
      </c>
      <c r="K40" s="68" t="s">
        <v>23</v>
      </c>
      <c r="L40" s="68" t="s">
        <v>23</v>
      </c>
      <c r="M40" s="111">
        <v>28</v>
      </c>
      <c r="N40" s="113">
        <v>5.0000000000000001E-3</v>
      </c>
      <c r="O40" s="113" t="s">
        <v>23</v>
      </c>
      <c r="P40" s="114" t="s">
        <v>23</v>
      </c>
      <c r="Q40" s="95">
        <f>E40-I40</f>
        <v>45</v>
      </c>
      <c r="R40" s="94">
        <f>F40*J40</f>
        <v>2.6999999999999996E-2</v>
      </c>
      <c r="S40" s="112" t="s">
        <v>23</v>
      </c>
      <c r="T40" s="112" t="s">
        <v>23</v>
      </c>
      <c r="U40" s="43" t="str">
        <f>IF(M40&lt;=Q40,"OK","NoK")</f>
        <v>OK</v>
      </c>
      <c r="V40" s="43" t="str">
        <f>IF(N40&lt;=R40,"OK","NoK")</f>
        <v>OK</v>
      </c>
      <c r="W40" s="43" t="s">
        <v>23</v>
      </c>
      <c r="X40" s="43" t="s">
        <v>23</v>
      </c>
    </row>
    <row r="42" spans="1:24" ht="15.75" thickBot="1" x14ac:dyDescent="0.3"/>
    <row r="43" spans="1:24" ht="24" thickBot="1" x14ac:dyDescent="0.4">
      <c r="A43" s="144" t="s">
        <v>41</v>
      </c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6"/>
    </row>
    <row r="44" spans="1:24" ht="19.5" thickBot="1" x14ac:dyDescent="0.35">
      <c r="A44" s="159" t="s">
        <v>155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1"/>
      <c r="Q44" s="159" t="s">
        <v>158</v>
      </c>
      <c r="R44" s="160"/>
      <c r="S44" s="160"/>
      <c r="T44" s="160"/>
      <c r="U44" s="160"/>
      <c r="V44" s="160"/>
      <c r="W44" s="160"/>
      <c r="X44" s="161"/>
    </row>
    <row r="45" spans="1:24" ht="18.75" x14ac:dyDescent="0.3">
      <c r="A45" s="162" t="s">
        <v>12</v>
      </c>
      <c r="B45" s="163"/>
      <c r="C45" s="163"/>
      <c r="D45" s="164"/>
      <c r="E45" s="162" t="s">
        <v>121</v>
      </c>
      <c r="F45" s="163"/>
      <c r="G45" s="163"/>
      <c r="H45" s="164"/>
      <c r="I45" s="162" t="s">
        <v>4</v>
      </c>
      <c r="J45" s="163"/>
      <c r="K45" s="163"/>
      <c r="L45" s="164"/>
      <c r="M45" s="162" t="s">
        <v>128</v>
      </c>
      <c r="N45" s="163"/>
      <c r="O45" s="163"/>
      <c r="P45" s="163"/>
      <c r="Q45" s="165" t="s">
        <v>156</v>
      </c>
      <c r="R45" s="166"/>
      <c r="S45" s="166"/>
      <c r="T45" s="167"/>
      <c r="U45" s="163" t="s">
        <v>157</v>
      </c>
      <c r="V45" s="163"/>
      <c r="W45" s="163"/>
      <c r="X45" s="164"/>
    </row>
    <row r="46" spans="1:24" ht="47.25" x14ac:dyDescent="0.25">
      <c r="A46" s="62" t="s">
        <v>1</v>
      </c>
      <c r="B46" s="63" t="s">
        <v>2</v>
      </c>
      <c r="C46" s="56" t="s">
        <v>255</v>
      </c>
      <c r="D46" s="64" t="s">
        <v>15</v>
      </c>
      <c r="E46" s="29" t="s">
        <v>39</v>
      </c>
      <c r="F46" s="30" t="s">
        <v>175</v>
      </c>
      <c r="G46" s="30" t="s">
        <v>40</v>
      </c>
      <c r="H46" s="31" t="s">
        <v>177</v>
      </c>
      <c r="I46" s="29" t="s">
        <v>173</v>
      </c>
      <c r="J46" s="30" t="s">
        <v>141</v>
      </c>
      <c r="K46" s="30" t="s">
        <v>120</v>
      </c>
      <c r="L46" s="31" t="s">
        <v>178</v>
      </c>
      <c r="M46" s="29" t="s">
        <v>180</v>
      </c>
      <c r="N46" s="30" t="s">
        <v>175</v>
      </c>
      <c r="O46" s="30" t="s">
        <v>164</v>
      </c>
      <c r="P46" s="31" t="s">
        <v>181</v>
      </c>
      <c r="Q46" s="29" t="s">
        <v>39</v>
      </c>
      <c r="R46" s="30" t="s">
        <v>175</v>
      </c>
      <c r="S46" s="30" t="s">
        <v>40</v>
      </c>
      <c r="T46" s="31" t="s">
        <v>177</v>
      </c>
      <c r="U46" s="29" t="s">
        <v>169</v>
      </c>
      <c r="V46" s="30" t="s">
        <v>171</v>
      </c>
      <c r="W46" s="30" t="s">
        <v>176</v>
      </c>
      <c r="X46" s="31" t="s">
        <v>172</v>
      </c>
    </row>
    <row r="47" spans="1:24" x14ac:dyDescent="0.25">
      <c r="A47" s="32" t="s">
        <v>179</v>
      </c>
      <c r="B47" s="33" t="s">
        <v>258</v>
      </c>
      <c r="C47" s="33" t="s">
        <v>63</v>
      </c>
      <c r="D47" s="34" t="s">
        <v>23</v>
      </c>
      <c r="E47" s="35">
        <v>85</v>
      </c>
      <c r="F47" s="36">
        <v>0.5</v>
      </c>
      <c r="G47" s="36">
        <v>0.3</v>
      </c>
      <c r="H47" s="77">
        <v>60</v>
      </c>
      <c r="I47" s="38">
        <v>0.75</v>
      </c>
      <c r="J47" s="68">
        <v>0.75</v>
      </c>
      <c r="K47" s="68">
        <v>0.75</v>
      </c>
      <c r="L47" s="68">
        <v>0.7</v>
      </c>
      <c r="M47" s="111">
        <v>32</v>
      </c>
      <c r="N47" s="113">
        <v>0.02</v>
      </c>
      <c r="O47" s="113">
        <v>8.5000000000000006E-2</v>
      </c>
      <c r="P47" s="114">
        <v>28</v>
      </c>
      <c r="Q47" s="112">
        <f>E47*I47</f>
        <v>63.75</v>
      </c>
      <c r="R47" s="112">
        <f>F47*J47</f>
        <v>0.375</v>
      </c>
      <c r="S47" s="112">
        <f t="shared" ref="S47" si="1">G47*K47</f>
        <v>0.22499999999999998</v>
      </c>
      <c r="T47" s="112">
        <f t="shared" ref="T47" si="2">H47*L47</f>
        <v>42</v>
      </c>
      <c r="U47" s="43" t="str">
        <f>IF(M47&lt;=Q47,"OK","NoK")</f>
        <v>OK</v>
      </c>
      <c r="V47" s="43" t="str">
        <f>IF(N47&lt;=R47,"OK","NoK")</f>
        <v>OK</v>
      </c>
      <c r="W47" s="43" t="str">
        <f t="shared" ref="W47" si="3">IF(O47&lt;=S47,"OK","NoK")</f>
        <v>OK</v>
      </c>
      <c r="X47" s="43" t="str">
        <f t="shared" ref="X47" si="4">IF(P47&lt;=T47,"OK","NoK")</f>
        <v>OK</v>
      </c>
    </row>
    <row r="49" spans="1:24" ht="15.75" thickBot="1" x14ac:dyDescent="0.3"/>
    <row r="50" spans="1:24" ht="24" thickBot="1" x14ac:dyDescent="0.4">
      <c r="A50" s="144" t="s">
        <v>232</v>
      </c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6"/>
    </row>
    <row r="51" spans="1:24" ht="19.5" thickBot="1" x14ac:dyDescent="0.35">
      <c r="A51" s="159" t="s">
        <v>155</v>
      </c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1"/>
      <c r="Q51" s="159" t="s">
        <v>158</v>
      </c>
      <c r="R51" s="160"/>
      <c r="S51" s="160"/>
      <c r="T51" s="160"/>
      <c r="U51" s="160"/>
      <c r="V51" s="160"/>
      <c r="W51" s="160"/>
      <c r="X51" s="161"/>
    </row>
    <row r="52" spans="1:24" ht="18.75" x14ac:dyDescent="0.3">
      <c r="A52" s="162" t="s">
        <v>12</v>
      </c>
      <c r="B52" s="163"/>
      <c r="C52" s="163"/>
      <c r="D52" s="164"/>
      <c r="E52" s="162" t="s">
        <v>121</v>
      </c>
      <c r="F52" s="163"/>
      <c r="G52" s="163"/>
      <c r="H52" s="164"/>
      <c r="I52" s="162" t="s">
        <v>4</v>
      </c>
      <c r="J52" s="163"/>
      <c r="K52" s="163"/>
      <c r="L52" s="164"/>
      <c r="M52" s="163" t="s">
        <v>128</v>
      </c>
      <c r="N52" s="163"/>
      <c r="O52" s="163"/>
      <c r="P52" s="163"/>
      <c r="Q52" s="165" t="s">
        <v>156</v>
      </c>
      <c r="R52" s="166"/>
      <c r="S52" s="166"/>
      <c r="T52" s="167"/>
      <c r="U52" s="163" t="s">
        <v>157</v>
      </c>
      <c r="V52" s="163"/>
      <c r="W52" s="163"/>
      <c r="X52" s="164"/>
    </row>
    <row r="53" spans="1:24" ht="47.25" x14ac:dyDescent="0.25">
      <c r="A53" s="62" t="s">
        <v>1</v>
      </c>
      <c r="B53" s="63" t="s">
        <v>2</v>
      </c>
      <c r="C53" s="56" t="s">
        <v>255</v>
      </c>
      <c r="D53" s="64" t="s">
        <v>15</v>
      </c>
      <c r="E53" s="29" t="s">
        <v>8</v>
      </c>
      <c r="F53" s="30" t="s">
        <v>44</v>
      </c>
      <c r="G53" s="30" t="s">
        <v>31</v>
      </c>
      <c r="H53" s="31" t="s">
        <v>230</v>
      </c>
      <c r="I53" s="29" t="s">
        <v>9</v>
      </c>
      <c r="J53" s="30" t="s">
        <v>182</v>
      </c>
      <c r="K53" s="30" t="s">
        <v>184</v>
      </c>
      <c r="L53" s="31" t="s">
        <v>211</v>
      </c>
      <c r="M53" s="29" t="s">
        <v>8</v>
      </c>
      <c r="N53" s="30" t="s">
        <v>44</v>
      </c>
      <c r="O53" s="30" t="s">
        <v>31</v>
      </c>
      <c r="P53" s="31" t="s">
        <v>230</v>
      </c>
      <c r="Q53" s="29" t="s">
        <v>8</v>
      </c>
      <c r="R53" s="30" t="s">
        <v>44</v>
      </c>
      <c r="S53" s="30" t="s">
        <v>31</v>
      </c>
      <c r="T53" s="31" t="s">
        <v>230</v>
      </c>
      <c r="U53" s="29" t="s">
        <v>6</v>
      </c>
      <c r="V53" s="30" t="s">
        <v>117</v>
      </c>
      <c r="W53" s="30" t="s">
        <v>137</v>
      </c>
      <c r="X53" s="31" t="s">
        <v>231</v>
      </c>
    </row>
    <row r="54" spans="1:24" x14ac:dyDescent="0.25">
      <c r="A54" s="32" t="s">
        <v>227</v>
      </c>
      <c r="B54" s="33" t="s">
        <v>256</v>
      </c>
      <c r="C54" s="33" t="s">
        <v>228</v>
      </c>
      <c r="D54" s="34" t="s">
        <v>229</v>
      </c>
      <c r="E54" s="36">
        <v>90</v>
      </c>
      <c r="F54" s="36">
        <v>3.6</v>
      </c>
      <c r="G54" s="36">
        <v>7.0000000000000007E-2</v>
      </c>
      <c r="H54" s="77">
        <v>0.6</v>
      </c>
      <c r="I54" s="115">
        <v>25</v>
      </c>
      <c r="J54" s="68">
        <v>0.95</v>
      </c>
      <c r="K54" s="68">
        <v>0.9</v>
      </c>
      <c r="L54" s="68">
        <v>0.75</v>
      </c>
      <c r="M54" s="98">
        <v>25</v>
      </c>
      <c r="N54" s="97">
        <v>3.3</v>
      </c>
      <c r="O54" s="113">
        <v>5.6000000000000001E-2</v>
      </c>
      <c r="P54" s="114">
        <v>0.22</v>
      </c>
      <c r="Q54" s="104">
        <f>E54-I54</f>
        <v>65</v>
      </c>
      <c r="R54" s="112">
        <f>F54*J54</f>
        <v>3.42</v>
      </c>
      <c r="S54" s="112">
        <f>G54*K54</f>
        <v>6.3000000000000014E-2</v>
      </c>
      <c r="T54" s="112">
        <f>H54*L54</f>
        <v>0.44999999999999996</v>
      </c>
      <c r="U54" s="71" t="str">
        <f>IF(M54&lt;Q54,"OK","NoK")</f>
        <v>OK</v>
      </c>
      <c r="V54" s="43" t="str">
        <f>IF(P54&lt;R54,"OK","NoK")</f>
        <v>OK</v>
      </c>
      <c r="W54" s="43" t="str">
        <f>IF(O54&lt;S54,"OK","NoK")</f>
        <v>OK</v>
      </c>
      <c r="X54" s="43" t="str">
        <f>IF(P54&lt;T54,"OK","NoK")</f>
        <v>OK</v>
      </c>
    </row>
    <row r="56" spans="1:24" ht="15.75" thickBot="1" x14ac:dyDescent="0.3"/>
    <row r="57" spans="1:24" ht="24" thickBot="1" x14ac:dyDescent="0.4">
      <c r="A57" s="144" t="s">
        <v>234</v>
      </c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6"/>
    </row>
    <row r="58" spans="1:24" ht="19.5" thickBot="1" x14ac:dyDescent="0.35">
      <c r="A58" s="159" t="s">
        <v>155</v>
      </c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1"/>
      <c r="Q58" s="159" t="s">
        <v>158</v>
      </c>
      <c r="R58" s="160"/>
      <c r="S58" s="160"/>
      <c r="T58" s="160"/>
      <c r="U58" s="160"/>
      <c r="V58" s="160"/>
      <c r="W58" s="160"/>
      <c r="X58" s="161"/>
    </row>
    <row r="59" spans="1:24" ht="18.75" x14ac:dyDescent="0.3">
      <c r="A59" s="162" t="s">
        <v>12</v>
      </c>
      <c r="B59" s="163"/>
      <c r="C59" s="163"/>
      <c r="D59" s="164"/>
      <c r="E59" s="162" t="s">
        <v>121</v>
      </c>
      <c r="F59" s="163"/>
      <c r="G59" s="163"/>
      <c r="H59" s="164"/>
      <c r="I59" s="162" t="s">
        <v>4</v>
      </c>
      <c r="J59" s="163"/>
      <c r="K59" s="163"/>
      <c r="L59" s="164"/>
      <c r="M59" s="163" t="s">
        <v>128</v>
      </c>
      <c r="N59" s="163"/>
      <c r="O59" s="163"/>
      <c r="P59" s="163"/>
      <c r="Q59" s="165" t="s">
        <v>156</v>
      </c>
      <c r="R59" s="166"/>
      <c r="S59" s="166"/>
      <c r="T59" s="167"/>
      <c r="U59" s="163" t="s">
        <v>157</v>
      </c>
      <c r="V59" s="163"/>
      <c r="W59" s="163"/>
      <c r="X59" s="164"/>
    </row>
    <row r="60" spans="1:24" ht="47.25" x14ac:dyDescent="0.25">
      <c r="A60" s="62" t="s">
        <v>1</v>
      </c>
      <c r="B60" s="63" t="s">
        <v>2</v>
      </c>
      <c r="C60" s="56" t="s">
        <v>255</v>
      </c>
      <c r="D60" s="64" t="s">
        <v>15</v>
      </c>
      <c r="E60" s="30" t="s">
        <v>134</v>
      </c>
      <c r="F60" s="30" t="s">
        <v>44</v>
      </c>
      <c r="G60" s="30" t="s">
        <v>31</v>
      </c>
      <c r="H60" s="30" t="s">
        <v>23</v>
      </c>
      <c r="I60" s="29" t="s">
        <v>9</v>
      </c>
      <c r="J60" s="30" t="s">
        <v>182</v>
      </c>
      <c r="K60" s="30" t="s">
        <v>184</v>
      </c>
      <c r="L60" s="30" t="s">
        <v>23</v>
      </c>
      <c r="M60" s="29" t="s">
        <v>8</v>
      </c>
      <c r="N60" s="30" t="s">
        <v>44</v>
      </c>
      <c r="O60" s="30" t="s">
        <v>31</v>
      </c>
      <c r="P60" s="31" t="s">
        <v>23</v>
      </c>
      <c r="Q60" s="30" t="s">
        <v>134</v>
      </c>
      <c r="R60" s="30" t="s">
        <v>44</v>
      </c>
      <c r="S60" s="30" t="s">
        <v>31</v>
      </c>
      <c r="T60" s="31" t="s">
        <v>23</v>
      </c>
      <c r="U60" s="29" t="s">
        <v>6</v>
      </c>
      <c r="V60" s="30" t="s">
        <v>136</v>
      </c>
      <c r="W60" s="30" t="s">
        <v>117</v>
      </c>
      <c r="X60" s="31" t="s">
        <v>23</v>
      </c>
    </row>
    <row r="61" spans="1:24" x14ac:dyDescent="0.25">
      <c r="A61" s="32" t="s">
        <v>235</v>
      </c>
      <c r="B61" s="33" t="s">
        <v>257</v>
      </c>
      <c r="C61" s="33" t="s">
        <v>236</v>
      </c>
      <c r="D61" s="34">
        <v>5500.2001</v>
      </c>
      <c r="E61" s="36">
        <v>85</v>
      </c>
      <c r="F61" s="36">
        <v>250</v>
      </c>
      <c r="G61" s="36">
        <v>6</v>
      </c>
      <c r="H61" s="69" t="s">
        <v>23</v>
      </c>
      <c r="I61" s="115">
        <v>25</v>
      </c>
      <c r="J61" s="68">
        <v>0.8</v>
      </c>
      <c r="K61" s="68">
        <v>0.5</v>
      </c>
      <c r="L61" s="68" t="s">
        <v>23</v>
      </c>
      <c r="M61" s="98">
        <v>45</v>
      </c>
      <c r="N61" s="97">
        <v>125</v>
      </c>
      <c r="O61" s="52">
        <v>2.8</v>
      </c>
      <c r="P61" s="70" t="s">
        <v>23</v>
      </c>
      <c r="Q61" s="96">
        <f>E61-I61</f>
        <v>60</v>
      </c>
      <c r="R61" s="96">
        <f>J61*F61</f>
        <v>200</v>
      </c>
      <c r="S61" s="93">
        <f>G61*K61</f>
        <v>3</v>
      </c>
      <c r="T61" s="99" t="s">
        <v>23</v>
      </c>
      <c r="U61" s="71" t="str">
        <f>IF(M61&lt;Q61,"OK","NoK")</f>
        <v>OK</v>
      </c>
      <c r="V61" s="43" t="str">
        <f>IF(N61&lt;R61,"OK","NoK")</f>
        <v>OK</v>
      </c>
      <c r="W61" s="43" t="str">
        <f>IF(O61&lt;S61,"OK","NoK")</f>
        <v>OK</v>
      </c>
      <c r="X61" s="3" t="s">
        <v>23</v>
      </c>
    </row>
    <row r="62" spans="1:24" x14ac:dyDescent="0.25">
      <c r="E62" s="43"/>
      <c r="F62" s="43"/>
      <c r="G62" s="43"/>
      <c r="H62" s="43"/>
      <c r="I62" s="45"/>
      <c r="J62" s="43"/>
      <c r="K62" s="83"/>
      <c r="L62" s="84"/>
      <c r="M62" s="84"/>
      <c r="N62" s="84"/>
      <c r="O62" s="84"/>
      <c r="P62" s="84"/>
      <c r="Q62" s="84"/>
      <c r="R62" s="84"/>
      <c r="S62" s="84"/>
      <c r="T62" s="84"/>
      <c r="U62" s="43"/>
      <c r="V62" s="43"/>
      <c r="W62" s="43"/>
      <c r="X62" s="43"/>
    </row>
    <row r="63" spans="1:24" ht="15.75" thickBot="1" x14ac:dyDescent="0.3">
      <c r="E63" s="43"/>
      <c r="F63" s="43"/>
      <c r="G63" s="43"/>
      <c r="H63" s="43"/>
      <c r="I63" s="45"/>
      <c r="J63" s="43"/>
      <c r="K63" s="83"/>
      <c r="L63" s="84"/>
      <c r="M63" s="84"/>
      <c r="N63" s="84"/>
      <c r="O63" s="84"/>
      <c r="P63" s="84"/>
      <c r="Q63" s="84"/>
      <c r="R63" s="84"/>
      <c r="S63" s="84"/>
      <c r="T63" s="84"/>
      <c r="U63" s="43"/>
      <c r="V63" s="43"/>
      <c r="W63" s="43"/>
      <c r="X63" s="43"/>
    </row>
    <row r="64" spans="1:24" ht="24" thickBot="1" x14ac:dyDescent="0.4">
      <c r="A64" s="144" t="s">
        <v>278</v>
      </c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6"/>
    </row>
    <row r="65" spans="1:24" ht="19.5" thickBot="1" x14ac:dyDescent="0.35">
      <c r="A65" s="159" t="s">
        <v>155</v>
      </c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1"/>
      <c r="Q65" s="159" t="s">
        <v>158</v>
      </c>
      <c r="R65" s="160"/>
      <c r="S65" s="160"/>
      <c r="T65" s="160"/>
      <c r="U65" s="160"/>
      <c r="V65" s="160"/>
      <c r="W65" s="160"/>
      <c r="X65" s="161"/>
    </row>
    <row r="66" spans="1:24" ht="18.75" x14ac:dyDescent="0.3">
      <c r="A66" s="162" t="s">
        <v>12</v>
      </c>
      <c r="B66" s="163"/>
      <c r="C66" s="163"/>
      <c r="D66" s="164"/>
      <c r="E66" s="162" t="s">
        <v>121</v>
      </c>
      <c r="F66" s="163"/>
      <c r="G66" s="163"/>
      <c r="H66" s="164"/>
      <c r="I66" s="162" t="s">
        <v>4</v>
      </c>
      <c r="J66" s="163"/>
      <c r="K66" s="163"/>
      <c r="L66" s="164"/>
      <c r="M66" s="163" t="s">
        <v>128</v>
      </c>
      <c r="N66" s="163"/>
      <c r="O66" s="163"/>
      <c r="P66" s="163"/>
      <c r="Q66" s="165" t="s">
        <v>156</v>
      </c>
      <c r="R66" s="166"/>
      <c r="S66" s="166"/>
      <c r="T66" s="167"/>
      <c r="U66" s="163" t="s">
        <v>157</v>
      </c>
      <c r="V66" s="163"/>
      <c r="W66" s="163"/>
      <c r="X66" s="164"/>
    </row>
    <row r="67" spans="1:24" ht="47.25" x14ac:dyDescent="0.25">
      <c r="A67" s="62" t="s">
        <v>1</v>
      </c>
      <c r="B67" s="63" t="s">
        <v>2</v>
      </c>
      <c r="C67" s="56" t="s">
        <v>255</v>
      </c>
      <c r="D67" s="64" t="s">
        <v>15</v>
      </c>
      <c r="E67" s="30" t="s">
        <v>134</v>
      </c>
      <c r="F67" s="30" t="s">
        <v>31</v>
      </c>
      <c r="G67" s="30" t="s">
        <v>19</v>
      </c>
      <c r="H67" s="30" t="s">
        <v>23</v>
      </c>
      <c r="I67" s="29" t="s">
        <v>9</v>
      </c>
      <c r="J67" s="30" t="s">
        <v>184</v>
      </c>
      <c r="K67" s="30" t="s">
        <v>182</v>
      </c>
      <c r="L67" s="30" t="s">
        <v>23</v>
      </c>
      <c r="M67" s="29" t="s">
        <v>8</v>
      </c>
      <c r="N67" s="30" t="s">
        <v>279</v>
      </c>
      <c r="O67" s="30" t="s">
        <v>19</v>
      </c>
      <c r="P67" s="31" t="s">
        <v>23</v>
      </c>
      <c r="Q67" s="30" t="s">
        <v>134</v>
      </c>
      <c r="R67" s="30" t="s">
        <v>279</v>
      </c>
      <c r="S67" s="30" t="s">
        <v>44</v>
      </c>
      <c r="T67" s="31" t="s">
        <v>23</v>
      </c>
      <c r="U67" s="29" t="s">
        <v>6</v>
      </c>
      <c r="V67" s="30" t="s">
        <v>136</v>
      </c>
      <c r="W67" s="30" t="s">
        <v>117</v>
      </c>
      <c r="X67" s="31" t="s">
        <v>23</v>
      </c>
    </row>
    <row r="68" spans="1:24" x14ac:dyDescent="0.25">
      <c r="A68" s="32" t="s">
        <v>308</v>
      </c>
      <c r="B68" s="33" t="s">
        <v>263</v>
      </c>
      <c r="C68" s="33" t="s">
        <v>60</v>
      </c>
      <c r="D68" s="34" t="s">
        <v>277</v>
      </c>
      <c r="E68" s="36">
        <v>85</v>
      </c>
      <c r="F68" s="36">
        <v>3</v>
      </c>
      <c r="G68" s="36">
        <v>250</v>
      </c>
      <c r="H68" s="69" t="s">
        <v>23</v>
      </c>
      <c r="I68" s="115">
        <v>25</v>
      </c>
      <c r="J68" s="68">
        <v>0.8</v>
      </c>
      <c r="K68" s="68">
        <v>1</v>
      </c>
      <c r="L68" s="68" t="s">
        <v>23</v>
      </c>
      <c r="M68" s="98">
        <v>45</v>
      </c>
      <c r="N68" s="97">
        <v>1.75</v>
      </c>
      <c r="O68" s="97">
        <v>125</v>
      </c>
      <c r="P68" s="70" t="s">
        <v>23</v>
      </c>
      <c r="Q68" s="96">
        <f>E68-I68</f>
        <v>60</v>
      </c>
      <c r="R68" s="96">
        <f>J68*F68</f>
        <v>2.4000000000000004</v>
      </c>
      <c r="S68" s="93">
        <f>G68*K68</f>
        <v>250</v>
      </c>
      <c r="T68" s="99" t="s">
        <v>23</v>
      </c>
      <c r="U68" s="71" t="str">
        <f>IF(M68&lt;Q68,"OK","NoK")</f>
        <v>OK</v>
      </c>
      <c r="V68" s="43" t="str">
        <f>IF(N68&lt;R68,"OK","NoK")</f>
        <v>OK</v>
      </c>
      <c r="W68" s="43" t="str">
        <f>IF(O68&lt;S68,"OK","NoK")</f>
        <v>OK</v>
      </c>
      <c r="X68" s="3" t="s">
        <v>23</v>
      </c>
    </row>
    <row r="69" spans="1:24" x14ac:dyDescent="0.25">
      <c r="E69" s="43"/>
      <c r="F69" s="43"/>
      <c r="G69" s="43"/>
      <c r="H69" s="43"/>
      <c r="I69" s="45"/>
      <c r="J69" s="43"/>
      <c r="K69" s="83"/>
      <c r="L69" s="84"/>
      <c r="M69" s="84"/>
      <c r="N69" s="84"/>
      <c r="O69" s="84"/>
      <c r="P69" s="84"/>
      <c r="Q69" s="84"/>
      <c r="R69" s="84"/>
      <c r="S69" s="84"/>
      <c r="T69" s="84"/>
      <c r="U69" s="43"/>
      <c r="V69" s="43"/>
      <c r="W69" s="43"/>
      <c r="X69" s="43"/>
    </row>
    <row r="70" spans="1:24" ht="15.75" thickBot="1" x14ac:dyDescent="0.3">
      <c r="E70" s="43"/>
      <c r="F70" s="43"/>
      <c r="G70" s="43"/>
      <c r="H70" s="43"/>
      <c r="I70" s="45"/>
      <c r="J70" s="43"/>
      <c r="K70" s="83"/>
      <c r="L70" s="84"/>
      <c r="M70" s="84"/>
      <c r="N70" s="84"/>
      <c r="O70" s="84"/>
      <c r="P70" s="84"/>
      <c r="Q70" s="84"/>
      <c r="R70" s="84"/>
      <c r="S70" s="84"/>
      <c r="T70" s="84"/>
      <c r="U70" s="43"/>
      <c r="V70" s="43"/>
      <c r="W70" s="43"/>
      <c r="X70" s="43"/>
    </row>
    <row r="71" spans="1:24" ht="24" thickBot="1" x14ac:dyDescent="0.4">
      <c r="A71" s="144" t="s">
        <v>237</v>
      </c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6"/>
    </row>
    <row r="72" spans="1:24" ht="19.5" thickBot="1" x14ac:dyDescent="0.35">
      <c r="A72" s="159" t="s">
        <v>155</v>
      </c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1"/>
      <c r="Q72" s="159" t="s">
        <v>158</v>
      </c>
      <c r="R72" s="160"/>
      <c r="S72" s="160"/>
      <c r="T72" s="160"/>
      <c r="U72" s="160"/>
      <c r="V72" s="160"/>
      <c r="W72" s="160"/>
      <c r="X72" s="161"/>
    </row>
    <row r="73" spans="1:24" ht="18.75" x14ac:dyDescent="0.3">
      <c r="A73" s="162" t="s">
        <v>12</v>
      </c>
      <c r="B73" s="163"/>
      <c r="C73" s="163"/>
      <c r="D73" s="164"/>
      <c r="E73" s="162" t="s">
        <v>121</v>
      </c>
      <c r="F73" s="163"/>
      <c r="G73" s="163"/>
      <c r="H73" s="164"/>
      <c r="I73" s="162" t="s">
        <v>4</v>
      </c>
      <c r="J73" s="163"/>
      <c r="K73" s="163"/>
      <c r="L73" s="164"/>
      <c r="M73" s="163" t="s">
        <v>128</v>
      </c>
      <c r="N73" s="163"/>
      <c r="O73" s="163"/>
      <c r="P73" s="163"/>
      <c r="Q73" s="165" t="s">
        <v>156</v>
      </c>
      <c r="R73" s="166"/>
      <c r="S73" s="166"/>
      <c r="T73" s="167"/>
      <c r="U73" s="163" t="s">
        <v>157</v>
      </c>
      <c r="V73" s="163"/>
      <c r="W73" s="163"/>
      <c r="X73" s="164"/>
    </row>
    <row r="74" spans="1:24" ht="47.25" x14ac:dyDescent="0.25">
      <c r="A74" s="62" t="s">
        <v>1</v>
      </c>
      <c r="B74" s="63" t="s">
        <v>2</v>
      </c>
      <c r="C74" s="56" t="s">
        <v>255</v>
      </c>
      <c r="D74" s="64" t="s">
        <v>15</v>
      </c>
      <c r="E74" s="30" t="s">
        <v>134</v>
      </c>
      <c r="F74" s="30" t="s">
        <v>44</v>
      </c>
      <c r="G74" s="30" t="s">
        <v>18</v>
      </c>
      <c r="H74" s="30" t="s">
        <v>23</v>
      </c>
      <c r="I74" s="29" t="s">
        <v>9</v>
      </c>
      <c r="J74" s="30" t="s">
        <v>182</v>
      </c>
      <c r="K74" s="30" t="s">
        <v>185</v>
      </c>
      <c r="L74" s="30" t="s">
        <v>119</v>
      </c>
      <c r="M74" s="29" t="s">
        <v>44</v>
      </c>
      <c r="N74" s="30" t="s">
        <v>244</v>
      </c>
      <c r="O74" s="30" t="s">
        <v>112</v>
      </c>
      <c r="P74" s="31" t="s">
        <v>243</v>
      </c>
      <c r="Q74" s="30" t="s">
        <v>134</v>
      </c>
      <c r="R74" s="30" t="s">
        <v>44</v>
      </c>
      <c r="S74" s="30" t="s">
        <v>18</v>
      </c>
      <c r="T74" s="31" t="s">
        <v>23</v>
      </c>
      <c r="U74" s="29" t="s">
        <v>6</v>
      </c>
      <c r="V74" s="30" t="s">
        <v>117</v>
      </c>
      <c r="W74" s="90" t="s">
        <v>118</v>
      </c>
      <c r="X74" s="122" t="s">
        <v>55</v>
      </c>
    </row>
    <row r="75" spans="1:24" x14ac:dyDescent="0.25">
      <c r="A75" s="32" t="s">
        <v>240</v>
      </c>
      <c r="B75" s="33" t="s">
        <v>264</v>
      </c>
      <c r="C75" s="33" t="s">
        <v>239</v>
      </c>
      <c r="D75" s="34" t="s">
        <v>241</v>
      </c>
      <c r="E75" s="36">
        <v>125</v>
      </c>
      <c r="F75" s="36">
        <v>5</v>
      </c>
      <c r="G75" s="36">
        <v>0.25</v>
      </c>
      <c r="H75" s="69" t="s">
        <v>23</v>
      </c>
      <c r="I75" s="115">
        <v>25</v>
      </c>
      <c r="J75" s="68">
        <v>0.75</v>
      </c>
      <c r="K75" s="68">
        <v>0.75</v>
      </c>
      <c r="L75" s="54">
        <v>50</v>
      </c>
      <c r="M75" s="98">
        <v>3.3</v>
      </c>
      <c r="N75" s="97">
        <v>0.15</v>
      </c>
      <c r="O75" s="52">
        <v>28</v>
      </c>
      <c r="P75" s="70">
        <v>40</v>
      </c>
      <c r="Q75" s="96">
        <f>E75-I75</f>
        <v>100</v>
      </c>
      <c r="R75" s="112">
        <f>F75*J75</f>
        <v>3.75</v>
      </c>
      <c r="S75" s="92">
        <f>G75*K75</f>
        <v>0.1875</v>
      </c>
      <c r="T75" s="99" t="s">
        <v>23</v>
      </c>
      <c r="U75" s="71" t="str">
        <f>IF(O75&lt;Q75,"OK","NoK")</f>
        <v>OK</v>
      </c>
      <c r="V75" s="43" t="str">
        <f>IF(M75&lt;R75,"OK","NoK")</f>
        <v>OK</v>
      </c>
      <c r="W75" s="123" t="str">
        <f>IF(N75&lt;S75,"OK","NoK")</f>
        <v>OK</v>
      </c>
      <c r="X75" s="124" t="str">
        <f>IF((P75-O75)&lt;L75,"OK","NoK")</f>
        <v>OK</v>
      </c>
    </row>
    <row r="76" spans="1:24" x14ac:dyDescent="0.25">
      <c r="E76" s="43"/>
      <c r="F76" s="43"/>
      <c r="G76" s="43"/>
      <c r="H76" s="43"/>
      <c r="I76" s="45"/>
      <c r="J76" s="43"/>
      <c r="K76" s="83"/>
      <c r="L76" s="84"/>
      <c r="M76" s="84"/>
      <c r="N76" s="84"/>
      <c r="O76" s="84"/>
      <c r="P76" s="84"/>
      <c r="Q76" s="84"/>
      <c r="R76" s="84"/>
      <c r="S76" s="84"/>
      <c r="T76" s="84"/>
      <c r="U76" s="43"/>
      <c r="V76" s="43"/>
      <c r="W76" s="43"/>
      <c r="X76" s="43"/>
    </row>
    <row r="77" spans="1:24" ht="15.75" thickBot="1" x14ac:dyDescent="0.3">
      <c r="E77" s="43"/>
      <c r="F77" s="43"/>
      <c r="G77" s="43"/>
      <c r="H77" s="43"/>
      <c r="I77" s="45"/>
      <c r="J77" s="43"/>
      <c r="K77" s="83"/>
      <c r="L77" s="84"/>
      <c r="M77" s="84"/>
      <c r="N77" s="84"/>
      <c r="O77" s="84"/>
      <c r="P77" s="84"/>
      <c r="Q77" s="84"/>
      <c r="R77" s="84"/>
      <c r="S77" s="84"/>
      <c r="T77" s="84"/>
      <c r="U77" s="43"/>
      <c r="V77" s="43"/>
      <c r="W77" s="43"/>
      <c r="X77" s="43"/>
    </row>
    <row r="78" spans="1:24" ht="24" thickBot="1" x14ac:dyDescent="0.4">
      <c r="A78" s="144" t="s">
        <v>245</v>
      </c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6"/>
    </row>
    <row r="79" spans="1:24" ht="19.5" thickBot="1" x14ac:dyDescent="0.35">
      <c r="A79" s="159" t="s">
        <v>155</v>
      </c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1"/>
      <c r="Q79" s="159" t="s">
        <v>158</v>
      </c>
      <c r="R79" s="160"/>
      <c r="S79" s="160"/>
      <c r="T79" s="160"/>
      <c r="U79" s="160"/>
      <c r="V79" s="160"/>
      <c r="W79" s="160"/>
      <c r="X79" s="161"/>
    </row>
    <row r="80" spans="1:24" ht="18.75" x14ac:dyDescent="0.3">
      <c r="A80" s="162" t="s">
        <v>12</v>
      </c>
      <c r="B80" s="163"/>
      <c r="C80" s="163"/>
      <c r="D80" s="164"/>
      <c r="E80" s="162" t="s">
        <v>121</v>
      </c>
      <c r="F80" s="163"/>
      <c r="G80" s="163"/>
      <c r="H80" s="164"/>
      <c r="I80" s="162" t="s">
        <v>4</v>
      </c>
      <c r="J80" s="163"/>
      <c r="K80" s="163"/>
      <c r="L80" s="164"/>
      <c r="M80" s="163" t="s">
        <v>128</v>
      </c>
      <c r="N80" s="163"/>
      <c r="O80" s="163"/>
      <c r="P80" s="163"/>
      <c r="Q80" s="165" t="s">
        <v>156</v>
      </c>
      <c r="R80" s="166"/>
      <c r="S80" s="166"/>
      <c r="T80" s="167"/>
      <c r="U80" s="163" t="s">
        <v>157</v>
      </c>
      <c r="V80" s="163"/>
      <c r="W80" s="163"/>
      <c r="X80" s="164"/>
    </row>
    <row r="81" spans="1:24" ht="47.25" x14ac:dyDescent="0.25">
      <c r="A81" s="62" t="s">
        <v>1</v>
      </c>
      <c r="B81" s="63" t="s">
        <v>2</v>
      </c>
      <c r="C81" s="56" t="s">
        <v>255</v>
      </c>
      <c r="D81" s="64" t="s">
        <v>15</v>
      </c>
      <c r="E81" s="30" t="s">
        <v>134</v>
      </c>
      <c r="F81" s="30" t="s">
        <v>44</v>
      </c>
      <c r="G81" s="30" t="s">
        <v>18</v>
      </c>
      <c r="H81" s="30" t="s">
        <v>23</v>
      </c>
      <c r="I81" s="29" t="s">
        <v>173</v>
      </c>
      <c r="J81" s="30" t="s">
        <v>182</v>
      </c>
      <c r="K81" s="30" t="s">
        <v>185</v>
      </c>
      <c r="L81" s="30" t="s">
        <v>23</v>
      </c>
      <c r="M81" s="29" t="s">
        <v>180</v>
      </c>
      <c r="N81" s="30" t="s">
        <v>44</v>
      </c>
      <c r="O81" s="30" t="s">
        <v>244</v>
      </c>
      <c r="P81" s="31" t="s">
        <v>23</v>
      </c>
      <c r="Q81" s="29" t="s">
        <v>39</v>
      </c>
      <c r="R81" s="30" t="s">
        <v>44</v>
      </c>
      <c r="S81" s="30" t="s">
        <v>18</v>
      </c>
      <c r="T81" s="31" t="s">
        <v>23</v>
      </c>
      <c r="U81" s="29" t="s">
        <v>169</v>
      </c>
      <c r="V81" s="30" t="s">
        <v>117</v>
      </c>
      <c r="W81" s="90" t="s">
        <v>118</v>
      </c>
      <c r="X81" s="31" t="s">
        <v>23</v>
      </c>
    </row>
    <row r="82" spans="1:24" x14ac:dyDescent="0.25">
      <c r="A82" s="32" t="s">
        <v>240</v>
      </c>
      <c r="B82" s="33" t="s">
        <v>266</v>
      </c>
      <c r="C82" s="33"/>
      <c r="D82" s="34" t="s">
        <v>249</v>
      </c>
      <c r="E82" s="36">
        <v>85</v>
      </c>
      <c r="F82" s="36">
        <v>36</v>
      </c>
      <c r="G82" s="36">
        <v>1.2</v>
      </c>
      <c r="H82" s="69" t="s">
        <v>23</v>
      </c>
      <c r="I82" s="68">
        <v>0.75</v>
      </c>
      <c r="J82" s="68">
        <v>0.95</v>
      </c>
      <c r="K82" s="68">
        <v>0.75</v>
      </c>
      <c r="L82" s="68" t="s">
        <v>23</v>
      </c>
      <c r="M82" s="98">
        <v>55</v>
      </c>
      <c r="N82" s="97">
        <v>12</v>
      </c>
      <c r="O82" s="97">
        <v>7.4999999999999997E-2</v>
      </c>
      <c r="P82" s="70" t="s">
        <v>23</v>
      </c>
      <c r="Q82" s="95">
        <f>E82*I82</f>
        <v>63.75</v>
      </c>
      <c r="R82" s="112">
        <f>F82*J82</f>
        <v>34.199999999999996</v>
      </c>
      <c r="S82" s="92">
        <f>G82*K82</f>
        <v>0.89999999999999991</v>
      </c>
      <c r="T82" s="99" t="s">
        <v>23</v>
      </c>
      <c r="U82" s="71" t="str">
        <f>IF(M82&lt;Q82,"OK","NoK")</f>
        <v>OK</v>
      </c>
      <c r="V82" s="43" t="str">
        <f>IF(N82&lt;R82,"OK","NoK")</f>
        <v>OK</v>
      </c>
      <c r="W82" s="123" t="str">
        <f>IF(O82&lt;S82,"OK","NoK")</f>
        <v>OK</v>
      </c>
      <c r="X82" s="3" t="s">
        <v>23</v>
      </c>
    </row>
    <row r="83" spans="1:24" x14ac:dyDescent="0.25">
      <c r="E83" s="43"/>
      <c r="F83" s="43"/>
      <c r="G83" s="43"/>
      <c r="H83" s="43"/>
      <c r="I83" s="45"/>
      <c r="J83" s="43"/>
      <c r="K83" s="83"/>
      <c r="L83" s="84"/>
      <c r="M83" s="84"/>
      <c r="N83" s="84"/>
      <c r="O83" s="84"/>
      <c r="P83" s="84"/>
      <c r="Q83" s="84"/>
      <c r="R83" s="84"/>
      <c r="S83" s="84"/>
      <c r="T83" s="84"/>
      <c r="U83" s="43"/>
      <c r="V83" s="43"/>
      <c r="W83" s="43"/>
      <c r="X83" s="43"/>
    </row>
    <row r="84" spans="1:24" ht="15.75" thickBot="1" x14ac:dyDescent="0.3">
      <c r="E84" s="43"/>
      <c r="F84" s="43"/>
      <c r="G84" s="43"/>
      <c r="H84" s="43"/>
      <c r="I84" s="45"/>
      <c r="J84" s="43"/>
      <c r="K84" s="83"/>
      <c r="L84" s="84"/>
      <c r="M84" s="84"/>
      <c r="N84" s="84"/>
      <c r="O84" s="84"/>
      <c r="P84" s="84"/>
      <c r="Q84" s="84"/>
      <c r="R84" s="84"/>
      <c r="S84" s="84"/>
      <c r="T84" s="84"/>
      <c r="U84" s="43"/>
      <c r="V84" s="43"/>
      <c r="W84" s="43"/>
      <c r="X84" s="43"/>
    </row>
    <row r="85" spans="1:24" ht="24" thickBot="1" x14ac:dyDescent="0.4">
      <c r="A85" s="144" t="s">
        <v>246</v>
      </c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6"/>
    </row>
    <row r="86" spans="1:24" ht="19.5" thickBot="1" x14ac:dyDescent="0.35">
      <c r="A86" s="159" t="s">
        <v>155</v>
      </c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1"/>
      <c r="Q86" s="159" t="s">
        <v>158</v>
      </c>
      <c r="R86" s="160"/>
      <c r="S86" s="160"/>
      <c r="T86" s="160"/>
      <c r="U86" s="160"/>
      <c r="V86" s="160"/>
      <c r="W86" s="160"/>
      <c r="X86" s="161"/>
    </row>
    <row r="87" spans="1:24" ht="18.75" x14ac:dyDescent="0.3">
      <c r="A87" s="162" t="s">
        <v>12</v>
      </c>
      <c r="B87" s="163"/>
      <c r="C87" s="163"/>
      <c r="D87" s="164"/>
      <c r="E87" s="162" t="s">
        <v>121</v>
      </c>
      <c r="F87" s="163"/>
      <c r="G87" s="163"/>
      <c r="H87" s="164"/>
      <c r="I87" s="162" t="s">
        <v>4</v>
      </c>
      <c r="J87" s="163"/>
      <c r="K87" s="163"/>
      <c r="L87" s="164"/>
      <c r="M87" s="163" t="s">
        <v>128</v>
      </c>
      <c r="N87" s="163"/>
      <c r="O87" s="163"/>
      <c r="P87" s="163"/>
      <c r="Q87" s="165" t="s">
        <v>156</v>
      </c>
      <c r="R87" s="166"/>
      <c r="S87" s="166"/>
      <c r="T87" s="167"/>
      <c r="U87" s="163" t="s">
        <v>157</v>
      </c>
      <c r="V87" s="163"/>
      <c r="W87" s="163"/>
      <c r="X87" s="164"/>
    </row>
    <row r="88" spans="1:24" ht="47.25" x14ac:dyDescent="0.25">
      <c r="A88" s="62" t="s">
        <v>1</v>
      </c>
      <c r="B88" s="63" t="s">
        <v>2</v>
      </c>
      <c r="C88" s="56" t="s">
        <v>255</v>
      </c>
      <c r="D88" s="64" t="s">
        <v>15</v>
      </c>
      <c r="E88" s="30" t="s">
        <v>134</v>
      </c>
      <c r="F88" s="30" t="s">
        <v>44</v>
      </c>
      <c r="G88" s="30" t="s">
        <v>18</v>
      </c>
      <c r="H88" s="30" t="s">
        <v>23</v>
      </c>
      <c r="I88" s="29" t="s">
        <v>173</v>
      </c>
      <c r="J88" s="30" t="s">
        <v>182</v>
      </c>
      <c r="K88" s="30" t="s">
        <v>185</v>
      </c>
      <c r="L88" s="30" t="s">
        <v>23</v>
      </c>
      <c r="M88" s="29" t="s">
        <v>180</v>
      </c>
      <c r="N88" s="30" t="s">
        <v>44</v>
      </c>
      <c r="O88" s="30" t="s">
        <v>244</v>
      </c>
      <c r="P88" s="31" t="s">
        <v>23</v>
      </c>
      <c r="Q88" s="29" t="s">
        <v>39</v>
      </c>
      <c r="R88" s="30" t="s">
        <v>44</v>
      </c>
      <c r="S88" s="30" t="s">
        <v>18</v>
      </c>
      <c r="T88" s="31" t="s">
        <v>23</v>
      </c>
      <c r="U88" s="29" t="s">
        <v>169</v>
      </c>
      <c r="V88" s="30" t="s">
        <v>117</v>
      </c>
      <c r="W88" s="90" t="s">
        <v>118</v>
      </c>
      <c r="X88" s="31" t="s">
        <v>23</v>
      </c>
    </row>
    <row r="89" spans="1:24" x14ac:dyDescent="0.25">
      <c r="A89" s="32" t="s">
        <v>240</v>
      </c>
      <c r="B89" s="33" t="s">
        <v>265</v>
      </c>
      <c r="C89" s="33" t="s">
        <v>247</v>
      </c>
      <c r="D89" s="34" t="s">
        <v>248</v>
      </c>
      <c r="E89" s="36">
        <v>125</v>
      </c>
      <c r="F89" s="36">
        <v>3.63</v>
      </c>
      <c r="G89" s="36">
        <v>0.25</v>
      </c>
      <c r="H89" s="69" t="s">
        <v>23</v>
      </c>
      <c r="I89" s="68">
        <v>0.75</v>
      </c>
      <c r="J89" s="68">
        <v>0.95</v>
      </c>
      <c r="K89" s="68">
        <v>0.75</v>
      </c>
      <c r="L89" s="68" t="s">
        <v>23</v>
      </c>
      <c r="M89" s="98">
        <v>55</v>
      </c>
      <c r="N89" s="97">
        <v>3.3</v>
      </c>
      <c r="O89" s="97">
        <v>7.4999999999999997E-2</v>
      </c>
      <c r="P89" s="70" t="s">
        <v>23</v>
      </c>
      <c r="Q89" s="95">
        <f>E89*I89</f>
        <v>93.75</v>
      </c>
      <c r="R89" s="112">
        <f>F89*J89</f>
        <v>3.4484999999999997</v>
      </c>
      <c r="S89" s="92">
        <f>G89*K89</f>
        <v>0.1875</v>
      </c>
      <c r="T89" s="99" t="s">
        <v>23</v>
      </c>
      <c r="U89" s="71" t="str">
        <f>IF(M89&lt;Q89,"OK","NoK")</f>
        <v>OK</v>
      </c>
      <c r="V89" s="43" t="str">
        <f>IF(N89&lt;R89,"OK","NoK")</f>
        <v>OK</v>
      </c>
      <c r="W89" s="123" t="str">
        <f>IF(O89&lt;S89,"OK","NoK")</f>
        <v>OK</v>
      </c>
      <c r="X89" s="3" t="s">
        <v>23</v>
      </c>
    </row>
    <row r="90" spans="1:24" x14ac:dyDescent="0.25">
      <c r="E90" s="43"/>
      <c r="F90" s="43"/>
      <c r="G90" s="43"/>
      <c r="H90" s="43"/>
      <c r="I90" s="45"/>
      <c r="J90" s="43"/>
      <c r="K90" s="83"/>
      <c r="L90" s="84"/>
      <c r="M90" s="84"/>
      <c r="N90" s="84"/>
      <c r="O90" s="84"/>
      <c r="P90" s="84"/>
      <c r="Q90" s="84"/>
      <c r="R90" s="84"/>
      <c r="S90" s="84"/>
      <c r="T90" s="84"/>
      <c r="U90" s="43"/>
      <c r="V90" s="43"/>
      <c r="W90" s="43"/>
      <c r="X90" s="43"/>
    </row>
    <row r="91" spans="1:24" ht="15.75" thickBot="1" x14ac:dyDescent="0.3">
      <c r="E91" s="43"/>
      <c r="F91" s="43"/>
      <c r="G91" s="43"/>
      <c r="H91" s="43"/>
      <c r="I91" s="45"/>
      <c r="J91" s="43"/>
      <c r="K91" s="83"/>
      <c r="L91" s="84"/>
      <c r="M91" s="84"/>
      <c r="N91" s="84"/>
      <c r="O91" s="84"/>
      <c r="P91" s="84"/>
      <c r="Q91" s="84"/>
      <c r="R91" s="84"/>
      <c r="S91" s="84"/>
      <c r="T91" s="84"/>
      <c r="U91" s="43"/>
      <c r="V91" s="43"/>
      <c r="W91" s="43"/>
      <c r="X91" s="43"/>
    </row>
    <row r="92" spans="1:24" ht="24" thickBot="1" x14ac:dyDescent="0.4">
      <c r="A92" s="144" t="s">
        <v>233</v>
      </c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6"/>
    </row>
    <row r="93" spans="1:24" ht="19.5" thickBot="1" x14ac:dyDescent="0.35">
      <c r="A93" s="159" t="s">
        <v>155</v>
      </c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1"/>
      <c r="Q93" s="159" t="s">
        <v>158</v>
      </c>
      <c r="R93" s="160"/>
      <c r="S93" s="160"/>
      <c r="T93" s="160"/>
      <c r="U93" s="160"/>
      <c r="V93" s="160"/>
      <c r="W93" s="160"/>
      <c r="X93" s="161"/>
    </row>
    <row r="94" spans="1:24" ht="18.75" x14ac:dyDescent="0.3">
      <c r="A94" s="162" t="s">
        <v>12</v>
      </c>
      <c r="B94" s="163"/>
      <c r="C94" s="163"/>
      <c r="D94" s="164"/>
      <c r="E94" s="162" t="s">
        <v>121</v>
      </c>
      <c r="F94" s="163"/>
      <c r="G94" s="163"/>
      <c r="H94" s="164"/>
      <c r="I94" s="162" t="s">
        <v>4</v>
      </c>
      <c r="J94" s="163"/>
      <c r="K94" s="163"/>
      <c r="L94" s="164"/>
      <c r="M94" s="163" t="s">
        <v>128</v>
      </c>
      <c r="N94" s="163"/>
      <c r="O94" s="163"/>
      <c r="P94" s="163"/>
      <c r="Q94" s="165" t="s">
        <v>156</v>
      </c>
      <c r="R94" s="166"/>
      <c r="S94" s="166"/>
      <c r="T94" s="167"/>
      <c r="U94" s="163" t="s">
        <v>157</v>
      </c>
      <c r="V94" s="163"/>
      <c r="W94" s="163"/>
      <c r="X94" s="164"/>
    </row>
    <row r="95" spans="1:24" ht="35.25" customHeight="1" x14ac:dyDescent="0.25">
      <c r="A95" s="62" t="s">
        <v>1</v>
      </c>
      <c r="B95" s="63" t="s">
        <v>2</v>
      </c>
      <c r="C95" s="56" t="s">
        <v>255</v>
      </c>
      <c r="D95" s="64" t="s">
        <v>15</v>
      </c>
      <c r="E95" s="30" t="s">
        <v>134</v>
      </c>
      <c r="F95" s="30" t="s">
        <v>132</v>
      </c>
      <c r="G95" s="30" t="s">
        <v>127</v>
      </c>
      <c r="H95" s="30" t="s">
        <v>30</v>
      </c>
      <c r="I95" s="29" t="s">
        <v>129</v>
      </c>
      <c r="J95" s="30" t="s">
        <v>9</v>
      </c>
      <c r="K95" s="30" t="s">
        <v>133</v>
      </c>
      <c r="L95" s="30" t="s">
        <v>32</v>
      </c>
      <c r="M95" s="29" t="s">
        <v>20</v>
      </c>
      <c r="N95" s="30" t="s">
        <v>31</v>
      </c>
      <c r="O95" s="30" t="s">
        <v>112</v>
      </c>
      <c r="P95" s="31" t="s">
        <v>135</v>
      </c>
      <c r="Q95" s="29" t="s">
        <v>139</v>
      </c>
      <c r="R95" s="30" t="s">
        <v>138</v>
      </c>
      <c r="S95" s="30" t="s">
        <v>19</v>
      </c>
      <c r="T95" s="31" t="s">
        <v>31</v>
      </c>
      <c r="U95" s="29" t="s">
        <v>6</v>
      </c>
      <c r="V95" s="30" t="s">
        <v>136</v>
      </c>
      <c r="W95" s="30" t="s">
        <v>117</v>
      </c>
      <c r="X95" s="31" t="s">
        <v>137</v>
      </c>
    </row>
    <row r="96" spans="1:24" x14ac:dyDescent="0.25">
      <c r="A96" s="32" t="s">
        <v>27</v>
      </c>
      <c r="B96" s="33" t="s">
        <v>280</v>
      </c>
      <c r="C96" s="33" t="s">
        <v>28</v>
      </c>
      <c r="D96" s="34" t="s">
        <v>29</v>
      </c>
      <c r="E96" s="36">
        <v>125</v>
      </c>
      <c r="F96" s="36">
        <v>50</v>
      </c>
      <c r="G96" s="36">
        <v>200</v>
      </c>
      <c r="H96" s="69">
        <v>3.8</v>
      </c>
      <c r="I96" s="38">
        <v>0.9</v>
      </c>
      <c r="J96" s="39">
        <v>30</v>
      </c>
      <c r="K96" s="68">
        <v>0.7</v>
      </c>
      <c r="L96" s="68">
        <v>1</v>
      </c>
      <c r="M96" s="98">
        <v>26.4</v>
      </c>
      <c r="N96" s="97">
        <v>0.35</v>
      </c>
      <c r="O96" s="52">
        <v>22</v>
      </c>
      <c r="P96" s="70">
        <v>3</v>
      </c>
      <c r="Q96" s="78">
        <f>E96-J96</f>
        <v>95</v>
      </c>
      <c r="R96" s="96">
        <f>K96*F96</f>
        <v>35</v>
      </c>
      <c r="S96" s="93">
        <f>G96*I96</f>
        <v>180</v>
      </c>
      <c r="T96" s="99">
        <f>H96*L96</f>
        <v>3.8</v>
      </c>
      <c r="U96" s="71" t="str">
        <f>IF(O96&lt;Q96,"OK","NoK")</f>
        <v>OK</v>
      </c>
      <c r="V96" s="43" t="str">
        <f>IF(P96&lt;R96,"OK","NoK")</f>
        <v>OK</v>
      </c>
      <c r="W96" s="43" t="str">
        <f>IF(M96/S96&lt;I96,"OK","NoK")</f>
        <v>OK</v>
      </c>
      <c r="X96" s="3" t="str">
        <f>IF((N96/H96)&lt;L96,"OK","NoK")</f>
        <v>OK</v>
      </c>
    </row>
    <row r="97" spans="1:24" x14ac:dyDescent="0.25">
      <c r="E97" s="43"/>
      <c r="F97" s="43"/>
      <c r="G97" s="43"/>
      <c r="H97" s="67"/>
      <c r="I97" s="45"/>
      <c r="J97" s="43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3"/>
      <c r="V97" s="43"/>
      <c r="W97" s="43"/>
      <c r="X97" s="43"/>
    </row>
    <row r="98" spans="1:24" ht="15.75" thickBot="1" x14ac:dyDescent="0.3">
      <c r="E98" s="43"/>
      <c r="F98" s="43"/>
      <c r="G98" s="43"/>
      <c r="H98" s="67"/>
      <c r="I98" s="45"/>
      <c r="J98" s="43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3"/>
      <c r="V98" s="43"/>
      <c r="W98" s="43"/>
      <c r="X98" s="43"/>
    </row>
    <row r="99" spans="1:24" ht="24" thickBot="1" x14ac:dyDescent="0.4">
      <c r="A99" s="144" t="s">
        <v>96</v>
      </c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6"/>
    </row>
    <row r="100" spans="1:24" ht="19.5" thickBot="1" x14ac:dyDescent="0.35">
      <c r="A100" s="159" t="s">
        <v>155</v>
      </c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1"/>
      <c r="Q100" s="159" t="s">
        <v>158</v>
      </c>
      <c r="R100" s="160"/>
      <c r="S100" s="160"/>
      <c r="T100" s="160"/>
      <c r="U100" s="160"/>
      <c r="V100" s="160"/>
      <c r="W100" s="160"/>
      <c r="X100" s="161"/>
    </row>
    <row r="101" spans="1:24" ht="18.75" x14ac:dyDescent="0.3">
      <c r="A101" s="162" t="s">
        <v>12</v>
      </c>
      <c r="B101" s="163"/>
      <c r="C101" s="163"/>
      <c r="D101" s="164"/>
      <c r="E101" s="162" t="s">
        <v>121</v>
      </c>
      <c r="F101" s="163"/>
      <c r="G101" s="163"/>
      <c r="H101" s="164"/>
      <c r="I101" s="162" t="s">
        <v>4</v>
      </c>
      <c r="J101" s="163"/>
      <c r="K101" s="163"/>
      <c r="L101" s="164"/>
      <c r="M101" s="163" t="s">
        <v>128</v>
      </c>
      <c r="N101" s="163"/>
      <c r="O101" s="163"/>
      <c r="P101" s="163"/>
      <c r="Q101" s="165" t="s">
        <v>156</v>
      </c>
      <c r="R101" s="166"/>
      <c r="S101" s="166"/>
      <c r="T101" s="167"/>
      <c r="U101" s="163" t="s">
        <v>157</v>
      </c>
      <c r="V101" s="163"/>
      <c r="W101" s="163"/>
      <c r="X101" s="164"/>
    </row>
    <row r="102" spans="1:24" ht="47.25" x14ac:dyDescent="0.25">
      <c r="A102" s="62" t="s">
        <v>1</v>
      </c>
      <c r="B102" s="63" t="s">
        <v>2</v>
      </c>
      <c r="C102" s="56" t="s">
        <v>255</v>
      </c>
      <c r="D102" s="64" t="s">
        <v>15</v>
      </c>
      <c r="E102" s="30" t="s">
        <v>134</v>
      </c>
      <c r="F102" s="30" t="s">
        <v>44</v>
      </c>
      <c r="G102" s="30" t="s">
        <v>18</v>
      </c>
      <c r="H102" s="30" t="s">
        <v>23</v>
      </c>
      <c r="I102" s="29" t="s">
        <v>173</v>
      </c>
      <c r="J102" s="30" t="s">
        <v>182</v>
      </c>
      <c r="K102" s="30" t="s">
        <v>185</v>
      </c>
      <c r="L102" s="30" t="s">
        <v>23</v>
      </c>
      <c r="M102" s="29" t="s">
        <v>180</v>
      </c>
      <c r="N102" s="30" t="s">
        <v>44</v>
      </c>
      <c r="O102" s="30" t="s">
        <v>244</v>
      </c>
      <c r="P102" s="31" t="s">
        <v>23</v>
      </c>
      <c r="Q102" s="29" t="s">
        <v>39</v>
      </c>
      <c r="R102" s="30" t="s">
        <v>44</v>
      </c>
      <c r="S102" s="30" t="s">
        <v>18</v>
      </c>
      <c r="T102" s="31" t="s">
        <v>23</v>
      </c>
      <c r="U102" s="29" t="s">
        <v>169</v>
      </c>
      <c r="V102" s="30" t="s">
        <v>117</v>
      </c>
      <c r="W102" s="90" t="s">
        <v>118</v>
      </c>
      <c r="X102" s="31" t="s">
        <v>23</v>
      </c>
    </row>
    <row r="103" spans="1:24" x14ac:dyDescent="0.25">
      <c r="A103" s="32" t="s">
        <v>25</v>
      </c>
      <c r="B103" s="33" t="s">
        <v>96</v>
      </c>
      <c r="C103" s="33" t="s">
        <v>250</v>
      </c>
      <c r="D103" s="34" t="s">
        <v>251</v>
      </c>
      <c r="E103" s="36">
        <v>85</v>
      </c>
      <c r="F103" s="36">
        <v>36</v>
      </c>
      <c r="G103" s="36">
        <v>1.2</v>
      </c>
      <c r="H103" s="69" t="s">
        <v>23</v>
      </c>
      <c r="I103" s="68">
        <v>0.75</v>
      </c>
      <c r="J103" s="68">
        <v>0.95</v>
      </c>
      <c r="K103" s="68">
        <v>0.75</v>
      </c>
      <c r="L103" s="68" t="s">
        <v>23</v>
      </c>
      <c r="M103" s="98">
        <v>55</v>
      </c>
      <c r="N103" s="97">
        <v>12</v>
      </c>
      <c r="O103" s="97">
        <v>7.4999999999999997E-2</v>
      </c>
      <c r="P103" s="70" t="s">
        <v>23</v>
      </c>
      <c r="Q103" s="95">
        <f>E103*I103</f>
        <v>63.75</v>
      </c>
      <c r="R103" s="112">
        <f>F103*J103</f>
        <v>34.199999999999996</v>
      </c>
      <c r="S103" s="92">
        <f>G103*K103</f>
        <v>0.89999999999999991</v>
      </c>
      <c r="T103" s="99" t="s">
        <v>23</v>
      </c>
      <c r="U103" s="71" t="str">
        <f>IF(M103&lt;Q103,"OK","NoK")</f>
        <v>OK</v>
      </c>
      <c r="V103" s="43" t="str">
        <f>IF(N103&lt;R103,"OK","NoK")</f>
        <v>OK</v>
      </c>
      <c r="W103" s="123" t="str">
        <f>IF(O103&lt;S103,"OK","NoK")</f>
        <v>OK</v>
      </c>
      <c r="X103" s="3" t="s">
        <v>23</v>
      </c>
    </row>
    <row r="104" spans="1:24" x14ac:dyDescent="0.25">
      <c r="E104" s="43"/>
      <c r="F104" s="43"/>
      <c r="G104" s="43"/>
      <c r="H104" s="67"/>
      <c r="I104" s="45"/>
      <c r="J104" s="43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3"/>
      <c r="V104" s="43"/>
      <c r="W104" s="43"/>
      <c r="X104" s="43"/>
    </row>
    <row r="105" spans="1:24" ht="15.75" thickBot="1" x14ac:dyDescent="0.3">
      <c r="E105" s="43"/>
      <c r="F105" s="43"/>
      <c r="G105" s="43"/>
      <c r="H105" s="67"/>
      <c r="I105" s="45"/>
      <c r="J105" s="43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3"/>
      <c r="V105" s="43"/>
      <c r="W105" s="43"/>
      <c r="X105" s="43"/>
    </row>
    <row r="106" spans="1:24" ht="24" thickBot="1" x14ac:dyDescent="0.4">
      <c r="A106" s="144" t="s">
        <v>282</v>
      </c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6"/>
    </row>
    <row r="107" spans="1:24" ht="19.5" thickBot="1" x14ac:dyDescent="0.35">
      <c r="A107" s="159" t="s">
        <v>155</v>
      </c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1"/>
      <c r="Q107" s="159" t="s">
        <v>158</v>
      </c>
      <c r="R107" s="160"/>
      <c r="S107" s="160"/>
      <c r="T107" s="160"/>
      <c r="U107" s="160"/>
      <c r="V107" s="160"/>
      <c r="W107" s="160"/>
      <c r="X107" s="161"/>
    </row>
    <row r="108" spans="1:24" ht="18.75" x14ac:dyDescent="0.3">
      <c r="A108" s="162" t="s">
        <v>12</v>
      </c>
      <c r="B108" s="163"/>
      <c r="C108" s="163"/>
      <c r="D108" s="164"/>
      <c r="E108" s="162" t="s">
        <v>121</v>
      </c>
      <c r="F108" s="163"/>
      <c r="G108" s="163"/>
      <c r="H108" s="164"/>
      <c r="I108" s="162" t="s">
        <v>4</v>
      </c>
      <c r="J108" s="163"/>
      <c r="K108" s="163"/>
      <c r="L108" s="164"/>
      <c r="M108" s="163" t="s">
        <v>128</v>
      </c>
      <c r="N108" s="163"/>
      <c r="O108" s="163"/>
      <c r="P108" s="163"/>
      <c r="Q108" s="165" t="s">
        <v>156</v>
      </c>
      <c r="R108" s="166"/>
      <c r="S108" s="166"/>
      <c r="T108" s="167"/>
      <c r="U108" s="163" t="s">
        <v>157</v>
      </c>
      <c r="V108" s="163"/>
      <c r="W108" s="163"/>
      <c r="X108" s="164"/>
    </row>
    <row r="109" spans="1:24" ht="34.5" x14ac:dyDescent="0.25">
      <c r="A109" s="62" t="s">
        <v>1</v>
      </c>
      <c r="B109" s="63" t="s">
        <v>2</v>
      </c>
      <c r="C109" s="56" t="s">
        <v>255</v>
      </c>
      <c r="D109" s="64" t="s">
        <v>15</v>
      </c>
      <c r="E109" s="29" t="s">
        <v>163</v>
      </c>
      <c r="F109" s="30" t="s">
        <v>286</v>
      </c>
      <c r="G109" s="30" t="s">
        <v>287</v>
      </c>
      <c r="H109" s="30" t="s">
        <v>18</v>
      </c>
      <c r="I109" s="29" t="s">
        <v>186</v>
      </c>
      <c r="J109" s="30" t="s">
        <v>213</v>
      </c>
      <c r="K109" s="30" t="s">
        <v>283</v>
      </c>
      <c r="L109" s="30" t="s">
        <v>185</v>
      </c>
      <c r="M109" s="29" t="s">
        <v>163</v>
      </c>
      <c r="N109" s="30" t="s">
        <v>286</v>
      </c>
      <c r="O109" s="30" t="s">
        <v>287</v>
      </c>
      <c r="P109" s="30" t="s">
        <v>18</v>
      </c>
      <c r="Q109" s="29" t="s">
        <v>39</v>
      </c>
      <c r="R109" s="30" t="s">
        <v>44</v>
      </c>
      <c r="S109" s="30" t="s">
        <v>287</v>
      </c>
      <c r="T109" s="30" t="s">
        <v>18</v>
      </c>
      <c r="U109" s="29" t="s">
        <v>169</v>
      </c>
      <c r="V109" s="30" t="s">
        <v>288</v>
      </c>
      <c r="W109" s="90" t="s">
        <v>289</v>
      </c>
      <c r="X109" s="31" t="s">
        <v>118</v>
      </c>
    </row>
    <row r="110" spans="1:24" ht="30" x14ac:dyDescent="0.25">
      <c r="A110" s="32" t="s">
        <v>25</v>
      </c>
      <c r="B110" s="76" t="s">
        <v>267</v>
      </c>
      <c r="C110" s="76" t="s">
        <v>284</v>
      </c>
      <c r="D110" s="34" t="s">
        <v>285</v>
      </c>
      <c r="E110" s="36">
        <v>135</v>
      </c>
      <c r="F110" s="36">
        <v>5</v>
      </c>
      <c r="G110" s="36">
        <v>0.05</v>
      </c>
      <c r="H110" s="69">
        <v>0.15</v>
      </c>
      <c r="I110" s="68">
        <v>0.75</v>
      </c>
      <c r="J110" s="68">
        <v>0.7</v>
      </c>
      <c r="K110" s="68">
        <v>0.75</v>
      </c>
      <c r="L110" s="68">
        <v>0.5</v>
      </c>
      <c r="M110" s="98">
        <v>55</v>
      </c>
      <c r="N110" s="97">
        <v>0</v>
      </c>
      <c r="O110" s="97">
        <v>0.02</v>
      </c>
      <c r="P110" s="70">
        <v>0.01</v>
      </c>
      <c r="Q110" s="95">
        <f>E110*I110</f>
        <v>101.25</v>
      </c>
      <c r="R110" s="112">
        <f>F110*J110</f>
        <v>3.5</v>
      </c>
      <c r="S110" s="92">
        <f>G110*K110</f>
        <v>3.7500000000000006E-2</v>
      </c>
      <c r="T110" s="92">
        <f>H110*L110</f>
        <v>7.4999999999999997E-2</v>
      </c>
      <c r="U110" s="71" t="str">
        <f>IF(M110&lt;Q110,"OK","NoK")</f>
        <v>OK</v>
      </c>
      <c r="V110" s="43" t="str">
        <f>IF(N110&lt;R110,"OK","NoK")</f>
        <v>OK</v>
      </c>
      <c r="W110" s="123" t="str">
        <f>IF(O110&lt;S110,"OK","NoK")</f>
        <v>OK</v>
      </c>
      <c r="X110" s="123" t="str">
        <f>IF(P110&lt;T110,"OK","NoK")</f>
        <v>OK</v>
      </c>
    </row>
    <row r="111" spans="1:24" x14ac:dyDescent="0.25">
      <c r="E111" s="43"/>
      <c r="F111" s="43"/>
      <c r="G111" s="43"/>
      <c r="H111" s="67"/>
      <c r="I111" s="45"/>
      <c r="J111" s="43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3"/>
      <c r="V111" s="43"/>
      <c r="W111" s="43"/>
      <c r="X111" s="43"/>
    </row>
    <row r="112" spans="1:24" ht="15.75" thickBot="1" x14ac:dyDescent="0.3">
      <c r="E112" s="43"/>
      <c r="F112" s="43"/>
      <c r="G112" s="43"/>
      <c r="H112" s="67"/>
      <c r="I112" s="45"/>
      <c r="J112" s="43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3"/>
      <c r="V112" s="43"/>
      <c r="W112" s="43"/>
      <c r="X112" s="43"/>
    </row>
    <row r="113" spans="1:24" ht="24" thickBot="1" x14ac:dyDescent="0.4">
      <c r="A113" s="144" t="s">
        <v>290</v>
      </c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6"/>
    </row>
    <row r="114" spans="1:24" ht="19.5" thickBot="1" x14ac:dyDescent="0.35">
      <c r="A114" s="159" t="s">
        <v>155</v>
      </c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1"/>
      <c r="Q114" s="159" t="s">
        <v>158</v>
      </c>
      <c r="R114" s="160"/>
      <c r="S114" s="160"/>
      <c r="T114" s="160"/>
      <c r="U114" s="160"/>
      <c r="V114" s="160"/>
      <c r="W114" s="160"/>
      <c r="X114" s="161"/>
    </row>
    <row r="115" spans="1:24" ht="18.75" x14ac:dyDescent="0.3">
      <c r="A115" s="162" t="s">
        <v>12</v>
      </c>
      <c r="B115" s="163"/>
      <c r="C115" s="163"/>
      <c r="D115" s="164"/>
      <c r="E115" s="162" t="s">
        <v>121</v>
      </c>
      <c r="F115" s="163"/>
      <c r="G115" s="163"/>
      <c r="H115" s="164"/>
      <c r="I115" s="162" t="s">
        <v>4</v>
      </c>
      <c r="J115" s="163"/>
      <c r="K115" s="163"/>
      <c r="L115" s="164"/>
      <c r="M115" s="163" t="s">
        <v>128</v>
      </c>
      <c r="N115" s="163"/>
      <c r="O115" s="163"/>
      <c r="P115" s="163"/>
      <c r="Q115" s="165" t="s">
        <v>156</v>
      </c>
      <c r="R115" s="166"/>
      <c r="S115" s="166"/>
      <c r="T115" s="167"/>
      <c r="U115" s="163" t="s">
        <v>157</v>
      </c>
      <c r="V115" s="163"/>
      <c r="W115" s="163"/>
      <c r="X115" s="164"/>
    </row>
    <row r="116" spans="1:24" ht="47.25" x14ac:dyDescent="0.25">
      <c r="A116" s="55" t="s">
        <v>1</v>
      </c>
      <c r="B116" s="56" t="s">
        <v>2</v>
      </c>
      <c r="C116" s="56" t="s">
        <v>255</v>
      </c>
      <c r="D116" s="57" t="s">
        <v>15</v>
      </c>
      <c r="E116" s="30" t="s">
        <v>291</v>
      </c>
      <c r="F116" s="30" t="s">
        <v>23</v>
      </c>
      <c r="G116" s="30" t="s">
        <v>23</v>
      </c>
      <c r="H116" s="31" t="s">
        <v>23</v>
      </c>
      <c r="I116" s="30" t="s">
        <v>9</v>
      </c>
      <c r="J116" s="30" t="s">
        <v>23</v>
      </c>
      <c r="K116" s="30" t="s">
        <v>23</v>
      </c>
      <c r="L116" s="30" t="s">
        <v>23</v>
      </c>
      <c r="M116" s="29" t="s">
        <v>8</v>
      </c>
      <c r="N116" s="30" t="s">
        <v>23</v>
      </c>
      <c r="O116" s="30" t="s">
        <v>23</v>
      </c>
      <c r="P116" s="31" t="s">
        <v>23</v>
      </c>
      <c r="Q116" s="29" t="s">
        <v>8</v>
      </c>
      <c r="R116" s="30" t="s">
        <v>23</v>
      </c>
      <c r="S116" s="30" t="s">
        <v>23</v>
      </c>
      <c r="T116" s="31" t="s">
        <v>23</v>
      </c>
      <c r="U116" s="29" t="s">
        <v>169</v>
      </c>
      <c r="V116" s="30" t="s">
        <v>23</v>
      </c>
      <c r="W116" s="30" t="s">
        <v>23</v>
      </c>
      <c r="X116" s="31" t="s">
        <v>23</v>
      </c>
    </row>
    <row r="117" spans="1:24" ht="30" x14ac:dyDescent="0.25">
      <c r="A117" s="32" t="s">
        <v>292</v>
      </c>
      <c r="B117" s="76" t="s">
        <v>223</v>
      </c>
      <c r="C117" s="76" t="s">
        <v>60</v>
      </c>
      <c r="D117" s="34" t="s">
        <v>309</v>
      </c>
      <c r="E117" s="35">
        <v>175</v>
      </c>
      <c r="F117" s="36" t="s">
        <v>23</v>
      </c>
      <c r="G117" s="36" t="s">
        <v>23</v>
      </c>
      <c r="H117" s="77" t="s">
        <v>23</v>
      </c>
      <c r="I117" s="39">
        <v>40</v>
      </c>
      <c r="J117" s="60" t="s">
        <v>23</v>
      </c>
      <c r="K117" s="60" t="s">
        <v>23</v>
      </c>
      <c r="L117" s="60" t="s">
        <v>23</v>
      </c>
      <c r="M117" s="98">
        <v>60</v>
      </c>
      <c r="N117" s="97" t="s">
        <v>23</v>
      </c>
      <c r="O117" s="98" t="s">
        <v>23</v>
      </c>
      <c r="P117" s="70" t="s">
        <v>23</v>
      </c>
      <c r="Q117" s="78">
        <f>E117-I117</f>
        <v>135</v>
      </c>
      <c r="R117" s="96" t="s">
        <v>23</v>
      </c>
      <c r="S117" s="91" t="s">
        <v>23</v>
      </c>
      <c r="T117" s="92" t="s">
        <v>23</v>
      </c>
      <c r="U117" s="71" t="str">
        <f>IF(Q117&lt;P117,"OK","NoK")</f>
        <v>OK</v>
      </c>
      <c r="V117" s="43" t="s">
        <v>23</v>
      </c>
      <c r="W117" s="43" t="s">
        <v>23</v>
      </c>
      <c r="X117" s="3" t="s">
        <v>23</v>
      </c>
    </row>
    <row r="118" spans="1:24" x14ac:dyDescent="0.25">
      <c r="E118" s="43"/>
      <c r="F118" s="43"/>
      <c r="G118" s="43"/>
      <c r="H118" s="67"/>
      <c r="I118" s="45"/>
      <c r="J118" s="43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3"/>
      <c r="V118" s="43"/>
      <c r="W118" s="43"/>
      <c r="X118" s="43"/>
    </row>
    <row r="119" spans="1:24" ht="15.75" thickBot="1" x14ac:dyDescent="0.3">
      <c r="E119" s="43"/>
      <c r="F119" s="43"/>
      <c r="G119" s="43"/>
      <c r="H119" s="67"/>
      <c r="I119" s="45"/>
      <c r="J119" s="43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3"/>
      <c r="V119" s="43"/>
      <c r="W119" s="43"/>
      <c r="X119" s="43"/>
    </row>
    <row r="120" spans="1:24" ht="24" thickBot="1" x14ac:dyDescent="0.4">
      <c r="A120" s="144" t="s">
        <v>174</v>
      </c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6"/>
    </row>
    <row r="121" spans="1:24" ht="19.5" thickBot="1" x14ac:dyDescent="0.35">
      <c r="A121" s="159" t="s">
        <v>155</v>
      </c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1"/>
      <c r="Q121" s="159" t="s">
        <v>158</v>
      </c>
      <c r="R121" s="160"/>
      <c r="S121" s="160"/>
      <c r="T121" s="160"/>
      <c r="U121" s="160"/>
      <c r="V121" s="160"/>
      <c r="W121" s="160"/>
      <c r="X121" s="161"/>
    </row>
    <row r="122" spans="1:24" ht="18.75" x14ac:dyDescent="0.3">
      <c r="A122" s="162" t="s">
        <v>12</v>
      </c>
      <c r="B122" s="163"/>
      <c r="C122" s="163"/>
      <c r="D122" s="164"/>
      <c r="E122" s="162" t="s">
        <v>121</v>
      </c>
      <c r="F122" s="163"/>
      <c r="G122" s="163"/>
      <c r="H122" s="164"/>
      <c r="I122" s="162" t="s">
        <v>4</v>
      </c>
      <c r="J122" s="163"/>
      <c r="K122" s="163"/>
      <c r="L122" s="164"/>
      <c r="M122" s="163" t="s">
        <v>128</v>
      </c>
      <c r="N122" s="163"/>
      <c r="O122" s="163"/>
      <c r="P122" s="163"/>
      <c r="Q122" s="165" t="s">
        <v>156</v>
      </c>
      <c r="R122" s="166"/>
      <c r="S122" s="166"/>
      <c r="T122" s="167"/>
      <c r="U122" s="163" t="s">
        <v>157</v>
      </c>
      <c r="V122" s="163"/>
      <c r="W122" s="163"/>
      <c r="X122" s="164"/>
    </row>
    <row r="123" spans="1:24" ht="47.25" x14ac:dyDescent="0.25">
      <c r="A123" s="55" t="s">
        <v>1</v>
      </c>
      <c r="B123" s="56" t="s">
        <v>2</v>
      </c>
      <c r="C123" s="56" t="s">
        <v>255</v>
      </c>
      <c r="D123" s="57" t="s">
        <v>15</v>
      </c>
      <c r="E123" s="29" t="s">
        <v>163</v>
      </c>
      <c r="F123" s="30" t="s">
        <v>146</v>
      </c>
      <c r="G123" s="30" t="s">
        <v>147</v>
      </c>
      <c r="H123" s="31" t="s">
        <v>148</v>
      </c>
      <c r="I123" s="29" t="s">
        <v>149</v>
      </c>
      <c r="J123" s="30" t="s">
        <v>150</v>
      </c>
      <c r="K123" s="30" t="s">
        <v>141</v>
      </c>
      <c r="L123" s="30" t="s">
        <v>120</v>
      </c>
      <c r="M123" s="29" t="s">
        <v>151</v>
      </c>
      <c r="N123" s="30" t="s">
        <v>152</v>
      </c>
      <c r="O123" s="30" t="s">
        <v>18</v>
      </c>
      <c r="P123" s="31" t="s">
        <v>153</v>
      </c>
      <c r="Q123" s="29" t="s">
        <v>163</v>
      </c>
      <c r="R123" s="30" t="s">
        <v>19</v>
      </c>
      <c r="S123" s="30" t="s">
        <v>31</v>
      </c>
      <c r="T123" s="31" t="s">
        <v>18</v>
      </c>
      <c r="U123" s="29" t="s">
        <v>169</v>
      </c>
      <c r="V123" s="30" t="s">
        <v>160</v>
      </c>
      <c r="W123" s="30" t="s">
        <v>161</v>
      </c>
      <c r="X123" s="31" t="s">
        <v>162</v>
      </c>
    </row>
    <row r="124" spans="1:24" ht="30" x14ac:dyDescent="0.25">
      <c r="A124" s="32" t="s">
        <v>25</v>
      </c>
      <c r="B124" s="76" t="s">
        <v>270</v>
      </c>
      <c r="C124" s="76" t="s">
        <v>24</v>
      </c>
      <c r="D124" s="34" t="s">
        <v>26</v>
      </c>
      <c r="E124" s="35">
        <v>125</v>
      </c>
      <c r="F124" s="36">
        <v>0.98</v>
      </c>
      <c r="G124" s="36">
        <v>40</v>
      </c>
      <c r="H124" s="77">
        <v>15</v>
      </c>
      <c r="I124" s="38">
        <v>1</v>
      </c>
      <c r="J124" s="60">
        <v>0.8</v>
      </c>
      <c r="K124" s="60">
        <v>0.95</v>
      </c>
      <c r="L124" s="60">
        <v>0.95</v>
      </c>
      <c r="M124" s="98">
        <v>26.4</v>
      </c>
      <c r="N124" s="97">
        <v>0.4</v>
      </c>
      <c r="O124" s="98">
        <v>2</v>
      </c>
      <c r="P124" s="70">
        <v>53</v>
      </c>
      <c r="Q124" s="78">
        <f>E124*J124</f>
        <v>100</v>
      </c>
      <c r="R124" s="96">
        <f>G124*I124</f>
        <v>40</v>
      </c>
      <c r="S124" s="91">
        <f>F124*K124</f>
        <v>0.93099999999999994</v>
      </c>
      <c r="T124" s="92">
        <f>H124*L124</f>
        <v>14.25</v>
      </c>
      <c r="U124" s="71" t="str">
        <f>IF(Q124&gt;=P124,"OK","NoK")</f>
        <v>OK</v>
      </c>
      <c r="V124" s="43" t="str">
        <f>IF(M124&lt;=R124,"OK","NoK")</f>
        <v>OK</v>
      </c>
      <c r="W124" s="43" t="str">
        <f>IF(N124&lt;=S124,"OK","NoK")</f>
        <v>OK</v>
      </c>
      <c r="X124" s="3" t="str">
        <f>IF(O124&lt;=T124,"OK","NoK")</f>
        <v>OK</v>
      </c>
    </row>
    <row r="125" spans="1:24" ht="15" customHeight="1" x14ac:dyDescent="0.25">
      <c r="B125" s="72"/>
      <c r="C125" s="72"/>
      <c r="I125" s="45"/>
      <c r="J125" s="7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43"/>
      <c r="V125" s="43"/>
      <c r="W125" s="43"/>
      <c r="X125" s="43"/>
    </row>
    <row r="126" spans="1:24" ht="15" customHeight="1" thickBot="1" x14ac:dyDescent="0.3">
      <c r="B126" s="72"/>
      <c r="C126" s="72"/>
      <c r="I126" s="45"/>
      <c r="J126" s="7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43"/>
      <c r="V126" s="43"/>
      <c r="W126" s="43"/>
      <c r="X126" s="43"/>
    </row>
    <row r="127" spans="1:24" ht="24" thickBot="1" x14ac:dyDescent="0.4">
      <c r="A127" s="144" t="s">
        <v>22</v>
      </c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6"/>
    </row>
    <row r="128" spans="1:24" ht="19.5" thickBot="1" x14ac:dyDescent="0.35">
      <c r="A128" s="159" t="s">
        <v>155</v>
      </c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1"/>
      <c r="Q128" s="159" t="s">
        <v>158</v>
      </c>
      <c r="R128" s="160"/>
      <c r="S128" s="160"/>
      <c r="T128" s="160"/>
      <c r="U128" s="160"/>
      <c r="V128" s="160"/>
      <c r="W128" s="160"/>
      <c r="X128" s="161"/>
    </row>
    <row r="129" spans="1:24" ht="18.75" x14ac:dyDescent="0.3">
      <c r="A129" s="162" t="s">
        <v>12</v>
      </c>
      <c r="B129" s="163"/>
      <c r="C129" s="163"/>
      <c r="D129" s="164"/>
      <c r="E129" s="162" t="s">
        <v>121</v>
      </c>
      <c r="F129" s="163"/>
      <c r="G129" s="163"/>
      <c r="H129" s="164"/>
      <c r="I129" s="165" t="s">
        <v>4</v>
      </c>
      <c r="J129" s="166"/>
      <c r="K129" s="166"/>
      <c r="L129" s="167"/>
      <c r="M129" s="163" t="s">
        <v>128</v>
      </c>
      <c r="N129" s="163"/>
      <c r="O129" s="163"/>
      <c r="P129" s="163"/>
      <c r="Q129" s="165" t="s">
        <v>156</v>
      </c>
      <c r="R129" s="166"/>
      <c r="S129" s="166"/>
      <c r="T129" s="167"/>
      <c r="U129" s="163" t="s">
        <v>157</v>
      </c>
      <c r="V129" s="163"/>
      <c r="W129" s="163"/>
      <c r="X129" s="164"/>
    </row>
    <row r="130" spans="1:24" ht="31.5" x14ac:dyDescent="0.25">
      <c r="A130" s="55" t="s">
        <v>1</v>
      </c>
      <c r="B130" s="56" t="s">
        <v>2</v>
      </c>
      <c r="C130" s="56" t="s">
        <v>255</v>
      </c>
      <c r="D130" s="57" t="s">
        <v>15</v>
      </c>
      <c r="E130" s="30" t="s">
        <v>8</v>
      </c>
      <c r="F130" s="30" t="s">
        <v>127</v>
      </c>
      <c r="G130" s="30" t="s">
        <v>126</v>
      </c>
      <c r="H130" s="30" t="s">
        <v>124</v>
      </c>
      <c r="I130" s="29" t="s">
        <v>129</v>
      </c>
      <c r="J130" s="30" t="s">
        <v>9</v>
      </c>
      <c r="K130" s="30" t="s">
        <v>120</v>
      </c>
      <c r="L130" s="31" t="s">
        <v>119</v>
      </c>
      <c r="M130" s="30" t="s">
        <v>20</v>
      </c>
      <c r="N130" s="30" t="s">
        <v>21</v>
      </c>
      <c r="O130" s="30" t="s">
        <v>112</v>
      </c>
      <c r="P130" s="30" t="s">
        <v>105</v>
      </c>
      <c r="Q130" s="29" t="s">
        <v>8</v>
      </c>
      <c r="R130" s="30" t="s">
        <v>129</v>
      </c>
      <c r="S130" s="30" t="s">
        <v>18</v>
      </c>
      <c r="T130" s="31" t="s">
        <v>23</v>
      </c>
      <c r="U130" s="29" t="s">
        <v>6</v>
      </c>
      <c r="V130" s="30" t="s">
        <v>118</v>
      </c>
      <c r="W130" s="30" t="s">
        <v>117</v>
      </c>
      <c r="X130" s="31" t="s">
        <v>113</v>
      </c>
    </row>
    <row r="131" spans="1:24" x14ac:dyDescent="0.25">
      <c r="A131" s="32" t="s">
        <v>281</v>
      </c>
      <c r="B131" s="33" t="s">
        <v>269</v>
      </c>
      <c r="C131" s="33" t="s">
        <v>14</v>
      </c>
      <c r="D131" s="34" t="s">
        <v>17</v>
      </c>
      <c r="E131" s="36">
        <v>155</v>
      </c>
      <c r="F131" s="36">
        <v>75</v>
      </c>
      <c r="G131" s="36">
        <v>150</v>
      </c>
      <c r="H131" s="36">
        <v>0.1</v>
      </c>
      <c r="I131" s="38">
        <v>0.8</v>
      </c>
      <c r="J131" s="39">
        <v>30</v>
      </c>
      <c r="K131" s="60">
        <v>0.5</v>
      </c>
      <c r="L131" s="82">
        <v>70</v>
      </c>
      <c r="M131" s="98">
        <v>26.4</v>
      </c>
      <c r="N131" s="41">
        <v>2.3999999999999998E-3</v>
      </c>
      <c r="O131" s="52">
        <v>22</v>
      </c>
      <c r="P131" s="52">
        <v>28</v>
      </c>
      <c r="Q131" s="78">
        <f>G131-J131</f>
        <v>120</v>
      </c>
      <c r="R131" s="42">
        <f>M131/F131</f>
        <v>0.35199999999999998</v>
      </c>
      <c r="S131" s="91">
        <f>H131*K131</f>
        <v>0.05</v>
      </c>
      <c r="T131" s="79" t="s">
        <v>23</v>
      </c>
      <c r="U131" s="43" t="str">
        <f>IF((Q131-P131)&gt;=0,"OK","NoK")</f>
        <v>OK</v>
      </c>
      <c r="V131" s="43" t="str">
        <f>IF(N131&lt;=S131,"OK","NoK")</f>
        <v>OK</v>
      </c>
      <c r="W131" s="43" t="str">
        <f>IF(R131&lt;=I131,"OK","NoK")</f>
        <v>OK</v>
      </c>
      <c r="X131" s="3" t="str">
        <f>IF(ABS(P131-O131)&lt;=L131,"OK","NoK")</f>
        <v>OK</v>
      </c>
    </row>
    <row r="132" spans="1:24" ht="15" customHeight="1" x14ac:dyDescent="0.25">
      <c r="B132" s="72"/>
      <c r="C132" s="72"/>
      <c r="I132" s="45"/>
      <c r="J132" s="7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43"/>
      <c r="V132" s="43"/>
      <c r="W132" s="43"/>
      <c r="X132" s="43"/>
    </row>
    <row r="133" spans="1:24" ht="15" customHeight="1" thickBot="1" x14ac:dyDescent="0.3">
      <c r="B133" s="72"/>
      <c r="C133" s="72"/>
      <c r="I133" s="45"/>
      <c r="J133" s="7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43"/>
      <c r="V133" s="43"/>
      <c r="W133" s="43"/>
      <c r="X133" s="43"/>
    </row>
    <row r="134" spans="1:24" ht="24" thickBot="1" x14ac:dyDescent="0.4">
      <c r="A134" s="144" t="s">
        <v>293</v>
      </c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6"/>
    </row>
    <row r="135" spans="1:24" ht="19.5" thickBot="1" x14ac:dyDescent="0.35">
      <c r="A135" s="159" t="s">
        <v>155</v>
      </c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1"/>
      <c r="Q135" s="159" t="s">
        <v>158</v>
      </c>
      <c r="R135" s="160"/>
      <c r="S135" s="160"/>
      <c r="T135" s="160"/>
      <c r="U135" s="160"/>
      <c r="V135" s="160"/>
      <c r="W135" s="160"/>
      <c r="X135" s="161"/>
    </row>
    <row r="136" spans="1:24" ht="18.75" x14ac:dyDescent="0.3">
      <c r="A136" s="162" t="s">
        <v>12</v>
      </c>
      <c r="B136" s="163"/>
      <c r="C136" s="163"/>
      <c r="D136" s="164"/>
      <c r="E136" s="162" t="s">
        <v>121</v>
      </c>
      <c r="F136" s="163"/>
      <c r="G136" s="163"/>
      <c r="H136" s="164"/>
      <c r="I136" s="165" t="s">
        <v>4</v>
      </c>
      <c r="J136" s="166"/>
      <c r="K136" s="166"/>
      <c r="L136" s="167"/>
      <c r="M136" s="163" t="s">
        <v>128</v>
      </c>
      <c r="N136" s="163"/>
      <c r="O136" s="163"/>
      <c r="P136" s="163"/>
      <c r="Q136" s="165" t="s">
        <v>156</v>
      </c>
      <c r="R136" s="166"/>
      <c r="S136" s="166"/>
      <c r="T136" s="167"/>
      <c r="U136" s="163" t="s">
        <v>157</v>
      </c>
      <c r="V136" s="163"/>
      <c r="W136" s="163"/>
      <c r="X136" s="164"/>
    </row>
    <row r="137" spans="1:24" ht="78.75" x14ac:dyDescent="0.25">
      <c r="A137" s="55" t="s">
        <v>1</v>
      </c>
      <c r="B137" s="56" t="s">
        <v>2</v>
      </c>
      <c r="C137" s="56" t="s">
        <v>255</v>
      </c>
      <c r="D137" s="57" t="s">
        <v>15</v>
      </c>
      <c r="E137" s="30" t="s">
        <v>8</v>
      </c>
      <c r="F137" s="30" t="s">
        <v>31</v>
      </c>
      <c r="G137" s="30" t="s">
        <v>19</v>
      </c>
      <c r="H137" s="30" t="s">
        <v>23</v>
      </c>
      <c r="I137" s="29" t="s">
        <v>297</v>
      </c>
      <c r="J137" s="30" t="s">
        <v>220</v>
      </c>
      <c r="K137" s="30" t="s">
        <v>59</v>
      </c>
      <c r="L137" s="31" t="s">
        <v>189</v>
      </c>
      <c r="M137" s="30" t="s">
        <v>298</v>
      </c>
      <c r="N137" s="30" t="s">
        <v>299</v>
      </c>
      <c r="O137" s="30" t="s">
        <v>19</v>
      </c>
      <c r="P137" s="30" t="s">
        <v>300</v>
      </c>
      <c r="Q137" s="29" t="s">
        <v>8</v>
      </c>
      <c r="R137" s="30" t="s">
        <v>301</v>
      </c>
      <c r="S137" s="30" t="s">
        <v>302</v>
      </c>
      <c r="T137" s="31" t="s">
        <v>19</v>
      </c>
      <c r="U137" s="29" t="s">
        <v>6</v>
      </c>
      <c r="V137" s="30" t="s">
        <v>306</v>
      </c>
      <c r="W137" s="30" t="s">
        <v>307</v>
      </c>
      <c r="X137" s="31" t="s">
        <v>117</v>
      </c>
    </row>
    <row r="138" spans="1:24" ht="30" x14ac:dyDescent="0.25">
      <c r="A138" s="32" t="s">
        <v>311</v>
      </c>
      <c r="B138" s="76" t="s">
        <v>303</v>
      </c>
      <c r="C138" s="33" t="s">
        <v>304</v>
      </c>
      <c r="D138" s="34" t="s">
        <v>305</v>
      </c>
      <c r="E138" s="36">
        <v>70</v>
      </c>
      <c r="F138" s="36">
        <v>1</v>
      </c>
      <c r="G138" s="36">
        <v>24</v>
      </c>
      <c r="H138" s="36" t="s">
        <v>23</v>
      </c>
      <c r="I138" s="38">
        <v>0.7</v>
      </c>
      <c r="J138" s="40">
        <v>0.5</v>
      </c>
      <c r="K138" s="39">
        <v>25</v>
      </c>
      <c r="L138" s="136">
        <v>0.8</v>
      </c>
      <c r="M138" s="98">
        <v>0.22</v>
      </c>
      <c r="N138" s="41">
        <v>0</v>
      </c>
      <c r="O138" s="52">
        <v>12</v>
      </c>
      <c r="P138" s="52">
        <v>28</v>
      </c>
      <c r="Q138" s="78">
        <f>E138-K138</f>
        <v>45</v>
      </c>
      <c r="R138" s="112">
        <f>F138*I138</f>
        <v>0.7</v>
      </c>
      <c r="S138" s="91">
        <f>F138*J138</f>
        <v>0.5</v>
      </c>
      <c r="T138" s="99">
        <f>G138*L138</f>
        <v>19.200000000000003</v>
      </c>
      <c r="U138" s="43" t="str">
        <f>IF((Q138-P138)&gt;=0,"OK","NoK")</f>
        <v>OK</v>
      </c>
      <c r="V138" s="43" t="str">
        <f>IF(M138&lt;=R138,"OK","NoK")</f>
        <v>OK</v>
      </c>
      <c r="W138" s="43" t="str">
        <f>IF(N138&lt;=S138,"OK","NoK")</f>
        <v>OK</v>
      </c>
      <c r="X138" s="43" t="str">
        <f>IF(O138&lt;=T138,"OK","NoK")</f>
        <v>OK</v>
      </c>
    </row>
    <row r="139" spans="1:24" x14ac:dyDescent="0.25">
      <c r="B139" s="72"/>
      <c r="C139" s="72"/>
      <c r="I139" s="45"/>
      <c r="J139" s="7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43"/>
      <c r="V139" s="43"/>
      <c r="W139" s="43"/>
      <c r="X139" s="43"/>
    </row>
    <row r="140" spans="1:24" ht="15.75" thickBot="1" x14ac:dyDescent="0.3">
      <c r="B140" s="72"/>
      <c r="C140" s="72"/>
      <c r="I140" s="45"/>
      <c r="J140" s="7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43"/>
      <c r="V140" s="43"/>
      <c r="W140" s="43"/>
      <c r="X140" s="43"/>
    </row>
    <row r="141" spans="1:24" ht="24" thickBot="1" x14ac:dyDescent="0.4">
      <c r="A141" s="144" t="s">
        <v>294</v>
      </c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6"/>
    </row>
    <row r="142" spans="1:24" ht="19.5" thickBot="1" x14ac:dyDescent="0.35">
      <c r="A142" s="159" t="s">
        <v>155</v>
      </c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1"/>
      <c r="Q142" s="159" t="s">
        <v>158</v>
      </c>
      <c r="R142" s="160"/>
      <c r="S142" s="160"/>
      <c r="T142" s="160"/>
      <c r="U142" s="160"/>
      <c r="V142" s="160"/>
      <c r="W142" s="160"/>
      <c r="X142" s="161"/>
    </row>
    <row r="143" spans="1:24" ht="18.75" x14ac:dyDescent="0.3">
      <c r="A143" s="162" t="s">
        <v>12</v>
      </c>
      <c r="B143" s="163"/>
      <c r="C143" s="163"/>
      <c r="D143" s="164"/>
      <c r="E143" s="162" t="s">
        <v>121</v>
      </c>
      <c r="F143" s="163"/>
      <c r="G143" s="163"/>
      <c r="H143" s="164"/>
      <c r="I143" s="165" t="s">
        <v>4</v>
      </c>
      <c r="J143" s="166"/>
      <c r="K143" s="166"/>
      <c r="L143" s="167"/>
      <c r="M143" s="163" t="s">
        <v>128</v>
      </c>
      <c r="N143" s="163"/>
      <c r="O143" s="163"/>
      <c r="P143" s="163"/>
      <c r="Q143" s="165" t="s">
        <v>156</v>
      </c>
      <c r="R143" s="166"/>
      <c r="S143" s="166"/>
      <c r="T143" s="167"/>
      <c r="U143" s="163" t="s">
        <v>157</v>
      </c>
      <c r="V143" s="163"/>
      <c r="W143" s="163"/>
      <c r="X143" s="164"/>
    </row>
    <row r="144" spans="1:24" ht="31.5" x14ac:dyDescent="0.25">
      <c r="A144" s="55" t="s">
        <v>1</v>
      </c>
      <c r="B144" s="56" t="s">
        <v>2</v>
      </c>
      <c r="C144" s="56" t="s">
        <v>255</v>
      </c>
      <c r="D144" s="57" t="s">
        <v>15</v>
      </c>
      <c r="E144" s="30" t="s">
        <v>8</v>
      </c>
      <c r="F144" s="30" t="s">
        <v>127</v>
      </c>
      <c r="G144" s="30" t="s">
        <v>126</v>
      </c>
      <c r="H144" s="30" t="s">
        <v>124</v>
      </c>
      <c r="I144" s="29" t="s">
        <v>129</v>
      </c>
      <c r="J144" s="30" t="s">
        <v>9</v>
      </c>
      <c r="K144" s="30" t="s">
        <v>120</v>
      </c>
      <c r="L144" s="31" t="s">
        <v>119</v>
      </c>
      <c r="M144" s="30" t="s">
        <v>20</v>
      </c>
      <c r="N144" s="30" t="s">
        <v>21</v>
      </c>
      <c r="O144" s="30" t="s">
        <v>112</v>
      </c>
      <c r="P144" s="30" t="s">
        <v>105</v>
      </c>
      <c r="Q144" s="29" t="s">
        <v>8</v>
      </c>
      <c r="R144" s="30" t="s">
        <v>129</v>
      </c>
      <c r="S144" s="30" t="s">
        <v>18</v>
      </c>
      <c r="T144" s="31" t="s">
        <v>23</v>
      </c>
      <c r="U144" s="29" t="s">
        <v>6</v>
      </c>
      <c r="V144" s="30" t="s">
        <v>118</v>
      </c>
      <c r="W144" s="30" t="s">
        <v>117</v>
      </c>
      <c r="X144" s="31" t="s">
        <v>113</v>
      </c>
    </row>
    <row r="145" spans="1:24" x14ac:dyDescent="0.25">
      <c r="A145" s="32" t="s">
        <v>310</v>
      </c>
      <c r="B145" s="33" t="s">
        <v>273</v>
      </c>
      <c r="C145" s="33" t="s">
        <v>296</v>
      </c>
      <c r="D145" s="34" t="s">
        <v>295</v>
      </c>
      <c r="E145" s="36">
        <v>155</v>
      </c>
      <c r="F145" s="36">
        <v>75</v>
      </c>
      <c r="G145" s="36">
        <v>150</v>
      </c>
      <c r="H145" s="36">
        <v>0.1</v>
      </c>
      <c r="I145" s="38">
        <v>0.8</v>
      </c>
      <c r="J145" s="39">
        <v>30</v>
      </c>
      <c r="K145" s="60">
        <v>0.5</v>
      </c>
      <c r="L145" s="82">
        <v>70</v>
      </c>
      <c r="M145" s="98">
        <v>12</v>
      </c>
      <c r="N145" s="41">
        <v>2.3999999999999998E-3</v>
      </c>
      <c r="O145" s="52">
        <v>45</v>
      </c>
      <c r="P145" s="52">
        <v>60</v>
      </c>
      <c r="Q145" s="78">
        <f>G145-J145</f>
        <v>120</v>
      </c>
      <c r="R145" s="42">
        <f>M145/F145</f>
        <v>0.16</v>
      </c>
      <c r="S145" s="91">
        <f>H145*K145</f>
        <v>0.05</v>
      </c>
      <c r="T145" s="79" t="s">
        <v>23</v>
      </c>
      <c r="U145" s="43" t="str">
        <f>IF((Q145-P145)&gt;=0,"OK","NoK")</f>
        <v>OK</v>
      </c>
      <c r="V145" s="43" t="str">
        <f>IF(N145&lt;=S145,"OK","NoK")</f>
        <v>OK</v>
      </c>
      <c r="W145" s="43" t="str">
        <f>IF(R145&lt;=I145,"OK","NoK")</f>
        <v>OK</v>
      </c>
      <c r="X145" s="3" t="str">
        <f>IF(ABS(P145-O145)&lt;=L145,"OK","NoK")</f>
        <v>OK</v>
      </c>
    </row>
    <row r="146" spans="1:24" ht="15" customHeight="1" x14ac:dyDescent="0.25">
      <c r="B146" s="72"/>
      <c r="C146" s="72"/>
      <c r="I146" s="45"/>
      <c r="J146" s="7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43"/>
      <c r="V146" s="43"/>
      <c r="W146" s="43"/>
      <c r="X146" s="43"/>
    </row>
    <row r="147" spans="1:24" ht="15.75" thickBot="1" x14ac:dyDescent="0.3">
      <c r="B147" s="72"/>
      <c r="C147" s="72"/>
      <c r="I147" s="45"/>
      <c r="J147" s="7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43"/>
      <c r="V147" s="43"/>
      <c r="W147" s="43"/>
      <c r="X147" s="43"/>
    </row>
    <row r="148" spans="1:24" ht="24" thickBot="1" x14ac:dyDescent="0.4">
      <c r="A148" s="144" t="s">
        <v>33</v>
      </c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6"/>
    </row>
    <row r="149" spans="1:24" ht="19.5" thickBot="1" x14ac:dyDescent="0.35">
      <c r="A149" s="159" t="s">
        <v>155</v>
      </c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1"/>
      <c r="Q149" s="159" t="s">
        <v>158</v>
      </c>
      <c r="R149" s="160"/>
      <c r="S149" s="160"/>
      <c r="T149" s="160"/>
      <c r="U149" s="160"/>
      <c r="V149" s="160"/>
      <c r="W149" s="160"/>
      <c r="X149" s="161"/>
    </row>
    <row r="150" spans="1:24" ht="18.75" x14ac:dyDescent="0.3">
      <c r="A150" s="162" t="s">
        <v>12</v>
      </c>
      <c r="B150" s="163"/>
      <c r="C150" s="163"/>
      <c r="D150" s="164"/>
      <c r="E150" s="162" t="s">
        <v>121</v>
      </c>
      <c r="F150" s="163"/>
      <c r="G150" s="163"/>
      <c r="H150" s="164"/>
      <c r="I150" s="162" t="s">
        <v>4</v>
      </c>
      <c r="J150" s="163"/>
      <c r="K150" s="163"/>
      <c r="L150" s="164"/>
      <c r="M150" s="163" t="s">
        <v>128</v>
      </c>
      <c r="N150" s="163"/>
      <c r="O150" s="163"/>
      <c r="P150" s="163"/>
      <c r="Q150" s="165" t="s">
        <v>156</v>
      </c>
      <c r="R150" s="166"/>
      <c r="S150" s="166"/>
      <c r="T150" s="167"/>
      <c r="U150" s="163" t="s">
        <v>157</v>
      </c>
      <c r="V150" s="163"/>
      <c r="W150" s="163"/>
      <c r="X150" s="164"/>
    </row>
    <row r="151" spans="1:24" ht="31.5" x14ac:dyDescent="0.25">
      <c r="A151" s="62" t="s">
        <v>1</v>
      </c>
      <c r="B151" s="63" t="s">
        <v>2</v>
      </c>
      <c r="C151" s="56" t="s">
        <v>255</v>
      </c>
      <c r="D151" s="64" t="s">
        <v>15</v>
      </c>
      <c r="E151" s="29" t="s">
        <v>163</v>
      </c>
      <c r="F151" s="30" t="s">
        <v>164</v>
      </c>
      <c r="G151" s="30" t="s">
        <v>165</v>
      </c>
      <c r="H151" s="31" t="s">
        <v>166</v>
      </c>
      <c r="I151" s="89" t="s">
        <v>167</v>
      </c>
      <c r="J151" s="90" t="s">
        <v>120</v>
      </c>
      <c r="K151" s="90" t="s">
        <v>141</v>
      </c>
      <c r="L151" s="90" t="s">
        <v>168</v>
      </c>
      <c r="M151" s="29" t="s">
        <v>163</v>
      </c>
      <c r="N151" s="30" t="s">
        <v>21</v>
      </c>
      <c r="O151" s="30" t="s">
        <v>165</v>
      </c>
      <c r="P151" s="31" t="s">
        <v>166</v>
      </c>
      <c r="Q151" s="29" t="s">
        <v>163</v>
      </c>
      <c r="R151" s="30" t="s">
        <v>164</v>
      </c>
      <c r="S151" s="30" t="s">
        <v>165</v>
      </c>
      <c r="T151" s="31" t="s">
        <v>166</v>
      </c>
      <c r="U151" s="29" t="s">
        <v>169</v>
      </c>
      <c r="V151" s="30" t="s">
        <v>170</v>
      </c>
      <c r="W151" s="30" t="s">
        <v>171</v>
      </c>
      <c r="X151" s="31" t="s">
        <v>172</v>
      </c>
    </row>
    <row r="152" spans="1:24" x14ac:dyDescent="0.25">
      <c r="A152" s="32" t="s">
        <v>34</v>
      </c>
      <c r="B152" s="33" t="s">
        <v>272</v>
      </c>
      <c r="C152" s="33" t="s">
        <v>35</v>
      </c>
      <c r="D152" s="34" t="s">
        <v>36</v>
      </c>
      <c r="E152" s="35">
        <v>150</v>
      </c>
      <c r="F152" s="36">
        <v>0.5</v>
      </c>
      <c r="G152" s="36">
        <v>1</v>
      </c>
      <c r="H152" s="77">
        <v>7</v>
      </c>
      <c r="I152" s="101">
        <v>0.75</v>
      </c>
      <c r="J152" s="102">
        <v>0.75</v>
      </c>
      <c r="K152" s="102">
        <v>0.75</v>
      </c>
      <c r="L152" s="103">
        <v>0.75</v>
      </c>
      <c r="M152" s="105">
        <v>28</v>
      </c>
      <c r="N152" s="59">
        <v>1.84E-4</v>
      </c>
      <c r="O152" s="97">
        <v>5.0000000000000001E-3</v>
      </c>
      <c r="P152" s="70">
        <v>4.2</v>
      </c>
      <c r="Q152" s="104">
        <f>E152*I152</f>
        <v>112.5</v>
      </c>
      <c r="R152" s="94">
        <f>F152*J152</f>
        <v>0.375</v>
      </c>
      <c r="S152" s="95">
        <f t="shared" ref="S152:T152" si="5">G152*K152</f>
        <v>0.75</v>
      </c>
      <c r="T152" s="95">
        <f t="shared" si="5"/>
        <v>5.25</v>
      </c>
      <c r="U152" s="71" t="str">
        <f>IF(M152&lt;=Q152,"OK","NoK")</f>
        <v>OK</v>
      </c>
      <c r="V152" s="43" t="str">
        <f>IF(N152&lt;=R152,"OK","NoK")</f>
        <v>OK</v>
      </c>
      <c r="W152" s="43" t="str">
        <f t="shared" ref="W152" si="6">IF(O152&lt;=S152,"OK","NoK")</f>
        <v>OK</v>
      </c>
      <c r="X152" s="43" t="str">
        <f>IF(P152&lt;=T152,"OK","NoK")</f>
        <v>OK</v>
      </c>
    </row>
    <row r="153" spans="1:24" x14ac:dyDescent="0.25">
      <c r="I153" s="45"/>
      <c r="M153" s="46"/>
      <c r="N153" s="81"/>
      <c r="O153" s="81"/>
      <c r="P153" s="43"/>
      <c r="Q153" s="43"/>
      <c r="R153" s="45"/>
      <c r="S153" s="46"/>
      <c r="T153" s="46"/>
      <c r="U153" s="43"/>
      <c r="V153" s="43"/>
      <c r="W153" s="43"/>
      <c r="X153" s="43"/>
    </row>
    <row r="158" spans="1:24" x14ac:dyDescent="0.25">
      <c r="I158" s="80"/>
      <c r="J158" s="4"/>
      <c r="K158" s="4"/>
      <c r="L158" s="4"/>
      <c r="M158" s="86"/>
      <c r="N158" s="87"/>
      <c r="O158" s="87"/>
      <c r="P158" s="88"/>
      <c r="T158" s="73"/>
      <c r="U158" s="43"/>
      <c r="V158" s="43"/>
      <c r="W158" s="43"/>
      <c r="X158" s="43"/>
    </row>
    <row r="159" spans="1:24" x14ac:dyDescent="0.25">
      <c r="F159" s="85"/>
      <c r="I159" s="80"/>
      <c r="J159" s="4"/>
      <c r="K159" s="4"/>
      <c r="L159" s="4"/>
      <c r="M159" s="73"/>
      <c r="N159" s="73"/>
      <c r="O159" s="73"/>
      <c r="P159" s="73"/>
      <c r="Q159" s="73"/>
      <c r="R159" s="73"/>
      <c r="S159" s="73"/>
      <c r="T159" s="73"/>
      <c r="U159" s="43"/>
      <c r="V159" s="43"/>
      <c r="W159" s="43"/>
      <c r="X159" s="43"/>
    </row>
    <row r="163" ht="31.5" customHeight="1" x14ac:dyDescent="0.25"/>
  </sheetData>
  <mergeCells count="193">
    <mergeCell ref="A143:D143"/>
    <mergeCell ref="E143:H143"/>
    <mergeCell ref="I143:L143"/>
    <mergeCell ref="M143:P143"/>
    <mergeCell ref="Q143:T143"/>
    <mergeCell ref="U143:X143"/>
    <mergeCell ref="A113:X113"/>
    <mergeCell ref="A114:P114"/>
    <mergeCell ref="Q114:X114"/>
    <mergeCell ref="A115:D115"/>
    <mergeCell ref="E115:H115"/>
    <mergeCell ref="I115:L115"/>
    <mergeCell ref="M115:P115"/>
    <mergeCell ref="Q115:T115"/>
    <mergeCell ref="U115:X115"/>
    <mergeCell ref="A136:D136"/>
    <mergeCell ref="E136:H136"/>
    <mergeCell ref="I136:L136"/>
    <mergeCell ref="M136:P136"/>
    <mergeCell ref="Q136:T136"/>
    <mergeCell ref="U136:X136"/>
    <mergeCell ref="A141:X141"/>
    <mergeCell ref="A142:P142"/>
    <mergeCell ref="Q142:X142"/>
    <mergeCell ref="I31:L31"/>
    <mergeCell ref="M31:P31"/>
    <mergeCell ref="Q31:T31"/>
    <mergeCell ref="A78:X78"/>
    <mergeCell ref="A79:P79"/>
    <mergeCell ref="Q79:X79"/>
    <mergeCell ref="A80:D80"/>
    <mergeCell ref="E80:H80"/>
    <mergeCell ref="I80:L80"/>
    <mergeCell ref="M80:P80"/>
    <mergeCell ref="Q80:T80"/>
    <mergeCell ref="U80:X80"/>
    <mergeCell ref="A64:X64"/>
    <mergeCell ref="A65:P65"/>
    <mergeCell ref="Q65:X65"/>
    <mergeCell ref="A66:D66"/>
    <mergeCell ref="E66:H66"/>
    <mergeCell ref="I66:L66"/>
    <mergeCell ref="M66:P66"/>
    <mergeCell ref="Q66:T66"/>
    <mergeCell ref="U66:X66"/>
    <mergeCell ref="A1:X1"/>
    <mergeCell ref="A17:D17"/>
    <mergeCell ref="B9:G9"/>
    <mergeCell ref="E17:H17"/>
    <mergeCell ref="M17:P17"/>
    <mergeCell ref="U17:X17"/>
    <mergeCell ref="A15:X15"/>
    <mergeCell ref="B10:G10"/>
    <mergeCell ref="B11:G11"/>
    <mergeCell ref="B12:G12"/>
    <mergeCell ref="B13:G13"/>
    <mergeCell ref="A8:G8"/>
    <mergeCell ref="A2:G2"/>
    <mergeCell ref="B3:G3"/>
    <mergeCell ref="B4:G4"/>
    <mergeCell ref="B5:G5"/>
    <mergeCell ref="Q16:X16"/>
    <mergeCell ref="Q17:T17"/>
    <mergeCell ref="B6:G6"/>
    <mergeCell ref="B7:G7"/>
    <mergeCell ref="I17:L17"/>
    <mergeCell ref="A36:X36"/>
    <mergeCell ref="A38:D38"/>
    <mergeCell ref="I122:L122"/>
    <mergeCell ref="I94:L94"/>
    <mergeCell ref="A127:X127"/>
    <mergeCell ref="M129:P129"/>
    <mergeCell ref="Q129:T129"/>
    <mergeCell ref="M94:P94"/>
    <mergeCell ref="A99:X99"/>
    <mergeCell ref="A100:P100"/>
    <mergeCell ref="Q100:X100"/>
    <mergeCell ref="A101:D101"/>
    <mergeCell ref="E101:H101"/>
    <mergeCell ref="I101:L101"/>
    <mergeCell ref="M101:P101"/>
    <mergeCell ref="Q101:T101"/>
    <mergeCell ref="U101:X101"/>
    <mergeCell ref="A106:X106"/>
    <mergeCell ref="A107:P107"/>
    <mergeCell ref="Q107:X107"/>
    <mergeCell ref="A108:D108"/>
    <mergeCell ref="E108:H108"/>
    <mergeCell ref="I108:L108"/>
    <mergeCell ref="M108:P108"/>
    <mergeCell ref="Q108:T108"/>
    <mergeCell ref="U108:X108"/>
    <mergeCell ref="U150:X150"/>
    <mergeCell ref="A120:X120"/>
    <mergeCell ref="A122:D122"/>
    <mergeCell ref="E122:H122"/>
    <mergeCell ref="M122:P122"/>
    <mergeCell ref="U122:X122"/>
    <mergeCell ref="A148:X148"/>
    <mergeCell ref="A150:D150"/>
    <mergeCell ref="E150:H150"/>
    <mergeCell ref="M150:P150"/>
    <mergeCell ref="I150:L150"/>
    <mergeCell ref="Q122:T122"/>
    <mergeCell ref="Q150:T150"/>
    <mergeCell ref="A149:P149"/>
    <mergeCell ref="Q149:X149"/>
    <mergeCell ref="A134:X134"/>
    <mergeCell ref="A135:P135"/>
    <mergeCell ref="Q135:X135"/>
    <mergeCell ref="A128:P128"/>
    <mergeCell ref="Q128:X128"/>
    <mergeCell ref="U129:X129"/>
    <mergeCell ref="E129:H129"/>
    <mergeCell ref="A129:D129"/>
    <mergeCell ref="I129:L129"/>
    <mergeCell ref="U94:X94"/>
    <mergeCell ref="Q94:T94"/>
    <mergeCell ref="Q45:T45"/>
    <mergeCell ref="U45:X45"/>
    <mergeCell ref="A23:P23"/>
    <mergeCell ref="Q23:X23"/>
    <mergeCell ref="Q93:X93"/>
    <mergeCell ref="A121:P121"/>
    <mergeCell ref="Q121:X121"/>
    <mergeCell ref="Q51:X51"/>
    <mergeCell ref="A52:D52"/>
    <mergeCell ref="E52:H52"/>
    <mergeCell ref="I52:L52"/>
    <mergeCell ref="M52:P52"/>
    <mergeCell ref="Q52:T52"/>
    <mergeCell ref="U52:X52"/>
    <mergeCell ref="M45:P45"/>
    <mergeCell ref="E38:H38"/>
    <mergeCell ref="M38:P38"/>
    <mergeCell ref="U38:X38"/>
    <mergeCell ref="I38:L38"/>
    <mergeCell ref="Q38:T38"/>
    <mergeCell ref="A37:P37"/>
    <mergeCell ref="A45:D45"/>
    <mergeCell ref="A16:P16"/>
    <mergeCell ref="A93:P93"/>
    <mergeCell ref="A94:D94"/>
    <mergeCell ref="E94:H94"/>
    <mergeCell ref="M24:P24"/>
    <mergeCell ref="U24:X24"/>
    <mergeCell ref="I24:L24"/>
    <mergeCell ref="Q24:T24"/>
    <mergeCell ref="A92:X92"/>
    <mergeCell ref="A43:X43"/>
    <mergeCell ref="A44:P44"/>
    <mergeCell ref="Q44:X44"/>
    <mergeCell ref="Q37:X37"/>
    <mergeCell ref="A24:D24"/>
    <mergeCell ref="E24:H24"/>
    <mergeCell ref="A50:X50"/>
    <mergeCell ref="A22:X22"/>
    <mergeCell ref="A29:X29"/>
    <mergeCell ref="A30:P30"/>
    <mergeCell ref="Q30:X30"/>
    <mergeCell ref="U31:X31"/>
    <mergeCell ref="A31:D31"/>
    <mergeCell ref="E31:H31"/>
    <mergeCell ref="A51:P51"/>
    <mergeCell ref="E45:H45"/>
    <mergeCell ref="I45:L45"/>
    <mergeCell ref="A57:X57"/>
    <mergeCell ref="A58:P58"/>
    <mergeCell ref="Q58:X58"/>
    <mergeCell ref="A59:D59"/>
    <mergeCell ref="E59:H59"/>
    <mergeCell ref="I59:L59"/>
    <mergeCell ref="M59:P59"/>
    <mergeCell ref="Q59:T59"/>
    <mergeCell ref="U59:X59"/>
    <mergeCell ref="A71:X71"/>
    <mergeCell ref="A72:P72"/>
    <mergeCell ref="Q72:X72"/>
    <mergeCell ref="A73:D73"/>
    <mergeCell ref="E73:H73"/>
    <mergeCell ref="I73:L73"/>
    <mergeCell ref="M73:P73"/>
    <mergeCell ref="Q73:T73"/>
    <mergeCell ref="U73:X73"/>
    <mergeCell ref="A85:X85"/>
    <mergeCell ref="A86:P86"/>
    <mergeCell ref="Q86:X86"/>
    <mergeCell ref="A87:D87"/>
    <mergeCell ref="E87:H87"/>
    <mergeCell ref="I87:L87"/>
    <mergeCell ref="M87:P87"/>
    <mergeCell ref="Q87:T87"/>
    <mergeCell ref="U87:X87"/>
  </mergeCells>
  <phoneticPr fontId="4" type="noConversion"/>
  <conditionalFormatting sqref="A32:L32">
    <cfRule type="beginsWith" dxfId="35" priority="9" operator="beginsWith" text="NoK">
      <formula>LEFT(A32,LEN("NoK"))="NoK"</formula>
    </cfRule>
    <cfRule type="beginsWith" dxfId="34" priority="10" operator="beginsWith" text="OK">
      <formula>LEFT(A32,LEN("OK"))="OK"</formula>
    </cfRule>
  </conditionalFormatting>
  <conditionalFormatting sqref="A46:L47">
    <cfRule type="beginsWith" dxfId="33" priority="7" operator="beginsWith" text="NoK">
      <formula>LEFT(A46,LEN("NoK"))="NoK"</formula>
    </cfRule>
    <cfRule type="beginsWith" dxfId="32" priority="8" operator="beginsWith" text="OK">
      <formula>LEFT(A46,LEN("OK"))="OK"</formula>
    </cfRule>
  </conditionalFormatting>
  <conditionalFormatting sqref="A74:L75">
    <cfRule type="beginsWith" dxfId="31" priority="152" operator="beginsWith" text="OK">
      <formula>LEFT(A74,LEN("OK"))="OK"</formula>
    </cfRule>
    <cfRule type="beginsWith" dxfId="30" priority="151" operator="beginsWith" text="NoK">
      <formula>LEFT(A74,LEN("NoK"))="NoK"</formula>
    </cfRule>
  </conditionalFormatting>
  <conditionalFormatting sqref="A109:L110">
    <cfRule type="beginsWith" dxfId="29" priority="21" operator="beginsWith" text="NoK">
      <formula>LEFT(A109,LEN("NoK"))="NoK"</formula>
    </cfRule>
    <cfRule type="beginsWith" dxfId="28" priority="22" operator="beginsWith" text="OK">
      <formula>LEFT(A109,LEN("OK"))="OK"</formula>
    </cfRule>
  </conditionalFormatting>
  <conditionalFormatting sqref="A29:X29 A30 Q30 A31:I31 M31:X32">
    <cfRule type="beginsWith" dxfId="27" priority="213" operator="beginsWith" text="NoK">
      <formula>LEFT(A29,LEN("NoK"))="NoK"</formula>
    </cfRule>
    <cfRule type="beginsWith" dxfId="26" priority="214" operator="beginsWith" text="OK">
      <formula>LEFT(A29,LEN("OK"))="OK"</formula>
    </cfRule>
  </conditionalFormatting>
  <conditionalFormatting sqref="A33:X33">
    <cfRule type="beginsWith" dxfId="25" priority="209" operator="beginsWith" text="NoK">
      <formula>LEFT(A33,LEN("NoK"))="NoK"</formula>
    </cfRule>
    <cfRule type="beginsWith" dxfId="24" priority="210" operator="beginsWith" text="OK">
      <formula>LEFT(A33,LEN("OK"))="OK"</formula>
    </cfRule>
  </conditionalFormatting>
  <conditionalFormatting sqref="A43:X43 A44 Q44 A45:I45 M45:X47">
    <cfRule type="beginsWith" dxfId="23" priority="215" operator="beginsWith" text="NoK">
      <formula>LEFT(A43,LEN("NoK"))="NoK"</formula>
    </cfRule>
    <cfRule type="beginsWith" dxfId="22" priority="216" operator="beginsWith" text="OK">
      <formula>LEFT(A43,LEN("OK"))="OK"</formula>
    </cfRule>
  </conditionalFormatting>
  <conditionalFormatting sqref="A50:X50 A51 Q51 A52:I52 M52:X52">
    <cfRule type="beginsWith" dxfId="21" priority="207" operator="beginsWith" text="NoK">
      <formula>LEFT(A50,LEN("NoK"))="NoK"</formula>
    </cfRule>
    <cfRule type="beginsWith" dxfId="20" priority="208" operator="beginsWith" text="OK">
      <formula>LEFT(A50,LEN("OK"))="OK"</formula>
    </cfRule>
  </conditionalFormatting>
  <conditionalFormatting sqref="A53:X54">
    <cfRule type="beginsWith" dxfId="19" priority="5" operator="beginsWith" text="NoK">
      <formula>LEFT(A53,LEN("NoK"))="NoK"</formula>
    </cfRule>
    <cfRule type="beginsWith" dxfId="18" priority="6" operator="beginsWith" text="OK">
      <formula>LEFT(A53,LEN("OK"))="OK"</formula>
    </cfRule>
  </conditionalFormatting>
  <conditionalFormatting sqref="A60:X61">
    <cfRule type="beginsWith" dxfId="17" priority="161" operator="beginsWith" text="NoK">
      <formula>LEFT(A60,LEN("NoK"))="NoK"</formula>
    </cfRule>
    <cfRule type="beginsWith" dxfId="16" priority="162" operator="beginsWith" text="OK">
      <formula>LEFT(A60,LEN("OK"))="OK"</formula>
    </cfRule>
  </conditionalFormatting>
  <conditionalFormatting sqref="A67:X68">
    <cfRule type="beginsWith" dxfId="15" priority="51" operator="beginsWith" text="NoK">
      <formula>LEFT(A67,LEN("NoK"))="NoK"</formula>
    </cfRule>
    <cfRule type="beginsWith" dxfId="14" priority="52" operator="beginsWith" text="OK">
      <formula>LEFT(A67,LEN("OK"))="OK"</formula>
    </cfRule>
  </conditionalFormatting>
  <conditionalFormatting sqref="A81:X82">
    <cfRule type="beginsWith" dxfId="13" priority="67" operator="beginsWith" text="NoK">
      <formula>LEFT(A81,LEN("NoK"))="NoK"</formula>
    </cfRule>
    <cfRule type="beginsWith" dxfId="12" priority="68" operator="beginsWith" text="OK">
      <formula>LEFT(A81,LEN("OK"))="OK"</formula>
    </cfRule>
  </conditionalFormatting>
  <conditionalFormatting sqref="A88:X89">
    <cfRule type="beginsWith" dxfId="11" priority="121" operator="beginsWith" text="NoK">
      <formula>LEFT(A88,LEN("NoK"))="NoK"</formula>
    </cfRule>
    <cfRule type="beginsWith" dxfId="10" priority="122" operator="beginsWith" text="OK">
      <formula>LEFT(A88,LEN("OK"))="OK"</formula>
    </cfRule>
  </conditionalFormatting>
  <conditionalFormatting sqref="A102:X103">
    <cfRule type="beginsWith" dxfId="9" priority="33" operator="beginsWith" text="NoK">
      <formula>LEFT(A102,LEN("NoK"))="NoK"</formula>
    </cfRule>
    <cfRule type="beginsWith" dxfId="8" priority="34" operator="beginsWith" text="OK">
      <formula>LEFT(A102,LEN("OK"))="OK"</formula>
    </cfRule>
  </conditionalFormatting>
  <conditionalFormatting sqref="A1:XFD15 A16 Q16 Y16:XFD16 A17:I17 M17:T17 U17:XFD21 A18:T21 A22:X22 Y22:XFD61 A23 Q23 A24:I24 M24:X26 A25:L26 A36:X36 A37 Q37 A38:I38 M38:X40 A39:L40 A57:X57 A58 Q58 A59:I59 M59:X59 A62:XFD63 A64:X64 Y64:XFD68 A65 Q65 A66:I66 M66:X66 A69:XFD70 A71:X71 Y71:XFD75 A72 Q72 A73:I73 A76:XFD77 A78:X78 Y78:XFD82 A79 Q79 A80:I80 M80:X80 A83:XFD84 A85:X85 Y85:XFD89 A86 Q86 A87:I87 M87:X87 A90:XFD92 A93 Q93 Y93:XFD93 A94:I94 M94:XFD96 A95:L96 A97:XFD98 A99:X99 Y99:XFD103 A100 Q100 A101:I101 M101:X101 A104:XFD105 A106:X106 Y106:XFD110 A107 Q107 A108:I108 M108:X108 X109:X110 M110:X110 A111:XFD112 A113:X113 Y113:XFD117 A114 Q114 A115:I115 A116:L117 A118:XFD120 A121 Q121 Y121:XFD121 A122:I122 M122:XFD124 A123:L124 A125:XFD148 A149 Q149 Y149:XFD149 A150:I150 M150:XFD153 A151:L153 Y154:XFD157 A158:XFD159 Y160:XFD164 A165:XFD1048576">
    <cfRule type="beginsWith" dxfId="7" priority="220" operator="beginsWith" text="OK">
      <formula>LEFT(A1,LEN("OK"))="OK"</formula>
    </cfRule>
    <cfRule type="beginsWith" dxfId="6" priority="219" operator="beginsWith" text="NoK">
      <formula>LEFT(A1,LEN("NoK"))="NoK"</formula>
    </cfRule>
  </conditionalFormatting>
  <conditionalFormatting sqref="M109:W109">
    <cfRule type="beginsWith" dxfId="5" priority="11" operator="beginsWith" text="NoK">
      <formula>LEFT(M109,LEN("NoK"))="NoK"</formula>
    </cfRule>
    <cfRule type="beginsWith" dxfId="4" priority="12" operator="beginsWith" text="OK">
      <formula>LEFT(M109,LEN("OK"))="OK"</formula>
    </cfRule>
  </conditionalFormatting>
  <conditionalFormatting sqref="M73:X75">
    <cfRule type="beginsWith" dxfId="3" priority="145" operator="beginsWith" text="NoK">
      <formula>LEFT(M73,LEN("NoK"))="NoK"</formula>
    </cfRule>
    <cfRule type="beginsWith" dxfId="2" priority="146" operator="beginsWith" text="OK">
      <formula>LEFT(M73,LEN("OK"))="OK"</formula>
    </cfRule>
  </conditionalFormatting>
  <conditionalFormatting sqref="M115:X117">
    <cfRule type="beginsWith" dxfId="1" priority="2" operator="beginsWith" text="OK">
      <formula>LEFT(M115,LEN("OK"))="OK"</formula>
    </cfRule>
    <cfRule type="beginsWith" dxfId="0" priority="1" operator="beginsWith" text="NoK">
      <formula>LEFT(M115,LEN("NoK"))="NoK"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Derating Guidelines</vt:lpstr>
      <vt:lpstr>Component Derating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2024-11-10T22:59:12Z</dcterms:created>
  <dcterms:modified xsi:type="dcterms:W3CDTF">2024-11-10T22:59:20Z</dcterms:modified>
</cp:coreProperties>
</file>