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ortfolio\"/>
    </mc:Choice>
  </mc:AlternateContent>
  <bookViews>
    <workbookView xWindow="0" yWindow="0" windowWidth="28800" windowHeight="12300" firstSheet="19" activeTab="29"/>
  </bookViews>
  <sheets>
    <sheet name="2016.12.29" sheetId="1" r:id="rId1"/>
    <sheet name="2017.01.06" sheetId="2" r:id="rId2"/>
    <sheet name="2017.01.11" sheetId="3" r:id="rId3"/>
    <sheet name="2017.01.25" sheetId="4" r:id="rId4"/>
    <sheet name="2017.02.01" sheetId="5" r:id="rId5"/>
    <sheet name="2017.02.08" sheetId="6" r:id="rId6"/>
    <sheet name="2017.03.09" sheetId="7" r:id="rId7"/>
    <sheet name="2017.03.17" sheetId="8" r:id="rId8"/>
    <sheet name="2017.03.23" sheetId="9" r:id="rId9"/>
    <sheet name="2017.03.30" sheetId="10" r:id="rId10"/>
    <sheet name="2017.04.06" sheetId="11" r:id="rId11"/>
    <sheet name="2017.04.13" sheetId="12" r:id="rId12"/>
    <sheet name="2017.04.20" sheetId="13" r:id="rId13"/>
    <sheet name="2017.05.02" sheetId="14" r:id="rId14"/>
    <sheet name="2017.05.25" sheetId="15" r:id="rId15"/>
    <sheet name="2017.06.01" sheetId="16" r:id="rId16"/>
    <sheet name="2017.06.08" sheetId="17" r:id="rId17"/>
    <sheet name="2017.09.06" sheetId="18" r:id="rId18"/>
    <sheet name="2017.09.28" sheetId="19" r:id="rId19"/>
    <sheet name="2017.11.07" sheetId="20" r:id="rId20"/>
    <sheet name="2018.02.02" sheetId="21" r:id="rId21"/>
    <sheet name="2018.04.19" sheetId="22" r:id="rId22"/>
    <sheet name="2018.07.19" sheetId="23" r:id="rId23"/>
    <sheet name="2018.08.22" sheetId="24" r:id="rId24"/>
    <sheet name="2018.09.26" sheetId="25" r:id="rId25"/>
    <sheet name="2018.10.3" sheetId="26" r:id="rId26"/>
    <sheet name="2018.10.12" sheetId="27" r:id="rId27"/>
    <sheet name="Scrap" sheetId="28" r:id="rId28"/>
    <sheet name="2018.10.18" sheetId="29" r:id="rId29"/>
    <sheet name="2019.02.20" sheetId="30" r:id="rId30"/>
  </sheets>
  <calcPr calcId="162913"/>
</workbook>
</file>

<file path=xl/calcChain.xml><?xml version="1.0" encoding="utf-8"?>
<calcChain xmlns="http://schemas.openxmlformats.org/spreadsheetml/2006/main">
  <c r="G46" i="30" l="1"/>
  <c r="C46" i="30"/>
  <c r="G45" i="30"/>
  <c r="H45" i="30" s="1"/>
  <c r="F45" i="30"/>
  <c r="J44" i="30"/>
  <c r="G44" i="30"/>
  <c r="G43" i="30"/>
  <c r="H43" i="30" s="1"/>
  <c r="F43" i="30"/>
  <c r="G42" i="30"/>
  <c r="H42" i="30" s="1"/>
  <c r="F42" i="30"/>
  <c r="G41" i="30"/>
  <c r="H41" i="30" s="1"/>
  <c r="F41" i="30"/>
  <c r="G40" i="30"/>
  <c r="H40" i="30" s="1"/>
  <c r="F40" i="30"/>
  <c r="G39" i="30"/>
  <c r="H39" i="30" s="1"/>
  <c r="F39" i="30"/>
  <c r="G38" i="30"/>
  <c r="H38" i="30" s="1"/>
  <c r="F38" i="30"/>
  <c r="G37" i="30"/>
  <c r="H37" i="30" s="1"/>
  <c r="F37" i="30"/>
  <c r="G36" i="30"/>
  <c r="H36" i="30" s="1"/>
  <c r="F36" i="30"/>
  <c r="G35" i="30"/>
  <c r="H35" i="30" s="1"/>
  <c r="F35" i="30"/>
  <c r="G34" i="30"/>
  <c r="H34" i="30" s="1"/>
  <c r="F34" i="30"/>
  <c r="G33" i="30"/>
  <c r="H33" i="30" s="1"/>
  <c r="F33" i="30"/>
  <c r="G32" i="30"/>
  <c r="H32" i="30" s="1"/>
  <c r="F32" i="30"/>
  <c r="G31" i="30"/>
  <c r="H31" i="30" s="1"/>
  <c r="F31" i="30"/>
  <c r="G30" i="30"/>
  <c r="H30" i="30" s="1"/>
  <c r="F30" i="30"/>
  <c r="G29" i="30"/>
  <c r="H29" i="30" s="1"/>
  <c r="F29" i="30"/>
  <c r="G28" i="30"/>
  <c r="H28" i="30" s="1"/>
  <c r="F28" i="30"/>
  <c r="G27" i="30"/>
  <c r="H27" i="30" s="1"/>
  <c r="F27" i="30"/>
  <c r="H26" i="30"/>
  <c r="G26" i="30"/>
  <c r="F26" i="30"/>
  <c r="J26" i="30" s="1"/>
  <c r="G25" i="30"/>
  <c r="H25" i="30" s="1"/>
  <c r="F25" i="30"/>
  <c r="G24" i="30"/>
  <c r="H24" i="30" s="1"/>
  <c r="F24" i="30"/>
  <c r="G23" i="30"/>
  <c r="H23" i="30" s="1"/>
  <c r="F23" i="30"/>
  <c r="G22" i="30"/>
  <c r="H22" i="30" s="1"/>
  <c r="F22" i="30"/>
  <c r="G21" i="30"/>
  <c r="H21" i="30" s="1"/>
  <c r="F21" i="30"/>
  <c r="G20" i="30"/>
  <c r="H20" i="30" s="1"/>
  <c r="F20" i="30"/>
  <c r="G19" i="30"/>
  <c r="H19" i="30" s="1"/>
  <c r="F19" i="30"/>
  <c r="G18" i="30"/>
  <c r="H18" i="30" s="1"/>
  <c r="F18" i="30"/>
  <c r="G17" i="30"/>
  <c r="H17" i="30" s="1"/>
  <c r="F17" i="30"/>
  <c r="G16" i="30"/>
  <c r="H16" i="30" s="1"/>
  <c r="J16" i="30" s="1"/>
  <c r="H15" i="30"/>
  <c r="J15" i="30" s="1"/>
  <c r="H14" i="30"/>
  <c r="J14" i="30" s="1"/>
  <c r="G13" i="30"/>
  <c r="H13" i="30" s="1"/>
  <c r="F13" i="30"/>
  <c r="G12" i="30"/>
  <c r="H12" i="30" s="1"/>
  <c r="F12" i="30"/>
  <c r="G11" i="30"/>
  <c r="H11" i="30" s="1"/>
  <c r="F11" i="30"/>
  <c r="G10" i="30"/>
  <c r="H10" i="30" s="1"/>
  <c r="F10" i="30"/>
  <c r="G9" i="30"/>
  <c r="H9" i="30" s="1"/>
  <c r="F9" i="30"/>
  <c r="G8" i="30"/>
  <c r="H8" i="30" s="1"/>
  <c r="F8" i="30"/>
  <c r="G7" i="30"/>
  <c r="H7" i="30" s="1"/>
  <c r="F7" i="30"/>
  <c r="G6" i="30"/>
  <c r="H6" i="30" s="1"/>
  <c r="F6" i="30"/>
  <c r="G5" i="30"/>
  <c r="H5" i="30" s="1"/>
  <c r="F5" i="30"/>
  <c r="C50" i="29"/>
  <c r="G49" i="29"/>
  <c r="H49" i="29" s="1"/>
  <c r="F49" i="29"/>
  <c r="J48" i="29"/>
  <c r="G48" i="29"/>
  <c r="G47" i="29"/>
  <c r="H47" i="29" s="1"/>
  <c r="F47" i="29"/>
  <c r="G46" i="29"/>
  <c r="H46" i="29" s="1"/>
  <c r="F46" i="29"/>
  <c r="G45" i="29"/>
  <c r="H45" i="29" s="1"/>
  <c r="F45" i="29"/>
  <c r="G44" i="29"/>
  <c r="H44" i="29" s="1"/>
  <c r="F44" i="29"/>
  <c r="G43" i="29"/>
  <c r="H43" i="29" s="1"/>
  <c r="F43" i="29"/>
  <c r="G42" i="29"/>
  <c r="H42" i="29" s="1"/>
  <c r="F42" i="29"/>
  <c r="G41" i="29"/>
  <c r="H41" i="29" s="1"/>
  <c r="F41" i="29"/>
  <c r="G40" i="29"/>
  <c r="H40" i="29" s="1"/>
  <c r="F40" i="29"/>
  <c r="G39" i="29"/>
  <c r="H39" i="29" s="1"/>
  <c r="F39" i="29"/>
  <c r="G38" i="29"/>
  <c r="H38" i="29" s="1"/>
  <c r="F38" i="29"/>
  <c r="G37" i="29"/>
  <c r="H37" i="29" s="1"/>
  <c r="F37" i="29"/>
  <c r="G36" i="29"/>
  <c r="H36" i="29" s="1"/>
  <c r="F36" i="29"/>
  <c r="G35" i="29"/>
  <c r="H35" i="29" s="1"/>
  <c r="F35" i="29"/>
  <c r="G34" i="29"/>
  <c r="H34" i="29" s="1"/>
  <c r="F34" i="29"/>
  <c r="G33" i="29"/>
  <c r="H33" i="29" s="1"/>
  <c r="F33" i="29"/>
  <c r="G32" i="29"/>
  <c r="H32" i="29" s="1"/>
  <c r="F32" i="29"/>
  <c r="G31" i="29"/>
  <c r="H31" i="29" s="1"/>
  <c r="F31" i="29"/>
  <c r="G30" i="29"/>
  <c r="H30" i="29" s="1"/>
  <c r="F30" i="29"/>
  <c r="G29" i="29"/>
  <c r="H29" i="29" s="1"/>
  <c r="F29" i="29"/>
  <c r="G28" i="29"/>
  <c r="H28" i="29" s="1"/>
  <c r="F28" i="29"/>
  <c r="G27" i="29"/>
  <c r="H27" i="29" s="1"/>
  <c r="F27" i="29"/>
  <c r="G26" i="29"/>
  <c r="H26" i="29" s="1"/>
  <c r="F26" i="29"/>
  <c r="G25" i="29"/>
  <c r="H25" i="29" s="1"/>
  <c r="F25" i="29"/>
  <c r="G24" i="29"/>
  <c r="H24" i="29" s="1"/>
  <c r="F24" i="29"/>
  <c r="G23" i="29"/>
  <c r="H23" i="29" s="1"/>
  <c r="F23" i="29"/>
  <c r="G22" i="29"/>
  <c r="H22" i="29" s="1"/>
  <c r="F22" i="29"/>
  <c r="G21" i="29"/>
  <c r="H21" i="29" s="1"/>
  <c r="F21" i="29"/>
  <c r="G20" i="29"/>
  <c r="H20" i="29" s="1"/>
  <c r="F20" i="29"/>
  <c r="G19" i="29"/>
  <c r="H19" i="29" s="1"/>
  <c r="F19" i="29"/>
  <c r="G18" i="29"/>
  <c r="H18" i="29" s="1"/>
  <c r="F18" i="29"/>
  <c r="G17" i="29"/>
  <c r="H17" i="29" s="1"/>
  <c r="J17" i="29" s="1"/>
  <c r="J16" i="29"/>
  <c r="H16" i="29"/>
  <c r="J15" i="29"/>
  <c r="H15" i="29"/>
  <c r="G14" i="29"/>
  <c r="H14" i="29" s="1"/>
  <c r="F14" i="29"/>
  <c r="G13" i="29"/>
  <c r="H13" i="29" s="1"/>
  <c r="F13" i="29"/>
  <c r="G12" i="29"/>
  <c r="H12" i="29" s="1"/>
  <c r="F12" i="29"/>
  <c r="G11" i="29"/>
  <c r="H11" i="29" s="1"/>
  <c r="F11" i="29"/>
  <c r="G10" i="29"/>
  <c r="H10" i="29" s="1"/>
  <c r="F10" i="29"/>
  <c r="G9" i="29"/>
  <c r="H9" i="29" s="1"/>
  <c r="F9" i="29"/>
  <c r="G8" i="29"/>
  <c r="H8" i="29" s="1"/>
  <c r="F8" i="29"/>
  <c r="G7" i="29"/>
  <c r="H7" i="29" s="1"/>
  <c r="F7" i="29"/>
  <c r="G6" i="29"/>
  <c r="H6" i="29" s="1"/>
  <c r="F6" i="29"/>
  <c r="G5" i="29"/>
  <c r="H5" i="29" s="1"/>
  <c r="F5" i="29"/>
  <c r="C48" i="27"/>
  <c r="H47" i="27"/>
  <c r="F47" i="27"/>
  <c r="J47" i="27" s="1"/>
  <c r="J46" i="27"/>
  <c r="H45" i="27"/>
  <c r="F45" i="27"/>
  <c r="J45" i="27" s="1"/>
  <c r="H44" i="27"/>
  <c r="F44" i="27"/>
  <c r="J44" i="27" s="1"/>
  <c r="H43" i="27"/>
  <c r="F43" i="27"/>
  <c r="H42" i="27"/>
  <c r="F42" i="27"/>
  <c r="J42" i="27" s="1"/>
  <c r="H41" i="27"/>
  <c r="F41" i="27"/>
  <c r="J41" i="27" s="1"/>
  <c r="H40" i="27"/>
  <c r="F40" i="27"/>
  <c r="J40" i="27" s="1"/>
  <c r="H39" i="27"/>
  <c r="F39" i="27"/>
  <c r="H38" i="27"/>
  <c r="F38" i="27"/>
  <c r="J38" i="27" s="1"/>
  <c r="H37" i="27"/>
  <c r="F37" i="27"/>
  <c r="J37" i="27" s="1"/>
  <c r="H36" i="27"/>
  <c r="F36" i="27"/>
  <c r="J36" i="27" s="1"/>
  <c r="H35" i="27"/>
  <c r="F35" i="27"/>
  <c r="H34" i="27"/>
  <c r="F34" i="27"/>
  <c r="J34" i="27" s="1"/>
  <c r="H33" i="27"/>
  <c r="F33" i="27"/>
  <c r="H32" i="27"/>
  <c r="F32" i="27"/>
  <c r="J32" i="27" s="1"/>
  <c r="H31" i="27"/>
  <c r="F31" i="27"/>
  <c r="H30" i="27"/>
  <c r="F30" i="27"/>
  <c r="J30" i="27" s="1"/>
  <c r="H29" i="27"/>
  <c r="F29" i="27"/>
  <c r="J29" i="27" s="1"/>
  <c r="H28" i="27"/>
  <c r="F28" i="27"/>
  <c r="H27" i="27"/>
  <c r="F27" i="27"/>
  <c r="J27" i="27" s="1"/>
  <c r="H26" i="27"/>
  <c r="F26" i="27"/>
  <c r="H25" i="27"/>
  <c r="F25" i="27"/>
  <c r="J25" i="27" s="1"/>
  <c r="H24" i="27"/>
  <c r="F24" i="27"/>
  <c r="H23" i="27"/>
  <c r="F23" i="27"/>
  <c r="J23" i="27" s="1"/>
  <c r="H22" i="27"/>
  <c r="F22" i="27"/>
  <c r="J22" i="27" s="1"/>
  <c r="H21" i="27"/>
  <c r="F21" i="27"/>
  <c r="J21" i="27" s="1"/>
  <c r="H20" i="27"/>
  <c r="F20" i="27"/>
  <c r="H19" i="27"/>
  <c r="F19" i="27"/>
  <c r="J19" i="27" s="1"/>
  <c r="H18" i="27"/>
  <c r="F18" i="27"/>
  <c r="J18" i="27" s="1"/>
  <c r="H17" i="27"/>
  <c r="F17" i="27"/>
  <c r="J17" i="27" s="1"/>
  <c r="H16" i="27"/>
  <c r="F16" i="27"/>
  <c r="J15" i="27"/>
  <c r="H15" i="27"/>
  <c r="H14" i="27"/>
  <c r="F14" i="27"/>
  <c r="J14" i="27" s="1"/>
  <c r="H13" i="27"/>
  <c r="F13" i="27"/>
  <c r="H12" i="27"/>
  <c r="F12" i="27"/>
  <c r="J12" i="27" s="1"/>
  <c r="H11" i="27"/>
  <c r="F11" i="27"/>
  <c r="J11" i="27" s="1"/>
  <c r="H10" i="27"/>
  <c r="F10" i="27"/>
  <c r="J10" i="27" s="1"/>
  <c r="H9" i="27"/>
  <c r="F9" i="27"/>
  <c r="H8" i="27"/>
  <c r="F8" i="27"/>
  <c r="J8" i="27" s="1"/>
  <c r="H7" i="27"/>
  <c r="F7" i="27"/>
  <c r="J7" i="27" s="1"/>
  <c r="H6" i="27"/>
  <c r="F6" i="27"/>
  <c r="J6" i="27" s="1"/>
  <c r="H5" i="27"/>
  <c r="F5" i="27"/>
  <c r="H48" i="26"/>
  <c r="F48" i="26"/>
  <c r="J48" i="26" s="1"/>
  <c r="J47" i="26"/>
  <c r="H46" i="26"/>
  <c r="F46" i="26"/>
  <c r="J46" i="26" s="1"/>
  <c r="H45" i="26"/>
  <c r="F45" i="26"/>
  <c r="J45" i="26" s="1"/>
  <c r="H44" i="26"/>
  <c r="F44" i="26"/>
  <c r="J44" i="26" s="1"/>
  <c r="H43" i="26"/>
  <c r="F43" i="26"/>
  <c r="H42" i="26"/>
  <c r="F42" i="26"/>
  <c r="J42" i="26" s="1"/>
  <c r="H41" i="26"/>
  <c r="F41" i="26"/>
  <c r="H40" i="26"/>
  <c r="F40" i="26"/>
  <c r="J40" i="26" s="1"/>
  <c r="H39" i="26"/>
  <c r="F39" i="26"/>
  <c r="H38" i="26"/>
  <c r="F38" i="26"/>
  <c r="J38" i="26" s="1"/>
  <c r="H37" i="26"/>
  <c r="F37" i="26"/>
  <c r="J37" i="26" s="1"/>
  <c r="H36" i="26"/>
  <c r="F36" i="26"/>
  <c r="J36" i="26" s="1"/>
  <c r="H35" i="26"/>
  <c r="F35" i="26"/>
  <c r="H34" i="26"/>
  <c r="F34" i="26"/>
  <c r="J34" i="26" s="1"/>
  <c r="H33" i="26"/>
  <c r="F33" i="26"/>
  <c r="J33" i="26" s="1"/>
  <c r="H32" i="26"/>
  <c r="F32" i="26"/>
  <c r="J32" i="26" s="1"/>
  <c r="H31" i="26"/>
  <c r="F31" i="26"/>
  <c r="H30" i="26"/>
  <c r="F30" i="26"/>
  <c r="J30" i="26" s="1"/>
  <c r="H29" i="26"/>
  <c r="F29" i="26"/>
  <c r="H28" i="26"/>
  <c r="F28" i="26"/>
  <c r="H27" i="26"/>
  <c r="F27" i="26"/>
  <c r="J27" i="26" s="1"/>
  <c r="H26" i="26"/>
  <c r="F26" i="26"/>
  <c r="J26" i="26" s="1"/>
  <c r="H25" i="26"/>
  <c r="F25" i="26"/>
  <c r="J25" i="26" s="1"/>
  <c r="H24" i="26"/>
  <c r="F24" i="26"/>
  <c r="H23" i="26"/>
  <c r="F23" i="26"/>
  <c r="J23" i="26" s="1"/>
  <c r="H22" i="26"/>
  <c r="F22" i="26"/>
  <c r="J22" i="26" s="1"/>
  <c r="H21" i="26"/>
  <c r="F21" i="26"/>
  <c r="J21" i="26" s="1"/>
  <c r="H20" i="26"/>
  <c r="F20" i="26"/>
  <c r="H19" i="26"/>
  <c r="F19" i="26"/>
  <c r="J19" i="26" s="1"/>
  <c r="H18" i="26"/>
  <c r="F18" i="26"/>
  <c r="H17" i="26"/>
  <c r="F17" i="26"/>
  <c r="J17" i="26" s="1"/>
  <c r="H16" i="26"/>
  <c r="J16" i="26" s="1"/>
  <c r="H15" i="26"/>
  <c r="J15" i="26" s="1"/>
  <c r="H14" i="26"/>
  <c r="J14" i="26" s="1"/>
  <c r="H13" i="26"/>
  <c r="F13" i="26"/>
  <c r="J13" i="26" s="1"/>
  <c r="H12" i="26"/>
  <c r="F12" i="26"/>
  <c r="J12" i="26" s="1"/>
  <c r="H11" i="26"/>
  <c r="F11" i="26"/>
  <c r="H10" i="26"/>
  <c r="F10" i="26"/>
  <c r="J10" i="26" s="1"/>
  <c r="H9" i="26"/>
  <c r="F9" i="26"/>
  <c r="H8" i="26"/>
  <c r="F8" i="26"/>
  <c r="J8" i="26" s="1"/>
  <c r="H7" i="26"/>
  <c r="F7" i="26"/>
  <c r="H6" i="26"/>
  <c r="F6" i="26"/>
  <c r="J6" i="26" s="1"/>
  <c r="H5" i="26"/>
  <c r="F5" i="26"/>
  <c r="J5" i="26" s="1"/>
  <c r="H4" i="26"/>
  <c r="F4" i="26"/>
  <c r="J4" i="26" s="1"/>
  <c r="H49" i="25"/>
  <c r="F49" i="25"/>
  <c r="J48" i="25"/>
  <c r="H47" i="25"/>
  <c r="F47" i="25"/>
  <c r="H46" i="25"/>
  <c r="F46" i="25"/>
  <c r="J46" i="25" s="1"/>
  <c r="H45" i="25"/>
  <c r="F45" i="25"/>
  <c r="J45" i="25" s="1"/>
  <c r="H44" i="25"/>
  <c r="F44" i="25"/>
  <c r="H43" i="25"/>
  <c r="F43" i="25"/>
  <c r="J43" i="25" s="1"/>
  <c r="H42" i="25"/>
  <c r="F42" i="25"/>
  <c r="J42" i="25" s="1"/>
  <c r="H41" i="25"/>
  <c r="F41" i="25"/>
  <c r="J41" i="25" s="1"/>
  <c r="H40" i="25"/>
  <c r="F40" i="25"/>
  <c r="H39" i="25"/>
  <c r="F39" i="25"/>
  <c r="J39" i="25" s="1"/>
  <c r="H38" i="25"/>
  <c r="F38" i="25"/>
  <c r="H37" i="25"/>
  <c r="F37" i="25"/>
  <c r="J37" i="25" s="1"/>
  <c r="H36" i="25"/>
  <c r="F36" i="25"/>
  <c r="H35" i="25"/>
  <c r="F35" i="25"/>
  <c r="J35" i="25" s="1"/>
  <c r="H34" i="25"/>
  <c r="F34" i="25"/>
  <c r="J34" i="25" s="1"/>
  <c r="H33" i="25"/>
  <c r="F33" i="25"/>
  <c r="J33" i="25" s="1"/>
  <c r="H32" i="25"/>
  <c r="F32" i="25"/>
  <c r="H31" i="25"/>
  <c r="F31" i="25"/>
  <c r="J31" i="25" s="1"/>
  <c r="H30" i="25"/>
  <c r="F30" i="25"/>
  <c r="J30" i="25" s="1"/>
  <c r="H29" i="25"/>
  <c r="F29" i="25"/>
  <c r="H28" i="25"/>
  <c r="F28" i="25"/>
  <c r="J28" i="25" s="1"/>
  <c r="H27" i="25"/>
  <c r="F27" i="25"/>
  <c r="J27" i="25" s="1"/>
  <c r="H26" i="25"/>
  <c r="F26" i="25"/>
  <c r="J26" i="25" s="1"/>
  <c r="H25" i="25"/>
  <c r="F25" i="25"/>
  <c r="H24" i="25"/>
  <c r="F24" i="25"/>
  <c r="J24" i="25" s="1"/>
  <c r="H23" i="25"/>
  <c r="F23" i="25"/>
  <c r="J23" i="25" s="1"/>
  <c r="H22" i="25"/>
  <c r="F22" i="25"/>
  <c r="J22" i="25" s="1"/>
  <c r="H21" i="25"/>
  <c r="F21" i="25"/>
  <c r="H20" i="25"/>
  <c r="F20" i="25"/>
  <c r="J20" i="25" s="1"/>
  <c r="H19" i="25"/>
  <c r="F19" i="25"/>
  <c r="J19" i="25" s="1"/>
  <c r="H18" i="25"/>
  <c r="F18" i="25"/>
  <c r="J18" i="25" s="1"/>
  <c r="H17" i="25"/>
  <c r="F17" i="25"/>
  <c r="J16" i="25"/>
  <c r="H16" i="25"/>
  <c r="J15" i="25"/>
  <c r="H15" i="25"/>
  <c r="J14" i="25"/>
  <c r="H14" i="25"/>
  <c r="H13" i="25"/>
  <c r="F13" i="25"/>
  <c r="J13" i="25" s="1"/>
  <c r="H12" i="25"/>
  <c r="F12" i="25"/>
  <c r="H11" i="25"/>
  <c r="F11" i="25"/>
  <c r="J11" i="25" s="1"/>
  <c r="H10" i="25"/>
  <c r="F10" i="25"/>
  <c r="J10" i="25" s="1"/>
  <c r="H9" i="25"/>
  <c r="F9" i="25"/>
  <c r="J9" i="25" s="1"/>
  <c r="H8" i="25"/>
  <c r="F8" i="25"/>
  <c r="H7" i="25"/>
  <c r="F7" i="25"/>
  <c r="J7" i="25" s="1"/>
  <c r="H6" i="25"/>
  <c r="F6" i="25"/>
  <c r="J6" i="25" s="1"/>
  <c r="H5" i="25"/>
  <c r="F5" i="25"/>
  <c r="J5" i="25" s="1"/>
  <c r="H4" i="25"/>
  <c r="F4" i="25"/>
  <c r="H49" i="24"/>
  <c r="F49" i="24"/>
  <c r="J49" i="24" s="1"/>
  <c r="J48" i="24"/>
  <c r="H47" i="24"/>
  <c r="F47" i="24"/>
  <c r="H46" i="24"/>
  <c r="F46" i="24"/>
  <c r="J46" i="24" s="1"/>
  <c r="H45" i="24"/>
  <c r="F45" i="24"/>
  <c r="H44" i="24"/>
  <c r="F44" i="24"/>
  <c r="J44" i="24" s="1"/>
  <c r="H43" i="24"/>
  <c r="F43" i="24"/>
  <c r="J43" i="24" s="1"/>
  <c r="H42" i="24"/>
  <c r="F42" i="24"/>
  <c r="J42" i="24" s="1"/>
  <c r="H41" i="24"/>
  <c r="F41" i="24"/>
  <c r="H40" i="24"/>
  <c r="F40" i="24"/>
  <c r="J40" i="24" s="1"/>
  <c r="H39" i="24"/>
  <c r="F39" i="24"/>
  <c r="J39" i="24" s="1"/>
  <c r="H38" i="24"/>
  <c r="F38" i="24"/>
  <c r="J38" i="24" s="1"/>
  <c r="H37" i="24"/>
  <c r="F37" i="24"/>
  <c r="H36" i="24"/>
  <c r="F36" i="24"/>
  <c r="J36" i="24" s="1"/>
  <c r="H35" i="24"/>
  <c r="F35" i="24"/>
  <c r="H34" i="24"/>
  <c r="F34" i="24"/>
  <c r="J34" i="24" s="1"/>
  <c r="H33" i="24"/>
  <c r="F33" i="24"/>
  <c r="H32" i="24"/>
  <c r="F32" i="24"/>
  <c r="J32" i="24" s="1"/>
  <c r="H31" i="24"/>
  <c r="F31" i="24"/>
  <c r="J31" i="24" s="1"/>
  <c r="H30" i="24"/>
  <c r="F30" i="24"/>
  <c r="J30" i="24" s="1"/>
  <c r="H29" i="24"/>
  <c r="F29" i="24"/>
  <c r="H28" i="24"/>
  <c r="F28" i="24"/>
  <c r="J28" i="24" s="1"/>
  <c r="H27" i="24"/>
  <c r="F27" i="24"/>
  <c r="J27" i="24" s="1"/>
  <c r="H26" i="24"/>
  <c r="F26" i="24"/>
  <c r="J26" i="24" s="1"/>
  <c r="H25" i="24"/>
  <c r="F25" i="24"/>
  <c r="H24" i="24"/>
  <c r="F24" i="24"/>
  <c r="J24" i="24" s="1"/>
  <c r="H23" i="24"/>
  <c r="F23" i="24"/>
  <c r="J23" i="24" s="1"/>
  <c r="H22" i="24"/>
  <c r="F22" i="24"/>
  <c r="J22" i="24" s="1"/>
  <c r="H21" i="24"/>
  <c r="F21" i="24"/>
  <c r="H20" i="24"/>
  <c r="F20" i="24"/>
  <c r="J20" i="24" s="1"/>
  <c r="H19" i="24"/>
  <c r="F19" i="24"/>
  <c r="H18" i="24"/>
  <c r="F18" i="24"/>
  <c r="J18" i="24" s="1"/>
  <c r="H17" i="24"/>
  <c r="F17" i="24"/>
  <c r="H16" i="24"/>
  <c r="F16" i="24"/>
  <c r="J16" i="24" s="1"/>
  <c r="H15" i="24"/>
  <c r="J15" i="24" s="1"/>
  <c r="H14" i="24"/>
  <c r="J14" i="24" s="1"/>
  <c r="H13" i="24"/>
  <c r="J13" i="24" s="1"/>
  <c r="H12" i="24"/>
  <c r="F12" i="24"/>
  <c r="H11" i="24"/>
  <c r="F11" i="24"/>
  <c r="J11" i="24" s="1"/>
  <c r="H10" i="24"/>
  <c r="F10" i="24"/>
  <c r="H9" i="24"/>
  <c r="F9" i="24"/>
  <c r="J9" i="24" s="1"/>
  <c r="H8" i="24"/>
  <c r="F8" i="24"/>
  <c r="H7" i="24"/>
  <c r="F7" i="24"/>
  <c r="J7" i="24" s="1"/>
  <c r="H6" i="24"/>
  <c r="F6" i="24"/>
  <c r="J6" i="24" s="1"/>
  <c r="H5" i="24"/>
  <c r="F5" i="24"/>
  <c r="J5" i="24" s="1"/>
  <c r="F4" i="24"/>
  <c r="J4" i="24" s="1"/>
  <c r="H56" i="23"/>
  <c r="F56" i="23"/>
  <c r="J56" i="23" s="1"/>
  <c r="H55" i="23"/>
  <c r="F55" i="23"/>
  <c r="J55" i="23" s="1"/>
  <c r="H54" i="23"/>
  <c r="F54" i="23"/>
  <c r="H53" i="23"/>
  <c r="F53" i="23"/>
  <c r="J53" i="23" s="1"/>
  <c r="H52" i="23"/>
  <c r="F52" i="23"/>
  <c r="H51" i="23"/>
  <c r="F51" i="23"/>
  <c r="J51" i="23" s="1"/>
  <c r="H50" i="23"/>
  <c r="F50" i="23"/>
  <c r="H49" i="23"/>
  <c r="F49" i="23"/>
  <c r="J49" i="23" s="1"/>
  <c r="H48" i="23"/>
  <c r="F48" i="23"/>
  <c r="J48" i="23" s="1"/>
  <c r="H47" i="23"/>
  <c r="F47" i="23"/>
  <c r="J47" i="23" s="1"/>
  <c r="H46" i="23"/>
  <c r="F46" i="23"/>
  <c r="H45" i="23"/>
  <c r="F45" i="23"/>
  <c r="J45" i="23" s="1"/>
  <c r="H44" i="23"/>
  <c r="F44" i="23"/>
  <c r="J44" i="23" s="1"/>
  <c r="H43" i="23"/>
  <c r="F43" i="23"/>
  <c r="J43" i="23" s="1"/>
  <c r="H42" i="23"/>
  <c r="F42" i="23"/>
  <c r="H41" i="23"/>
  <c r="F41" i="23"/>
  <c r="J41" i="23" s="1"/>
  <c r="H40" i="23"/>
  <c r="F40" i="23"/>
  <c r="J40" i="23" s="1"/>
  <c r="H39" i="23"/>
  <c r="F39" i="23"/>
  <c r="J39" i="23" s="1"/>
  <c r="H38" i="23"/>
  <c r="F38" i="23"/>
  <c r="H37" i="23"/>
  <c r="F37" i="23"/>
  <c r="J37" i="23" s="1"/>
  <c r="H36" i="23"/>
  <c r="F36" i="23"/>
  <c r="H35" i="23"/>
  <c r="F35" i="23"/>
  <c r="J35" i="23" s="1"/>
  <c r="H34" i="23"/>
  <c r="F34" i="23"/>
  <c r="H33" i="23"/>
  <c r="F33" i="23"/>
  <c r="J33" i="23" s="1"/>
  <c r="H32" i="23"/>
  <c r="F32" i="23"/>
  <c r="J32" i="23" s="1"/>
  <c r="H31" i="23"/>
  <c r="F31" i="23"/>
  <c r="J31" i="23" s="1"/>
  <c r="H30" i="23"/>
  <c r="F30" i="23"/>
  <c r="H29" i="23"/>
  <c r="F29" i="23"/>
  <c r="J29" i="23" s="1"/>
  <c r="H28" i="23"/>
  <c r="F28" i="23"/>
  <c r="J28" i="23" s="1"/>
  <c r="H27" i="23"/>
  <c r="F27" i="23"/>
  <c r="J27" i="23" s="1"/>
  <c r="H26" i="23"/>
  <c r="F26" i="23"/>
  <c r="H25" i="23"/>
  <c r="F25" i="23"/>
  <c r="J25" i="23" s="1"/>
  <c r="H24" i="23"/>
  <c r="F24" i="23"/>
  <c r="J24" i="23" s="1"/>
  <c r="H23" i="23"/>
  <c r="F23" i="23"/>
  <c r="J23" i="23" s="1"/>
  <c r="H22" i="23"/>
  <c r="F22" i="23"/>
  <c r="H21" i="23"/>
  <c r="F21" i="23"/>
  <c r="J21" i="23" s="1"/>
  <c r="F20" i="23"/>
  <c r="J20" i="23" s="1"/>
  <c r="H19" i="23"/>
  <c r="J19" i="23" s="1"/>
  <c r="H18" i="23"/>
  <c r="F18" i="23"/>
  <c r="J18" i="23" s="1"/>
  <c r="H17" i="23"/>
  <c r="F17" i="23"/>
  <c r="J17" i="23" s="1"/>
  <c r="H16" i="23"/>
  <c r="F16" i="23"/>
  <c r="H15" i="23"/>
  <c r="F15" i="23"/>
  <c r="J15" i="23" s="1"/>
  <c r="H14" i="23"/>
  <c r="F14" i="23"/>
  <c r="J14" i="23" s="1"/>
  <c r="H13" i="23"/>
  <c r="F13" i="23"/>
  <c r="J13" i="23" s="1"/>
  <c r="H12" i="23"/>
  <c r="F12" i="23"/>
  <c r="H11" i="23"/>
  <c r="F11" i="23"/>
  <c r="J11" i="23" s="1"/>
  <c r="H10" i="23"/>
  <c r="F10" i="23"/>
  <c r="H9" i="23"/>
  <c r="F9" i="23"/>
  <c r="J9" i="23" s="1"/>
  <c r="H8" i="23"/>
  <c r="F8" i="23"/>
  <c r="H7" i="23"/>
  <c r="F7" i="23"/>
  <c r="J7" i="23" s="1"/>
  <c r="H6" i="23"/>
  <c r="F6" i="23"/>
  <c r="J6" i="23" s="1"/>
  <c r="H5" i="23"/>
  <c r="F5" i="23"/>
  <c r="J5" i="23" s="1"/>
  <c r="F4" i="23"/>
  <c r="J4" i="23" s="1"/>
  <c r="H47" i="22"/>
  <c r="F47" i="22"/>
  <c r="J47" i="22" s="1"/>
  <c r="H46" i="22"/>
  <c r="F46" i="22"/>
  <c r="J46" i="22" s="1"/>
  <c r="H45" i="22"/>
  <c r="F45" i="22"/>
  <c r="J45" i="22" s="1"/>
  <c r="F44" i="22"/>
  <c r="J44" i="22" s="1"/>
  <c r="H43" i="22"/>
  <c r="F43" i="22"/>
  <c r="J43" i="22" s="1"/>
  <c r="H42" i="22"/>
  <c r="F42" i="22"/>
  <c r="J42" i="22" s="1"/>
  <c r="H41" i="22"/>
  <c r="F41" i="22"/>
  <c r="H40" i="22"/>
  <c r="F40" i="22"/>
  <c r="J40" i="22" s="1"/>
  <c r="H39" i="22"/>
  <c r="F39" i="22"/>
  <c r="J39" i="22" s="1"/>
  <c r="J38" i="22"/>
  <c r="H37" i="22"/>
  <c r="F37" i="22"/>
  <c r="J37" i="22" s="1"/>
  <c r="H36" i="22"/>
  <c r="F36" i="22"/>
  <c r="J36" i="22" s="1"/>
  <c r="H35" i="22"/>
  <c r="F35" i="22"/>
  <c r="J35" i="22" s="1"/>
  <c r="H34" i="22"/>
  <c r="F34" i="22"/>
  <c r="J34" i="22" s="1"/>
  <c r="H33" i="22"/>
  <c r="F33" i="22"/>
  <c r="J33" i="22" s="1"/>
  <c r="H32" i="22"/>
  <c r="F32" i="22"/>
  <c r="J32" i="22" s="1"/>
  <c r="H31" i="22"/>
  <c r="F31" i="22"/>
  <c r="H30" i="22"/>
  <c r="F30" i="22"/>
  <c r="J30" i="22" s="1"/>
  <c r="H29" i="22"/>
  <c r="F29" i="22"/>
  <c r="J29" i="22" s="1"/>
  <c r="H28" i="22"/>
  <c r="F28" i="22"/>
  <c r="J28" i="22" s="1"/>
  <c r="H27" i="22"/>
  <c r="F27" i="22"/>
  <c r="J27" i="22" s="1"/>
  <c r="F26" i="22"/>
  <c r="J26" i="22" s="1"/>
  <c r="F25" i="22"/>
  <c r="J25" i="22" s="1"/>
  <c r="H24" i="22"/>
  <c r="J24" i="22" s="1"/>
  <c r="H23" i="22"/>
  <c r="F23" i="22"/>
  <c r="J23" i="22" s="1"/>
  <c r="H22" i="22"/>
  <c r="F22" i="22"/>
  <c r="J22" i="22" s="1"/>
  <c r="H21" i="22"/>
  <c r="F21" i="22"/>
  <c r="H20" i="22"/>
  <c r="F20" i="22"/>
  <c r="J20" i="22" s="1"/>
  <c r="H19" i="22"/>
  <c r="F19" i="22"/>
  <c r="J19" i="22" s="1"/>
  <c r="H18" i="22"/>
  <c r="F18" i="22"/>
  <c r="H17" i="22"/>
  <c r="F17" i="22"/>
  <c r="J17" i="22" s="1"/>
  <c r="H16" i="22"/>
  <c r="F16" i="22"/>
  <c r="J16" i="22" s="1"/>
  <c r="H15" i="22"/>
  <c r="F15" i="22"/>
  <c r="J15" i="22" s="1"/>
  <c r="H14" i="22"/>
  <c r="F14" i="22"/>
  <c r="H13" i="22"/>
  <c r="F13" i="22"/>
  <c r="J13" i="22" s="1"/>
  <c r="H12" i="22"/>
  <c r="F12" i="22"/>
  <c r="H11" i="22"/>
  <c r="F11" i="22"/>
  <c r="J11" i="22" s="1"/>
  <c r="H10" i="22"/>
  <c r="F10" i="22"/>
  <c r="J10" i="22" s="1"/>
  <c r="H9" i="22"/>
  <c r="F9" i="22"/>
  <c r="J9" i="22" s="1"/>
  <c r="H8" i="22"/>
  <c r="F8" i="22"/>
  <c r="H7" i="22"/>
  <c r="F7" i="22"/>
  <c r="J7" i="22" s="1"/>
  <c r="H6" i="22"/>
  <c r="F6" i="22"/>
  <c r="J6" i="22" s="1"/>
  <c r="H52" i="21"/>
  <c r="F52" i="21"/>
  <c r="J52" i="21" s="1"/>
  <c r="H51" i="21"/>
  <c r="F51" i="21"/>
  <c r="H50" i="21"/>
  <c r="F50" i="21"/>
  <c r="J50" i="21" s="1"/>
  <c r="F49" i="21"/>
  <c r="J49" i="21" s="1"/>
  <c r="H48" i="21"/>
  <c r="F48" i="21"/>
  <c r="H47" i="21"/>
  <c r="F47" i="21"/>
  <c r="J47" i="21" s="1"/>
  <c r="H46" i="21"/>
  <c r="F46" i="21"/>
  <c r="J46" i="21" s="1"/>
  <c r="H45" i="21"/>
  <c r="F45" i="21"/>
  <c r="J45" i="21" s="1"/>
  <c r="H44" i="21"/>
  <c r="F44" i="21"/>
  <c r="H43" i="21"/>
  <c r="F43" i="21"/>
  <c r="J43" i="21" s="1"/>
  <c r="H42" i="21"/>
  <c r="F42" i="21"/>
  <c r="J42" i="21" s="1"/>
  <c r="H41" i="21"/>
  <c r="F41" i="21"/>
  <c r="J41" i="21" s="1"/>
  <c r="H40" i="21"/>
  <c r="F40" i="21"/>
  <c r="H39" i="21"/>
  <c r="F39" i="21"/>
  <c r="J39" i="21" s="1"/>
  <c r="H38" i="21"/>
  <c r="F38" i="21"/>
  <c r="J38" i="21" s="1"/>
  <c r="H37" i="21"/>
  <c r="F37" i="21"/>
  <c r="J37" i="21" s="1"/>
  <c r="H36" i="21"/>
  <c r="F36" i="21"/>
  <c r="H35" i="21"/>
  <c r="F35" i="21"/>
  <c r="J35" i="21" s="1"/>
  <c r="H34" i="21"/>
  <c r="F34" i="21"/>
  <c r="J34" i="21" s="1"/>
  <c r="H33" i="21"/>
  <c r="F33" i="21"/>
  <c r="J33" i="21" s="1"/>
  <c r="H32" i="21"/>
  <c r="F32" i="21"/>
  <c r="H31" i="21"/>
  <c r="F31" i="21"/>
  <c r="J31" i="21" s="1"/>
  <c r="H30" i="21"/>
  <c r="F30" i="21"/>
  <c r="J30" i="21" s="1"/>
  <c r="H29" i="21"/>
  <c r="F29" i="21"/>
  <c r="J29" i="21" s="1"/>
  <c r="H28" i="21"/>
  <c r="F28" i="21"/>
  <c r="H27" i="21"/>
  <c r="F27" i="21"/>
  <c r="J27" i="21" s="1"/>
  <c r="F26" i="21"/>
  <c r="J26" i="21" s="1"/>
  <c r="F25" i="21"/>
  <c r="J25" i="21" s="1"/>
  <c r="H24" i="21"/>
  <c r="J24" i="21" s="1"/>
  <c r="H23" i="21"/>
  <c r="F23" i="21"/>
  <c r="H22" i="21"/>
  <c r="F22" i="21"/>
  <c r="J22" i="21" s="1"/>
  <c r="H21" i="21"/>
  <c r="F21" i="21"/>
  <c r="J21" i="21" s="1"/>
  <c r="H20" i="21"/>
  <c r="F20" i="21"/>
  <c r="J20" i="21" s="1"/>
  <c r="H19" i="21"/>
  <c r="F19" i="21"/>
  <c r="H18" i="21"/>
  <c r="F18" i="21"/>
  <c r="J18" i="21" s="1"/>
  <c r="H17" i="21"/>
  <c r="F17" i="21"/>
  <c r="J17" i="21" s="1"/>
  <c r="H16" i="21"/>
  <c r="F16" i="21"/>
  <c r="J16" i="21" s="1"/>
  <c r="H15" i="21"/>
  <c r="F15" i="21"/>
  <c r="H14" i="21"/>
  <c r="F14" i="21"/>
  <c r="J14" i="21" s="1"/>
  <c r="H13" i="21"/>
  <c r="F13" i="21"/>
  <c r="J13" i="21" s="1"/>
  <c r="H12" i="21"/>
  <c r="F12" i="21"/>
  <c r="J12" i="21" s="1"/>
  <c r="H11" i="21"/>
  <c r="F11" i="21"/>
  <c r="H10" i="21"/>
  <c r="F10" i="21"/>
  <c r="J10" i="21" s="1"/>
  <c r="H9" i="21"/>
  <c r="F9" i="21"/>
  <c r="J9" i="21" s="1"/>
  <c r="H8" i="21"/>
  <c r="F8" i="21"/>
  <c r="J8" i="21" s="1"/>
  <c r="H7" i="21"/>
  <c r="F7" i="21"/>
  <c r="H6" i="21"/>
  <c r="F6" i="21"/>
  <c r="J6" i="21" s="1"/>
  <c r="H41" i="20"/>
  <c r="F41" i="20"/>
  <c r="H40" i="20"/>
  <c r="F40" i="20"/>
  <c r="F39" i="20"/>
  <c r="H38" i="20"/>
  <c r="F38" i="20"/>
  <c r="H37" i="20"/>
  <c r="F37" i="20"/>
  <c r="H36" i="20"/>
  <c r="F36" i="20"/>
  <c r="H35" i="20"/>
  <c r="F35" i="20"/>
  <c r="H34" i="20"/>
  <c r="F34" i="20"/>
  <c r="H33" i="20"/>
  <c r="F33" i="20"/>
  <c r="H32" i="20"/>
  <c r="F32" i="20"/>
  <c r="H31" i="20"/>
  <c r="F31" i="20"/>
  <c r="H30" i="20"/>
  <c r="F30" i="20"/>
  <c r="H29" i="20"/>
  <c r="F29" i="20"/>
  <c r="H28" i="20"/>
  <c r="F28" i="20"/>
  <c r="H27" i="20"/>
  <c r="F27" i="20"/>
  <c r="H26" i="20"/>
  <c r="F26" i="20"/>
  <c r="F25" i="20"/>
  <c r="F24" i="20"/>
  <c r="H23" i="20"/>
  <c r="F23" i="20"/>
  <c r="H22" i="20"/>
  <c r="F22" i="20"/>
  <c r="H21" i="20"/>
  <c r="F21" i="20"/>
  <c r="H20" i="20"/>
  <c r="F20" i="20"/>
  <c r="H19" i="20"/>
  <c r="F19" i="20"/>
  <c r="H18" i="20"/>
  <c r="F18" i="20"/>
  <c r="H17" i="20"/>
  <c r="F17" i="20"/>
  <c r="H16" i="20"/>
  <c r="F16" i="20"/>
  <c r="H15" i="20"/>
  <c r="F15" i="20"/>
  <c r="H14" i="20"/>
  <c r="F14" i="20"/>
  <c r="H13" i="20"/>
  <c r="F13" i="20"/>
  <c r="H12" i="20"/>
  <c r="F12" i="20"/>
  <c r="H11" i="20"/>
  <c r="F11" i="20"/>
  <c r="H10" i="20"/>
  <c r="F10" i="20"/>
  <c r="H9" i="20"/>
  <c r="F9" i="20"/>
  <c r="H8" i="20"/>
  <c r="F8" i="20"/>
  <c r="H7" i="20"/>
  <c r="F7" i="20"/>
  <c r="H6" i="20"/>
  <c r="F6" i="20"/>
  <c r="H5" i="20"/>
  <c r="F5" i="20"/>
  <c r="H37" i="19"/>
  <c r="F37" i="19"/>
  <c r="H36" i="19"/>
  <c r="F36" i="19"/>
  <c r="F35" i="19"/>
  <c r="H34" i="19"/>
  <c r="F34" i="19"/>
  <c r="H33" i="19"/>
  <c r="F33" i="19"/>
  <c r="C33" i="19"/>
  <c r="H32" i="19"/>
  <c r="F32" i="19"/>
  <c r="H31" i="19"/>
  <c r="F31" i="19"/>
  <c r="H30" i="19"/>
  <c r="F30" i="19"/>
  <c r="H29" i="19"/>
  <c r="F29" i="19"/>
  <c r="H28" i="19"/>
  <c r="F28" i="19"/>
  <c r="H27" i="19"/>
  <c r="F27" i="19"/>
  <c r="H26" i="19"/>
  <c r="F26" i="19"/>
  <c r="H25" i="19"/>
  <c r="F25" i="19"/>
  <c r="H24" i="19"/>
  <c r="F24" i="19"/>
  <c r="H23" i="19"/>
  <c r="F23" i="19"/>
  <c r="F22" i="19"/>
  <c r="F21" i="19"/>
  <c r="H20" i="19"/>
  <c r="F20" i="19"/>
  <c r="H19" i="19"/>
  <c r="F19" i="19"/>
  <c r="H18" i="19"/>
  <c r="F18" i="19"/>
  <c r="H17" i="19"/>
  <c r="F17" i="19"/>
  <c r="H16" i="19"/>
  <c r="F16" i="19"/>
  <c r="H15" i="19"/>
  <c r="F15" i="19"/>
  <c r="H14" i="19"/>
  <c r="F14" i="19"/>
  <c r="H13" i="19"/>
  <c r="F13" i="19"/>
  <c r="H12" i="19"/>
  <c r="F12" i="19"/>
  <c r="H11" i="19"/>
  <c r="F11" i="19"/>
  <c r="H10" i="19"/>
  <c r="F10" i="19"/>
  <c r="H9" i="19"/>
  <c r="F9" i="19"/>
  <c r="H8" i="19"/>
  <c r="F8" i="19"/>
  <c r="H7" i="19"/>
  <c r="F7" i="19"/>
  <c r="H6" i="19"/>
  <c r="F6" i="19"/>
  <c r="H5" i="19"/>
  <c r="F5" i="19"/>
  <c r="H36" i="18"/>
  <c r="F36" i="18"/>
  <c r="H35" i="18"/>
  <c r="F35" i="18"/>
  <c r="F34" i="18"/>
  <c r="H33" i="18"/>
  <c r="F33" i="18"/>
  <c r="H32" i="18"/>
  <c r="F32" i="18"/>
  <c r="H31" i="18"/>
  <c r="F31" i="18"/>
  <c r="H30" i="18"/>
  <c r="F30" i="18"/>
  <c r="H29" i="18"/>
  <c r="F29" i="18"/>
  <c r="H28" i="18"/>
  <c r="F28" i="18"/>
  <c r="H27" i="18"/>
  <c r="F27" i="18"/>
  <c r="H26" i="18"/>
  <c r="F26" i="18"/>
  <c r="H25" i="18"/>
  <c r="F25" i="18"/>
  <c r="H24" i="18"/>
  <c r="F24" i="18"/>
  <c r="H23" i="18"/>
  <c r="F23" i="18"/>
  <c r="F22" i="18"/>
  <c r="F21" i="18"/>
  <c r="H20" i="18"/>
  <c r="F20" i="18"/>
  <c r="H19" i="18"/>
  <c r="F19" i="18"/>
  <c r="H18" i="18"/>
  <c r="F18" i="18"/>
  <c r="H17" i="18"/>
  <c r="F17" i="18"/>
  <c r="H16" i="18"/>
  <c r="F16" i="18"/>
  <c r="H15" i="18"/>
  <c r="F15" i="18"/>
  <c r="H14" i="18"/>
  <c r="F14" i="18"/>
  <c r="H13" i="18"/>
  <c r="F13" i="18"/>
  <c r="H12" i="18"/>
  <c r="F12" i="18"/>
  <c r="H11" i="18"/>
  <c r="F11" i="18"/>
  <c r="H10" i="18"/>
  <c r="F10" i="18"/>
  <c r="H9" i="18"/>
  <c r="F9" i="18"/>
  <c r="H8" i="18"/>
  <c r="F8" i="18"/>
  <c r="H7" i="18"/>
  <c r="F7" i="18"/>
  <c r="H6" i="18"/>
  <c r="F6" i="18"/>
  <c r="H5" i="18"/>
  <c r="F5" i="18"/>
  <c r="H47" i="17"/>
  <c r="F47" i="17"/>
  <c r="H46" i="17"/>
  <c r="F46" i="17"/>
  <c r="F45" i="17"/>
  <c r="H44" i="17"/>
  <c r="F44" i="17"/>
  <c r="H43" i="17"/>
  <c r="F43" i="17"/>
  <c r="H42" i="17"/>
  <c r="F42" i="17"/>
  <c r="H41" i="17"/>
  <c r="F41" i="17"/>
  <c r="H40" i="17"/>
  <c r="F40" i="17"/>
  <c r="H39" i="17"/>
  <c r="F39" i="17"/>
  <c r="H38" i="17"/>
  <c r="F38" i="17"/>
  <c r="H37" i="17"/>
  <c r="F37" i="17"/>
  <c r="H36" i="17"/>
  <c r="F36" i="17"/>
  <c r="H35" i="17"/>
  <c r="F35" i="17"/>
  <c r="H34" i="17"/>
  <c r="F34" i="17"/>
  <c r="H33" i="17"/>
  <c r="F33" i="17"/>
  <c r="H32" i="17"/>
  <c r="F32" i="17"/>
  <c r="H31" i="17"/>
  <c r="F31" i="17"/>
  <c r="H30" i="17"/>
  <c r="F30" i="17"/>
  <c r="F29" i="17"/>
  <c r="F28" i="17"/>
  <c r="H27" i="17"/>
  <c r="F27" i="17"/>
  <c r="H26" i="17"/>
  <c r="F26" i="17"/>
  <c r="H25" i="17"/>
  <c r="F25" i="17"/>
  <c r="H24" i="17"/>
  <c r="F24" i="17"/>
  <c r="H23" i="17"/>
  <c r="F23" i="17"/>
  <c r="H22" i="17"/>
  <c r="F22" i="17"/>
  <c r="H21" i="17"/>
  <c r="F21" i="17"/>
  <c r="H20" i="17"/>
  <c r="F20" i="17"/>
  <c r="H19" i="17"/>
  <c r="F19" i="17"/>
  <c r="H18" i="17"/>
  <c r="F18" i="17"/>
  <c r="H17" i="17"/>
  <c r="F17" i="17"/>
  <c r="H16" i="17"/>
  <c r="F16" i="17"/>
  <c r="H15" i="17"/>
  <c r="F15" i="17"/>
  <c r="H14" i="17"/>
  <c r="F14" i="17"/>
  <c r="H13" i="17"/>
  <c r="F13" i="17"/>
  <c r="H12" i="17"/>
  <c r="F12" i="17"/>
  <c r="H11" i="17"/>
  <c r="H10" i="17"/>
  <c r="F10" i="17"/>
  <c r="H9" i="17"/>
  <c r="F9" i="17"/>
  <c r="H8" i="17"/>
  <c r="F8" i="17"/>
  <c r="H7" i="17"/>
  <c r="F7" i="17"/>
  <c r="H6" i="17"/>
  <c r="F6" i="17"/>
  <c r="H5" i="17"/>
  <c r="F5" i="17"/>
  <c r="H40" i="16"/>
  <c r="F40" i="16"/>
  <c r="H39" i="16"/>
  <c r="F39" i="16"/>
  <c r="F38" i="16"/>
  <c r="H37" i="16"/>
  <c r="F37" i="16"/>
  <c r="H36" i="16"/>
  <c r="F36" i="16"/>
  <c r="H35" i="16"/>
  <c r="F35" i="16"/>
  <c r="H34" i="16"/>
  <c r="F34" i="16"/>
  <c r="H33" i="16"/>
  <c r="F33" i="16"/>
  <c r="H32" i="16"/>
  <c r="F32" i="16"/>
  <c r="H31" i="16"/>
  <c r="F31" i="16"/>
  <c r="H30" i="16"/>
  <c r="F30" i="16"/>
  <c r="H29" i="16"/>
  <c r="F29" i="16"/>
  <c r="H28" i="16"/>
  <c r="F28" i="16"/>
  <c r="H27" i="16"/>
  <c r="F27" i="16"/>
  <c r="H26" i="16"/>
  <c r="F26" i="16"/>
  <c r="H25" i="16"/>
  <c r="F25" i="16"/>
  <c r="F24" i="16"/>
  <c r="H23" i="16"/>
  <c r="F23" i="16"/>
  <c r="H22" i="16"/>
  <c r="F22" i="16"/>
  <c r="H21" i="16"/>
  <c r="F21" i="16"/>
  <c r="H20" i="16"/>
  <c r="F20" i="16"/>
  <c r="H19" i="16"/>
  <c r="F19" i="16"/>
  <c r="H18" i="16"/>
  <c r="F18" i="16"/>
  <c r="H17" i="16"/>
  <c r="F17" i="16"/>
  <c r="H16" i="16"/>
  <c r="F16" i="16"/>
  <c r="H15" i="16"/>
  <c r="F15" i="16"/>
  <c r="H14" i="16"/>
  <c r="F14" i="16"/>
  <c r="H13" i="16"/>
  <c r="F13" i="16"/>
  <c r="H12" i="16"/>
  <c r="F12" i="16"/>
  <c r="H11" i="16"/>
  <c r="F11" i="16"/>
  <c r="H10" i="16"/>
  <c r="F10" i="16"/>
  <c r="H9" i="16"/>
  <c r="F9" i="16"/>
  <c r="H8" i="16"/>
  <c r="F8" i="16"/>
  <c r="H7" i="16"/>
  <c r="F7" i="16"/>
  <c r="H6" i="16"/>
  <c r="F6" i="16"/>
  <c r="H5" i="16"/>
  <c r="F5" i="16"/>
  <c r="H37" i="15"/>
  <c r="F37" i="15"/>
  <c r="H36" i="15"/>
  <c r="F36" i="15"/>
  <c r="F35" i="15"/>
  <c r="H34" i="15"/>
  <c r="F34" i="15"/>
  <c r="H33" i="15"/>
  <c r="F33" i="15"/>
  <c r="H32" i="15"/>
  <c r="F32" i="15"/>
  <c r="H31" i="15"/>
  <c r="F31" i="15"/>
  <c r="H30" i="15"/>
  <c r="F30" i="15"/>
  <c r="H29" i="15"/>
  <c r="F29" i="15"/>
  <c r="H28" i="15"/>
  <c r="F28" i="15"/>
  <c r="H26" i="15"/>
  <c r="F26" i="15"/>
  <c r="H25" i="15"/>
  <c r="F25" i="15"/>
  <c r="H24" i="15"/>
  <c r="F24" i="15"/>
  <c r="H23" i="15"/>
  <c r="F23" i="15"/>
  <c r="H22" i="15"/>
  <c r="F22" i="15"/>
  <c r="F21" i="15"/>
  <c r="H20" i="15"/>
  <c r="F20" i="15"/>
  <c r="H19" i="15"/>
  <c r="F19" i="15"/>
  <c r="H18" i="15"/>
  <c r="F18" i="15"/>
  <c r="H17" i="15"/>
  <c r="F17" i="15"/>
  <c r="H16" i="15"/>
  <c r="F16" i="15"/>
  <c r="H15" i="15"/>
  <c r="F15" i="15"/>
  <c r="H14" i="15"/>
  <c r="F14" i="15"/>
  <c r="H13" i="15"/>
  <c r="F13" i="15"/>
  <c r="H12" i="15"/>
  <c r="F12" i="15"/>
  <c r="H11" i="15"/>
  <c r="F11" i="15"/>
  <c r="H10" i="15"/>
  <c r="F10" i="15"/>
  <c r="H9" i="15"/>
  <c r="F9" i="15"/>
  <c r="H8" i="15"/>
  <c r="F8" i="15"/>
  <c r="H7" i="15"/>
  <c r="F7" i="15"/>
  <c r="H6" i="15"/>
  <c r="F6" i="15"/>
  <c r="H5" i="15"/>
  <c r="F5" i="15"/>
  <c r="H31" i="14"/>
  <c r="F31" i="14"/>
  <c r="H30" i="14"/>
  <c r="F30" i="14"/>
  <c r="F29" i="14"/>
  <c r="H28" i="14"/>
  <c r="F28" i="14"/>
  <c r="H27" i="14"/>
  <c r="F27" i="14"/>
  <c r="H26" i="14"/>
  <c r="F26" i="14"/>
  <c r="H25" i="14"/>
  <c r="F25" i="14"/>
  <c r="H24" i="14"/>
  <c r="F24" i="14"/>
  <c r="H23" i="14"/>
  <c r="F23" i="14"/>
  <c r="H22" i="14"/>
  <c r="F22" i="14"/>
  <c r="H21" i="14"/>
  <c r="F21" i="14"/>
  <c r="F20" i="14"/>
  <c r="H19" i="14"/>
  <c r="F19" i="14"/>
  <c r="H18" i="14"/>
  <c r="F18" i="14"/>
  <c r="H17" i="14"/>
  <c r="F17" i="14"/>
  <c r="H16" i="14"/>
  <c r="F16" i="14"/>
  <c r="H15" i="14"/>
  <c r="F15" i="14"/>
  <c r="H14" i="14"/>
  <c r="F14" i="14"/>
  <c r="H13" i="14"/>
  <c r="F13" i="14"/>
  <c r="H12" i="14"/>
  <c r="F12" i="14"/>
  <c r="H11" i="14"/>
  <c r="F11" i="14"/>
  <c r="H10" i="14"/>
  <c r="F10" i="14"/>
  <c r="H9" i="14"/>
  <c r="F9" i="14"/>
  <c r="H8" i="14"/>
  <c r="F8" i="14"/>
  <c r="H7" i="14"/>
  <c r="F7" i="14"/>
  <c r="H6" i="14"/>
  <c r="F6" i="14"/>
  <c r="H5" i="14"/>
  <c r="F5" i="14"/>
  <c r="H30" i="13"/>
  <c r="F30" i="13"/>
  <c r="H29" i="13"/>
  <c r="F29" i="13"/>
  <c r="F28" i="13"/>
  <c r="H27" i="13"/>
  <c r="F27" i="13"/>
  <c r="H26" i="13"/>
  <c r="F26" i="13"/>
  <c r="H25" i="13"/>
  <c r="F25" i="13"/>
  <c r="H24" i="13"/>
  <c r="F24" i="13"/>
  <c r="H23" i="13"/>
  <c r="F23" i="13"/>
  <c r="H22" i="13"/>
  <c r="F22" i="13"/>
  <c r="H21" i="13"/>
  <c r="F21" i="13"/>
  <c r="F20" i="13"/>
  <c r="H19" i="13"/>
  <c r="F19" i="13"/>
  <c r="H18" i="13"/>
  <c r="F18" i="13"/>
  <c r="H17" i="13"/>
  <c r="F17" i="13"/>
  <c r="H16" i="13"/>
  <c r="F16" i="13"/>
  <c r="H15" i="13"/>
  <c r="F15" i="13"/>
  <c r="H14" i="13"/>
  <c r="F14" i="13"/>
  <c r="H13" i="13"/>
  <c r="F13" i="13"/>
  <c r="H12" i="13"/>
  <c r="F12" i="13"/>
  <c r="H11" i="13"/>
  <c r="F11" i="13"/>
  <c r="H10" i="13"/>
  <c r="F10" i="13"/>
  <c r="H9" i="13"/>
  <c r="F9" i="13"/>
  <c r="H8" i="13"/>
  <c r="F8" i="13"/>
  <c r="H7" i="13"/>
  <c r="F7" i="13"/>
  <c r="H6" i="13"/>
  <c r="F6" i="13"/>
  <c r="H5" i="13"/>
  <c r="F5" i="13"/>
  <c r="H30" i="12"/>
  <c r="F30" i="12"/>
  <c r="H29" i="12"/>
  <c r="F29" i="12"/>
  <c r="F28" i="12"/>
  <c r="H27" i="12"/>
  <c r="F27" i="12"/>
  <c r="H26" i="12"/>
  <c r="F26" i="12"/>
  <c r="H25" i="12"/>
  <c r="F25" i="12"/>
  <c r="H24" i="12"/>
  <c r="F24" i="12"/>
  <c r="H23" i="12"/>
  <c r="F23" i="12"/>
  <c r="H22" i="12"/>
  <c r="F22" i="12"/>
  <c r="H21" i="12"/>
  <c r="F21" i="12"/>
  <c r="F20" i="12"/>
  <c r="H19" i="12"/>
  <c r="F19" i="12"/>
  <c r="H18" i="12"/>
  <c r="F18" i="12"/>
  <c r="H17" i="12"/>
  <c r="F17" i="12"/>
  <c r="H16" i="12"/>
  <c r="F16" i="12"/>
  <c r="H15" i="12"/>
  <c r="F15" i="12"/>
  <c r="H14" i="12"/>
  <c r="F14" i="12"/>
  <c r="H13" i="12"/>
  <c r="F13" i="12"/>
  <c r="H12" i="12"/>
  <c r="F12" i="12"/>
  <c r="H11" i="12"/>
  <c r="F11" i="12"/>
  <c r="H10" i="12"/>
  <c r="F10" i="12"/>
  <c r="H9" i="12"/>
  <c r="F9" i="12"/>
  <c r="H8" i="12"/>
  <c r="F8" i="12"/>
  <c r="H7" i="12"/>
  <c r="F7" i="12"/>
  <c r="H6" i="12"/>
  <c r="F6" i="12"/>
  <c r="H5" i="12"/>
  <c r="F5" i="12"/>
  <c r="H30" i="11"/>
  <c r="F30" i="11"/>
  <c r="H29" i="11"/>
  <c r="F29" i="11"/>
  <c r="F28" i="11"/>
  <c r="H27" i="11"/>
  <c r="F27" i="11"/>
  <c r="H26" i="11"/>
  <c r="F26" i="11"/>
  <c r="H25" i="11"/>
  <c r="F25" i="11"/>
  <c r="H24" i="11"/>
  <c r="F24" i="11"/>
  <c r="H23" i="11"/>
  <c r="F23" i="11"/>
  <c r="H22" i="11"/>
  <c r="F22" i="11"/>
  <c r="H21" i="11"/>
  <c r="F21" i="11"/>
  <c r="F20" i="11"/>
  <c r="H19" i="11"/>
  <c r="F19" i="11"/>
  <c r="H18" i="11"/>
  <c r="F18" i="11"/>
  <c r="H17" i="11"/>
  <c r="F17" i="11"/>
  <c r="H16" i="11"/>
  <c r="F16" i="11"/>
  <c r="H15" i="11"/>
  <c r="F15" i="11"/>
  <c r="H14" i="11"/>
  <c r="F14" i="11"/>
  <c r="H13" i="11"/>
  <c r="F13" i="11"/>
  <c r="H12" i="11"/>
  <c r="F12" i="11"/>
  <c r="H11" i="11"/>
  <c r="F11" i="11"/>
  <c r="H10" i="11"/>
  <c r="F10" i="11"/>
  <c r="H9" i="11"/>
  <c r="F9" i="11"/>
  <c r="H8" i="11"/>
  <c r="F8" i="11"/>
  <c r="H7" i="11"/>
  <c r="F7" i="11"/>
  <c r="H6" i="11"/>
  <c r="F6" i="11"/>
  <c r="H5" i="11"/>
  <c r="F5" i="11"/>
  <c r="H30" i="10"/>
  <c r="F30" i="10"/>
  <c r="H29" i="10"/>
  <c r="F29" i="10"/>
  <c r="F28" i="10"/>
  <c r="H27" i="10"/>
  <c r="F27" i="10"/>
  <c r="H26" i="10"/>
  <c r="F26" i="10"/>
  <c r="H25" i="10"/>
  <c r="F25" i="10"/>
  <c r="H24" i="10"/>
  <c r="F24" i="10"/>
  <c r="H23" i="10"/>
  <c r="F23" i="10"/>
  <c r="H22" i="10"/>
  <c r="F22" i="10"/>
  <c r="H21" i="10"/>
  <c r="F21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30" i="9"/>
  <c r="F30" i="9"/>
  <c r="H29" i="9"/>
  <c r="F29" i="9"/>
  <c r="F28" i="9"/>
  <c r="H27" i="9"/>
  <c r="F27" i="9"/>
  <c r="H26" i="9"/>
  <c r="F26" i="9"/>
  <c r="H25" i="9"/>
  <c r="F25" i="9"/>
  <c r="H24" i="9"/>
  <c r="F24" i="9"/>
  <c r="H23" i="9"/>
  <c r="F23" i="9"/>
  <c r="H22" i="9"/>
  <c r="F22" i="9"/>
  <c r="H21" i="9"/>
  <c r="F21" i="9"/>
  <c r="F20" i="9"/>
  <c r="H19" i="9"/>
  <c r="F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F11" i="9"/>
  <c r="H10" i="9"/>
  <c r="F10" i="9"/>
  <c r="H9" i="9"/>
  <c r="F9" i="9"/>
  <c r="H8" i="9"/>
  <c r="F8" i="9"/>
  <c r="H7" i="9"/>
  <c r="F7" i="9"/>
  <c r="H6" i="9"/>
  <c r="F6" i="9"/>
  <c r="H5" i="9"/>
  <c r="F5" i="9"/>
  <c r="H29" i="8"/>
  <c r="F29" i="8"/>
  <c r="H28" i="8"/>
  <c r="F28" i="8"/>
  <c r="H26" i="8"/>
  <c r="F26" i="8"/>
  <c r="H25" i="8"/>
  <c r="F25" i="8"/>
  <c r="H24" i="8"/>
  <c r="F24" i="8"/>
  <c r="H23" i="8"/>
  <c r="F23" i="8"/>
  <c r="H22" i="8"/>
  <c r="F22" i="8"/>
  <c r="H21" i="8"/>
  <c r="F21" i="8"/>
  <c r="H20" i="8"/>
  <c r="F20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5" i="8"/>
  <c r="F5" i="8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1" i="7"/>
  <c r="F21" i="7"/>
  <c r="H20" i="7"/>
  <c r="F20" i="7"/>
  <c r="H19" i="7"/>
  <c r="F19" i="7"/>
  <c r="H18" i="7"/>
  <c r="F18" i="7"/>
  <c r="H17" i="7"/>
  <c r="F17" i="7"/>
  <c r="H16" i="7"/>
  <c r="F16" i="7"/>
  <c r="H15" i="7"/>
  <c r="F15" i="7"/>
  <c r="H13" i="7"/>
  <c r="F13" i="7"/>
  <c r="H12" i="7"/>
  <c r="F12" i="7"/>
  <c r="H11" i="7"/>
  <c r="F11" i="7"/>
  <c r="H10" i="7"/>
  <c r="F10" i="7"/>
  <c r="H9" i="7"/>
  <c r="F9" i="7"/>
  <c r="H8" i="7"/>
  <c r="F8" i="7"/>
  <c r="H7" i="7"/>
  <c r="F7" i="7"/>
  <c r="H5" i="7"/>
  <c r="F5" i="7"/>
  <c r="H7" i="6"/>
  <c r="F7" i="6"/>
  <c r="H6" i="6"/>
  <c r="F6" i="6"/>
  <c r="H5" i="6"/>
  <c r="F5" i="6"/>
  <c r="H4" i="6"/>
  <c r="F4" i="6"/>
  <c r="H7" i="5"/>
  <c r="F7" i="5"/>
  <c r="H6" i="5"/>
  <c r="F6" i="5"/>
  <c r="H5" i="5"/>
  <c r="F5" i="5"/>
  <c r="H4" i="5"/>
  <c r="F4" i="5"/>
  <c r="H7" i="4"/>
  <c r="F7" i="4"/>
  <c r="H6" i="4"/>
  <c r="F6" i="4"/>
  <c r="H5" i="4"/>
  <c r="F5" i="4"/>
  <c r="H4" i="4"/>
  <c r="F4" i="4"/>
  <c r="H26" i="3"/>
  <c r="F26" i="3"/>
  <c r="H25" i="3"/>
  <c r="F25" i="3"/>
  <c r="H24" i="3"/>
  <c r="F24" i="3"/>
  <c r="H22" i="3"/>
  <c r="F22" i="3"/>
  <c r="H20" i="3"/>
  <c r="F20" i="3"/>
  <c r="H19" i="3"/>
  <c r="F19" i="3"/>
  <c r="H18" i="3"/>
  <c r="F18" i="3"/>
  <c r="H17" i="3"/>
  <c r="F17" i="3"/>
  <c r="H16" i="3"/>
  <c r="F16" i="3"/>
  <c r="H15" i="3"/>
  <c r="F15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5" i="3"/>
  <c r="F5" i="3"/>
  <c r="H25" i="2"/>
  <c r="F25" i="2"/>
  <c r="H24" i="2"/>
  <c r="F24" i="2"/>
  <c r="H22" i="2"/>
  <c r="F22" i="2"/>
  <c r="H20" i="2"/>
  <c r="F20" i="2"/>
  <c r="H19" i="2"/>
  <c r="F19" i="2"/>
  <c r="H18" i="2"/>
  <c r="F18" i="2"/>
  <c r="H17" i="2"/>
  <c r="F17" i="2"/>
  <c r="H16" i="2"/>
  <c r="F16" i="2"/>
  <c r="H15" i="2"/>
  <c r="F15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5" i="2"/>
  <c r="F5" i="2"/>
  <c r="H25" i="1"/>
  <c r="F25" i="1"/>
  <c r="H24" i="1"/>
  <c r="F24" i="1"/>
  <c r="H22" i="1"/>
  <c r="F22" i="1"/>
  <c r="H20" i="1"/>
  <c r="F20" i="1"/>
  <c r="H19" i="1"/>
  <c r="F19" i="1"/>
  <c r="H18" i="1"/>
  <c r="F18" i="1"/>
  <c r="H17" i="1"/>
  <c r="F17" i="1"/>
  <c r="H16" i="1"/>
  <c r="F16" i="1"/>
  <c r="H15" i="1"/>
  <c r="F15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5" i="1"/>
  <c r="F5" i="1"/>
  <c r="J28" i="30" l="1"/>
  <c r="J30" i="30"/>
  <c r="J32" i="30"/>
  <c r="J34" i="30"/>
  <c r="J36" i="30"/>
  <c r="J38" i="30"/>
  <c r="J40" i="30"/>
  <c r="J42" i="30"/>
  <c r="J51" i="21"/>
  <c r="J14" i="22"/>
  <c r="J18" i="22"/>
  <c r="J27" i="30"/>
  <c r="J29" i="30"/>
  <c r="J31" i="30"/>
  <c r="J33" i="30"/>
  <c r="J35" i="30"/>
  <c r="J37" i="30"/>
  <c r="J39" i="30"/>
  <c r="J41" i="30"/>
  <c r="J43" i="30"/>
  <c r="J28" i="26"/>
  <c r="J49" i="25"/>
  <c r="J11" i="26"/>
  <c r="J28" i="29"/>
  <c r="J35" i="26"/>
  <c r="J43" i="26"/>
  <c r="J21" i="22"/>
  <c r="J20" i="29"/>
  <c r="J11" i="21"/>
  <c r="J24" i="30"/>
  <c r="J24" i="29"/>
  <c r="J30" i="23"/>
  <c r="J38" i="23"/>
  <c r="J20" i="30"/>
  <c r="J19" i="21"/>
  <c r="J23" i="21"/>
  <c r="J12" i="25"/>
  <c r="J32" i="25"/>
  <c r="J40" i="25"/>
  <c r="J9" i="27"/>
  <c r="J19" i="29"/>
  <c r="J23" i="29"/>
  <c r="J27" i="29"/>
  <c r="J49" i="29"/>
  <c r="J19" i="30"/>
  <c r="J23" i="30"/>
  <c r="J45" i="30"/>
  <c r="J18" i="30"/>
  <c r="J22" i="30"/>
  <c r="J31" i="22"/>
  <c r="J12" i="23"/>
  <c r="J21" i="24"/>
  <c r="J45" i="24"/>
  <c r="J17" i="25"/>
  <c r="J17" i="30"/>
  <c r="J21" i="30"/>
  <c r="J25" i="30"/>
  <c r="J28" i="21"/>
  <c r="J32" i="21"/>
  <c r="J36" i="21"/>
  <c r="J46" i="23"/>
  <c r="J54" i="23"/>
  <c r="J4" i="25"/>
  <c r="J25" i="25"/>
  <c r="J20" i="26"/>
  <c r="J35" i="27"/>
  <c r="J5" i="29"/>
  <c r="J7" i="29"/>
  <c r="J9" i="29"/>
  <c r="J11" i="29"/>
  <c r="J13" i="29"/>
  <c r="J5" i="30"/>
  <c r="J8" i="30"/>
  <c r="J10" i="30"/>
  <c r="J12" i="30"/>
  <c r="J44" i="21"/>
  <c r="J48" i="21"/>
  <c r="J41" i="22"/>
  <c r="J22" i="23"/>
  <c r="J8" i="24"/>
  <c r="J29" i="24"/>
  <c r="J37" i="24"/>
  <c r="J20" i="27"/>
  <c r="J43" i="27"/>
  <c r="J6" i="29"/>
  <c r="J8" i="29"/>
  <c r="J10" i="29"/>
  <c r="J12" i="29"/>
  <c r="J14" i="29"/>
  <c r="J6" i="30"/>
  <c r="J7" i="30"/>
  <c r="J9" i="30"/>
  <c r="J11" i="30"/>
  <c r="J13" i="30"/>
  <c r="J15" i="21"/>
  <c r="J40" i="21"/>
  <c r="J8" i="22"/>
  <c r="J16" i="23"/>
  <c r="J26" i="23"/>
  <c r="J42" i="23"/>
  <c r="J25" i="24"/>
  <c r="J41" i="24"/>
  <c r="J8" i="25"/>
  <c r="J21" i="25"/>
  <c r="J44" i="25"/>
  <c r="J24" i="26"/>
  <c r="J31" i="26"/>
  <c r="J5" i="27"/>
  <c r="J16" i="27"/>
  <c r="J39" i="27"/>
  <c r="J31" i="29"/>
  <c r="J33" i="29"/>
  <c r="J35" i="29"/>
  <c r="J37" i="29"/>
  <c r="J39" i="29"/>
  <c r="J41" i="29"/>
  <c r="J43" i="29"/>
  <c r="J45" i="29"/>
  <c r="J47" i="29"/>
  <c r="J7" i="21"/>
  <c r="J8" i="23"/>
  <c r="J34" i="23"/>
  <c r="J50" i="23"/>
  <c r="J12" i="24"/>
  <c r="J17" i="24"/>
  <c r="J33" i="24"/>
  <c r="J36" i="25"/>
  <c r="J7" i="26"/>
  <c r="J39" i="26"/>
  <c r="J13" i="27"/>
  <c r="J24" i="27"/>
  <c r="J31" i="27"/>
  <c r="J32" i="29"/>
  <c r="J34" i="29"/>
  <c r="J36" i="29"/>
  <c r="J38" i="29"/>
  <c r="J40" i="29"/>
  <c r="J42" i="29"/>
  <c r="J44" i="29"/>
  <c r="J46" i="29"/>
  <c r="J10" i="24"/>
  <c r="J18" i="29"/>
  <c r="J22" i="29"/>
  <c r="J26" i="29"/>
  <c r="J12" i="22"/>
  <c r="J10" i="23"/>
  <c r="J36" i="23"/>
  <c r="J52" i="23"/>
  <c r="J19" i="24"/>
  <c r="J35" i="24"/>
  <c r="J38" i="25"/>
  <c r="J9" i="26"/>
  <c r="J18" i="26"/>
  <c r="J41" i="26"/>
  <c r="J26" i="27"/>
  <c r="J33" i="27"/>
  <c r="J21" i="29"/>
  <c r="J25" i="29"/>
  <c r="J29" i="29"/>
</calcChain>
</file>

<file path=xl/sharedStrings.xml><?xml version="1.0" encoding="utf-8"?>
<sst xmlns="http://schemas.openxmlformats.org/spreadsheetml/2006/main" count="3138" uniqueCount="294">
  <si>
    <t>Adult Learning Grants Expenditure Tracking, FY2017</t>
  </si>
  <si>
    <t>Report Date</t>
  </si>
  <si>
    <t>SAP Code</t>
  </si>
  <si>
    <t>Fund Name</t>
  </si>
  <si>
    <t>Budget</t>
  </si>
  <si>
    <t>Start Date</t>
  </si>
  <si>
    <t>End Date</t>
  </si>
  <si>
    <t>Expected Spending %, 12/29/2016</t>
  </si>
  <si>
    <t>Actual Spending Amount, 12/29/2016</t>
  </si>
  <si>
    <t>Actual Spending %, 12/29/2016</t>
  </si>
  <si>
    <t>C000</t>
  </si>
  <si>
    <t>City Family Literacy</t>
  </si>
  <si>
    <t>C001</t>
  </si>
  <si>
    <t>City Operating Budget (City Adult Literacy Fund)</t>
  </si>
  <si>
    <t>C066</t>
  </si>
  <si>
    <t>DYCD Discretionary (Pre-HSE) - South Jamaica</t>
  </si>
  <si>
    <t>n/a</t>
  </si>
  <si>
    <t>C091</t>
  </si>
  <si>
    <t>DYCD YALP Grant</t>
  </si>
  <si>
    <t>C092</t>
  </si>
  <si>
    <t>DYCD Center for Economic Development Grant</t>
  </si>
  <si>
    <t>F203</t>
  </si>
  <si>
    <t>IMLS Librarian Digital &amp; Integration Gateway</t>
  </si>
  <si>
    <t>F220</t>
  </si>
  <si>
    <t>NYSED WIA Literacy Zone - LIC ALC</t>
  </si>
  <si>
    <t>F221</t>
  </si>
  <si>
    <t>NYSED WIA Literacy Zone - Jamaica ALC</t>
  </si>
  <si>
    <t>F222</t>
  </si>
  <si>
    <t>NYSED WIOA - ABE &amp; Literacy Services</t>
  </si>
  <si>
    <t>F223</t>
  </si>
  <si>
    <t>DYCD NDA Immigrant Services - Peninsula ALC</t>
  </si>
  <si>
    <t>Q327</t>
  </si>
  <si>
    <t>Buy-A-Book QLF Donations</t>
  </si>
  <si>
    <t>Q649</t>
  </si>
  <si>
    <t>Altman (ESOL Programming)</t>
  </si>
  <si>
    <t>S007</t>
  </si>
  <si>
    <t>NYSED Unrestricted - State Basic Grant Aid</t>
  </si>
  <si>
    <t>S384</t>
  </si>
  <si>
    <t>Adult Lit Lib Services (ESOL &amp; Workforce Services)</t>
  </si>
  <si>
    <t>S379</t>
  </si>
  <si>
    <t>Adult Literacy Ed (NYSED State Grants)</t>
  </si>
  <si>
    <t>S369</t>
  </si>
  <si>
    <t>HSE Test Admin (NYSED State Grants)</t>
  </si>
  <si>
    <t>S373</t>
  </si>
  <si>
    <t>ONA Neighborhood Opportunity Center</t>
  </si>
  <si>
    <t>Z020</t>
  </si>
  <si>
    <t>Memorial &amp; Special Donor Fund</t>
  </si>
  <si>
    <t>Q020</t>
  </si>
  <si>
    <t>Starr Endowment Payout</t>
  </si>
  <si>
    <t>Z092</t>
  </si>
  <si>
    <t>Hearst Endowment</t>
  </si>
  <si>
    <t>TBD</t>
  </si>
  <si>
    <t>F218</t>
  </si>
  <si>
    <t>GOSR New York Rising</t>
  </si>
  <si>
    <t>C095</t>
  </si>
  <si>
    <t>ActionNYC DACA Education Initiative - JH ALC only (unable to view rest of grant in SAP)</t>
  </si>
  <si>
    <t>Expected Spending %, 1/6/2016</t>
  </si>
  <si>
    <t>Actual Spending Amount, 1/6/2017</t>
  </si>
  <si>
    <t>Actual Spending %, 1/6/2017</t>
  </si>
  <si>
    <t>C099</t>
  </si>
  <si>
    <t>Workforce Development Corporation - Contextualized ESOL</t>
  </si>
  <si>
    <t>Adult Services Grants Expenditure Tracking, FY2017</t>
  </si>
  <si>
    <t>Expected Spending %, 1/25/2016</t>
  </si>
  <si>
    <t>Actual Spending Amount, 1/25/2017</t>
  </si>
  <si>
    <t>Actual Spending %, 1/25/2017</t>
  </si>
  <si>
    <t>Z336</t>
  </si>
  <si>
    <t>Fox Samuels</t>
  </si>
  <si>
    <t>S392</t>
  </si>
  <si>
    <t>NYSCA</t>
  </si>
  <si>
    <t>Q668</t>
  </si>
  <si>
    <t>Louis Armstrong Educational Foundation</t>
  </si>
  <si>
    <t>C100</t>
  </si>
  <si>
    <t>Queens Council on the Arts 2017 QAF Art Access</t>
  </si>
  <si>
    <t>Expected Spending %, 2/1/2017</t>
  </si>
  <si>
    <t>Actual Spending Amount, 2/1/2017</t>
  </si>
  <si>
    <t>Actual Spending %, 2/1/2017</t>
  </si>
  <si>
    <t>Expected Spending %, 2/8/2017</t>
  </si>
  <si>
    <t>Actual Spending Amount, 2/8/2017</t>
  </si>
  <si>
    <t>Actual Spending %, 2/8/2017</t>
  </si>
  <si>
    <t>Expected Spending %, 3/9/2017</t>
  </si>
  <si>
    <t>Actual Spending Amount, 3/9/2017</t>
  </si>
  <si>
    <t>Actual Spending %, 3/9/2017</t>
  </si>
  <si>
    <t>ONA Neighborhood Opportunity Center CY 2016</t>
  </si>
  <si>
    <t>ONA Neighborhood Opportunity Center CY 2017</t>
  </si>
  <si>
    <t>Urban Upbound YouthPathways</t>
  </si>
  <si>
    <t>Z339</t>
  </si>
  <si>
    <t>American Library Association</t>
  </si>
  <si>
    <t>DYCD Comprehensive Services (FY2018)</t>
  </si>
  <si>
    <t>Tasks</t>
  </si>
  <si>
    <t>Report due to IMLS after March. Mark Jamison is working with NYU.</t>
  </si>
  <si>
    <t>GOSR quarterly filings are due in early April. Follow up with Angela Wallace regarding financial reporting.</t>
  </si>
  <si>
    <t>Expected Spending %</t>
  </si>
  <si>
    <t>Actual Spending Amount</t>
  </si>
  <si>
    <t>Actual Spending %</t>
  </si>
  <si>
    <t>ActionNYC DACA Education Initiative</t>
  </si>
  <si>
    <t>F224</t>
  </si>
  <si>
    <t>S391</t>
  </si>
  <si>
    <t>Lauren and Hattie from ONA will be meeting on 3/31 at LIC to discuss the corrective action plan.</t>
  </si>
  <si>
    <t>Program Area</t>
  </si>
  <si>
    <t>ALP</t>
  </si>
  <si>
    <t>YALP</t>
  </si>
  <si>
    <t>NAP, JBA</t>
  </si>
  <si>
    <t>C101</t>
  </si>
  <si>
    <t>Queensbridge Broadband Adoption</t>
  </si>
  <si>
    <t>JBA</t>
  </si>
  <si>
    <t>NAP</t>
  </si>
  <si>
    <t>F225</t>
  </si>
  <si>
    <t>DYCD Comprehensive Services for Imm. Fam.</t>
  </si>
  <si>
    <t>ALP, NAP</t>
  </si>
  <si>
    <t>Report due to IMLS in May. Mark Jamison is working with NYU.</t>
  </si>
  <si>
    <t>Follow up with Angela Wallace regarding financial reporting.</t>
  </si>
  <si>
    <t>S390</t>
  </si>
  <si>
    <t>HSE Test Admin CY 2017</t>
  </si>
  <si>
    <t>Elmezzi Endowment Payout</t>
  </si>
  <si>
    <t>C097</t>
  </si>
  <si>
    <t>DOHMH Jamaica Food Landscape</t>
  </si>
  <si>
    <t>Q663</t>
  </si>
  <si>
    <t>Bank of America Foundation</t>
  </si>
  <si>
    <t>Q669</t>
  </si>
  <si>
    <t>TD Bank</t>
  </si>
  <si>
    <t>Summer Reading, JBA</t>
  </si>
  <si>
    <t>Q670</t>
  </si>
  <si>
    <t>TD Charitable Foundation</t>
  </si>
  <si>
    <t>Q689</t>
  </si>
  <si>
    <t>Q702</t>
  </si>
  <si>
    <t>Bank of America</t>
  </si>
  <si>
    <t>C062</t>
  </si>
  <si>
    <t>DoITT City Match</t>
  </si>
  <si>
    <t>C064</t>
  </si>
  <si>
    <t>DYCD YALP YMI 1 of 4</t>
  </si>
  <si>
    <t>C070</t>
  </si>
  <si>
    <t>DYCD CEO</t>
  </si>
  <si>
    <t>C065</t>
  </si>
  <si>
    <t>C069</t>
  </si>
  <si>
    <t>DYCD YALP YMI 2 of 4</t>
  </si>
  <si>
    <t>C089</t>
  </si>
  <si>
    <t>CM Richards Security Guard Training</t>
  </si>
  <si>
    <t>DYCD YALP YMI 3 of 4</t>
  </si>
  <si>
    <t>C104</t>
  </si>
  <si>
    <t>City Adult Literacy Initiative</t>
  </si>
  <si>
    <t>Q375</t>
  </si>
  <si>
    <t>Elmezzi ALC Endowment Payout</t>
  </si>
  <si>
    <t>Q645</t>
  </si>
  <si>
    <t>Korean Education Center</t>
  </si>
  <si>
    <t>Q688</t>
  </si>
  <si>
    <t>Adult Learning Grants Expenditure Tracking, FY2018</t>
  </si>
  <si>
    <t>Q709</t>
  </si>
  <si>
    <t>Williams Companies</t>
  </si>
  <si>
    <t>Q710</t>
  </si>
  <si>
    <t>HSE Test Admin CY 2018</t>
  </si>
  <si>
    <t>F226</t>
  </si>
  <si>
    <t>WIA Literacy Zone LIC</t>
  </si>
  <si>
    <t>F227</t>
  </si>
  <si>
    <t>WIA Literacy Zone Jamaica</t>
  </si>
  <si>
    <t>F228</t>
  </si>
  <si>
    <t>WIA ABE Literacy Services</t>
  </si>
  <si>
    <t>S397</t>
  </si>
  <si>
    <t>S399</t>
  </si>
  <si>
    <t>NYS Adult Literacy Grant (Workforce)</t>
  </si>
  <si>
    <t>F217</t>
  </si>
  <si>
    <t>Queens Museum IMLS</t>
  </si>
  <si>
    <t>OAS</t>
  </si>
  <si>
    <t>Q102</t>
  </si>
  <si>
    <t>Applebaum Endowment Payout</t>
  </si>
  <si>
    <t>STACKS, OAS</t>
  </si>
  <si>
    <t>Q580</t>
  </si>
  <si>
    <t>Pfizer Foundation</t>
  </si>
  <si>
    <t>Community Health</t>
  </si>
  <si>
    <t>Q599</t>
  </si>
  <si>
    <t>Madeline Long</t>
  </si>
  <si>
    <t>Q610</t>
  </si>
  <si>
    <t>Q637</t>
  </si>
  <si>
    <t>Adult Services, STACKS</t>
  </si>
  <si>
    <t>Q705</t>
  </si>
  <si>
    <t>Q707</t>
  </si>
  <si>
    <t>March of Dimes</t>
  </si>
  <si>
    <t>Q713</t>
  </si>
  <si>
    <t>Capital One-Listos Clic Avance</t>
  </si>
  <si>
    <t>NYSCA - Intergenerational Creative Arts</t>
  </si>
  <si>
    <t>S403</t>
  </si>
  <si>
    <t>HSE Test Admin Grant CY18</t>
  </si>
  <si>
    <t>S409</t>
  </si>
  <si>
    <t>Nassau Queens Performing Provider System</t>
  </si>
  <si>
    <t>Fox-Samuels</t>
  </si>
  <si>
    <t>Adult Learning and Adult Services Grants Expenditure Tracking, FY2018</t>
  </si>
  <si>
    <t>S404</t>
  </si>
  <si>
    <t>NYS Office for New Americans Opportunity Center</t>
  </si>
  <si>
    <t>C093</t>
  </si>
  <si>
    <t>DYCD COMPASS Explore (incomplete view)</t>
  </si>
  <si>
    <t>F231</t>
  </si>
  <si>
    <t>WIOA Literacy Zone Peninsula</t>
  </si>
  <si>
    <t>F232</t>
  </si>
  <si>
    <t>WIOA Literacy Zone Long Island City</t>
  </si>
  <si>
    <t>F233</t>
  </si>
  <si>
    <t>WIOA IELCE Technology Sector</t>
  </si>
  <si>
    <t>F234</t>
  </si>
  <si>
    <t>WIOA ABE Literacy Services</t>
  </si>
  <si>
    <t>F235</t>
  </si>
  <si>
    <t>WIOA IELCE Healthcare Sector</t>
  </si>
  <si>
    <t>F236</t>
  </si>
  <si>
    <t>Q508</t>
  </si>
  <si>
    <t>North Star Fund</t>
  </si>
  <si>
    <t>Capital</t>
  </si>
  <si>
    <t>Q560</t>
  </si>
  <si>
    <t>Q586</t>
  </si>
  <si>
    <t>Estate of Carolyn Fostel (Ozone Park)</t>
  </si>
  <si>
    <t>Q648</t>
  </si>
  <si>
    <t>Charles H. Revson Foundation (Advocacy)</t>
  </si>
  <si>
    <t>GCA</t>
  </si>
  <si>
    <t>Q721</t>
  </si>
  <si>
    <t>Q722</t>
  </si>
  <si>
    <t>Q724</t>
  </si>
  <si>
    <t>Capital One - Empowering Financial Literacy</t>
  </si>
  <si>
    <t>S260</t>
  </si>
  <si>
    <t>DASNY 2nd $6 Million</t>
  </si>
  <si>
    <t>S280</t>
  </si>
  <si>
    <t>CCAP Kew Gardens Hills</t>
  </si>
  <si>
    <t>S340</t>
  </si>
  <si>
    <t>DASNY Hunters Point</t>
  </si>
  <si>
    <t>S362</t>
  </si>
  <si>
    <t>Rochdale Village ALC Expansion</t>
  </si>
  <si>
    <t>S377</t>
  </si>
  <si>
    <t>DASNY Ozone Park, Richmond Hill</t>
  </si>
  <si>
    <t>S380</t>
  </si>
  <si>
    <t>NYSED Richmond Hill</t>
  </si>
  <si>
    <t>S396</t>
  </si>
  <si>
    <t>NYSED Bay Terrace</t>
  </si>
  <si>
    <t>S401</t>
  </si>
  <si>
    <t>DASNY Maspeth and Woodside</t>
  </si>
  <si>
    <t>S412</t>
  </si>
  <si>
    <t>NYSED Central</t>
  </si>
  <si>
    <t>S413</t>
  </si>
  <si>
    <t>Summer Reading - Aubry</t>
  </si>
  <si>
    <t>Youth Services</t>
  </si>
  <si>
    <t>S414</t>
  </si>
  <si>
    <t>NYS Adult Literacy FY 2019</t>
  </si>
  <si>
    <t>S415</t>
  </si>
  <si>
    <t>DASNY Kew Gardens Hills #5058</t>
  </si>
  <si>
    <t>Adult Services, NAP</t>
  </si>
  <si>
    <t>East Elmhurst should spend down all Louis Armstrong Educational Foundation grant funds from prior years</t>
  </si>
  <si>
    <t>Capital should spend down funds from two North Star grants</t>
  </si>
  <si>
    <t>Institutional Giving Grants Expenditure Tracking, FY2019</t>
  </si>
  <si>
    <t>Q723</t>
  </si>
  <si>
    <t>Iris and Junming Le Foundation</t>
  </si>
  <si>
    <t>CLS (Flushing)</t>
  </si>
  <si>
    <t>Q725</t>
  </si>
  <si>
    <t>Pinkerton Foundation</t>
  </si>
  <si>
    <t>Children's Services, STACKS</t>
  </si>
  <si>
    <t>NYSED Richmond Hill &amp; Central</t>
  </si>
  <si>
    <t>S416</t>
  </si>
  <si>
    <t>UPK Ravenswood</t>
  </si>
  <si>
    <t>Early Learning</t>
  </si>
  <si>
    <t>S417</t>
  </si>
  <si>
    <t>NYS Adult Literacy Workforce FY 2019</t>
  </si>
  <si>
    <t>S418</t>
  </si>
  <si>
    <t>NYS Family Literacy FY 2019</t>
  </si>
  <si>
    <t>Endowments need to be replenished</t>
  </si>
  <si>
    <t>F237</t>
  </si>
  <si>
    <t>DYCD NDA Immigrant Services #841405A</t>
  </si>
  <si>
    <t>Q726</t>
  </si>
  <si>
    <t>Con Edison</t>
  </si>
  <si>
    <t>CLS (CLDC)</t>
  </si>
  <si>
    <t>The Hearst Endowment needs to be replenished. The report is due in January.</t>
  </si>
  <si>
    <t>Notes</t>
  </si>
  <si>
    <t>10/3/18: need to close out</t>
  </si>
  <si>
    <t>10/3/18: need to get started</t>
  </si>
  <si>
    <t>10/3/18: just got started</t>
  </si>
  <si>
    <t>10/3/18: need to spend out on Broadway greenwall</t>
  </si>
  <si>
    <t>10/3/18: gradual spend-down</t>
  </si>
  <si>
    <t>10/3/18: East Elmhurst was closed</t>
  </si>
  <si>
    <t>10/3/18: most of the workshops will be done during fall 2018</t>
  </si>
  <si>
    <t>10/3/18: Finance is working to draw down funds</t>
  </si>
  <si>
    <t>10/3/18: the grant is ready to be closed</t>
  </si>
  <si>
    <t>10/3/18: grant needs to be re-scoped; should use City as match</t>
  </si>
  <si>
    <t>10/3/18: grant needs to be re-scoped to substitute Far Rockaway in place of Bay Terrace</t>
  </si>
  <si>
    <t>10/3/18: need to hire full-time ONA Coordinator</t>
  </si>
  <si>
    <t>10/3/18: contract extension is in the works</t>
  </si>
  <si>
    <t>10/3/18: all funds need to be spent out</t>
  </si>
  <si>
    <t>TOTAL</t>
  </si>
  <si>
    <t>Updated:</t>
  </si>
  <si>
    <t>02:26PM on February 20, 2019</t>
  </si>
  <si>
    <t>10/18/18: need to spend out on Broadway greenwall; requires additional private funding</t>
  </si>
  <si>
    <t>10/18/18: just got started</t>
  </si>
  <si>
    <t>10/18/18: grant needs to be re-scoped to substitute Far Rockaway in place of Richmond Hill and Central Air Handler Units</t>
  </si>
  <si>
    <t>10/18/18: need to modify the budget to spend down funds</t>
  </si>
  <si>
    <t>10/18/18: contract extension needs to be executed</t>
  </si>
  <si>
    <t>2/20/19: late start due to late hiring</t>
  </si>
  <si>
    <t>2/20/19: late start</t>
  </si>
  <si>
    <t>2/20/19: not sure how to spend out remaining funds</t>
  </si>
  <si>
    <t>2/20/19: the grant can be closed</t>
  </si>
  <si>
    <t>2/20/19: need DASNY Grant Disbursement Agreement to draw down on these funds</t>
  </si>
  <si>
    <t>2/20/19: grant is being re-scoped to substitute Hunters Point in place of Bay Terrace</t>
  </si>
  <si>
    <t>v</t>
  </si>
  <si>
    <t>2/20/19: the FY 2019 grant can be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</si>
</sst>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/d/yy;@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2" fontId="0" fillId="0" borderId="1" xfId="0" applyNumberFormat="1" applyBorder="1"/>
    <xf numFmtId="0" fontId="5" fillId="0" borderId="0" xfId="0" applyFont="1"/>
    <xf numFmtId="0" fontId="0" fillId="0" borderId="1" xfId="0" applyBorder="1"/>
    <xf numFmtId="1" fontId="0" fillId="0" borderId="1" xfId="0" applyNumberFormat="1" applyBorder="1"/>
    <xf numFmtId="9" fontId="0" fillId="0" borderId="1" xfId="0" applyNumberFormat="1" applyBorder="1"/>
    <xf numFmtId="9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1" fontId="6" fillId="0" borderId="1" xfId="0" applyNumberFormat="1" applyFont="1" applyBorder="1"/>
    <xf numFmtId="9" fontId="6" fillId="0" borderId="1" xfId="0" applyNumberFormat="1" applyFont="1" applyBorder="1"/>
    <xf numFmtId="0" fontId="0" fillId="0" borderId="2" xfId="0" applyBorder="1"/>
    <xf numFmtId="0" fontId="5" fillId="0" borderId="0" xfId="0" applyFont="1" applyAlignment="1">
      <alignment wrapText="1"/>
    </xf>
    <xf numFmtId="0" fontId="0" fillId="0" borderId="0" xfId="0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NumberFormat="1"/>
    <xf numFmtId="14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4" width="9.28515625" style="32" customWidth="1"/>
    <col min="5" max="5" width="8.7109375" style="32" customWidth="1"/>
    <col min="6" max="6" width="11.7109375" style="32" customWidth="1"/>
    <col min="7" max="7" width="13" style="32" customWidth="1"/>
    <col min="8" max="8" width="11.85546875" style="32" customWidth="1"/>
    <col min="9" max="9" width="7.14062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42733</v>
      </c>
    </row>
    <row r="3" spans="1:9" ht="60" customHeight="1" x14ac:dyDescent="0.25">
      <c r="A3" s="31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/>
    </row>
    <row r="4" spans="1:9" x14ac:dyDescent="0.25">
      <c r="A4" t="s">
        <v>10</v>
      </c>
      <c r="B4" t="s">
        <v>11</v>
      </c>
      <c r="D4" s="6"/>
      <c r="E4" s="6"/>
      <c r="F4" s="2"/>
      <c r="H4" s="7"/>
    </row>
    <row r="5" spans="1:9" x14ac:dyDescent="0.25">
      <c r="A5" t="s">
        <v>12</v>
      </c>
      <c r="B5" t="s">
        <v>13</v>
      </c>
      <c r="C5">
        <v>361107</v>
      </c>
      <c r="D5" s="6">
        <v>42552</v>
      </c>
      <c r="E5" s="6">
        <v>42916</v>
      </c>
      <c r="F5" s="8">
        <f>($B$2-D5)/(E5-D5)</f>
        <v>0.49725274725274726</v>
      </c>
      <c r="G5">
        <v>123523</v>
      </c>
      <c r="H5" s="8">
        <f>G5/C5</f>
        <v>0.34206758661560149</v>
      </c>
    </row>
    <row r="6" spans="1:9" x14ac:dyDescent="0.25">
      <c r="A6" t="s">
        <v>14</v>
      </c>
      <c r="B6" t="s">
        <v>15</v>
      </c>
      <c r="C6" s="5" t="s">
        <v>16</v>
      </c>
      <c r="D6" s="6"/>
      <c r="E6" s="6"/>
      <c r="F6" s="2"/>
      <c r="H6" s="7"/>
    </row>
    <row r="7" spans="1:9" x14ac:dyDescent="0.25">
      <c r="A7" t="s">
        <v>17</v>
      </c>
      <c r="B7" t="s">
        <v>18</v>
      </c>
      <c r="C7">
        <v>22588</v>
      </c>
      <c r="D7" s="6">
        <v>42552</v>
      </c>
      <c r="E7" s="6">
        <v>42916</v>
      </c>
      <c r="F7" s="8">
        <f t="shared" ref="F7:F13" si="0">($B$2-D7)/(E7-D7)</f>
        <v>0.49725274725274726</v>
      </c>
      <c r="G7">
        <v>15286</v>
      </c>
      <c r="H7" s="8">
        <f t="shared" ref="H7:H13" si="1">G7/C7</f>
        <v>0.67673100761466265</v>
      </c>
    </row>
    <row r="8" spans="1:9" x14ac:dyDescent="0.25">
      <c r="A8" t="s">
        <v>19</v>
      </c>
      <c r="B8" t="s">
        <v>20</v>
      </c>
      <c r="C8">
        <v>82576</v>
      </c>
      <c r="D8" s="6">
        <v>42552</v>
      </c>
      <c r="E8" s="6">
        <v>42916</v>
      </c>
      <c r="F8" s="8">
        <f t="shared" si="0"/>
        <v>0.49725274725274726</v>
      </c>
      <c r="G8">
        <v>26397</v>
      </c>
      <c r="H8" s="8">
        <f t="shared" si="1"/>
        <v>0.31966915326487116</v>
      </c>
    </row>
    <row r="9" spans="1:9" x14ac:dyDescent="0.25">
      <c r="A9" t="s">
        <v>21</v>
      </c>
      <c r="B9" t="s">
        <v>22</v>
      </c>
      <c r="C9">
        <v>398856</v>
      </c>
      <c r="D9" s="6">
        <v>42461</v>
      </c>
      <c r="E9" s="6">
        <v>42825</v>
      </c>
      <c r="F9" s="8">
        <f t="shared" si="0"/>
        <v>0.74725274725274726</v>
      </c>
      <c r="G9">
        <v>411775</v>
      </c>
      <c r="H9" s="8">
        <f t="shared" si="1"/>
        <v>1.0323901357883547</v>
      </c>
    </row>
    <row r="10" spans="1:9" x14ac:dyDescent="0.25">
      <c r="A10" t="s">
        <v>23</v>
      </c>
      <c r="B10" t="s">
        <v>24</v>
      </c>
      <c r="C10">
        <v>99996</v>
      </c>
      <c r="D10" s="6">
        <v>42552</v>
      </c>
      <c r="E10" s="6">
        <v>42916</v>
      </c>
      <c r="F10" s="8">
        <f t="shared" si="0"/>
        <v>0.49725274725274726</v>
      </c>
      <c r="G10">
        <v>53822</v>
      </c>
      <c r="H10" s="8">
        <f t="shared" si="1"/>
        <v>0.53824152966118644</v>
      </c>
    </row>
    <row r="11" spans="1:9" x14ac:dyDescent="0.25">
      <c r="A11" t="s">
        <v>25</v>
      </c>
      <c r="B11" t="s">
        <v>26</v>
      </c>
      <c r="C11">
        <v>99983</v>
      </c>
      <c r="D11" s="6">
        <v>42552</v>
      </c>
      <c r="E11" s="6">
        <v>42916</v>
      </c>
      <c r="F11" s="8">
        <f t="shared" si="0"/>
        <v>0.49725274725274726</v>
      </c>
      <c r="G11">
        <v>55057</v>
      </c>
      <c r="H11" s="8">
        <f t="shared" si="1"/>
        <v>0.55066361281417842</v>
      </c>
    </row>
    <row r="12" spans="1:9" x14ac:dyDescent="0.25">
      <c r="A12" t="s">
        <v>27</v>
      </c>
      <c r="B12" t="s">
        <v>28</v>
      </c>
      <c r="C12">
        <v>499966</v>
      </c>
      <c r="D12" s="6">
        <v>42552</v>
      </c>
      <c r="E12" s="6">
        <v>42916</v>
      </c>
      <c r="F12" s="8">
        <f t="shared" si="0"/>
        <v>0.49725274725274726</v>
      </c>
      <c r="G12">
        <v>227098</v>
      </c>
      <c r="H12" s="8">
        <f t="shared" si="1"/>
        <v>0.45422688742834511</v>
      </c>
    </row>
    <row r="13" spans="1:9" x14ac:dyDescent="0.25">
      <c r="A13" t="s">
        <v>29</v>
      </c>
      <c r="B13" t="s">
        <v>30</v>
      </c>
      <c r="C13">
        <v>68250</v>
      </c>
      <c r="D13" s="6">
        <v>42552</v>
      </c>
      <c r="E13" s="6">
        <v>42916</v>
      </c>
      <c r="F13" s="8">
        <f t="shared" si="0"/>
        <v>0.49725274725274726</v>
      </c>
      <c r="G13">
        <v>29133</v>
      </c>
      <c r="H13" s="8">
        <f t="shared" si="1"/>
        <v>0.42685714285714288</v>
      </c>
    </row>
    <row r="14" spans="1:9" x14ac:dyDescent="0.25">
      <c r="A14" t="s">
        <v>31</v>
      </c>
      <c r="B14" t="s">
        <v>32</v>
      </c>
      <c r="D14" s="6"/>
      <c r="E14" s="6"/>
      <c r="F14" s="2"/>
      <c r="H14" s="7"/>
    </row>
    <row r="15" spans="1:9" x14ac:dyDescent="0.25">
      <c r="A15" t="s">
        <v>33</v>
      </c>
      <c r="B15" t="s">
        <v>34</v>
      </c>
      <c r="C15">
        <v>134999</v>
      </c>
      <c r="D15" s="6">
        <v>42359</v>
      </c>
      <c r="E15" s="6">
        <v>42766</v>
      </c>
      <c r="F15" s="8">
        <f t="shared" ref="F15:F20" si="2">($B$2-D15)/(E15-D15)</f>
        <v>0.91891891891891897</v>
      </c>
      <c r="G15">
        <v>120397</v>
      </c>
      <c r="H15" s="8">
        <f t="shared" ref="H15:H20" si="3">G15/C15</f>
        <v>0.89183623582396909</v>
      </c>
    </row>
    <row r="16" spans="1:9" x14ac:dyDescent="0.25">
      <c r="A16" t="s">
        <v>35</v>
      </c>
      <c r="B16" t="s">
        <v>36</v>
      </c>
      <c r="C16">
        <v>409627</v>
      </c>
      <c r="D16" s="6">
        <v>42552</v>
      </c>
      <c r="E16" s="6">
        <v>42916</v>
      </c>
      <c r="F16" s="8">
        <f t="shared" si="2"/>
        <v>0.49725274725274726</v>
      </c>
      <c r="G16">
        <v>170969</v>
      </c>
      <c r="H16" s="8">
        <f t="shared" si="3"/>
        <v>0.41737727249424478</v>
      </c>
    </row>
    <row r="17" spans="1:8" x14ac:dyDescent="0.25">
      <c r="A17" t="s">
        <v>37</v>
      </c>
      <c r="B17" t="s">
        <v>38</v>
      </c>
      <c r="C17">
        <v>19961</v>
      </c>
      <c r="D17" s="6">
        <v>42552</v>
      </c>
      <c r="E17" s="6">
        <v>42916</v>
      </c>
      <c r="F17" s="8">
        <f t="shared" si="2"/>
        <v>0.49725274725274726</v>
      </c>
      <c r="G17">
        <v>6207</v>
      </c>
      <c r="H17" s="7">
        <f t="shared" si="3"/>
        <v>0.31095636491157758</v>
      </c>
    </row>
    <row r="18" spans="1:8" x14ac:dyDescent="0.25">
      <c r="A18" t="s">
        <v>39</v>
      </c>
      <c r="B18" t="s">
        <v>40</v>
      </c>
      <c r="C18">
        <v>225000</v>
      </c>
      <c r="D18" s="6">
        <v>42552</v>
      </c>
      <c r="E18" s="6">
        <v>42916</v>
      </c>
      <c r="F18" s="8">
        <f t="shared" si="2"/>
        <v>0.49725274725274726</v>
      </c>
      <c r="G18">
        <v>111594</v>
      </c>
      <c r="H18" s="8">
        <f t="shared" si="3"/>
        <v>0.49597333333333332</v>
      </c>
    </row>
    <row r="19" spans="1:8" x14ac:dyDescent="0.25">
      <c r="A19" t="s">
        <v>41</v>
      </c>
      <c r="B19" t="s">
        <v>42</v>
      </c>
      <c r="C19">
        <v>59577</v>
      </c>
      <c r="D19" s="6">
        <v>42370</v>
      </c>
      <c r="E19" s="6">
        <v>42735</v>
      </c>
      <c r="F19" s="8">
        <f t="shared" si="2"/>
        <v>0.9945205479452055</v>
      </c>
      <c r="G19">
        <v>58477</v>
      </c>
      <c r="H19" s="7">
        <f t="shared" si="3"/>
        <v>0.98153649898450746</v>
      </c>
    </row>
    <row r="20" spans="1:8" x14ac:dyDescent="0.25">
      <c r="A20" t="s">
        <v>43</v>
      </c>
      <c r="B20" t="s">
        <v>44</v>
      </c>
      <c r="C20">
        <v>175000</v>
      </c>
      <c r="D20" s="6">
        <v>42370</v>
      </c>
      <c r="E20" s="6">
        <v>42735</v>
      </c>
      <c r="F20" s="8">
        <f t="shared" si="2"/>
        <v>0.9945205479452055</v>
      </c>
      <c r="G20">
        <v>133110</v>
      </c>
      <c r="H20" s="7">
        <f t="shared" si="3"/>
        <v>0.76062857142857143</v>
      </c>
    </row>
    <row r="21" spans="1:8" x14ac:dyDescent="0.25">
      <c r="A21" t="s">
        <v>45</v>
      </c>
      <c r="B21" t="s">
        <v>46</v>
      </c>
      <c r="D21" s="6"/>
      <c r="E21" s="6"/>
      <c r="F21" s="2"/>
      <c r="H21" s="7"/>
    </row>
    <row r="22" spans="1:8" x14ac:dyDescent="0.25">
      <c r="A22" t="s">
        <v>47</v>
      </c>
      <c r="B22" t="s">
        <v>48</v>
      </c>
      <c r="C22" s="5">
        <v>76911</v>
      </c>
      <c r="D22" s="6">
        <v>42552</v>
      </c>
      <c r="E22" s="6">
        <v>42916</v>
      </c>
      <c r="F22" s="8">
        <f>($B$2-D22)/(E22-D22)</f>
        <v>0.49725274725274726</v>
      </c>
      <c r="G22">
        <v>38940</v>
      </c>
      <c r="H22" s="7">
        <f>G22/C22</f>
        <v>0.50629948901977606</v>
      </c>
    </row>
    <row r="23" spans="1:8" x14ac:dyDescent="0.25">
      <c r="A23" s="9" t="s">
        <v>49</v>
      </c>
      <c r="B23" t="s">
        <v>50</v>
      </c>
      <c r="C23" s="10" t="s">
        <v>51</v>
      </c>
      <c r="D23" s="6"/>
      <c r="E23" s="6"/>
      <c r="F23" s="2"/>
      <c r="H23" s="7"/>
    </row>
    <row r="24" spans="1:8" x14ac:dyDescent="0.25">
      <c r="A24" t="s">
        <v>52</v>
      </c>
      <c r="B24" t="s">
        <v>53</v>
      </c>
      <c r="C24">
        <v>552500</v>
      </c>
      <c r="D24" s="6">
        <v>42457</v>
      </c>
      <c r="E24" s="6">
        <v>43187</v>
      </c>
      <c r="F24" s="8">
        <f>($B$2-D24)/(E24-D24)</f>
        <v>0.37808219178082192</v>
      </c>
      <c r="G24">
        <v>45586</v>
      </c>
      <c r="H24" s="7">
        <f>G24/C24</f>
        <v>8.2508597285067875E-2</v>
      </c>
    </row>
    <row r="25" spans="1:8" ht="30" customHeight="1" x14ac:dyDescent="0.25">
      <c r="A25" t="s">
        <v>54</v>
      </c>
      <c r="B25" s="11" t="s">
        <v>55</v>
      </c>
      <c r="C25">
        <v>21600</v>
      </c>
      <c r="D25" s="6">
        <v>42552</v>
      </c>
      <c r="E25" s="6">
        <v>42916</v>
      </c>
      <c r="F25" s="8">
        <f>($B$2-D25)/(E25-D25)</f>
        <v>0.49725274725274726</v>
      </c>
      <c r="G25">
        <v>5132</v>
      </c>
      <c r="H25" s="7">
        <f>G25/C25</f>
        <v>0.23759259259259261</v>
      </c>
    </row>
    <row r="26" spans="1:8" x14ac:dyDescent="0.25">
      <c r="D26" s="6"/>
      <c r="E26" s="6"/>
      <c r="F26" s="2"/>
      <c r="H26" s="7"/>
    </row>
  </sheetData>
  <pageMargins left="0.75" right="0.75" top="1" bottom="1" header="0.5" footer="0.5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42824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361107</v>
      </c>
      <c r="D5" s="21">
        <v>42552</v>
      </c>
      <c r="E5" s="21">
        <v>42916</v>
      </c>
      <c r="F5" s="23">
        <f t="shared" ref="F5:F30" ca="1" si="0">IF(E5&gt;TODAY(),IF(($B$2-D5)/(E5-D5)&lt;0%,0%,($B$2-D5)/(E5-D5)),100%)</f>
        <v>1</v>
      </c>
      <c r="G5" s="20">
        <v>201669</v>
      </c>
      <c r="H5" s="23">
        <f t="shared" ref="H5:H19" si="1">G5/C5</f>
        <v>0.55847435801576817</v>
      </c>
      <c r="I5" s="23" t="s">
        <v>99</v>
      </c>
    </row>
    <row r="6" spans="1:9" x14ac:dyDescent="0.25">
      <c r="A6" s="20" t="s">
        <v>17</v>
      </c>
      <c r="B6" s="20" t="s">
        <v>18</v>
      </c>
      <c r="C6" s="20">
        <v>22588</v>
      </c>
      <c r="D6" s="21">
        <v>42552</v>
      </c>
      <c r="E6" s="21">
        <v>42916</v>
      </c>
      <c r="F6" s="23">
        <f t="shared" ca="1" si="0"/>
        <v>1</v>
      </c>
      <c r="G6" s="20">
        <v>21004</v>
      </c>
      <c r="H6" s="23">
        <f t="shared" si="1"/>
        <v>0.92987426952364083</v>
      </c>
      <c r="I6" s="23" t="s">
        <v>100</v>
      </c>
    </row>
    <row r="7" spans="1:9" x14ac:dyDescent="0.25">
      <c r="A7" s="20" t="s">
        <v>19</v>
      </c>
      <c r="B7" s="20" t="s">
        <v>20</v>
      </c>
      <c r="C7" s="20">
        <v>82576</v>
      </c>
      <c r="D7" s="21">
        <v>42552</v>
      </c>
      <c r="E7" s="21">
        <v>42916</v>
      </c>
      <c r="F7" s="23">
        <f t="shared" ca="1" si="0"/>
        <v>1</v>
      </c>
      <c r="G7" s="20">
        <v>51985</v>
      </c>
      <c r="H7" s="23">
        <f t="shared" si="1"/>
        <v>0.62954127107149782</v>
      </c>
      <c r="I7" s="23" t="s">
        <v>100</v>
      </c>
    </row>
    <row r="8" spans="1:9" x14ac:dyDescent="0.25">
      <c r="A8" s="20" t="s">
        <v>54</v>
      </c>
      <c r="B8" s="26" t="s">
        <v>94</v>
      </c>
      <c r="C8" s="20">
        <v>120000</v>
      </c>
      <c r="D8" s="21">
        <v>42552</v>
      </c>
      <c r="E8" s="21">
        <v>42916</v>
      </c>
      <c r="F8" s="23">
        <f t="shared" ca="1" si="0"/>
        <v>1</v>
      </c>
      <c r="G8" s="20">
        <v>29162</v>
      </c>
      <c r="H8" s="22">
        <f t="shared" si="1"/>
        <v>0.24301666666666666</v>
      </c>
      <c r="I8" s="22" t="s">
        <v>101</v>
      </c>
    </row>
    <row r="9" spans="1:9" ht="30" customHeight="1" x14ac:dyDescent="0.25">
      <c r="A9" s="20" t="s">
        <v>59</v>
      </c>
      <c r="B9" s="26" t="s">
        <v>60</v>
      </c>
      <c r="C9" s="20">
        <v>20400</v>
      </c>
      <c r="D9" s="21">
        <v>42552</v>
      </c>
      <c r="E9" s="21">
        <v>42916</v>
      </c>
      <c r="F9" s="23">
        <f t="shared" ca="1" si="0"/>
        <v>1</v>
      </c>
      <c r="G9" s="20">
        <v>9576</v>
      </c>
      <c r="H9" s="22">
        <f t="shared" si="1"/>
        <v>0.46941176470588236</v>
      </c>
      <c r="I9" s="22" t="s">
        <v>101</v>
      </c>
    </row>
    <row r="10" spans="1:9" x14ac:dyDescent="0.25">
      <c r="A10" s="20" t="s">
        <v>102</v>
      </c>
      <c r="B10" s="26" t="s">
        <v>103</v>
      </c>
      <c r="C10" s="20">
        <v>150000</v>
      </c>
      <c r="D10" s="21">
        <v>42795</v>
      </c>
      <c r="E10" s="21">
        <v>42916</v>
      </c>
      <c r="F10" s="23">
        <f t="shared" ca="1" si="0"/>
        <v>1</v>
      </c>
      <c r="G10" s="20">
        <v>282</v>
      </c>
      <c r="H10" s="22">
        <f t="shared" si="1"/>
        <v>1.8799999999999999E-3</v>
      </c>
      <c r="I10" s="22" t="s">
        <v>104</v>
      </c>
    </row>
    <row r="11" spans="1:9" x14ac:dyDescent="0.25">
      <c r="A11" s="20" t="s">
        <v>21</v>
      </c>
      <c r="B11" s="20" t="s">
        <v>22</v>
      </c>
      <c r="C11" s="20">
        <v>398856</v>
      </c>
      <c r="D11" s="21">
        <v>42461</v>
      </c>
      <c r="E11" s="21">
        <v>42825</v>
      </c>
      <c r="F11" s="23">
        <f t="shared" ca="1" si="0"/>
        <v>1</v>
      </c>
      <c r="G11" s="20">
        <v>438403</v>
      </c>
      <c r="H11" s="23">
        <f t="shared" si="1"/>
        <v>1.0991510720661091</v>
      </c>
      <c r="I11" s="23" t="s">
        <v>105</v>
      </c>
    </row>
    <row r="12" spans="1:9" x14ac:dyDescent="0.25">
      <c r="A12" s="20" t="s">
        <v>52</v>
      </c>
      <c r="B12" s="20" t="s">
        <v>53</v>
      </c>
      <c r="C12" s="25">
        <v>552500</v>
      </c>
      <c r="D12" s="21">
        <v>42457</v>
      </c>
      <c r="E12" s="21">
        <v>43187</v>
      </c>
      <c r="F12" s="23">
        <f t="shared" ca="1" si="0"/>
        <v>1</v>
      </c>
      <c r="G12" s="20">
        <v>63180</v>
      </c>
      <c r="H12" s="22">
        <f t="shared" si="1"/>
        <v>0.11435294117647059</v>
      </c>
      <c r="I12" s="22" t="s">
        <v>104</v>
      </c>
    </row>
    <row r="13" spans="1:9" x14ac:dyDescent="0.25">
      <c r="A13" s="20" t="s">
        <v>23</v>
      </c>
      <c r="B13" s="20" t="s">
        <v>24</v>
      </c>
      <c r="C13" s="20">
        <v>99996</v>
      </c>
      <c r="D13" s="21">
        <v>42552</v>
      </c>
      <c r="E13" s="21">
        <v>42916</v>
      </c>
      <c r="F13" s="23">
        <f t="shared" ca="1" si="0"/>
        <v>1</v>
      </c>
      <c r="G13" s="20">
        <v>77664</v>
      </c>
      <c r="H13" s="23">
        <f t="shared" si="1"/>
        <v>0.77667106684267373</v>
      </c>
      <c r="I13" s="23" t="s">
        <v>99</v>
      </c>
    </row>
    <row r="14" spans="1:9" x14ac:dyDescent="0.25">
      <c r="A14" s="20" t="s">
        <v>25</v>
      </c>
      <c r="B14" s="20" t="s">
        <v>26</v>
      </c>
      <c r="C14" s="20">
        <v>99983</v>
      </c>
      <c r="D14" s="21">
        <v>42552</v>
      </c>
      <c r="E14" s="21">
        <v>42916</v>
      </c>
      <c r="F14" s="23">
        <f t="shared" ca="1" si="0"/>
        <v>1</v>
      </c>
      <c r="G14" s="20">
        <v>74585</v>
      </c>
      <c r="H14" s="23">
        <f t="shared" si="1"/>
        <v>0.74597681605873001</v>
      </c>
      <c r="I14" s="23" t="s">
        <v>99</v>
      </c>
    </row>
    <row r="15" spans="1:9" x14ac:dyDescent="0.25">
      <c r="A15" s="20" t="s">
        <v>27</v>
      </c>
      <c r="B15" s="20" t="s">
        <v>28</v>
      </c>
      <c r="C15" s="20">
        <v>499966</v>
      </c>
      <c r="D15" s="21">
        <v>42552</v>
      </c>
      <c r="E15" s="21">
        <v>42916</v>
      </c>
      <c r="F15" s="23">
        <f t="shared" ca="1" si="0"/>
        <v>1</v>
      </c>
      <c r="G15" s="20">
        <v>359990</v>
      </c>
      <c r="H15" s="23">
        <f t="shared" si="1"/>
        <v>0.72002896196941391</v>
      </c>
      <c r="I15" s="23" t="s">
        <v>99</v>
      </c>
    </row>
    <row r="16" spans="1:9" x14ac:dyDescent="0.25">
      <c r="A16" s="20" t="s">
        <v>29</v>
      </c>
      <c r="B16" s="20" t="s">
        <v>30</v>
      </c>
      <c r="C16" s="20">
        <v>68250</v>
      </c>
      <c r="D16" s="21">
        <v>42552</v>
      </c>
      <c r="E16" s="21">
        <v>42916</v>
      </c>
      <c r="F16" s="23">
        <f t="shared" ca="1" si="0"/>
        <v>1</v>
      </c>
      <c r="G16" s="20">
        <v>49683</v>
      </c>
      <c r="H16" s="23">
        <f t="shared" si="1"/>
        <v>0.72795604395604396</v>
      </c>
      <c r="I16" s="23" t="s">
        <v>99</v>
      </c>
    </row>
    <row r="17" spans="1:9" x14ac:dyDescent="0.25">
      <c r="A17" s="20" t="s">
        <v>95</v>
      </c>
      <c r="B17" s="20" t="s">
        <v>84</v>
      </c>
      <c r="C17" s="20">
        <v>285000</v>
      </c>
      <c r="D17" s="21">
        <v>42826</v>
      </c>
      <c r="E17" s="21">
        <v>43190</v>
      </c>
      <c r="F17" s="23">
        <f t="shared" ca="1" si="0"/>
        <v>1</v>
      </c>
      <c r="G17" s="20">
        <v>0</v>
      </c>
      <c r="H17" s="23">
        <f t="shared" si="1"/>
        <v>0</v>
      </c>
      <c r="I17" s="23" t="s">
        <v>104</v>
      </c>
    </row>
    <row r="18" spans="1:9" x14ac:dyDescent="0.25">
      <c r="A18" s="20" t="s">
        <v>106</v>
      </c>
      <c r="B18" s="20" t="s">
        <v>107</v>
      </c>
      <c r="C18" s="20">
        <v>120001</v>
      </c>
      <c r="D18" s="21">
        <v>42917</v>
      </c>
      <c r="E18" s="21">
        <v>43281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99</v>
      </c>
    </row>
    <row r="19" spans="1:9" x14ac:dyDescent="0.25">
      <c r="A19" s="20" t="s">
        <v>47</v>
      </c>
      <c r="B19" s="20" t="s">
        <v>48</v>
      </c>
      <c r="C19" s="25">
        <v>76911</v>
      </c>
      <c r="D19" s="21">
        <v>42552</v>
      </c>
      <c r="E19" s="21">
        <v>42825</v>
      </c>
      <c r="F19" s="23">
        <f t="shared" ca="1" si="0"/>
        <v>1</v>
      </c>
      <c r="G19" s="20">
        <v>82333</v>
      </c>
      <c r="H19" s="22">
        <f t="shared" si="1"/>
        <v>1.0704970680396821</v>
      </c>
      <c r="I19" s="22" t="s">
        <v>105</v>
      </c>
    </row>
    <row r="20" spans="1:9" x14ac:dyDescent="0.25">
      <c r="A20" s="20" t="s">
        <v>31</v>
      </c>
      <c r="B20" s="20" t="s">
        <v>32</v>
      </c>
      <c r="C20" s="20"/>
      <c r="D20" s="21"/>
      <c r="E20" s="21"/>
      <c r="F20" s="23">
        <f t="shared" ca="1" si="0"/>
        <v>1</v>
      </c>
      <c r="G20" s="20"/>
      <c r="H20" s="22"/>
      <c r="I20" s="22"/>
    </row>
    <row r="21" spans="1:9" x14ac:dyDescent="0.25">
      <c r="A21" s="27" t="s">
        <v>33</v>
      </c>
      <c r="B21" s="27" t="s">
        <v>34</v>
      </c>
      <c r="C21" s="27">
        <v>134999</v>
      </c>
      <c r="D21" s="28">
        <v>42359</v>
      </c>
      <c r="E21" s="28">
        <v>42766</v>
      </c>
      <c r="F21" s="29">
        <f t="shared" ca="1" si="0"/>
        <v>1</v>
      </c>
      <c r="G21" s="27">
        <v>135000</v>
      </c>
      <c r="H21" s="29">
        <f t="shared" ref="H21:H27" si="2">G21/C21</f>
        <v>1.0000074074622776</v>
      </c>
      <c r="I21" s="29" t="s">
        <v>108</v>
      </c>
    </row>
    <row r="22" spans="1:9" x14ac:dyDescent="0.25">
      <c r="A22" s="20" t="s">
        <v>35</v>
      </c>
      <c r="B22" s="20" t="s">
        <v>36</v>
      </c>
      <c r="C22" s="20">
        <v>409627</v>
      </c>
      <c r="D22" s="21">
        <v>42552</v>
      </c>
      <c r="E22" s="21">
        <v>42916</v>
      </c>
      <c r="F22" s="23">
        <f t="shared" ca="1" si="0"/>
        <v>1</v>
      </c>
      <c r="G22" s="20">
        <v>309257</v>
      </c>
      <c r="H22" s="23">
        <f t="shared" si="2"/>
        <v>0.75497220642193996</v>
      </c>
      <c r="I22" s="23" t="s">
        <v>99</v>
      </c>
    </row>
    <row r="23" spans="1:9" x14ac:dyDescent="0.25">
      <c r="A23" s="20" t="s">
        <v>41</v>
      </c>
      <c r="B23" s="20" t="s">
        <v>42</v>
      </c>
      <c r="C23" s="20">
        <v>35226</v>
      </c>
      <c r="D23" s="21">
        <v>42370</v>
      </c>
      <c r="E23" s="21">
        <v>43100</v>
      </c>
      <c r="F23" s="23">
        <f t="shared" ca="1" si="0"/>
        <v>1</v>
      </c>
      <c r="G23" s="20">
        <v>35225</v>
      </c>
      <c r="H23" s="22">
        <f t="shared" si="2"/>
        <v>0.99997161187759043</v>
      </c>
      <c r="I23" s="22" t="s">
        <v>99</v>
      </c>
    </row>
    <row r="24" spans="1:9" x14ac:dyDescent="0.25">
      <c r="A24" s="27" t="s">
        <v>43</v>
      </c>
      <c r="B24" s="27" t="s">
        <v>82</v>
      </c>
      <c r="C24" s="27">
        <v>175000</v>
      </c>
      <c r="D24" s="28">
        <v>42370</v>
      </c>
      <c r="E24" s="28">
        <v>42735</v>
      </c>
      <c r="F24" s="29">
        <f t="shared" ca="1" si="0"/>
        <v>1</v>
      </c>
      <c r="G24" s="27">
        <v>149580</v>
      </c>
      <c r="H24" s="29">
        <f t="shared" si="2"/>
        <v>0.85474285714285714</v>
      </c>
      <c r="I24" s="29" t="s">
        <v>99</v>
      </c>
    </row>
    <row r="25" spans="1:9" x14ac:dyDescent="0.25">
      <c r="A25" s="20" t="s">
        <v>39</v>
      </c>
      <c r="B25" s="20" t="s">
        <v>40</v>
      </c>
      <c r="C25" s="20">
        <v>225000</v>
      </c>
      <c r="D25" s="21">
        <v>42552</v>
      </c>
      <c r="E25" s="21">
        <v>42916</v>
      </c>
      <c r="F25" s="23">
        <f t="shared" ca="1" si="0"/>
        <v>1</v>
      </c>
      <c r="G25" s="20">
        <v>152914</v>
      </c>
      <c r="H25" s="23">
        <f t="shared" si="2"/>
        <v>0.67961777777777777</v>
      </c>
      <c r="I25" s="23" t="s">
        <v>99</v>
      </c>
    </row>
    <row r="26" spans="1:9" x14ac:dyDescent="0.25">
      <c r="A26" s="20" t="s">
        <v>37</v>
      </c>
      <c r="B26" s="20" t="s">
        <v>38</v>
      </c>
      <c r="C26" s="20">
        <v>19961</v>
      </c>
      <c r="D26" s="21">
        <v>42552</v>
      </c>
      <c r="E26" s="21">
        <v>42916</v>
      </c>
      <c r="F26" s="23">
        <f t="shared" ca="1" si="0"/>
        <v>1</v>
      </c>
      <c r="G26" s="20">
        <v>15819</v>
      </c>
      <c r="H26" s="22">
        <f t="shared" si="2"/>
        <v>0.79249536596362913</v>
      </c>
      <c r="I26" s="22" t="s">
        <v>101</v>
      </c>
    </row>
    <row r="27" spans="1:9" x14ac:dyDescent="0.25">
      <c r="A27" s="20" t="s">
        <v>96</v>
      </c>
      <c r="B27" s="20" t="s">
        <v>83</v>
      </c>
      <c r="C27" s="20">
        <v>175000</v>
      </c>
      <c r="D27" s="21">
        <v>42736</v>
      </c>
      <c r="E27" s="21">
        <v>43100</v>
      </c>
      <c r="F27" s="23">
        <f t="shared" ca="1" si="0"/>
        <v>1</v>
      </c>
      <c r="G27" s="20">
        <v>26932</v>
      </c>
      <c r="H27" s="22">
        <f t="shared" si="2"/>
        <v>0.15389714285714284</v>
      </c>
      <c r="I27" s="22" t="s">
        <v>99</v>
      </c>
    </row>
    <row r="28" spans="1:9" x14ac:dyDescent="0.25">
      <c r="A28" s="20" t="s">
        <v>45</v>
      </c>
      <c r="B28" s="20" t="s">
        <v>46</v>
      </c>
      <c r="C28" s="20"/>
      <c r="D28" s="21"/>
      <c r="E28" s="21"/>
      <c r="F28" s="23">
        <f t="shared" ca="1" si="0"/>
        <v>1</v>
      </c>
      <c r="G28" s="20"/>
      <c r="H28" s="22"/>
      <c r="I28" s="22"/>
    </row>
    <row r="29" spans="1:9" x14ac:dyDescent="0.25">
      <c r="A29" s="20" t="s">
        <v>49</v>
      </c>
      <c r="B29" s="20" t="s">
        <v>50</v>
      </c>
      <c r="C29" s="25">
        <v>216449</v>
      </c>
      <c r="D29" s="21">
        <v>42552</v>
      </c>
      <c r="E29" s="21">
        <v>42825</v>
      </c>
      <c r="F29" s="23">
        <f t="shared" ca="1" si="0"/>
        <v>1</v>
      </c>
      <c r="G29" s="20">
        <v>206006</v>
      </c>
      <c r="H29" s="22">
        <f>G29/C29</f>
        <v>0.95175306885224698</v>
      </c>
      <c r="I29" s="22" t="s">
        <v>105</v>
      </c>
    </row>
    <row r="30" spans="1:9" x14ac:dyDescent="0.25">
      <c r="A30" s="20" t="s">
        <v>85</v>
      </c>
      <c r="B30" s="26" t="s">
        <v>86</v>
      </c>
      <c r="C30" s="20">
        <v>10000</v>
      </c>
      <c r="D30" s="21">
        <v>42767</v>
      </c>
      <c r="E30" s="21">
        <v>43131</v>
      </c>
      <c r="F30" s="23">
        <f t="shared" ca="1" si="0"/>
        <v>1</v>
      </c>
      <c r="G30" s="20">
        <v>4158</v>
      </c>
      <c r="H30" s="22">
        <f>G30/C30</f>
        <v>0.4158</v>
      </c>
      <c r="I30" s="22" t="s">
        <v>105</v>
      </c>
    </row>
    <row r="31" spans="1:9" x14ac:dyDescent="0.25">
      <c r="A31" s="20"/>
      <c r="B31" s="26"/>
      <c r="C31" s="20"/>
      <c r="D31" s="21"/>
      <c r="E31" s="21"/>
      <c r="F31" s="23"/>
      <c r="G31" s="20"/>
      <c r="H31" s="22"/>
      <c r="I31" s="22"/>
    </row>
    <row r="33" spans="1:2" x14ac:dyDescent="0.25">
      <c r="A33" s="19" t="s">
        <v>88</v>
      </c>
    </row>
    <row r="34" spans="1:2" x14ac:dyDescent="0.25">
      <c r="A34" t="s">
        <v>21</v>
      </c>
      <c r="B34" t="s">
        <v>89</v>
      </c>
    </row>
    <row r="35" spans="1:2" x14ac:dyDescent="0.25">
      <c r="A35" t="s">
        <v>52</v>
      </c>
      <c r="B35" t="s">
        <v>90</v>
      </c>
    </row>
    <row r="36" spans="1:2" x14ac:dyDescent="0.25">
      <c r="A36" t="s">
        <v>96</v>
      </c>
      <c r="B36" t="s">
        <v>97</v>
      </c>
    </row>
  </sheetData>
  <pageMargins left="0.75" right="0.75" top="1" bottom="1" header="0.5" footer="0.5"/>
  <pageSetup scale="88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42831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361107</v>
      </c>
      <c r="D5" s="21">
        <v>42552</v>
      </c>
      <c r="E5" s="21">
        <v>42916</v>
      </c>
      <c r="F5" s="23">
        <f t="shared" ref="F5:F30" ca="1" si="0">IF(E5&gt;TODAY(),IF(($B$2-D5)/(E5-D5)&lt;0%,0%,($B$2-D5)/(E5-D5)),100%)</f>
        <v>1</v>
      </c>
      <c r="G5" s="20">
        <v>201619</v>
      </c>
      <c r="H5" s="23">
        <f t="shared" ref="H5:H19" si="1">G5/C5</f>
        <v>0.55833589490095736</v>
      </c>
      <c r="I5" s="23" t="s">
        <v>99</v>
      </c>
    </row>
    <row r="6" spans="1:9" x14ac:dyDescent="0.25">
      <c r="A6" s="20" t="s">
        <v>17</v>
      </c>
      <c r="B6" s="20" t="s">
        <v>18</v>
      </c>
      <c r="C6" s="20">
        <v>22588</v>
      </c>
      <c r="D6" s="21">
        <v>42552</v>
      </c>
      <c r="E6" s="21">
        <v>42916</v>
      </c>
      <c r="F6" s="23">
        <f t="shared" ca="1" si="0"/>
        <v>1</v>
      </c>
      <c r="G6" s="20">
        <v>21004</v>
      </c>
      <c r="H6" s="23">
        <f t="shared" si="1"/>
        <v>0.92987426952364083</v>
      </c>
      <c r="I6" s="23" t="s">
        <v>100</v>
      </c>
    </row>
    <row r="7" spans="1:9" x14ac:dyDescent="0.25">
      <c r="A7" s="20" t="s">
        <v>19</v>
      </c>
      <c r="B7" s="20" t="s">
        <v>20</v>
      </c>
      <c r="C7" s="20">
        <v>82576</v>
      </c>
      <c r="D7" s="21">
        <v>42552</v>
      </c>
      <c r="E7" s="21">
        <v>42916</v>
      </c>
      <c r="F7" s="23">
        <f t="shared" ca="1" si="0"/>
        <v>1</v>
      </c>
      <c r="G7" s="20">
        <v>51985</v>
      </c>
      <c r="H7" s="23">
        <f t="shared" si="1"/>
        <v>0.62954127107149782</v>
      </c>
      <c r="I7" s="23" t="s">
        <v>100</v>
      </c>
    </row>
    <row r="8" spans="1:9" x14ac:dyDescent="0.25">
      <c r="A8" s="20" t="s">
        <v>54</v>
      </c>
      <c r="B8" s="26" t="s">
        <v>94</v>
      </c>
      <c r="C8" s="20">
        <v>120000</v>
      </c>
      <c r="D8" s="21">
        <v>42552</v>
      </c>
      <c r="E8" s="21">
        <v>42916</v>
      </c>
      <c r="F8" s="23">
        <f t="shared" ca="1" si="0"/>
        <v>1</v>
      </c>
      <c r="G8" s="20">
        <v>28710</v>
      </c>
      <c r="H8" s="22">
        <f t="shared" si="1"/>
        <v>0.23924999999999999</v>
      </c>
      <c r="I8" s="22" t="s">
        <v>101</v>
      </c>
    </row>
    <row r="9" spans="1:9" ht="30" customHeight="1" x14ac:dyDescent="0.25">
      <c r="A9" s="20" t="s">
        <v>59</v>
      </c>
      <c r="B9" s="26" t="s">
        <v>60</v>
      </c>
      <c r="C9" s="20">
        <v>20400</v>
      </c>
      <c r="D9" s="21">
        <v>42552</v>
      </c>
      <c r="E9" s="21">
        <v>42916</v>
      </c>
      <c r="F9" s="23">
        <f t="shared" ca="1" si="0"/>
        <v>1</v>
      </c>
      <c r="G9" s="20">
        <v>9576</v>
      </c>
      <c r="H9" s="22">
        <f t="shared" si="1"/>
        <v>0.46941176470588236</v>
      </c>
      <c r="I9" s="22" t="s">
        <v>101</v>
      </c>
    </row>
    <row r="10" spans="1:9" x14ac:dyDescent="0.25">
      <c r="A10" s="20" t="s">
        <v>102</v>
      </c>
      <c r="B10" s="26" t="s">
        <v>103</v>
      </c>
      <c r="C10" s="20">
        <v>150000</v>
      </c>
      <c r="D10" s="21">
        <v>42795</v>
      </c>
      <c r="E10" s="21">
        <v>42916</v>
      </c>
      <c r="F10" s="23">
        <f t="shared" ca="1" si="0"/>
        <v>1</v>
      </c>
      <c r="G10" s="20">
        <v>282</v>
      </c>
      <c r="H10" s="22">
        <f t="shared" si="1"/>
        <v>1.8799999999999999E-3</v>
      </c>
      <c r="I10" s="22" t="s">
        <v>104</v>
      </c>
    </row>
    <row r="11" spans="1:9" x14ac:dyDescent="0.25">
      <c r="A11" s="20" t="s">
        <v>21</v>
      </c>
      <c r="B11" s="20" t="s">
        <v>22</v>
      </c>
      <c r="C11" s="20">
        <v>398856</v>
      </c>
      <c r="D11" s="21">
        <v>42461</v>
      </c>
      <c r="E11" s="21">
        <v>42825</v>
      </c>
      <c r="F11" s="23">
        <f t="shared" ca="1" si="0"/>
        <v>1</v>
      </c>
      <c r="G11" s="20">
        <v>438403</v>
      </c>
      <c r="H11" s="23">
        <f t="shared" si="1"/>
        <v>1.0991510720661091</v>
      </c>
      <c r="I11" s="23" t="s">
        <v>105</v>
      </c>
    </row>
    <row r="12" spans="1:9" x14ac:dyDescent="0.25">
      <c r="A12" s="20" t="s">
        <v>52</v>
      </c>
      <c r="B12" s="20" t="s">
        <v>53</v>
      </c>
      <c r="C12" s="25">
        <v>552500</v>
      </c>
      <c r="D12" s="21">
        <v>42457</v>
      </c>
      <c r="E12" s="21">
        <v>43187</v>
      </c>
      <c r="F12" s="23">
        <f t="shared" ca="1" si="0"/>
        <v>1</v>
      </c>
      <c r="G12" s="20">
        <v>63180</v>
      </c>
      <c r="H12" s="22">
        <f t="shared" si="1"/>
        <v>0.11435294117647059</v>
      </c>
      <c r="I12" s="22" t="s">
        <v>104</v>
      </c>
    </row>
    <row r="13" spans="1:9" x14ac:dyDescent="0.25">
      <c r="A13" s="20" t="s">
        <v>23</v>
      </c>
      <c r="B13" s="20" t="s">
        <v>24</v>
      </c>
      <c r="C13" s="20">
        <v>99996</v>
      </c>
      <c r="D13" s="21">
        <v>42552</v>
      </c>
      <c r="E13" s="21">
        <v>42916</v>
      </c>
      <c r="F13" s="23">
        <f t="shared" ca="1" si="0"/>
        <v>1</v>
      </c>
      <c r="G13" s="20">
        <v>77664</v>
      </c>
      <c r="H13" s="23">
        <f t="shared" si="1"/>
        <v>0.77667106684267373</v>
      </c>
      <c r="I13" s="23" t="s">
        <v>99</v>
      </c>
    </row>
    <row r="14" spans="1:9" x14ac:dyDescent="0.25">
      <c r="A14" s="20" t="s">
        <v>25</v>
      </c>
      <c r="B14" s="20" t="s">
        <v>26</v>
      </c>
      <c r="C14" s="20">
        <v>99983</v>
      </c>
      <c r="D14" s="21">
        <v>42552</v>
      </c>
      <c r="E14" s="21">
        <v>42916</v>
      </c>
      <c r="F14" s="23">
        <f t="shared" ca="1" si="0"/>
        <v>1</v>
      </c>
      <c r="G14" s="20">
        <v>74585</v>
      </c>
      <c r="H14" s="23">
        <f t="shared" si="1"/>
        <v>0.74597681605873001</v>
      </c>
      <c r="I14" s="23" t="s">
        <v>99</v>
      </c>
    </row>
    <row r="15" spans="1:9" x14ac:dyDescent="0.25">
      <c r="A15" s="20" t="s">
        <v>27</v>
      </c>
      <c r="B15" s="20" t="s">
        <v>28</v>
      </c>
      <c r="C15" s="20">
        <v>499966</v>
      </c>
      <c r="D15" s="21">
        <v>42552</v>
      </c>
      <c r="E15" s="21">
        <v>42916</v>
      </c>
      <c r="F15" s="23">
        <f t="shared" ca="1" si="0"/>
        <v>1</v>
      </c>
      <c r="G15" s="20">
        <v>359990</v>
      </c>
      <c r="H15" s="23">
        <f t="shared" si="1"/>
        <v>0.72002896196941391</v>
      </c>
      <c r="I15" s="23" t="s">
        <v>99</v>
      </c>
    </row>
    <row r="16" spans="1:9" x14ac:dyDescent="0.25">
      <c r="A16" s="20" t="s">
        <v>29</v>
      </c>
      <c r="B16" s="20" t="s">
        <v>30</v>
      </c>
      <c r="C16" s="20">
        <v>68250</v>
      </c>
      <c r="D16" s="21">
        <v>42552</v>
      </c>
      <c r="E16" s="21">
        <v>42916</v>
      </c>
      <c r="F16" s="23">
        <f t="shared" ca="1" si="0"/>
        <v>1</v>
      </c>
      <c r="G16" s="20">
        <v>49683</v>
      </c>
      <c r="H16" s="23">
        <f t="shared" si="1"/>
        <v>0.72795604395604396</v>
      </c>
      <c r="I16" s="23" t="s">
        <v>99</v>
      </c>
    </row>
    <row r="17" spans="1:9" x14ac:dyDescent="0.25">
      <c r="A17" s="20" t="s">
        <v>95</v>
      </c>
      <c r="B17" s="20" t="s">
        <v>84</v>
      </c>
      <c r="C17" s="20">
        <v>285000</v>
      </c>
      <c r="D17" s="21">
        <v>42826</v>
      </c>
      <c r="E17" s="21">
        <v>43190</v>
      </c>
      <c r="F17" s="23">
        <f t="shared" ca="1" si="0"/>
        <v>1</v>
      </c>
      <c r="G17" s="20">
        <v>0</v>
      </c>
      <c r="H17" s="23">
        <f t="shared" si="1"/>
        <v>0</v>
      </c>
      <c r="I17" s="23" t="s">
        <v>104</v>
      </c>
    </row>
    <row r="18" spans="1:9" x14ac:dyDescent="0.25">
      <c r="A18" s="20" t="s">
        <v>106</v>
      </c>
      <c r="B18" s="20" t="s">
        <v>107</v>
      </c>
      <c r="C18" s="20">
        <v>120001</v>
      </c>
      <c r="D18" s="21">
        <v>42917</v>
      </c>
      <c r="E18" s="21">
        <v>43281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99</v>
      </c>
    </row>
    <row r="19" spans="1:9" x14ac:dyDescent="0.25">
      <c r="A19" s="20" t="s">
        <v>47</v>
      </c>
      <c r="B19" s="20" t="s">
        <v>48</v>
      </c>
      <c r="C19" s="25">
        <v>76911</v>
      </c>
      <c r="D19" s="21">
        <v>42552</v>
      </c>
      <c r="E19" s="21">
        <v>42825</v>
      </c>
      <c r="F19" s="23">
        <f t="shared" ca="1" si="0"/>
        <v>1</v>
      </c>
      <c r="G19" s="20">
        <v>82333</v>
      </c>
      <c r="H19" s="22">
        <f t="shared" si="1"/>
        <v>1.0704970680396821</v>
      </c>
      <c r="I19" s="22" t="s">
        <v>105</v>
      </c>
    </row>
    <row r="20" spans="1:9" x14ac:dyDescent="0.25">
      <c r="A20" s="20" t="s">
        <v>31</v>
      </c>
      <c r="B20" s="20" t="s">
        <v>32</v>
      </c>
      <c r="C20" s="20"/>
      <c r="D20" s="21"/>
      <c r="E20" s="21"/>
      <c r="F20" s="23">
        <f t="shared" ca="1" si="0"/>
        <v>1</v>
      </c>
      <c r="G20" s="20"/>
      <c r="H20" s="22"/>
      <c r="I20" s="22"/>
    </row>
    <row r="21" spans="1:9" x14ac:dyDescent="0.25">
      <c r="A21" s="27" t="s">
        <v>33</v>
      </c>
      <c r="B21" s="27" t="s">
        <v>34</v>
      </c>
      <c r="C21" s="27">
        <v>134999</v>
      </c>
      <c r="D21" s="28">
        <v>42359</v>
      </c>
      <c r="E21" s="28">
        <v>42766</v>
      </c>
      <c r="F21" s="29">
        <f t="shared" ca="1" si="0"/>
        <v>1</v>
      </c>
      <c r="G21" s="27">
        <v>135000</v>
      </c>
      <c r="H21" s="29">
        <f t="shared" ref="H21:H27" si="2">G21/C21</f>
        <v>1.0000074074622776</v>
      </c>
      <c r="I21" s="29" t="s">
        <v>108</v>
      </c>
    </row>
    <row r="22" spans="1:9" x14ac:dyDescent="0.25">
      <c r="A22" s="20" t="s">
        <v>35</v>
      </c>
      <c r="B22" s="20" t="s">
        <v>36</v>
      </c>
      <c r="C22" s="20">
        <v>409627</v>
      </c>
      <c r="D22" s="21">
        <v>42552</v>
      </c>
      <c r="E22" s="21">
        <v>42916</v>
      </c>
      <c r="F22" s="23">
        <f t="shared" ca="1" si="0"/>
        <v>1</v>
      </c>
      <c r="G22" s="20">
        <v>309257</v>
      </c>
      <c r="H22" s="23">
        <f t="shared" si="2"/>
        <v>0.75497220642193996</v>
      </c>
      <c r="I22" s="23" t="s">
        <v>99</v>
      </c>
    </row>
    <row r="23" spans="1:9" x14ac:dyDescent="0.25">
      <c r="A23" s="20" t="s">
        <v>41</v>
      </c>
      <c r="B23" s="20" t="s">
        <v>42</v>
      </c>
      <c r="C23" s="20">
        <v>35226</v>
      </c>
      <c r="D23" s="21">
        <v>42370</v>
      </c>
      <c r="E23" s="21">
        <v>43100</v>
      </c>
      <c r="F23" s="23">
        <f t="shared" ca="1" si="0"/>
        <v>1</v>
      </c>
      <c r="G23" s="20">
        <v>35225</v>
      </c>
      <c r="H23" s="22">
        <f t="shared" si="2"/>
        <v>0.99997161187759043</v>
      </c>
      <c r="I23" s="22" t="s">
        <v>99</v>
      </c>
    </row>
    <row r="24" spans="1:9" x14ac:dyDescent="0.25">
      <c r="A24" s="27" t="s">
        <v>43</v>
      </c>
      <c r="B24" s="27" t="s">
        <v>82</v>
      </c>
      <c r="C24" s="27">
        <v>175000</v>
      </c>
      <c r="D24" s="28">
        <v>42370</v>
      </c>
      <c r="E24" s="28">
        <v>42735</v>
      </c>
      <c r="F24" s="29">
        <f t="shared" ca="1" si="0"/>
        <v>1</v>
      </c>
      <c r="G24" s="27">
        <v>149580</v>
      </c>
      <c r="H24" s="29">
        <f t="shared" si="2"/>
        <v>0.85474285714285714</v>
      </c>
      <c r="I24" s="29" t="s">
        <v>99</v>
      </c>
    </row>
    <row r="25" spans="1:9" x14ac:dyDescent="0.25">
      <c r="A25" s="20" t="s">
        <v>39</v>
      </c>
      <c r="B25" s="20" t="s">
        <v>40</v>
      </c>
      <c r="C25" s="20">
        <v>225000</v>
      </c>
      <c r="D25" s="21">
        <v>42552</v>
      </c>
      <c r="E25" s="21">
        <v>42916</v>
      </c>
      <c r="F25" s="23">
        <f t="shared" ca="1" si="0"/>
        <v>1</v>
      </c>
      <c r="G25" s="20">
        <v>152914</v>
      </c>
      <c r="H25" s="23">
        <f t="shared" si="2"/>
        <v>0.67961777777777777</v>
      </c>
      <c r="I25" s="23" t="s">
        <v>99</v>
      </c>
    </row>
    <row r="26" spans="1:9" x14ac:dyDescent="0.25">
      <c r="A26" s="20" t="s">
        <v>37</v>
      </c>
      <c r="B26" s="20" t="s">
        <v>38</v>
      </c>
      <c r="C26" s="20">
        <v>19961</v>
      </c>
      <c r="D26" s="21">
        <v>42552</v>
      </c>
      <c r="E26" s="21">
        <v>42916</v>
      </c>
      <c r="F26" s="23">
        <f t="shared" ca="1" si="0"/>
        <v>1</v>
      </c>
      <c r="G26" s="20">
        <v>16819</v>
      </c>
      <c r="H26" s="22">
        <f t="shared" si="2"/>
        <v>0.84259305646009719</v>
      </c>
      <c r="I26" s="22" t="s">
        <v>101</v>
      </c>
    </row>
    <row r="27" spans="1:9" x14ac:dyDescent="0.25">
      <c r="A27" s="20" t="s">
        <v>96</v>
      </c>
      <c r="B27" s="20" t="s">
        <v>83</v>
      </c>
      <c r="C27" s="20">
        <v>175000</v>
      </c>
      <c r="D27" s="21">
        <v>42736</v>
      </c>
      <c r="E27" s="21">
        <v>43100</v>
      </c>
      <c r="F27" s="23">
        <f t="shared" ca="1" si="0"/>
        <v>1</v>
      </c>
      <c r="G27" s="20">
        <v>26612</v>
      </c>
      <c r="H27" s="22">
        <f t="shared" si="2"/>
        <v>0.15206857142857144</v>
      </c>
      <c r="I27" s="22" t="s">
        <v>99</v>
      </c>
    </row>
    <row r="28" spans="1:9" x14ac:dyDescent="0.25">
      <c r="A28" s="20" t="s">
        <v>45</v>
      </c>
      <c r="B28" s="20" t="s">
        <v>46</v>
      </c>
      <c r="C28" s="20"/>
      <c r="D28" s="21"/>
      <c r="E28" s="21"/>
      <c r="F28" s="23">
        <f t="shared" ca="1" si="0"/>
        <v>1</v>
      </c>
      <c r="G28" s="20"/>
      <c r="H28" s="22"/>
      <c r="I28" s="22"/>
    </row>
    <row r="29" spans="1:9" x14ac:dyDescent="0.25">
      <c r="A29" s="20" t="s">
        <v>49</v>
      </c>
      <c r="B29" s="20" t="s">
        <v>50</v>
      </c>
      <c r="C29" s="25">
        <v>216449</v>
      </c>
      <c r="D29" s="21">
        <v>42552</v>
      </c>
      <c r="E29" s="21">
        <v>42825</v>
      </c>
      <c r="F29" s="23">
        <f t="shared" ca="1" si="0"/>
        <v>1</v>
      </c>
      <c r="G29" s="20">
        <v>206006</v>
      </c>
      <c r="H29" s="22">
        <f>G29/C29</f>
        <v>0.95175306885224698</v>
      </c>
      <c r="I29" s="22" t="s">
        <v>105</v>
      </c>
    </row>
    <row r="30" spans="1:9" x14ac:dyDescent="0.25">
      <c r="A30" s="20" t="s">
        <v>85</v>
      </c>
      <c r="B30" s="26" t="s">
        <v>86</v>
      </c>
      <c r="C30" s="20">
        <v>10000</v>
      </c>
      <c r="D30" s="21">
        <v>42767</v>
      </c>
      <c r="E30" s="21">
        <v>43131</v>
      </c>
      <c r="F30" s="23">
        <f t="shared" ca="1" si="0"/>
        <v>1</v>
      </c>
      <c r="G30" s="20">
        <v>4158</v>
      </c>
      <c r="H30" s="22">
        <f>G30/C30</f>
        <v>0.4158</v>
      </c>
      <c r="I30" s="22" t="s">
        <v>105</v>
      </c>
    </row>
    <row r="31" spans="1:9" x14ac:dyDescent="0.25">
      <c r="A31" s="20"/>
      <c r="B31" s="26"/>
      <c r="C31" s="20"/>
      <c r="D31" s="21"/>
      <c r="E31" s="21"/>
      <c r="F31" s="23"/>
      <c r="G31" s="20"/>
      <c r="H31" s="22"/>
      <c r="I31" s="22"/>
    </row>
    <row r="33" spans="1:2" x14ac:dyDescent="0.25">
      <c r="A33" s="19" t="s">
        <v>88</v>
      </c>
    </row>
    <row r="34" spans="1:2" x14ac:dyDescent="0.25">
      <c r="A34" t="s">
        <v>21</v>
      </c>
      <c r="B34" t="s">
        <v>89</v>
      </c>
    </row>
    <row r="35" spans="1:2" x14ac:dyDescent="0.25">
      <c r="A35" t="s">
        <v>52</v>
      </c>
      <c r="B35" t="s">
        <v>90</v>
      </c>
    </row>
    <row r="36" spans="1:2" x14ac:dyDescent="0.25">
      <c r="A36" t="s">
        <v>96</v>
      </c>
      <c r="B36" t="s">
        <v>97</v>
      </c>
    </row>
  </sheetData>
  <pageMargins left="0.75" right="0.75" top="1" bottom="1" header="0.5" footer="0.5"/>
  <pageSetup scale="88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42838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361107</v>
      </c>
      <c r="D5" s="21">
        <v>42552</v>
      </c>
      <c r="E5" s="21">
        <v>42916</v>
      </c>
      <c r="F5" s="23">
        <f t="shared" ref="F5:F30" ca="1" si="0">IF(E5&gt;TODAY(),IF(($B$2-D5)/(E5-D5)&lt;0%,0%,($B$2-D5)/(E5-D5)),100%)</f>
        <v>1</v>
      </c>
      <c r="G5" s="20">
        <v>219861</v>
      </c>
      <c r="H5" s="23">
        <f t="shared" ref="H5:H19" si="1">G5/C5</f>
        <v>0.60885277770854618</v>
      </c>
      <c r="I5" s="23" t="s">
        <v>99</v>
      </c>
    </row>
    <row r="6" spans="1:9" x14ac:dyDescent="0.25">
      <c r="A6" s="20" t="s">
        <v>17</v>
      </c>
      <c r="B6" s="20" t="s">
        <v>18</v>
      </c>
      <c r="C6" s="20">
        <v>22588</v>
      </c>
      <c r="D6" s="21">
        <v>42552</v>
      </c>
      <c r="E6" s="21">
        <v>42916</v>
      </c>
      <c r="F6" s="23">
        <f t="shared" ca="1" si="0"/>
        <v>1</v>
      </c>
      <c r="G6" s="20">
        <v>27325</v>
      </c>
      <c r="H6" s="23">
        <f t="shared" si="1"/>
        <v>1.2097131220116877</v>
      </c>
      <c r="I6" s="23" t="s">
        <v>100</v>
      </c>
    </row>
    <row r="7" spans="1:9" x14ac:dyDescent="0.25">
      <c r="A7" s="20" t="s">
        <v>19</v>
      </c>
      <c r="B7" s="20" t="s">
        <v>20</v>
      </c>
      <c r="C7" s="20">
        <v>82576</v>
      </c>
      <c r="D7" s="21">
        <v>42552</v>
      </c>
      <c r="E7" s="21">
        <v>42916</v>
      </c>
      <c r="F7" s="23">
        <f t="shared" ca="1" si="0"/>
        <v>1</v>
      </c>
      <c r="G7" s="20">
        <v>54073</v>
      </c>
      <c r="H7" s="23">
        <f t="shared" si="1"/>
        <v>0.65482706839759741</v>
      </c>
      <c r="I7" s="23" t="s">
        <v>100</v>
      </c>
    </row>
    <row r="8" spans="1:9" x14ac:dyDescent="0.25">
      <c r="A8" s="20" t="s">
        <v>54</v>
      </c>
      <c r="B8" s="26" t="s">
        <v>94</v>
      </c>
      <c r="C8" s="20">
        <v>120000</v>
      </c>
      <c r="D8" s="21">
        <v>42552</v>
      </c>
      <c r="E8" s="21">
        <v>42916</v>
      </c>
      <c r="F8" s="23">
        <f t="shared" ca="1" si="0"/>
        <v>1</v>
      </c>
      <c r="G8" s="20">
        <v>31518</v>
      </c>
      <c r="H8" s="22">
        <f t="shared" si="1"/>
        <v>0.26264999999999999</v>
      </c>
      <c r="I8" s="22" t="s">
        <v>101</v>
      </c>
    </row>
    <row r="9" spans="1:9" ht="30" customHeight="1" x14ac:dyDescent="0.25">
      <c r="A9" s="20" t="s">
        <v>59</v>
      </c>
      <c r="B9" s="26" t="s">
        <v>60</v>
      </c>
      <c r="C9" s="20">
        <v>20400</v>
      </c>
      <c r="D9" s="21">
        <v>42552</v>
      </c>
      <c r="E9" s="21">
        <v>42916</v>
      </c>
      <c r="F9" s="23">
        <f t="shared" ca="1" si="0"/>
        <v>1</v>
      </c>
      <c r="G9" s="20">
        <v>10032</v>
      </c>
      <c r="H9" s="22">
        <f t="shared" si="1"/>
        <v>0.49176470588235294</v>
      </c>
      <c r="I9" s="22" t="s">
        <v>101</v>
      </c>
    </row>
    <row r="10" spans="1:9" x14ac:dyDescent="0.25">
      <c r="A10" s="20" t="s">
        <v>102</v>
      </c>
      <c r="B10" s="26" t="s">
        <v>103</v>
      </c>
      <c r="C10" s="20">
        <v>150000</v>
      </c>
      <c r="D10" s="21">
        <v>42795</v>
      </c>
      <c r="E10" s="21">
        <v>42916</v>
      </c>
      <c r="F10" s="23">
        <f t="shared" ca="1" si="0"/>
        <v>1</v>
      </c>
      <c r="G10" s="20">
        <v>282</v>
      </c>
      <c r="H10" s="22">
        <f t="shared" si="1"/>
        <v>1.8799999999999999E-3</v>
      </c>
      <c r="I10" s="22" t="s">
        <v>104</v>
      </c>
    </row>
    <row r="11" spans="1:9" x14ac:dyDescent="0.25">
      <c r="A11" s="20" t="s">
        <v>21</v>
      </c>
      <c r="B11" s="20" t="s">
        <v>22</v>
      </c>
      <c r="C11" s="20">
        <v>398856</v>
      </c>
      <c r="D11" s="21">
        <v>42461</v>
      </c>
      <c r="E11" s="21">
        <v>42825</v>
      </c>
      <c r="F11" s="23">
        <f t="shared" ca="1" si="0"/>
        <v>1</v>
      </c>
      <c r="G11" s="20">
        <v>439424</v>
      </c>
      <c r="H11" s="23">
        <f t="shared" si="1"/>
        <v>1.1017108931544217</v>
      </c>
      <c r="I11" s="23" t="s">
        <v>105</v>
      </c>
    </row>
    <row r="12" spans="1:9" x14ac:dyDescent="0.25">
      <c r="A12" s="20" t="s">
        <v>52</v>
      </c>
      <c r="B12" s="20" t="s">
        <v>53</v>
      </c>
      <c r="C12" s="25">
        <v>552500</v>
      </c>
      <c r="D12" s="21">
        <v>42457</v>
      </c>
      <c r="E12" s="21">
        <v>43187</v>
      </c>
      <c r="F12" s="23">
        <f t="shared" ca="1" si="0"/>
        <v>1</v>
      </c>
      <c r="G12" s="20">
        <v>65038</v>
      </c>
      <c r="H12" s="22">
        <f t="shared" si="1"/>
        <v>0.11771583710407239</v>
      </c>
      <c r="I12" s="22" t="s">
        <v>104</v>
      </c>
    </row>
    <row r="13" spans="1:9" x14ac:dyDescent="0.25">
      <c r="A13" s="20" t="s">
        <v>23</v>
      </c>
      <c r="B13" s="20" t="s">
        <v>24</v>
      </c>
      <c r="C13" s="20">
        <v>99996</v>
      </c>
      <c r="D13" s="21">
        <v>42552</v>
      </c>
      <c r="E13" s="21">
        <v>42916</v>
      </c>
      <c r="F13" s="23">
        <f t="shared" ca="1" si="0"/>
        <v>1</v>
      </c>
      <c r="G13" s="20">
        <v>80412</v>
      </c>
      <c r="H13" s="23">
        <f t="shared" si="1"/>
        <v>0.80415216608664342</v>
      </c>
      <c r="I13" s="23" t="s">
        <v>99</v>
      </c>
    </row>
    <row r="14" spans="1:9" x14ac:dyDescent="0.25">
      <c r="A14" s="20" t="s">
        <v>25</v>
      </c>
      <c r="B14" s="20" t="s">
        <v>26</v>
      </c>
      <c r="C14" s="20">
        <v>99983</v>
      </c>
      <c r="D14" s="21">
        <v>42552</v>
      </c>
      <c r="E14" s="21">
        <v>42916</v>
      </c>
      <c r="F14" s="23">
        <f t="shared" ca="1" si="0"/>
        <v>1</v>
      </c>
      <c r="G14" s="20">
        <v>78641</v>
      </c>
      <c r="H14" s="23">
        <f t="shared" si="1"/>
        <v>0.78654371243111332</v>
      </c>
      <c r="I14" s="23" t="s">
        <v>99</v>
      </c>
    </row>
    <row r="15" spans="1:9" x14ac:dyDescent="0.25">
      <c r="A15" s="20" t="s">
        <v>27</v>
      </c>
      <c r="B15" s="20" t="s">
        <v>28</v>
      </c>
      <c r="C15" s="20">
        <v>499966</v>
      </c>
      <c r="D15" s="21">
        <v>42552</v>
      </c>
      <c r="E15" s="21">
        <v>42916</v>
      </c>
      <c r="F15" s="23">
        <f t="shared" ca="1" si="0"/>
        <v>1</v>
      </c>
      <c r="G15" s="20">
        <v>380011</v>
      </c>
      <c r="H15" s="23">
        <f t="shared" si="1"/>
        <v>0.7600736850105807</v>
      </c>
      <c r="I15" s="23" t="s">
        <v>99</v>
      </c>
    </row>
    <row r="16" spans="1:9" x14ac:dyDescent="0.25">
      <c r="A16" s="20" t="s">
        <v>29</v>
      </c>
      <c r="B16" s="20" t="s">
        <v>30</v>
      </c>
      <c r="C16" s="20">
        <v>68250</v>
      </c>
      <c r="D16" s="21">
        <v>42552</v>
      </c>
      <c r="E16" s="21">
        <v>42916</v>
      </c>
      <c r="F16" s="23">
        <f t="shared" ca="1" si="0"/>
        <v>1</v>
      </c>
      <c r="G16" s="20">
        <v>53285</v>
      </c>
      <c r="H16" s="23">
        <f t="shared" si="1"/>
        <v>0.78073260073260076</v>
      </c>
      <c r="I16" s="23" t="s">
        <v>99</v>
      </c>
    </row>
    <row r="17" spans="1:9" x14ac:dyDescent="0.25">
      <c r="A17" s="20" t="s">
        <v>95</v>
      </c>
      <c r="B17" s="20" t="s">
        <v>84</v>
      </c>
      <c r="C17" s="20">
        <v>285000</v>
      </c>
      <c r="D17" s="21">
        <v>42826</v>
      </c>
      <c r="E17" s="21">
        <v>43190</v>
      </c>
      <c r="F17" s="23">
        <f t="shared" ca="1" si="0"/>
        <v>1</v>
      </c>
      <c r="G17" s="20">
        <v>0</v>
      </c>
      <c r="H17" s="23">
        <f t="shared" si="1"/>
        <v>0</v>
      </c>
      <c r="I17" s="23" t="s">
        <v>104</v>
      </c>
    </row>
    <row r="18" spans="1:9" x14ac:dyDescent="0.25">
      <c r="A18" s="20" t="s">
        <v>106</v>
      </c>
      <c r="B18" s="20" t="s">
        <v>107</v>
      </c>
      <c r="C18" s="20">
        <v>120001</v>
      </c>
      <c r="D18" s="21">
        <v>42917</v>
      </c>
      <c r="E18" s="21">
        <v>43281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99</v>
      </c>
    </row>
    <row r="19" spans="1:9" x14ac:dyDescent="0.25">
      <c r="A19" s="20" t="s">
        <v>47</v>
      </c>
      <c r="B19" s="20" t="s">
        <v>48</v>
      </c>
      <c r="C19" s="25">
        <v>76911</v>
      </c>
      <c r="D19" s="21">
        <v>42552</v>
      </c>
      <c r="E19" s="21">
        <v>42825</v>
      </c>
      <c r="F19" s="23">
        <f t="shared" ca="1" si="0"/>
        <v>1</v>
      </c>
      <c r="G19" s="20">
        <v>82590</v>
      </c>
      <c r="H19" s="22">
        <f t="shared" si="1"/>
        <v>1.0738385926590475</v>
      </c>
      <c r="I19" s="22" t="s">
        <v>105</v>
      </c>
    </row>
    <row r="20" spans="1:9" x14ac:dyDescent="0.25">
      <c r="A20" s="20" t="s">
        <v>31</v>
      </c>
      <c r="B20" s="20" t="s">
        <v>32</v>
      </c>
      <c r="C20" s="20"/>
      <c r="D20" s="21"/>
      <c r="E20" s="21"/>
      <c r="F20" s="23">
        <f t="shared" ca="1" si="0"/>
        <v>1</v>
      </c>
      <c r="G20" s="20"/>
      <c r="H20" s="22"/>
      <c r="I20" s="22"/>
    </row>
    <row r="21" spans="1:9" x14ac:dyDescent="0.25">
      <c r="A21" s="27" t="s">
        <v>33</v>
      </c>
      <c r="B21" s="27" t="s">
        <v>34</v>
      </c>
      <c r="C21" s="27">
        <v>134999</v>
      </c>
      <c r="D21" s="28">
        <v>42359</v>
      </c>
      <c r="E21" s="28">
        <v>42766</v>
      </c>
      <c r="F21" s="29">
        <f t="shared" ca="1" si="0"/>
        <v>1</v>
      </c>
      <c r="G21" s="27">
        <v>135000</v>
      </c>
      <c r="H21" s="29">
        <f t="shared" ref="H21:H27" si="2">G21/C21</f>
        <v>1.0000074074622776</v>
      </c>
      <c r="I21" s="29" t="s">
        <v>108</v>
      </c>
    </row>
    <row r="22" spans="1:9" x14ac:dyDescent="0.25">
      <c r="A22" s="20" t="s">
        <v>35</v>
      </c>
      <c r="B22" s="20" t="s">
        <v>36</v>
      </c>
      <c r="C22" s="20">
        <v>409627</v>
      </c>
      <c r="D22" s="21">
        <v>42552</v>
      </c>
      <c r="E22" s="21">
        <v>42916</v>
      </c>
      <c r="F22" s="23">
        <f t="shared" ca="1" si="0"/>
        <v>1</v>
      </c>
      <c r="G22" s="20">
        <v>330673</v>
      </c>
      <c r="H22" s="23">
        <f t="shared" si="2"/>
        <v>0.80725391636781751</v>
      </c>
      <c r="I22" s="23" t="s">
        <v>99</v>
      </c>
    </row>
    <row r="23" spans="1:9" x14ac:dyDescent="0.25">
      <c r="A23" s="20" t="s">
        <v>41</v>
      </c>
      <c r="B23" s="20" t="s">
        <v>42</v>
      </c>
      <c r="C23" s="20">
        <v>35226</v>
      </c>
      <c r="D23" s="21">
        <v>42370</v>
      </c>
      <c r="E23" s="21">
        <v>43100</v>
      </c>
      <c r="F23" s="23">
        <f t="shared" ca="1" si="0"/>
        <v>1</v>
      </c>
      <c r="G23" s="20">
        <v>35225</v>
      </c>
      <c r="H23" s="22">
        <f t="shared" si="2"/>
        <v>0.99997161187759043</v>
      </c>
      <c r="I23" s="22" t="s">
        <v>99</v>
      </c>
    </row>
    <row r="24" spans="1:9" x14ac:dyDescent="0.25">
      <c r="A24" s="27" t="s">
        <v>43</v>
      </c>
      <c r="B24" s="27" t="s">
        <v>82</v>
      </c>
      <c r="C24" s="27">
        <v>175000</v>
      </c>
      <c r="D24" s="28">
        <v>42370</v>
      </c>
      <c r="E24" s="28">
        <v>42735</v>
      </c>
      <c r="F24" s="29">
        <f t="shared" ca="1" si="0"/>
        <v>1</v>
      </c>
      <c r="G24" s="27">
        <v>149580</v>
      </c>
      <c r="H24" s="29">
        <f t="shared" si="2"/>
        <v>0.85474285714285714</v>
      </c>
      <c r="I24" s="29" t="s">
        <v>99</v>
      </c>
    </row>
    <row r="25" spans="1:9" x14ac:dyDescent="0.25">
      <c r="A25" s="20" t="s">
        <v>39</v>
      </c>
      <c r="B25" s="20" t="s">
        <v>40</v>
      </c>
      <c r="C25" s="20">
        <v>225000</v>
      </c>
      <c r="D25" s="21">
        <v>42552</v>
      </c>
      <c r="E25" s="21">
        <v>42916</v>
      </c>
      <c r="F25" s="23">
        <f t="shared" ca="1" si="0"/>
        <v>1</v>
      </c>
      <c r="G25" s="20">
        <v>158872</v>
      </c>
      <c r="H25" s="23">
        <f t="shared" si="2"/>
        <v>0.70609777777777782</v>
      </c>
      <c r="I25" s="23" t="s">
        <v>99</v>
      </c>
    </row>
    <row r="26" spans="1:9" x14ac:dyDescent="0.25">
      <c r="A26" s="20" t="s">
        <v>37</v>
      </c>
      <c r="B26" s="20" t="s">
        <v>38</v>
      </c>
      <c r="C26" s="20">
        <v>19961</v>
      </c>
      <c r="D26" s="21">
        <v>42552</v>
      </c>
      <c r="E26" s="21">
        <v>42916</v>
      </c>
      <c r="F26" s="23">
        <f t="shared" ca="1" si="0"/>
        <v>1</v>
      </c>
      <c r="G26" s="20">
        <v>16819</v>
      </c>
      <c r="H26" s="22">
        <f t="shared" si="2"/>
        <v>0.84259305646009719</v>
      </c>
      <c r="I26" s="22" t="s">
        <v>101</v>
      </c>
    </row>
    <row r="27" spans="1:9" x14ac:dyDescent="0.25">
      <c r="A27" s="20" t="s">
        <v>96</v>
      </c>
      <c r="B27" s="20" t="s">
        <v>83</v>
      </c>
      <c r="C27" s="20">
        <v>175000</v>
      </c>
      <c r="D27" s="21">
        <v>42736</v>
      </c>
      <c r="E27" s="21">
        <v>43100</v>
      </c>
      <c r="F27" s="23">
        <f t="shared" ca="1" si="0"/>
        <v>1</v>
      </c>
      <c r="G27" s="20">
        <v>28525</v>
      </c>
      <c r="H27" s="22">
        <f t="shared" si="2"/>
        <v>0.16300000000000001</v>
      </c>
      <c r="I27" s="22" t="s">
        <v>99</v>
      </c>
    </row>
    <row r="28" spans="1:9" x14ac:dyDescent="0.25">
      <c r="A28" s="20" t="s">
        <v>45</v>
      </c>
      <c r="B28" s="20" t="s">
        <v>46</v>
      </c>
      <c r="C28" s="20"/>
      <c r="D28" s="21"/>
      <c r="E28" s="21"/>
      <c r="F28" s="23">
        <f t="shared" ca="1" si="0"/>
        <v>1</v>
      </c>
      <c r="G28" s="20"/>
      <c r="H28" s="22"/>
      <c r="I28" s="22"/>
    </row>
    <row r="29" spans="1:9" x14ac:dyDescent="0.25">
      <c r="A29" s="20" t="s">
        <v>49</v>
      </c>
      <c r="B29" s="20" t="s">
        <v>50</v>
      </c>
      <c r="C29" s="25">
        <v>216449</v>
      </c>
      <c r="D29" s="21">
        <v>42552</v>
      </c>
      <c r="E29" s="21">
        <v>42825</v>
      </c>
      <c r="F29" s="23">
        <f t="shared" ca="1" si="0"/>
        <v>1</v>
      </c>
      <c r="G29" s="20">
        <v>210031</v>
      </c>
      <c r="H29" s="22">
        <f>G29/C29</f>
        <v>0.97034867335954433</v>
      </c>
      <c r="I29" s="22" t="s">
        <v>105</v>
      </c>
    </row>
    <row r="30" spans="1:9" x14ac:dyDescent="0.25">
      <c r="A30" s="20" t="s">
        <v>85</v>
      </c>
      <c r="B30" s="26" t="s">
        <v>86</v>
      </c>
      <c r="C30" s="20">
        <v>10000</v>
      </c>
      <c r="D30" s="21">
        <v>42767</v>
      </c>
      <c r="E30" s="21">
        <v>43131</v>
      </c>
      <c r="F30" s="23">
        <f t="shared" ca="1" si="0"/>
        <v>1</v>
      </c>
      <c r="G30" s="20">
        <v>4158</v>
      </c>
      <c r="H30" s="22">
        <f>G30/C30</f>
        <v>0.4158</v>
      </c>
      <c r="I30" s="22" t="s">
        <v>105</v>
      </c>
    </row>
    <row r="31" spans="1:9" x14ac:dyDescent="0.25">
      <c r="A31" s="20"/>
      <c r="B31" s="26"/>
      <c r="C31" s="20"/>
      <c r="D31" s="21"/>
      <c r="E31" s="21"/>
      <c r="F31" s="23"/>
      <c r="G31" s="20"/>
      <c r="H31" s="22"/>
      <c r="I31" s="22"/>
    </row>
    <row r="33" spans="1:2" x14ac:dyDescent="0.25">
      <c r="A33" s="19" t="s">
        <v>88</v>
      </c>
    </row>
    <row r="34" spans="1:2" x14ac:dyDescent="0.25">
      <c r="A34" t="s">
        <v>21</v>
      </c>
      <c r="B34" t="s">
        <v>109</v>
      </c>
    </row>
    <row r="35" spans="1:2" x14ac:dyDescent="0.25">
      <c r="A35" t="s">
        <v>52</v>
      </c>
      <c r="B35" t="s">
        <v>110</v>
      </c>
    </row>
  </sheetData>
  <pageMargins left="0.75" right="0.75" top="1" bottom="1" header="0.5" footer="0.5"/>
  <pageSetup scale="88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42845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361107</v>
      </c>
      <c r="D5" s="21">
        <v>42552</v>
      </c>
      <c r="E5" s="21">
        <v>42916</v>
      </c>
      <c r="F5" s="23">
        <f t="shared" ref="F5:F30" ca="1" si="0">IF(E5&gt;TODAY(),IF(($B$2-D5)/(E5-D5)&lt;0%,0%,($B$2-D5)/(E5-D5)),100%)</f>
        <v>1</v>
      </c>
      <c r="G5" s="20">
        <v>236111</v>
      </c>
      <c r="H5" s="23">
        <f t="shared" ref="H5:H19" si="1">G5/C5</f>
        <v>0.65385329002207104</v>
      </c>
      <c r="I5" s="23" t="s">
        <v>99</v>
      </c>
    </row>
    <row r="6" spans="1:9" x14ac:dyDescent="0.25">
      <c r="A6" s="20" t="s">
        <v>17</v>
      </c>
      <c r="B6" s="20" t="s">
        <v>18</v>
      </c>
      <c r="C6" s="20">
        <v>22588</v>
      </c>
      <c r="D6" s="21">
        <v>42552</v>
      </c>
      <c r="E6" s="21">
        <v>42916</v>
      </c>
      <c r="F6" s="23">
        <f t="shared" ca="1" si="0"/>
        <v>1</v>
      </c>
      <c r="G6" s="20">
        <v>28225</v>
      </c>
      <c r="H6" s="23">
        <f t="shared" si="1"/>
        <v>1.2495572870550735</v>
      </c>
      <c r="I6" s="23" t="s">
        <v>100</v>
      </c>
    </row>
    <row r="7" spans="1:9" x14ac:dyDescent="0.25">
      <c r="A7" s="20" t="s">
        <v>19</v>
      </c>
      <c r="B7" s="20" t="s">
        <v>20</v>
      </c>
      <c r="C7" s="20">
        <v>82576</v>
      </c>
      <c r="D7" s="21">
        <v>42552</v>
      </c>
      <c r="E7" s="21">
        <v>42916</v>
      </c>
      <c r="F7" s="23">
        <f t="shared" ca="1" si="0"/>
        <v>1</v>
      </c>
      <c r="G7" s="20">
        <v>56573</v>
      </c>
      <c r="H7" s="23">
        <f t="shared" si="1"/>
        <v>0.68510220887424922</v>
      </c>
      <c r="I7" s="23" t="s">
        <v>100</v>
      </c>
    </row>
    <row r="8" spans="1:9" x14ac:dyDescent="0.25">
      <c r="A8" s="20" t="s">
        <v>54</v>
      </c>
      <c r="B8" s="26" t="s">
        <v>94</v>
      </c>
      <c r="C8" s="20">
        <v>120000</v>
      </c>
      <c r="D8" s="21">
        <v>42552</v>
      </c>
      <c r="E8" s="21">
        <v>42916</v>
      </c>
      <c r="F8" s="23">
        <f t="shared" ca="1" si="0"/>
        <v>1</v>
      </c>
      <c r="G8" s="20">
        <v>37538</v>
      </c>
      <c r="H8" s="22">
        <f t="shared" si="1"/>
        <v>0.31281666666666669</v>
      </c>
      <c r="I8" s="22" t="s">
        <v>101</v>
      </c>
    </row>
    <row r="9" spans="1:9" ht="30" customHeight="1" x14ac:dyDescent="0.25">
      <c r="A9" s="20" t="s">
        <v>59</v>
      </c>
      <c r="B9" s="26" t="s">
        <v>60</v>
      </c>
      <c r="C9" s="20">
        <v>20400</v>
      </c>
      <c r="D9" s="21">
        <v>42552</v>
      </c>
      <c r="E9" s="21">
        <v>42916</v>
      </c>
      <c r="F9" s="23">
        <f t="shared" ca="1" si="0"/>
        <v>1</v>
      </c>
      <c r="G9" s="20">
        <v>10032</v>
      </c>
      <c r="H9" s="22">
        <f t="shared" si="1"/>
        <v>0.49176470588235294</v>
      </c>
      <c r="I9" s="22" t="s">
        <v>101</v>
      </c>
    </row>
    <row r="10" spans="1:9" x14ac:dyDescent="0.25">
      <c r="A10" s="20" t="s">
        <v>102</v>
      </c>
      <c r="B10" s="26" t="s">
        <v>103</v>
      </c>
      <c r="C10" s="20">
        <v>150000</v>
      </c>
      <c r="D10" s="21">
        <v>42795</v>
      </c>
      <c r="E10" s="21">
        <v>42916</v>
      </c>
      <c r="F10" s="23">
        <f t="shared" ca="1" si="0"/>
        <v>1</v>
      </c>
      <c r="G10" s="20">
        <v>1220</v>
      </c>
      <c r="H10" s="22">
        <f t="shared" si="1"/>
        <v>8.1333333333333327E-3</v>
      </c>
      <c r="I10" s="22" t="s">
        <v>104</v>
      </c>
    </row>
    <row r="11" spans="1:9" x14ac:dyDescent="0.25">
      <c r="A11" s="20" t="s">
        <v>21</v>
      </c>
      <c r="B11" s="20" t="s">
        <v>22</v>
      </c>
      <c r="C11" s="20">
        <v>398856</v>
      </c>
      <c r="D11" s="21">
        <v>42461</v>
      </c>
      <c r="E11" s="21">
        <v>42825</v>
      </c>
      <c r="F11" s="23">
        <f t="shared" ca="1" si="0"/>
        <v>1</v>
      </c>
      <c r="G11" s="20">
        <v>398855</v>
      </c>
      <c r="H11" s="23">
        <f t="shared" si="1"/>
        <v>0.99999749282949235</v>
      </c>
      <c r="I11" s="23" t="s">
        <v>105</v>
      </c>
    </row>
    <row r="12" spans="1:9" x14ac:dyDescent="0.25">
      <c r="A12" s="20" t="s">
        <v>52</v>
      </c>
      <c r="B12" s="20" t="s">
        <v>53</v>
      </c>
      <c r="C12" s="25">
        <v>552500</v>
      </c>
      <c r="D12" s="21">
        <v>42457</v>
      </c>
      <c r="E12" s="21">
        <v>43187</v>
      </c>
      <c r="F12" s="23">
        <f t="shared" ca="1" si="0"/>
        <v>1</v>
      </c>
      <c r="G12" s="20">
        <v>65038</v>
      </c>
      <c r="H12" s="22">
        <f t="shared" si="1"/>
        <v>0.11771583710407239</v>
      </c>
      <c r="I12" s="22" t="s">
        <v>104</v>
      </c>
    </row>
    <row r="13" spans="1:9" x14ac:dyDescent="0.25">
      <c r="A13" s="20" t="s">
        <v>23</v>
      </c>
      <c r="B13" s="20" t="s">
        <v>24</v>
      </c>
      <c r="C13" s="20">
        <v>99996</v>
      </c>
      <c r="D13" s="21">
        <v>42552</v>
      </c>
      <c r="E13" s="21">
        <v>42916</v>
      </c>
      <c r="F13" s="23">
        <f t="shared" ca="1" si="0"/>
        <v>1</v>
      </c>
      <c r="G13" s="20">
        <v>80412</v>
      </c>
      <c r="H13" s="23">
        <f t="shared" si="1"/>
        <v>0.80415216608664342</v>
      </c>
      <c r="I13" s="23" t="s">
        <v>99</v>
      </c>
    </row>
    <row r="14" spans="1:9" x14ac:dyDescent="0.25">
      <c r="A14" s="20" t="s">
        <v>25</v>
      </c>
      <c r="B14" s="20" t="s">
        <v>26</v>
      </c>
      <c r="C14" s="20">
        <v>99983</v>
      </c>
      <c r="D14" s="21">
        <v>42552</v>
      </c>
      <c r="E14" s="21">
        <v>42916</v>
      </c>
      <c r="F14" s="23">
        <f t="shared" ca="1" si="0"/>
        <v>1</v>
      </c>
      <c r="G14" s="20">
        <v>78641</v>
      </c>
      <c r="H14" s="23">
        <f t="shared" si="1"/>
        <v>0.78654371243111332</v>
      </c>
      <c r="I14" s="23" t="s">
        <v>99</v>
      </c>
    </row>
    <row r="15" spans="1:9" x14ac:dyDescent="0.25">
      <c r="A15" s="20" t="s">
        <v>27</v>
      </c>
      <c r="B15" s="20" t="s">
        <v>28</v>
      </c>
      <c r="C15" s="20">
        <v>499966</v>
      </c>
      <c r="D15" s="21">
        <v>42552</v>
      </c>
      <c r="E15" s="21">
        <v>42916</v>
      </c>
      <c r="F15" s="23">
        <f t="shared" ca="1" si="0"/>
        <v>1</v>
      </c>
      <c r="G15" s="20">
        <v>380011</v>
      </c>
      <c r="H15" s="23">
        <f t="shared" si="1"/>
        <v>0.7600736850105807</v>
      </c>
      <c r="I15" s="23" t="s">
        <v>99</v>
      </c>
    </row>
    <row r="16" spans="1:9" x14ac:dyDescent="0.25">
      <c r="A16" s="20" t="s">
        <v>29</v>
      </c>
      <c r="B16" s="20" t="s">
        <v>30</v>
      </c>
      <c r="C16" s="20">
        <v>68250</v>
      </c>
      <c r="D16" s="21">
        <v>42552</v>
      </c>
      <c r="E16" s="21">
        <v>42916</v>
      </c>
      <c r="F16" s="23">
        <f t="shared" ca="1" si="0"/>
        <v>1</v>
      </c>
      <c r="G16" s="20">
        <v>53285</v>
      </c>
      <c r="H16" s="23">
        <f t="shared" si="1"/>
        <v>0.78073260073260076</v>
      </c>
      <c r="I16" s="23" t="s">
        <v>99</v>
      </c>
    </row>
    <row r="17" spans="1:9" x14ac:dyDescent="0.25">
      <c r="A17" s="20" t="s">
        <v>95</v>
      </c>
      <c r="B17" s="20" t="s">
        <v>84</v>
      </c>
      <c r="C17" s="20">
        <v>285000</v>
      </c>
      <c r="D17" s="21">
        <v>42826</v>
      </c>
      <c r="E17" s="21">
        <v>43190</v>
      </c>
      <c r="F17" s="23">
        <f t="shared" ca="1" si="0"/>
        <v>1</v>
      </c>
      <c r="G17" s="20">
        <v>0</v>
      </c>
      <c r="H17" s="23">
        <f t="shared" si="1"/>
        <v>0</v>
      </c>
      <c r="I17" s="23" t="s">
        <v>104</v>
      </c>
    </row>
    <row r="18" spans="1:9" x14ac:dyDescent="0.25">
      <c r="A18" s="20" t="s">
        <v>106</v>
      </c>
      <c r="B18" s="20" t="s">
        <v>107</v>
      </c>
      <c r="C18" s="20">
        <v>120001</v>
      </c>
      <c r="D18" s="21">
        <v>42917</v>
      </c>
      <c r="E18" s="21">
        <v>43281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99</v>
      </c>
    </row>
    <row r="19" spans="1:9" x14ac:dyDescent="0.25">
      <c r="A19" s="20" t="s">
        <v>47</v>
      </c>
      <c r="B19" s="20" t="s">
        <v>48</v>
      </c>
      <c r="C19" s="25">
        <v>76911</v>
      </c>
      <c r="D19" s="21">
        <v>42552</v>
      </c>
      <c r="E19" s="21">
        <v>42825</v>
      </c>
      <c r="F19" s="23">
        <f t="shared" ca="1" si="0"/>
        <v>1</v>
      </c>
      <c r="G19" s="20">
        <v>82590</v>
      </c>
      <c r="H19" s="22">
        <f t="shared" si="1"/>
        <v>1.0738385926590475</v>
      </c>
      <c r="I19" s="22" t="s">
        <v>105</v>
      </c>
    </row>
    <row r="20" spans="1:9" x14ac:dyDescent="0.25">
      <c r="A20" s="20" t="s">
        <v>31</v>
      </c>
      <c r="B20" s="20" t="s">
        <v>32</v>
      </c>
      <c r="C20" s="20"/>
      <c r="D20" s="21"/>
      <c r="E20" s="21"/>
      <c r="F20" s="23">
        <f t="shared" ca="1" si="0"/>
        <v>1</v>
      </c>
      <c r="G20" s="20"/>
      <c r="H20" s="22"/>
      <c r="I20" s="22"/>
    </row>
    <row r="21" spans="1:9" x14ac:dyDescent="0.25">
      <c r="A21" s="27" t="s">
        <v>33</v>
      </c>
      <c r="B21" s="27" t="s">
        <v>34</v>
      </c>
      <c r="C21" s="27">
        <v>134999</v>
      </c>
      <c r="D21" s="28">
        <v>42359</v>
      </c>
      <c r="E21" s="28">
        <v>42766</v>
      </c>
      <c r="F21" s="29">
        <f t="shared" ca="1" si="0"/>
        <v>1</v>
      </c>
      <c r="G21" s="27">
        <v>135000</v>
      </c>
      <c r="H21" s="29">
        <f t="shared" ref="H21:H27" si="2">G21/C21</f>
        <v>1.0000074074622776</v>
      </c>
      <c r="I21" s="29" t="s">
        <v>108</v>
      </c>
    </row>
    <row r="22" spans="1:9" x14ac:dyDescent="0.25">
      <c r="A22" s="20" t="s">
        <v>35</v>
      </c>
      <c r="B22" s="20" t="s">
        <v>36</v>
      </c>
      <c r="C22" s="20">
        <v>409627</v>
      </c>
      <c r="D22" s="21">
        <v>42552</v>
      </c>
      <c r="E22" s="21">
        <v>42916</v>
      </c>
      <c r="F22" s="23">
        <f t="shared" ca="1" si="0"/>
        <v>1</v>
      </c>
      <c r="G22" s="20">
        <v>355422</v>
      </c>
      <c r="H22" s="23">
        <f t="shared" si="2"/>
        <v>0.86767229699214166</v>
      </c>
      <c r="I22" s="23" t="s">
        <v>99</v>
      </c>
    </row>
    <row r="23" spans="1:9" x14ac:dyDescent="0.25">
      <c r="A23" s="20" t="s">
        <v>41</v>
      </c>
      <c r="B23" s="20" t="s">
        <v>42</v>
      </c>
      <c r="C23" s="20">
        <v>35226</v>
      </c>
      <c r="D23" s="21">
        <v>42370</v>
      </c>
      <c r="E23" s="21">
        <v>43100</v>
      </c>
      <c r="F23" s="23">
        <f t="shared" ca="1" si="0"/>
        <v>1</v>
      </c>
      <c r="G23" s="20">
        <v>35225</v>
      </c>
      <c r="H23" s="22">
        <f t="shared" si="2"/>
        <v>0.99997161187759043</v>
      </c>
      <c r="I23" s="22" t="s">
        <v>99</v>
      </c>
    </row>
    <row r="24" spans="1:9" x14ac:dyDescent="0.25">
      <c r="A24" s="27" t="s">
        <v>43</v>
      </c>
      <c r="B24" s="27" t="s">
        <v>82</v>
      </c>
      <c r="C24" s="27">
        <v>175000</v>
      </c>
      <c r="D24" s="28">
        <v>42370</v>
      </c>
      <c r="E24" s="28">
        <v>42735</v>
      </c>
      <c r="F24" s="29">
        <f t="shared" ca="1" si="0"/>
        <v>1</v>
      </c>
      <c r="G24" s="27">
        <v>149580</v>
      </c>
      <c r="H24" s="29">
        <f t="shared" si="2"/>
        <v>0.85474285714285714</v>
      </c>
      <c r="I24" s="29" t="s">
        <v>99</v>
      </c>
    </row>
    <row r="25" spans="1:9" x14ac:dyDescent="0.25">
      <c r="A25" s="20" t="s">
        <v>39</v>
      </c>
      <c r="B25" s="20" t="s">
        <v>40</v>
      </c>
      <c r="C25" s="20">
        <v>225000</v>
      </c>
      <c r="D25" s="21">
        <v>42552</v>
      </c>
      <c r="E25" s="21">
        <v>42916</v>
      </c>
      <c r="F25" s="23">
        <f t="shared" ca="1" si="0"/>
        <v>1</v>
      </c>
      <c r="G25" s="20">
        <v>158722</v>
      </c>
      <c r="H25" s="23">
        <f t="shared" si="2"/>
        <v>0.70543111111111112</v>
      </c>
      <c r="I25" s="23" t="s">
        <v>99</v>
      </c>
    </row>
    <row r="26" spans="1:9" x14ac:dyDescent="0.25">
      <c r="A26" s="20" t="s">
        <v>37</v>
      </c>
      <c r="B26" s="20" t="s">
        <v>38</v>
      </c>
      <c r="C26" s="20">
        <v>19961</v>
      </c>
      <c r="D26" s="21">
        <v>42552</v>
      </c>
      <c r="E26" s="21">
        <v>42916</v>
      </c>
      <c r="F26" s="23">
        <f t="shared" ca="1" si="0"/>
        <v>1</v>
      </c>
      <c r="G26" s="20">
        <v>18069</v>
      </c>
      <c r="H26" s="22">
        <f t="shared" si="2"/>
        <v>0.90521516958068238</v>
      </c>
      <c r="I26" s="22" t="s">
        <v>101</v>
      </c>
    </row>
    <row r="27" spans="1:9" x14ac:dyDescent="0.25">
      <c r="A27" s="20" t="s">
        <v>96</v>
      </c>
      <c r="B27" s="20" t="s">
        <v>83</v>
      </c>
      <c r="C27" s="20">
        <v>175000</v>
      </c>
      <c r="D27" s="21">
        <v>42736</v>
      </c>
      <c r="E27" s="21">
        <v>43100</v>
      </c>
      <c r="F27" s="23">
        <f t="shared" ca="1" si="0"/>
        <v>1</v>
      </c>
      <c r="G27" s="20">
        <v>28525</v>
      </c>
      <c r="H27" s="22">
        <f t="shared" si="2"/>
        <v>0.16300000000000001</v>
      </c>
      <c r="I27" s="22" t="s">
        <v>99</v>
      </c>
    </row>
    <row r="28" spans="1:9" x14ac:dyDescent="0.25">
      <c r="A28" s="20" t="s">
        <v>45</v>
      </c>
      <c r="B28" s="20" t="s">
        <v>46</v>
      </c>
      <c r="C28" s="20"/>
      <c r="D28" s="21"/>
      <c r="E28" s="21"/>
      <c r="F28" s="23">
        <f t="shared" ca="1" si="0"/>
        <v>1</v>
      </c>
      <c r="G28" s="20"/>
      <c r="H28" s="22"/>
      <c r="I28" s="22"/>
    </row>
    <row r="29" spans="1:9" x14ac:dyDescent="0.25">
      <c r="A29" s="20" t="s">
        <v>49</v>
      </c>
      <c r="B29" s="20" t="s">
        <v>50</v>
      </c>
      <c r="C29" s="25">
        <v>216449</v>
      </c>
      <c r="D29" s="21">
        <v>42552</v>
      </c>
      <c r="E29" s="21">
        <v>42825</v>
      </c>
      <c r="F29" s="23">
        <f t="shared" ca="1" si="0"/>
        <v>1</v>
      </c>
      <c r="G29" s="20">
        <v>212081</v>
      </c>
      <c r="H29" s="22">
        <f>G29/C29</f>
        <v>0.97981972658686345</v>
      </c>
      <c r="I29" s="22" t="s">
        <v>105</v>
      </c>
    </row>
    <row r="30" spans="1:9" x14ac:dyDescent="0.25">
      <c r="A30" s="20" t="s">
        <v>85</v>
      </c>
      <c r="B30" s="26" t="s">
        <v>86</v>
      </c>
      <c r="C30" s="20">
        <v>10000</v>
      </c>
      <c r="D30" s="21">
        <v>42767</v>
      </c>
      <c r="E30" s="21">
        <v>43131</v>
      </c>
      <c r="F30" s="23">
        <f t="shared" ca="1" si="0"/>
        <v>1</v>
      </c>
      <c r="G30" s="20">
        <v>4158</v>
      </c>
      <c r="H30" s="22">
        <f>G30/C30</f>
        <v>0.4158</v>
      </c>
      <c r="I30" s="22" t="s">
        <v>105</v>
      </c>
    </row>
    <row r="31" spans="1:9" x14ac:dyDescent="0.25">
      <c r="A31" s="20"/>
      <c r="B31" s="26"/>
      <c r="C31" s="20"/>
      <c r="D31" s="21"/>
      <c r="E31" s="21"/>
      <c r="F31" s="23"/>
      <c r="G31" s="20"/>
      <c r="H31" s="22"/>
      <c r="I31" s="22"/>
    </row>
    <row r="33" spans="1:2" x14ac:dyDescent="0.25">
      <c r="A33" s="19" t="s">
        <v>88</v>
      </c>
    </row>
    <row r="34" spans="1:2" x14ac:dyDescent="0.25">
      <c r="A34" t="s">
        <v>21</v>
      </c>
      <c r="B34" t="s">
        <v>109</v>
      </c>
    </row>
    <row r="35" spans="1:2" x14ac:dyDescent="0.25">
      <c r="A35" t="s">
        <v>52</v>
      </c>
      <c r="B35" t="s">
        <v>110</v>
      </c>
    </row>
  </sheetData>
  <pageMargins left="0.75" right="0.75" top="1" bottom="1" header="0.5" footer="0.5"/>
  <pageSetup scale="88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42857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350312</v>
      </c>
      <c r="D5" s="21">
        <v>42552</v>
      </c>
      <c r="E5" s="21">
        <v>42916</v>
      </c>
      <c r="F5" s="23">
        <f t="shared" ref="F5:F31" ca="1" si="0">IF(E5&gt;TODAY(),IF(($B$2-D5)/(E5-D5)&lt;0%,0%,($B$2-D5)/(E5-D5)),100%)</f>
        <v>1</v>
      </c>
      <c r="G5" s="20">
        <v>255327.48</v>
      </c>
      <c r="H5" s="23">
        <f t="shared" ref="H5:H19" si="1">G5/C5</f>
        <v>0.728857361437804</v>
      </c>
      <c r="I5" s="23" t="s">
        <v>99</v>
      </c>
    </row>
    <row r="6" spans="1:9" x14ac:dyDescent="0.25">
      <c r="A6" s="20" t="s">
        <v>17</v>
      </c>
      <c r="B6" s="20" t="s">
        <v>18</v>
      </c>
      <c r="C6" s="20">
        <v>22588</v>
      </c>
      <c r="D6" s="21">
        <v>42552</v>
      </c>
      <c r="E6" s="21">
        <v>42916</v>
      </c>
      <c r="F6" s="23">
        <f t="shared" ca="1" si="0"/>
        <v>1</v>
      </c>
      <c r="G6" s="20">
        <v>29720.29</v>
      </c>
      <c r="H6" s="23">
        <f t="shared" si="1"/>
        <v>1.3157557109969895</v>
      </c>
      <c r="I6" s="23" t="s">
        <v>100</v>
      </c>
    </row>
    <row r="7" spans="1:9" x14ac:dyDescent="0.25">
      <c r="A7" s="20" t="s">
        <v>19</v>
      </c>
      <c r="B7" s="20" t="s">
        <v>20</v>
      </c>
      <c r="C7" s="20">
        <v>82576</v>
      </c>
      <c r="D7" s="21">
        <v>42552</v>
      </c>
      <c r="E7" s="21">
        <v>42916</v>
      </c>
      <c r="F7" s="23">
        <f t="shared" ca="1" si="0"/>
        <v>1</v>
      </c>
      <c r="G7" s="20">
        <v>59572.7</v>
      </c>
      <c r="H7" s="23">
        <f t="shared" si="1"/>
        <v>0.7214287444293741</v>
      </c>
      <c r="I7" s="23" t="s">
        <v>100</v>
      </c>
    </row>
    <row r="8" spans="1:9" x14ac:dyDescent="0.25">
      <c r="A8" s="20" t="s">
        <v>54</v>
      </c>
      <c r="B8" s="26" t="s">
        <v>94</v>
      </c>
      <c r="C8" s="20">
        <v>120000</v>
      </c>
      <c r="D8" s="21">
        <v>42552</v>
      </c>
      <c r="E8" s="21">
        <v>42916</v>
      </c>
      <c r="F8" s="23">
        <f t="shared" ca="1" si="0"/>
        <v>1</v>
      </c>
      <c r="G8" s="20">
        <v>42483.62</v>
      </c>
      <c r="H8" s="22">
        <f t="shared" si="1"/>
        <v>0.3540301666666667</v>
      </c>
      <c r="I8" s="22" t="s">
        <v>101</v>
      </c>
    </row>
    <row r="9" spans="1:9" ht="30" customHeight="1" x14ac:dyDescent="0.25">
      <c r="A9" s="20" t="s">
        <v>59</v>
      </c>
      <c r="B9" s="26" t="s">
        <v>60</v>
      </c>
      <c r="C9" s="20">
        <v>20400</v>
      </c>
      <c r="D9" s="21">
        <v>42552</v>
      </c>
      <c r="E9" s="21">
        <v>42916</v>
      </c>
      <c r="F9" s="23">
        <f t="shared" ca="1" si="0"/>
        <v>1</v>
      </c>
      <c r="G9" s="20">
        <v>10107</v>
      </c>
      <c r="H9" s="22">
        <f t="shared" si="1"/>
        <v>0.49544117647058822</v>
      </c>
      <c r="I9" s="22" t="s">
        <v>101</v>
      </c>
    </row>
    <row r="10" spans="1:9" x14ac:dyDescent="0.25">
      <c r="A10" s="20" t="s">
        <v>102</v>
      </c>
      <c r="B10" s="26" t="s">
        <v>103</v>
      </c>
      <c r="C10" s="20">
        <v>150000</v>
      </c>
      <c r="D10" s="21">
        <v>42795</v>
      </c>
      <c r="E10" s="21">
        <v>42916</v>
      </c>
      <c r="F10" s="23">
        <f t="shared" ca="1" si="0"/>
        <v>1</v>
      </c>
      <c r="G10" s="20">
        <v>7382</v>
      </c>
      <c r="H10" s="22">
        <f t="shared" si="1"/>
        <v>4.9213333333333331E-2</v>
      </c>
      <c r="I10" s="22" t="s">
        <v>104</v>
      </c>
    </row>
    <row r="11" spans="1:9" x14ac:dyDescent="0.25">
      <c r="A11" s="27" t="s">
        <v>21</v>
      </c>
      <c r="B11" s="27" t="s">
        <v>22</v>
      </c>
      <c r="C11" s="27">
        <v>398856</v>
      </c>
      <c r="D11" s="28">
        <v>42461</v>
      </c>
      <c r="E11" s="28">
        <v>42825</v>
      </c>
      <c r="F11" s="29">
        <f t="shared" ca="1" si="0"/>
        <v>1</v>
      </c>
      <c r="G11" s="27">
        <v>398855</v>
      </c>
      <c r="H11" s="29">
        <f t="shared" si="1"/>
        <v>0.99999749282949235</v>
      </c>
      <c r="I11" s="29" t="s">
        <v>105</v>
      </c>
    </row>
    <row r="12" spans="1:9" x14ac:dyDescent="0.25">
      <c r="A12" s="20" t="s">
        <v>52</v>
      </c>
      <c r="B12" s="20" t="s">
        <v>53</v>
      </c>
      <c r="C12" s="25">
        <v>552500</v>
      </c>
      <c r="D12" s="21">
        <v>42457</v>
      </c>
      <c r="E12" s="21">
        <v>43187</v>
      </c>
      <c r="F12" s="23">
        <f t="shared" ca="1" si="0"/>
        <v>1</v>
      </c>
      <c r="G12" s="20">
        <v>58754.86</v>
      </c>
      <c r="H12" s="22">
        <f t="shared" si="1"/>
        <v>0.10634363800904978</v>
      </c>
      <c r="I12" s="22" t="s">
        <v>104</v>
      </c>
    </row>
    <row r="13" spans="1:9" x14ac:dyDescent="0.25">
      <c r="A13" s="20" t="s">
        <v>23</v>
      </c>
      <c r="B13" s="20" t="s">
        <v>24</v>
      </c>
      <c r="C13" s="20">
        <v>99996</v>
      </c>
      <c r="D13" s="21">
        <v>42552</v>
      </c>
      <c r="E13" s="21">
        <v>42916</v>
      </c>
      <c r="F13" s="23">
        <f t="shared" ca="1" si="0"/>
        <v>1</v>
      </c>
      <c r="G13" s="20">
        <v>86976.8</v>
      </c>
      <c r="H13" s="23">
        <f t="shared" si="1"/>
        <v>0.86980279211168454</v>
      </c>
      <c r="I13" s="23" t="s">
        <v>99</v>
      </c>
    </row>
    <row r="14" spans="1:9" x14ac:dyDescent="0.25">
      <c r="A14" s="20" t="s">
        <v>25</v>
      </c>
      <c r="B14" s="20" t="s">
        <v>26</v>
      </c>
      <c r="C14" s="20">
        <v>99983</v>
      </c>
      <c r="D14" s="21">
        <v>42552</v>
      </c>
      <c r="E14" s="21">
        <v>42916</v>
      </c>
      <c r="F14" s="23">
        <f t="shared" ca="1" si="0"/>
        <v>1</v>
      </c>
      <c r="G14" s="20">
        <v>81941.929999999993</v>
      </c>
      <c r="H14" s="23">
        <f t="shared" si="1"/>
        <v>0.81955862496624421</v>
      </c>
      <c r="I14" s="23" t="s">
        <v>99</v>
      </c>
    </row>
    <row r="15" spans="1:9" x14ac:dyDescent="0.25">
      <c r="A15" s="20" t="s">
        <v>27</v>
      </c>
      <c r="B15" s="20" t="s">
        <v>28</v>
      </c>
      <c r="C15" s="20">
        <v>499966</v>
      </c>
      <c r="D15" s="21">
        <v>42552</v>
      </c>
      <c r="E15" s="21">
        <v>42916</v>
      </c>
      <c r="F15" s="23">
        <f t="shared" ca="1" si="0"/>
        <v>1</v>
      </c>
      <c r="G15" s="20">
        <v>408424.4</v>
      </c>
      <c r="H15" s="23">
        <f t="shared" si="1"/>
        <v>0.81690434949576574</v>
      </c>
      <c r="I15" s="23" t="s">
        <v>99</v>
      </c>
    </row>
    <row r="16" spans="1:9" x14ac:dyDescent="0.25">
      <c r="A16" s="20" t="s">
        <v>29</v>
      </c>
      <c r="B16" s="20" t="s">
        <v>30</v>
      </c>
      <c r="C16" s="20">
        <v>68250</v>
      </c>
      <c r="D16" s="21">
        <v>42552</v>
      </c>
      <c r="E16" s="21">
        <v>42916</v>
      </c>
      <c r="F16" s="23">
        <f t="shared" ca="1" si="0"/>
        <v>1</v>
      </c>
      <c r="G16" s="20">
        <v>59575.040000000001</v>
      </c>
      <c r="H16" s="23">
        <f t="shared" si="1"/>
        <v>0.87289435897435896</v>
      </c>
      <c r="I16" s="23" t="s">
        <v>99</v>
      </c>
    </row>
    <row r="17" spans="1:9" x14ac:dyDescent="0.25">
      <c r="A17" s="20" t="s">
        <v>95</v>
      </c>
      <c r="B17" s="20" t="s">
        <v>84</v>
      </c>
      <c r="C17" s="20">
        <v>285000</v>
      </c>
      <c r="D17" s="21">
        <v>42826</v>
      </c>
      <c r="E17" s="21">
        <v>43190</v>
      </c>
      <c r="F17" s="23">
        <f t="shared" ca="1" si="0"/>
        <v>1</v>
      </c>
      <c r="G17" s="20">
        <v>0</v>
      </c>
      <c r="H17" s="23">
        <f t="shared" si="1"/>
        <v>0</v>
      </c>
      <c r="I17" s="23" t="s">
        <v>104</v>
      </c>
    </row>
    <row r="18" spans="1:9" x14ac:dyDescent="0.25">
      <c r="A18" s="20" t="s">
        <v>106</v>
      </c>
      <c r="B18" s="20" t="s">
        <v>107</v>
      </c>
      <c r="C18" s="20">
        <v>120001</v>
      </c>
      <c r="D18" s="21">
        <v>42917</v>
      </c>
      <c r="E18" s="21">
        <v>43281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99</v>
      </c>
    </row>
    <row r="19" spans="1:9" x14ac:dyDescent="0.25">
      <c r="A19" s="20" t="s">
        <v>47</v>
      </c>
      <c r="B19" s="20" t="s">
        <v>48</v>
      </c>
      <c r="C19" s="25">
        <v>76911</v>
      </c>
      <c r="D19" s="21">
        <v>42552</v>
      </c>
      <c r="E19" s="21">
        <v>42825</v>
      </c>
      <c r="F19" s="23">
        <f t="shared" ca="1" si="0"/>
        <v>1</v>
      </c>
      <c r="G19" s="20">
        <v>90487.53</v>
      </c>
      <c r="H19" s="22">
        <f t="shared" si="1"/>
        <v>1.1765226040488357</v>
      </c>
      <c r="I19" s="22" t="s">
        <v>105</v>
      </c>
    </row>
    <row r="20" spans="1:9" x14ac:dyDescent="0.25">
      <c r="A20" s="20" t="s">
        <v>31</v>
      </c>
      <c r="B20" s="20" t="s">
        <v>32</v>
      </c>
      <c r="C20" s="20"/>
      <c r="D20" s="21"/>
      <c r="E20" s="21"/>
      <c r="F20" s="23">
        <f t="shared" ca="1" si="0"/>
        <v>1</v>
      </c>
      <c r="G20" s="20"/>
      <c r="H20" s="22"/>
      <c r="I20" s="22"/>
    </row>
    <row r="21" spans="1:9" x14ac:dyDescent="0.25">
      <c r="A21" s="27" t="s">
        <v>33</v>
      </c>
      <c r="B21" s="27" t="s">
        <v>34</v>
      </c>
      <c r="C21" s="27">
        <v>134999</v>
      </c>
      <c r="D21" s="28">
        <v>42359</v>
      </c>
      <c r="E21" s="28">
        <v>42766</v>
      </c>
      <c r="F21" s="29">
        <f t="shared" ca="1" si="0"/>
        <v>1</v>
      </c>
      <c r="G21" s="27">
        <v>135000</v>
      </c>
      <c r="H21" s="29">
        <f t="shared" ref="H21:H28" si="2">G21/C21</f>
        <v>1.0000074074622776</v>
      </c>
      <c r="I21" s="29" t="s">
        <v>108</v>
      </c>
    </row>
    <row r="22" spans="1:9" x14ac:dyDescent="0.25">
      <c r="A22" s="20" t="s">
        <v>35</v>
      </c>
      <c r="B22" s="20" t="s">
        <v>36</v>
      </c>
      <c r="C22" s="20">
        <v>409627</v>
      </c>
      <c r="D22" s="21">
        <v>42552</v>
      </c>
      <c r="E22" s="21">
        <v>42916</v>
      </c>
      <c r="F22" s="23">
        <f t="shared" ca="1" si="0"/>
        <v>1</v>
      </c>
      <c r="G22" s="20">
        <v>375843</v>
      </c>
      <c r="H22" s="23">
        <f t="shared" si="2"/>
        <v>0.91752496783659276</v>
      </c>
      <c r="I22" s="23" t="s">
        <v>99</v>
      </c>
    </row>
    <row r="23" spans="1:9" x14ac:dyDescent="0.25">
      <c r="A23" s="27" t="s">
        <v>41</v>
      </c>
      <c r="B23" s="27" t="s">
        <v>42</v>
      </c>
      <c r="C23" s="27">
        <v>35226</v>
      </c>
      <c r="D23" s="28">
        <v>42370</v>
      </c>
      <c r="E23" s="28">
        <v>43100</v>
      </c>
      <c r="F23" s="29">
        <f t="shared" ca="1" si="0"/>
        <v>1</v>
      </c>
      <c r="G23" s="27">
        <v>35225</v>
      </c>
      <c r="H23" s="29">
        <f t="shared" si="2"/>
        <v>0.99997161187759043</v>
      </c>
      <c r="I23" s="29" t="s">
        <v>99</v>
      </c>
    </row>
    <row r="24" spans="1:9" x14ac:dyDescent="0.25">
      <c r="A24" s="27" t="s">
        <v>43</v>
      </c>
      <c r="B24" s="27" t="s">
        <v>82</v>
      </c>
      <c r="C24" s="27">
        <v>175000</v>
      </c>
      <c r="D24" s="28">
        <v>42370</v>
      </c>
      <c r="E24" s="28">
        <v>42735</v>
      </c>
      <c r="F24" s="29">
        <f t="shared" ca="1" si="0"/>
        <v>1</v>
      </c>
      <c r="G24" s="27">
        <v>149580</v>
      </c>
      <c r="H24" s="29">
        <f t="shared" si="2"/>
        <v>0.85474285714285714</v>
      </c>
      <c r="I24" s="29" t="s">
        <v>99</v>
      </c>
    </row>
    <row r="25" spans="1:9" x14ac:dyDescent="0.25">
      <c r="A25" s="20" t="s">
        <v>39</v>
      </c>
      <c r="B25" s="20" t="s">
        <v>40</v>
      </c>
      <c r="C25" s="20">
        <v>225000</v>
      </c>
      <c r="D25" s="21">
        <v>42552</v>
      </c>
      <c r="E25" s="21">
        <v>42916</v>
      </c>
      <c r="F25" s="23">
        <f t="shared" ca="1" si="0"/>
        <v>1</v>
      </c>
      <c r="G25" s="20">
        <v>171297.82</v>
      </c>
      <c r="H25" s="23">
        <f t="shared" si="2"/>
        <v>0.76132364444444445</v>
      </c>
      <c r="I25" s="23" t="s">
        <v>99</v>
      </c>
    </row>
    <row r="26" spans="1:9" x14ac:dyDescent="0.25">
      <c r="A26" s="20" t="s">
        <v>37</v>
      </c>
      <c r="B26" s="20" t="s">
        <v>38</v>
      </c>
      <c r="C26" s="20">
        <v>19961</v>
      </c>
      <c r="D26" s="21">
        <v>42552</v>
      </c>
      <c r="E26" s="21">
        <v>42916</v>
      </c>
      <c r="F26" s="23">
        <f t="shared" ca="1" si="0"/>
        <v>1</v>
      </c>
      <c r="G26" s="20">
        <v>18569</v>
      </c>
      <c r="H26" s="22">
        <f t="shared" si="2"/>
        <v>0.93026401482891641</v>
      </c>
      <c r="I26" s="22" t="s">
        <v>101</v>
      </c>
    </row>
    <row r="27" spans="1:9" x14ac:dyDescent="0.25">
      <c r="A27" s="20" t="s">
        <v>111</v>
      </c>
      <c r="B27" s="20" t="s">
        <v>112</v>
      </c>
      <c r="C27" s="20">
        <v>59577</v>
      </c>
      <c r="D27" s="21">
        <v>42736</v>
      </c>
      <c r="E27" s="21">
        <v>43100</v>
      </c>
      <c r="F27" s="23">
        <f t="shared" ca="1" si="0"/>
        <v>1</v>
      </c>
      <c r="G27" s="20">
        <v>20761.43</v>
      </c>
      <c r="H27" s="22">
        <f t="shared" si="2"/>
        <v>0.34848062171643418</v>
      </c>
      <c r="I27" s="22" t="s">
        <v>99</v>
      </c>
    </row>
    <row r="28" spans="1:9" x14ac:dyDescent="0.25">
      <c r="A28" s="20" t="s">
        <v>96</v>
      </c>
      <c r="B28" s="20" t="s">
        <v>83</v>
      </c>
      <c r="C28" s="20">
        <v>175000</v>
      </c>
      <c r="D28" s="21">
        <v>42736</v>
      </c>
      <c r="E28" s="21">
        <v>43100</v>
      </c>
      <c r="F28" s="23">
        <f t="shared" ca="1" si="0"/>
        <v>1</v>
      </c>
      <c r="G28" s="20">
        <v>34745.61</v>
      </c>
      <c r="H28" s="22">
        <f t="shared" si="2"/>
        <v>0.19854634285714287</v>
      </c>
      <c r="I28" s="22" t="s">
        <v>99</v>
      </c>
    </row>
    <row r="29" spans="1:9" x14ac:dyDescent="0.25">
      <c r="A29" s="20" t="s">
        <v>45</v>
      </c>
      <c r="B29" s="20" t="s">
        <v>46</v>
      </c>
      <c r="C29" s="20"/>
      <c r="D29" s="21"/>
      <c r="E29" s="21"/>
      <c r="F29" s="23">
        <f t="shared" ca="1" si="0"/>
        <v>1</v>
      </c>
      <c r="G29" s="20"/>
      <c r="H29" s="22"/>
      <c r="I29" s="22"/>
    </row>
    <row r="30" spans="1:9" x14ac:dyDescent="0.25">
      <c r="A30" s="20" t="s">
        <v>49</v>
      </c>
      <c r="B30" s="20" t="s">
        <v>50</v>
      </c>
      <c r="C30" s="25">
        <v>243501.29</v>
      </c>
      <c r="D30" s="21">
        <v>42552</v>
      </c>
      <c r="E30" s="21">
        <v>42825</v>
      </c>
      <c r="F30" s="23">
        <f t="shared" ca="1" si="0"/>
        <v>1</v>
      </c>
      <c r="G30" s="20">
        <v>224465.09</v>
      </c>
      <c r="H30" s="22">
        <f>G30/C30</f>
        <v>0.92182300143050577</v>
      </c>
      <c r="I30" s="22" t="s">
        <v>105</v>
      </c>
    </row>
    <row r="31" spans="1:9" x14ac:dyDescent="0.25">
      <c r="A31" s="20" t="s">
        <v>85</v>
      </c>
      <c r="B31" s="26" t="s">
        <v>86</v>
      </c>
      <c r="C31" s="20">
        <v>10000</v>
      </c>
      <c r="D31" s="21">
        <v>42767</v>
      </c>
      <c r="E31" s="21">
        <v>43131</v>
      </c>
      <c r="F31" s="23">
        <f t="shared" ca="1" si="0"/>
        <v>1</v>
      </c>
      <c r="G31" s="20">
        <v>4158</v>
      </c>
      <c r="H31" s="22">
        <f>G31/C31</f>
        <v>0.4158</v>
      </c>
      <c r="I31" s="22" t="s">
        <v>105</v>
      </c>
    </row>
    <row r="32" spans="1:9" x14ac:dyDescent="0.25">
      <c r="A32" s="20"/>
      <c r="B32" s="26" t="s">
        <v>113</v>
      </c>
      <c r="C32" s="20"/>
      <c r="D32" s="21"/>
      <c r="E32" s="21"/>
      <c r="F32" s="23"/>
      <c r="G32" s="20"/>
      <c r="H32" s="22"/>
      <c r="I32" s="22"/>
    </row>
    <row r="33" spans="1:9" x14ac:dyDescent="0.25">
      <c r="A33" s="20"/>
      <c r="B33" s="26"/>
      <c r="C33" s="20"/>
      <c r="D33" s="21"/>
      <c r="E33" s="21"/>
      <c r="F33" s="23"/>
      <c r="G33" s="20"/>
      <c r="H33" s="22"/>
      <c r="I33" s="22"/>
    </row>
    <row r="35" spans="1:9" x14ac:dyDescent="0.25">
      <c r="A35" s="19" t="s">
        <v>88</v>
      </c>
    </row>
    <row r="36" spans="1:9" x14ac:dyDescent="0.25">
      <c r="A36" t="s">
        <v>21</v>
      </c>
      <c r="B36" t="s">
        <v>109</v>
      </c>
    </row>
  </sheetData>
  <pageMargins left="0.75" right="0.75" top="1" bottom="1" header="0.5" footer="0.5"/>
  <pageSetup scale="88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42857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350312</v>
      </c>
      <c r="D5" s="21">
        <v>42552</v>
      </c>
      <c r="E5" s="21">
        <v>42916</v>
      </c>
      <c r="F5" s="23">
        <f t="shared" ref="F5:F26" ca="1" si="0">IF(E5&gt;TODAY(),IF(($B$2-D5)/(E5-D5)&lt;0%,0%,($B$2-D5)/(E5-D5)),100%)</f>
        <v>1</v>
      </c>
      <c r="G5" s="20">
        <v>281853</v>
      </c>
      <c r="H5" s="23">
        <f t="shared" ref="H5:H20" si="1">G5/C5</f>
        <v>0.80457706273264973</v>
      </c>
      <c r="I5" s="23" t="s">
        <v>99</v>
      </c>
    </row>
    <row r="6" spans="1:9" x14ac:dyDescent="0.25">
      <c r="A6" s="20" t="s">
        <v>17</v>
      </c>
      <c r="B6" s="20" t="s">
        <v>18</v>
      </c>
      <c r="C6" s="20">
        <v>39368</v>
      </c>
      <c r="D6" s="21">
        <v>42552</v>
      </c>
      <c r="E6" s="21">
        <v>42916</v>
      </c>
      <c r="F6" s="23">
        <f t="shared" ca="1" si="0"/>
        <v>1</v>
      </c>
      <c r="G6" s="20">
        <v>31350</v>
      </c>
      <c r="H6" s="23">
        <f t="shared" si="1"/>
        <v>0.79633204633204635</v>
      </c>
      <c r="I6" s="23" t="s">
        <v>100</v>
      </c>
    </row>
    <row r="7" spans="1:9" x14ac:dyDescent="0.25">
      <c r="A7" s="20" t="s">
        <v>19</v>
      </c>
      <c r="B7" s="20" t="s">
        <v>20</v>
      </c>
      <c r="C7" s="20">
        <v>82576</v>
      </c>
      <c r="D7" s="21">
        <v>42552</v>
      </c>
      <c r="E7" s="21">
        <v>42916</v>
      </c>
      <c r="F7" s="23">
        <f t="shared" ca="1" si="0"/>
        <v>1</v>
      </c>
      <c r="G7" s="20">
        <v>62563</v>
      </c>
      <c r="H7" s="23">
        <f t="shared" si="1"/>
        <v>0.75764144545630696</v>
      </c>
      <c r="I7" s="23" t="s">
        <v>100</v>
      </c>
    </row>
    <row r="8" spans="1:9" x14ac:dyDescent="0.25">
      <c r="A8" s="20" t="s">
        <v>54</v>
      </c>
      <c r="B8" s="26" t="s">
        <v>94</v>
      </c>
      <c r="C8" s="20">
        <v>120000</v>
      </c>
      <c r="D8" s="21">
        <v>42552</v>
      </c>
      <c r="E8" s="21">
        <v>42916</v>
      </c>
      <c r="F8" s="23">
        <f t="shared" ca="1" si="0"/>
        <v>1</v>
      </c>
      <c r="G8" s="20">
        <v>48710</v>
      </c>
      <c r="H8" s="22">
        <f t="shared" si="1"/>
        <v>0.40591666666666665</v>
      </c>
      <c r="I8" s="22" t="s">
        <v>101</v>
      </c>
    </row>
    <row r="9" spans="1:9" x14ac:dyDescent="0.25">
      <c r="A9" s="20" t="s">
        <v>114</v>
      </c>
      <c r="B9" s="26" t="s">
        <v>115</v>
      </c>
      <c r="C9" s="20">
        <v>1173</v>
      </c>
      <c r="D9" s="21">
        <v>42552</v>
      </c>
      <c r="E9" s="21">
        <v>42916</v>
      </c>
      <c r="F9" s="23">
        <f t="shared" ca="1" si="0"/>
        <v>1</v>
      </c>
      <c r="G9" s="20">
        <v>1173</v>
      </c>
      <c r="H9" s="22">
        <f t="shared" si="1"/>
        <v>1</v>
      </c>
      <c r="I9" s="22" t="s">
        <v>104</v>
      </c>
    </row>
    <row r="10" spans="1:9" ht="30" customHeight="1" x14ac:dyDescent="0.25">
      <c r="A10" s="20" t="s">
        <v>59</v>
      </c>
      <c r="B10" s="26" t="s">
        <v>60</v>
      </c>
      <c r="C10" s="20">
        <v>20400</v>
      </c>
      <c r="D10" s="21">
        <v>42552</v>
      </c>
      <c r="E10" s="21">
        <v>42916</v>
      </c>
      <c r="F10" s="23">
        <f t="shared" ca="1" si="0"/>
        <v>1</v>
      </c>
      <c r="G10" s="20">
        <v>10107</v>
      </c>
      <c r="H10" s="22">
        <f t="shared" si="1"/>
        <v>0.49544117647058822</v>
      </c>
      <c r="I10" s="22" t="s">
        <v>101</v>
      </c>
    </row>
    <row r="11" spans="1:9" x14ac:dyDescent="0.25">
      <c r="A11" s="20" t="s">
        <v>102</v>
      </c>
      <c r="B11" s="26" t="s">
        <v>103</v>
      </c>
      <c r="C11" s="20">
        <v>150000</v>
      </c>
      <c r="D11" s="21">
        <v>42795</v>
      </c>
      <c r="E11" s="21">
        <v>42916</v>
      </c>
      <c r="F11" s="23">
        <f t="shared" ca="1" si="0"/>
        <v>1</v>
      </c>
      <c r="G11" s="20">
        <v>11992</v>
      </c>
      <c r="H11" s="22">
        <f t="shared" si="1"/>
        <v>7.9946666666666666E-2</v>
      </c>
      <c r="I11" s="22" t="s">
        <v>104</v>
      </c>
    </row>
    <row r="12" spans="1:9" x14ac:dyDescent="0.25">
      <c r="A12" s="27" t="s">
        <v>21</v>
      </c>
      <c r="B12" s="27" t="s">
        <v>22</v>
      </c>
      <c r="C12" s="27">
        <v>398856</v>
      </c>
      <c r="D12" s="28">
        <v>42461</v>
      </c>
      <c r="E12" s="28">
        <v>42825</v>
      </c>
      <c r="F12" s="29">
        <f t="shared" ca="1" si="0"/>
        <v>1</v>
      </c>
      <c r="G12" s="27">
        <v>398855</v>
      </c>
      <c r="H12" s="29">
        <f t="shared" si="1"/>
        <v>0.99999749282949235</v>
      </c>
      <c r="I12" s="29" t="s">
        <v>105</v>
      </c>
    </row>
    <row r="13" spans="1:9" x14ac:dyDescent="0.25">
      <c r="A13" s="20" t="s">
        <v>52</v>
      </c>
      <c r="B13" s="20" t="s">
        <v>53</v>
      </c>
      <c r="C13" s="25">
        <v>552500</v>
      </c>
      <c r="D13" s="21">
        <v>42457</v>
      </c>
      <c r="E13" s="21">
        <v>43187</v>
      </c>
      <c r="F13" s="23">
        <f t="shared" ca="1" si="0"/>
        <v>1</v>
      </c>
      <c r="G13" s="20">
        <v>70613</v>
      </c>
      <c r="H13" s="22">
        <f t="shared" si="1"/>
        <v>0.12780633484162895</v>
      </c>
      <c r="I13" s="22" t="s">
        <v>104</v>
      </c>
    </row>
    <row r="14" spans="1:9" x14ac:dyDescent="0.25">
      <c r="A14" s="20" t="s">
        <v>23</v>
      </c>
      <c r="B14" s="20" t="s">
        <v>24</v>
      </c>
      <c r="C14" s="20">
        <v>99996</v>
      </c>
      <c r="D14" s="21">
        <v>42552</v>
      </c>
      <c r="E14" s="21">
        <v>42916</v>
      </c>
      <c r="F14" s="23">
        <f t="shared" ca="1" si="0"/>
        <v>1</v>
      </c>
      <c r="G14" s="20">
        <v>91414</v>
      </c>
      <c r="H14" s="23">
        <f t="shared" si="1"/>
        <v>0.91417656706268247</v>
      </c>
      <c r="I14" s="23" t="s">
        <v>99</v>
      </c>
    </row>
    <row r="15" spans="1:9" x14ac:dyDescent="0.25">
      <c r="A15" s="20" t="s">
        <v>25</v>
      </c>
      <c r="B15" s="20" t="s">
        <v>26</v>
      </c>
      <c r="C15" s="20">
        <v>99983</v>
      </c>
      <c r="D15" s="21">
        <v>42552</v>
      </c>
      <c r="E15" s="21">
        <v>42916</v>
      </c>
      <c r="F15" s="23">
        <f t="shared" ca="1" si="0"/>
        <v>1</v>
      </c>
      <c r="G15" s="20">
        <v>85457</v>
      </c>
      <c r="H15" s="23">
        <f t="shared" si="1"/>
        <v>0.85471530160127218</v>
      </c>
      <c r="I15" s="23" t="s">
        <v>99</v>
      </c>
    </row>
    <row r="16" spans="1:9" x14ac:dyDescent="0.25">
      <c r="A16" s="20" t="s">
        <v>27</v>
      </c>
      <c r="B16" s="20" t="s">
        <v>28</v>
      </c>
      <c r="C16" s="20">
        <v>499966</v>
      </c>
      <c r="D16" s="21">
        <v>42552</v>
      </c>
      <c r="E16" s="21">
        <v>42916</v>
      </c>
      <c r="F16" s="23">
        <f t="shared" ca="1" si="0"/>
        <v>1</v>
      </c>
      <c r="G16" s="20">
        <v>429151</v>
      </c>
      <c r="H16" s="23">
        <f t="shared" si="1"/>
        <v>0.85836036850505837</v>
      </c>
      <c r="I16" s="23" t="s">
        <v>99</v>
      </c>
    </row>
    <row r="17" spans="1:9" x14ac:dyDescent="0.25">
      <c r="A17" s="20" t="s">
        <v>29</v>
      </c>
      <c r="B17" s="20" t="s">
        <v>30</v>
      </c>
      <c r="C17" s="20">
        <v>68250</v>
      </c>
      <c r="D17" s="21">
        <v>42552</v>
      </c>
      <c r="E17" s="21">
        <v>42916</v>
      </c>
      <c r="F17" s="23">
        <f t="shared" ca="1" si="0"/>
        <v>1</v>
      </c>
      <c r="G17" s="20">
        <v>62321</v>
      </c>
      <c r="H17" s="23">
        <f t="shared" si="1"/>
        <v>0.91312820512820514</v>
      </c>
      <c r="I17" s="23" t="s">
        <v>99</v>
      </c>
    </row>
    <row r="18" spans="1:9" x14ac:dyDescent="0.25">
      <c r="A18" s="20" t="s">
        <v>95</v>
      </c>
      <c r="B18" s="20" t="s">
        <v>84</v>
      </c>
      <c r="C18" s="20">
        <v>285000</v>
      </c>
      <c r="D18" s="21">
        <v>42826</v>
      </c>
      <c r="E18" s="21">
        <v>43190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104</v>
      </c>
    </row>
    <row r="19" spans="1:9" x14ac:dyDescent="0.25">
      <c r="A19" s="20" t="s">
        <v>106</v>
      </c>
      <c r="B19" s="20" t="s">
        <v>107</v>
      </c>
      <c r="C19" s="20">
        <v>120001</v>
      </c>
      <c r="D19" s="21">
        <v>42917</v>
      </c>
      <c r="E19" s="21">
        <v>43281</v>
      </c>
      <c r="F19" s="23">
        <f t="shared" ca="1" si="0"/>
        <v>1</v>
      </c>
      <c r="G19" s="20">
        <v>0</v>
      </c>
      <c r="H19" s="23">
        <f t="shared" si="1"/>
        <v>0</v>
      </c>
      <c r="I19" s="23" t="s">
        <v>99</v>
      </c>
    </row>
    <row r="20" spans="1:9" x14ac:dyDescent="0.25">
      <c r="A20" s="20" t="s">
        <v>47</v>
      </c>
      <c r="B20" s="20" t="s">
        <v>48</v>
      </c>
      <c r="C20" s="25">
        <v>76911</v>
      </c>
      <c r="D20" s="21">
        <v>42552</v>
      </c>
      <c r="E20" s="21">
        <v>42825</v>
      </c>
      <c r="F20" s="23">
        <f t="shared" ca="1" si="0"/>
        <v>1</v>
      </c>
      <c r="G20" s="20">
        <v>90487.53</v>
      </c>
      <c r="H20" s="22">
        <f t="shared" si="1"/>
        <v>1.1765226040488357</v>
      </c>
      <c r="I20" s="22" t="s">
        <v>105</v>
      </c>
    </row>
    <row r="21" spans="1:9" x14ac:dyDescent="0.25">
      <c r="A21" s="20" t="s">
        <v>31</v>
      </c>
      <c r="B21" s="20" t="s">
        <v>32</v>
      </c>
      <c r="C21" s="20"/>
      <c r="D21" s="21"/>
      <c r="E21" s="21"/>
      <c r="F21" s="23">
        <f t="shared" ca="1" si="0"/>
        <v>1</v>
      </c>
      <c r="G21" s="20"/>
      <c r="H21" s="22"/>
      <c r="I21" s="22"/>
    </row>
    <row r="22" spans="1:9" x14ac:dyDescent="0.25">
      <c r="A22" s="20" t="s">
        <v>116</v>
      </c>
      <c r="B22" s="20" t="s">
        <v>117</v>
      </c>
      <c r="C22" s="20">
        <v>65217</v>
      </c>
      <c r="D22" s="21">
        <v>42529</v>
      </c>
      <c r="E22" s="21">
        <v>42886</v>
      </c>
      <c r="F22" s="23">
        <f t="shared" ca="1" si="0"/>
        <v>1</v>
      </c>
      <c r="G22" s="20">
        <v>58495</v>
      </c>
      <c r="H22" s="22">
        <f>G22/C22</f>
        <v>0.89692871490562276</v>
      </c>
      <c r="I22" s="22" t="s">
        <v>104</v>
      </c>
    </row>
    <row r="23" spans="1:9" x14ac:dyDescent="0.25">
      <c r="A23" s="27" t="s">
        <v>33</v>
      </c>
      <c r="B23" s="27" t="s">
        <v>34</v>
      </c>
      <c r="C23" s="27">
        <v>134999</v>
      </c>
      <c r="D23" s="28">
        <v>42359</v>
      </c>
      <c r="E23" s="28">
        <v>42766</v>
      </c>
      <c r="F23" s="29">
        <f t="shared" ca="1" si="0"/>
        <v>1</v>
      </c>
      <c r="G23" s="27">
        <v>135000</v>
      </c>
      <c r="H23" s="29">
        <f>G23/C23</f>
        <v>1.0000074074622776</v>
      </c>
      <c r="I23" s="29" t="s">
        <v>108</v>
      </c>
    </row>
    <row r="24" spans="1:9" x14ac:dyDescent="0.25">
      <c r="A24" s="20" t="s">
        <v>118</v>
      </c>
      <c r="B24" s="20" t="s">
        <v>119</v>
      </c>
      <c r="C24" s="20">
        <v>17391</v>
      </c>
      <c r="D24" s="21">
        <v>42552</v>
      </c>
      <c r="E24" s="21">
        <v>42931</v>
      </c>
      <c r="F24" s="23">
        <f t="shared" ca="1" si="0"/>
        <v>1</v>
      </c>
      <c r="G24" s="20">
        <v>15100</v>
      </c>
      <c r="H24" s="22">
        <f>G24/C24</f>
        <v>0.86826519464090623</v>
      </c>
      <c r="I24" s="22" t="s">
        <v>120</v>
      </c>
    </row>
    <row r="25" spans="1:9" x14ac:dyDescent="0.25">
      <c r="A25" s="20" t="s">
        <v>121</v>
      </c>
      <c r="B25" s="20" t="s">
        <v>122</v>
      </c>
      <c r="C25" s="20">
        <v>26087</v>
      </c>
      <c r="D25" s="21">
        <v>42552</v>
      </c>
      <c r="E25" s="21">
        <v>42916</v>
      </c>
      <c r="F25" s="23">
        <f t="shared" ca="1" si="0"/>
        <v>1</v>
      </c>
      <c r="G25" s="20">
        <v>12274</v>
      </c>
      <c r="H25" s="22">
        <f>G25/C25</f>
        <v>0.47050254916241807</v>
      </c>
      <c r="I25" s="22" t="s">
        <v>120</v>
      </c>
    </row>
    <row r="26" spans="1:9" x14ac:dyDescent="0.25">
      <c r="A26" s="20" t="s">
        <v>123</v>
      </c>
      <c r="B26" s="20" t="s">
        <v>122</v>
      </c>
      <c r="C26" s="20">
        <v>3472</v>
      </c>
      <c r="D26" s="21">
        <v>42715</v>
      </c>
      <c r="E26" s="21">
        <v>43100</v>
      </c>
      <c r="F26" s="23">
        <f t="shared" ca="1" si="0"/>
        <v>1</v>
      </c>
      <c r="G26" s="20">
        <v>1273</v>
      </c>
      <c r="H26" s="22">
        <f>G26/C26</f>
        <v>0.36664746543778803</v>
      </c>
      <c r="I26" s="22"/>
    </row>
    <row r="27" spans="1:9" x14ac:dyDescent="0.25">
      <c r="A27" s="20" t="s">
        <v>124</v>
      </c>
      <c r="B27" s="20" t="s">
        <v>125</v>
      </c>
      <c r="C27" s="20"/>
      <c r="D27" s="21"/>
      <c r="E27" s="21"/>
      <c r="F27" s="23"/>
      <c r="G27" s="20"/>
      <c r="H27" s="22"/>
      <c r="I27" s="22"/>
    </row>
    <row r="28" spans="1:9" x14ac:dyDescent="0.25">
      <c r="A28" s="20" t="s">
        <v>35</v>
      </c>
      <c r="B28" s="20" t="s">
        <v>36</v>
      </c>
      <c r="C28" s="20">
        <v>409627</v>
      </c>
      <c r="D28" s="21">
        <v>42552</v>
      </c>
      <c r="E28" s="21">
        <v>42916</v>
      </c>
      <c r="F28" s="23">
        <f t="shared" ref="F28:F37" ca="1" si="2">IF(E28&gt;TODAY(),IF(($B$2-D28)/(E28-D28)&lt;0%,0%,($B$2-D28)/(E28-D28)),100%)</f>
        <v>1</v>
      </c>
      <c r="G28" s="20">
        <v>375843</v>
      </c>
      <c r="H28" s="23">
        <f t="shared" ref="H28:H34" si="3">G28/C28</f>
        <v>0.91752496783659276</v>
      </c>
      <c r="I28" s="23" t="s">
        <v>99</v>
      </c>
    </row>
    <row r="29" spans="1:9" x14ac:dyDescent="0.25">
      <c r="A29" s="27" t="s">
        <v>41</v>
      </c>
      <c r="B29" s="27" t="s">
        <v>42</v>
      </c>
      <c r="C29" s="27">
        <v>35226</v>
      </c>
      <c r="D29" s="28">
        <v>42370</v>
      </c>
      <c r="E29" s="28">
        <v>43100</v>
      </c>
      <c r="F29" s="29">
        <f t="shared" ca="1" si="2"/>
        <v>1</v>
      </c>
      <c r="G29" s="27">
        <v>35225</v>
      </c>
      <c r="H29" s="29">
        <f t="shared" si="3"/>
        <v>0.99997161187759043</v>
      </c>
      <c r="I29" s="29" t="s">
        <v>99</v>
      </c>
    </row>
    <row r="30" spans="1:9" x14ac:dyDescent="0.25">
      <c r="A30" s="27" t="s">
        <v>43</v>
      </c>
      <c r="B30" s="27" t="s">
        <v>82</v>
      </c>
      <c r="C30" s="27">
        <v>175000</v>
      </c>
      <c r="D30" s="28">
        <v>42370</v>
      </c>
      <c r="E30" s="28">
        <v>42735</v>
      </c>
      <c r="F30" s="29">
        <f t="shared" ca="1" si="2"/>
        <v>1</v>
      </c>
      <c r="G30" s="27">
        <v>149580</v>
      </c>
      <c r="H30" s="29">
        <f t="shared" si="3"/>
        <v>0.85474285714285714</v>
      </c>
      <c r="I30" s="29" t="s">
        <v>99</v>
      </c>
    </row>
    <row r="31" spans="1:9" x14ac:dyDescent="0.25">
      <c r="A31" s="20" t="s">
        <v>39</v>
      </c>
      <c r="B31" s="20" t="s">
        <v>40</v>
      </c>
      <c r="C31" s="20">
        <v>225000</v>
      </c>
      <c r="D31" s="21">
        <v>42552</v>
      </c>
      <c r="E31" s="21">
        <v>42916</v>
      </c>
      <c r="F31" s="23">
        <f t="shared" ca="1" si="2"/>
        <v>1</v>
      </c>
      <c r="G31" s="20">
        <v>182033</v>
      </c>
      <c r="H31" s="23">
        <f t="shared" si="3"/>
        <v>0.80903555555555551</v>
      </c>
      <c r="I31" s="23" t="s">
        <v>99</v>
      </c>
    </row>
    <row r="32" spans="1:9" x14ac:dyDescent="0.25">
      <c r="A32" s="20" t="s">
        <v>37</v>
      </c>
      <c r="B32" s="20" t="s">
        <v>38</v>
      </c>
      <c r="C32" s="20">
        <v>19961</v>
      </c>
      <c r="D32" s="21">
        <v>42552</v>
      </c>
      <c r="E32" s="21">
        <v>42916</v>
      </c>
      <c r="F32" s="23">
        <f t="shared" ca="1" si="2"/>
        <v>1</v>
      </c>
      <c r="G32" s="20">
        <v>18569</v>
      </c>
      <c r="H32" s="22">
        <f t="shared" si="3"/>
        <v>0.93026401482891641</v>
      </c>
      <c r="I32" s="22" t="s">
        <v>101</v>
      </c>
    </row>
    <row r="33" spans="1:9" x14ac:dyDescent="0.25">
      <c r="A33" s="20" t="s">
        <v>111</v>
      </c>
      <c r="B33" s="20" t="s">
        <v>112</v>
      </c>
      <c r="C33" s="20">
        <v>59577</v>
      </c>
      <c r="D33" s="21">
        <v>42736</v>
      </c>
      <c r="E33" s="21">
        <v>43100</v>
      </c>
      <c r="F33" s="23">
        <f t="shared" ca="1" si="2"/>
        <v>1</v>
      </c>
      <c r="G33" s="20">
        <v>23021</v>
      </c>
      <c r="H33" s="22">
        <f t="shared" si="3"/>
        <v>0.38640750625241282</v>
      </c>
      <c r="I33" s="22" t="s">
        <v>99</v>
      </c>
    </row>
    <row r="34" spans="1:9" x14ac:dyDescent="0.25">
      <c r="A34" s="20" t="s">
        <v>96</v>
      </c>
      <c r="B34" s="20" t="s">
        <v>83</v>
      </c>
      <c r="C34" s="20">
        <v>175000</v>
      </c>
      <c r="D34" s="21">
        <v>42736</v>
      </c>
      <c r="E34" s="21">
        <v>43100</v>
      </c>
      <c r="F34" s="23">
        <f t="shared" ca="1" si="2"/>
        <v>1</v>
      </c>
      <c r="G34" s="20">
        <v>38371</v>
      </c>
      <c r="H34" s="22">
        <f t="shared" si="3"/>
        <v>0.21926285714285715</v>
      </c>
      <c r="I34" s="22" t="s">
        <v>99</v>
      </c>
    </row>
    <row r="35" spans="1:9" x14ac:dyDescent="0.25">
      <c r="A35" s="20" t="s">
        <v>45</v>
      </c>
      <c r="B35" s="20" t="s">
        <v>46</v>
      </c>
      <c r="C35" s="20"/>
      <c r="D35" s="21"/>
      <c r="E35" s="21"/>
      <c r="F35" s="23">
        <f t="shared" ca="1" si="2"/>
        <v>1</v>
      </c>
      <c r="G35" s="20"/>
      <c r="H35" s="22"/>
      <c r="I35" s="22"/>
    </row>
    <row r="36" spans="1:9" x14ac:dyDescent="0.25">
      <c r="A36" s="20" t="s">
        <v>49</v>
      </c>
      <c r="B36" s="20" t="s">
        <v>50</v>
      </c>
      <c r="C36" s="25">
        <v>243501.29</v>
      </c>
      <c r="D36" s="21">
        <v>42552</v>
      </c>
      <c r="E36" s="21">
        <v>42825</v>
      </c>
      <c r="F36" s="23">
        <f t="shared" ca="1" si="2"/>
        <v>1</v>
      </c>
      <c r="G36" s="20">
        <v>225131</v>
      </c>
      <c r="H36" s="22">
        <f>G36/C36</f>
        <v>0.92455773026910859</v>
      </c>
      <c r="I36" s="22" t="s">
        <v>105</v>
      </c>
    </row>
    <row r="37" spans="1:9" x14ac:dyDescent="0.25">
      <c r="A37" s="20" t="s">
        <v>85</v>
      </c>
      <c r="B37" s="26" t="s">
        <v>86</v>
      </c>
      <c r="C37" s="20">
        <v>10000</v>
      </c>
      <c r="D37" s="21">
        <v>42767</v>
      </c>
      <c r="E37" s="21">
        <v>43131</v>
      </c>
      <c r="F37" s="23">
        <f t="shared" ca="1" si="2"/>
        <v>1</v>
      </c>
      <c r="G37" s="20">
        <v>4158</v>
      </c>
      <c r="H37" s="22">
        <f>G37/C37</f>
        <v>0.4158</v>
      </c>
      <c r="I37" s="22" t="s">
        <v>105</v>
      </c>
    </row>
    <row r="38" spans="1:9" x14ac:dyDescent="0.25">
      <c r="A38" s="20"/>
      <c r="B38" s="26" t="s">
        <v>113</v>
      </c>
      <c r="C38" s="20"/>
      <c r="D38" s="21"/>
      <c r="E38" s="21"/>
      <c r="F38" s="23"/>
      <c r="G38" s="20"/>
      <c r="H38" s="22"/>
      <c r="I38" s="22"/>
    </row>
    <row r="39" spans="1:9" x14ac:dyDescent="0.25">
      <c r="A39" s="20"/>
      <c r="B39" s="26"/>
      <c r="C39" s="20"/>
      <c r="D39" s="21"/>
      <c r="E39" s="21"/>
      <c r="F39" s="23"/>
      <c r="G39" s="20"/>
      <c r="H39" s="22"/>
      <c r="I39" s="22"/>
    </row>
    <row r="41" spans="1:9" x14ac:dyDescent="0.25">
      <c r="A41" s="19" t="s">
        <v>88</v>
      </c>
    </row>
    <row r="42" spans="1:9" x14ac:dyDescent="0.25">
      <c r="A42" t="s">
        <v>21</v>
      </c>
      <c r="B42" t="s">
        <v>109</v>
      </c>
    </row>
  </sheetData>
  <pageMargins left="0.75" right="0.75" top="1" bottom="1" header="0.5" footer="0.5"/>
  <pageSetup scale="88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42887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350312</v>
      </c>
      <c r="D5" s="21">
        <v>42552</v>
      </c>
      <c r="E5" s="21">
        <v>42916</v>
      </c>
      <c r="F5" s="23">
        <f t="shared" ref="F5:F40" ca="1" si="0">IF(E5&gt;TODAY(),IF(($B$2-D5)/(E5-D5)&lt;0%,0%,($B$2-D5)/(E5-D5)),100%)</f>
        <v>1</v>
      </c>
      <c r="G5" s="20">
        <v>281853</v>
      </c>
      <c r="H5" s="23">
        <f t="shared" ref="H5:H23" si="1">G5/C5</f>
        <v>0.80457706273264973</v>
      </c>
      <c r="I5" s="23" t="s">
        <v>99</v>
      </c>
    </row>
    <row r="6" spans="1:9" x14ac:dyDescent="0.25">
      <c r="A6" s="20" t="s">
        <v>126</v>
      </c>
      <c r="B6" s="20" t="s">
        <v>127</v>
      </c>
      <c r="C6" s="20">
        <v>143946</v>
      </c>
      <c r="D6" s="21">
        <v>41548</v>
      </c>
      <c r="E6" s="21">
        <v>43281</v>
      </c>
      <c r="F6" s="23">
        <f t="shared" ca="1" si="0"/>
        <v>1</v>
      </c>
      <c r="G6" s="20">
        <v>57036</v>
      </c>
      <c r="H6" s="23">
        <f t="shared" si="1"/>
        <v>0.39623192030344712</v>
      </c>
      <c r="I6" s="23" t="s">
        <v>104</v>
      </c>
    </row>
    <row r="7" spans="1:9" x14ac:dyDescent="0.25">
      <c r="A7" s="20" t="s">
        <v>128</v>
      </c>
      <c r="B7" s="20" t="s">
        <v>129</v>
      </c>
      <c r="C7" s="20">
        <v>43396</v>
      </c>
      <c r="D7" s="21">
        <v>41821</v>
      </c>
      <c r="E7" s="21">
        <v>43008</v>
      </c>
      <c r="F7" s="23">
        <f t="shared" ca="1" si="0"/>
        <v>1</v>
      </c>
      <c r="G7" s="20">
        <v>44277</v>
      </c>
      <c r="H7" s="23">
        <f t="shared" si="1"/>
        <v>1.0203014102682275</v>
      </c>
      <c r="I7" s="23" t="s">
        <v>99</v>
      </c>
    </row>
    <row r="8" spans="1:9" x14ac:dyDescent="0.25">
      <c r="A8" s="20" t="s">
        <v>130</v>
      </c>
      <c r="B8" s="20" t="s">
        <v>131</v>
      </c>
      <c r="C8" s="20">
        <v>68625</v>
      </c>
      <c r="D8" s="21">
        <v>42186</v>
      </c>
      <c r="E8" s="21">
        <v>43008</v>
      </c>
      <c r="F8" s="23">
        <f t="shared" ca="1" si="0"/>
        <v>1</v>
      </c>
      <c r="G8" s="20">
        <v>70374</v>
      </c>
      <c r="H8" s="23">
        <f t="shared" si="1"/>
        <v>1.0254863387978141</v>
      </c>
      <c r="I8" s="23" t="s">
        <v>99</v>
      </c>
    </row>
    <row r="9" spans="1:9" x14ac:dyDescent="0.25">
      <c r="A9" s="20" t="s">
        <v>17</v>
      </c>
      <c r="B9" s="20" t="s">
        <v>18</v>
      </c>
      <c r="C9" s="20">
        <v>39368</v>
      </c>
      <c r="D9" s="21">
        <v>42552</v>
      </c>
      <c r="E9" s="21">
        <v>42916</v>
      </c>
      <c r="F9" s="23">
        <f t="shared" ca="1" si="0"/>
        <v>1</v>
      </c>
      <c r="G9" s="20">
        <v>31350</v>
      </c>
      <c r="H9" s="23">
        <f t="shared" si="1"/>
        <v>0.79633204633204635</v>
      </c>
      <c r="I9" s="23" t="s">
        <v>100</v>
      </c>
    </row>
    <row r="10" spans="1:9" x14ac:dyDescent="0.25">
      <c r="A10" s="20" t="s">
        <v>19</v>
      </c>
      <c r="B10" s="20" t="s">
        <v>20</v>
      </c>
      <c r="C10" s="20">
        <v>82576</v>
      </c>
      <c r="D10" s="21">
        <v>42552</v>
      </c>
      <c r="E10" s="21">
        <v>42916</v>
      </c>
      <c r="F10" s="23">
        <f t="shared" ca="1" si="0"/>
        <v>1</v>
      </c>
      <c r="G10" s="20">
        <v>62563</v>
      </c>
      <c r="H10" s="23">
        <f t="shared" si="1"/>
        <v>0.75764144545630696</v>
      </c>
      <c r="I10" s="23" t="s">
        <v>100</v>
      </c>
    </row>
    <row r="11" spans="1:9" x14ac:dyDescent="0.25">
      <c r="A11" s="20" t="s">
        <v>54</v>
      </c>
      <c r="B11" s="26" t="s">
        <v>94</v>
      </c>
      <c r="C11" s="20">
        <v>120000</v>
      </c>
      <c r="D11" s="21">
        <v>42552</v>
      </c>
      <c r="E11" s="21">
        <v>42916</v>
      </c>
      <c r="F11" s="23">
        <f t="shared" ca="1" si="0"/>
        <v>1</v>
      </c>
      <c r="G11" s="20">
        <v>52010</v>
      </c>
      <c r="H11" s="22">
        <f t="shared" si="1"/>
        <v>0.43341666666666667</v>
      </c>
      <c r="I11" s="22" t="s">
        <v>101</v>
      </c>
    </row>
    <row r="12" spans="1:9" x14ac:dyDescent="0.25">
      <c r="A12" s="20" t="s">
        <v>114</v>
      </c>
      <c r="B12" s="26" t="s">
        <v>115</v>
      </c>
      <c r="C12" s="20">
        <v>1173</v>
      </c>
      <c r="D12" s="21">
        <v>42552</v>
      </c>
      <c r="E12" s="21">
        <v>42916</v>
      </c>
      <c r="F12" s="23">
        <f t="shared" ca="1" si="0"/>
        <v>1</v>
      </c>
      <c r="G12" s="20">
        <v>1173</v>
      </c>
      <c r="H12" s="22">
        <f t="shared" si="1"/>
        <v>1</v>
      </c>
      <c r="I12" s="22" t="s">
        <v>104</v>
      </c>
    </row>
    <row r="13" spans="1:9" ht="30" customHeight="1" x14ac:dyDescent="0.25">
      <c r="A13" s="20" t="s">
        <v>59</v>
      </c>
      <c r="B13" s="26" t="s">
        <v>60</v>
      </c>
      <c r="C13" s="20">
        <v>20400</v>
      </c>
      <c r="D13" s="21">
        <v>42552</v>
      </c>
      <c r="E13" s="21">
        <v>42916</v>
      </c>
      <c r="F13" s="23">
        <f t="shared" ca="1" si="0"/>
        <v>1</v>
      </c>
      <c r="G13" s="20">
        <v>10107</v>
      </c>
      <c r="H13" s="22">
        <f t="shared" si="1"/>
        <v>0.49544117647058822</v>
      </c>
      <c r="I13" s="22" t="s">
        <v>101</v>
      </c>
    </row>
    <row r="14" spans="1:9" x14ac:dyDescent="0.25">
      <c r="A14" s="20" t="s">
        <v>102</v>
      </c>
      <c r="B14" s="26" t="s">
        <v>103</v>
      </c>
      <c r="C14" s="20">
        <v>150000</v>
      </c>
      <c r="D14" s="21">
        <v>42795</v>
      </c>
      <c r="E14" s="21">
        <v>42916</v>
      </c>
      <c r="F14" s="23">
        <f t="shared" ca="1" si="0"/>
        <v>1</v>
      </c>
      <c r="G14" s="20">
        <v>11992</v>
      </c>
      <c r="H14" s="22">
        <f t="shared" si="1"/>
        <v>7.9946666666666666E-2</v>
      </c>
      <c r="I14" s="22" t="s">
        <v>104</v>
      </c>
    </row>
    <row r="15" spans="1:9" x14ac:dyDescent="0.25">
      <c r="A15" s="27" t="s">
        <v>21</v>
      </c>
      <c r="B15" s="27" t="s">
        <v>22</v>
      </c>
      <c r="C15" s="27">
        <v>398856</v>
      </c>
      <c r="D15" s="28">
        <v>42461</v>
      </c>
      <c r="E15" s="28">
        <v>42825</v>
      </c>
      <c r="F15" s="29">
        <f t="shared" ca="1" si="0"/>
        <v>1</v>
      </c>
      <c r="G15" s="27">
        <v>398855</v>
      </c>
      <c r="H15" s="29">
        <f t="shared" si="1"/>
        <v>0.99999749282949235</v>
      </c>
      <c r="I15" s="29" t="s">
        <v>105</v>
      </c>
    </row>
    <row r="16" spans="1:9" x14ac:dyDescent="0.25">
      <c r="A16" s="20" t="s">
        <v>52</v>
      </c>
      <c r="B16" s="20" t="s">
        <v>53</v>
      </c>
      <c r="C16" s="25">
        <v>552500</v>
      </c>
      <c r="D16" s="21">
        <v>42457</v>
      </c>
      <c r="E16" s="21">
        <v>43187</v>
      </c>
      <c r="F16" s="23">
        <f t="shared" ca="1" si="0"/>
        <v>1</v>
      </c>
      <c r="G16" s="20">
        <v>70613</v>
      </c>
      <c r="H16" s="22">
        <f t="shared" si="1"/>
        <v>0.12780633484162895</v>
      </c>
      <c r="I16" s="22" t="s">
        <v>104</v>
      </c>
    </row>
    <row r="17" spans="1:9" x14ac:dyDescent="0.25">
      <c r="A17" s="20" t="s">
        <v>23</v>
      </c>
      <c r="B17" s="20" t="s">
        <v>24</v>
      </c>
      <c r="C17" s="20">
        <v>99996</v>
      </c>
      <c r="D17" s="21">
        <v>42552</v>
      </c>
      <c r="E17" s="21">
        <v>42916</v>
      </c>
      <c r="F17" s="23">
        <f t="shared" ca="1" si="0"/>
        <v>1</v>
      </c>
      <c r="G17" s="20">
        <v>91414</v>
      </c>
      <c r="H17" s="23">
        <f t="shared" si="1"/>
        <v>0.91417656706268247</v>
      </c>
      <c r="I17" s="23" t="s">
        <v>99</v>
      </c>
    </row>
    <row r="18" spans="1:9" x14ac:dyDescent="0.25">
      <c r="A18" s="20" t="s">
        <v>25</v>
      </c>
      <c r="B18" s="20" t="s">
        <v>26</v>
      </c>
      <c r="C18" s="20">
        <v>99983</v>
      </c>
      <c r="D18" s="21">
        <v>42552</v>
      </c>
      <c r="E18" s="21">
        <v>42916</v>
      </c>
      <c r="F18" s="23">
        <f t="shared" ca="1" si="0"/>
        <v>1</v>
      </c>
      <c r="G18" s="20">
        <v>85457</v>
      </c>
      <c r="H18" s="23">
        <f t="shared" si="1"/>
        <v>0.85471530160127218</v>
      </c>
      <c r="I18" s="23" t="s">
        <v>99</v>
      </c>
    </row>
    <row r="19" spans="1:9" x14ac:dyDescent="0.25">
      <c r="A19" s="20" t="s">
        <v>27</v>
      </c>
      <c r="B19" s="20" t="s">
        <v>28</v>
      </c>
      <c r="C19" s="20">
        <v>499966</v>
      </c>
      <c r="D19" s="21">
        <v>42552</v>
      </c>
      <c r="E19" s="21">
        <v>42916</v>
      </c>
      <c r="F19" s="23">
        <f t="shared" ca="1" si="0"/>
        <v>1</v>
      </c>
      <c r="G19" s="20">
        <v>429151</v>
      </c>
      <c r="H19" s="23">
        <f t="shared" si="1"/>
        <v>0.85836036850505837</v>
      </c>
      <c r="I19" s="23" t="s">
        <v>99</v>
      </c>
    </row>
    <row r="20" spans="1:9" x14ac:dyDescent="0.25">
      <c r="A20" s="20" t="s">
        <v>29</v>
      </c>
      <c r="B20" s="20" t="s">
        <v>30</v>
      </c>
      <c r="C20" s="20">
        <v>68250</v>
      </c>
      <c r="D20" s="21">
        <v>42552</v>
      </c>
      <c r="E20" s="21">
        <v>42916</v>
      </c>
      <c r="F20" s="23">
        <f t="shared" ca="1" si="0"/>
        <v>1</v>
      </c>
      <c r="G20" s="20">
        <v>62321</v>
      </c>
      <c r="H20" s="23">
        <f t="shared" si="1"/>
        <v>0.91312820512820514</v>
      </c>
      <c r="I20" s="23" t="s">
        <v>99</v>
      </c>
    </row>
    <row r="21" spans="1:9" x14ac:dyDescent="0.25">
      <c r="A21" s="20" t="s">
        <v>95</v>
      </c>
      <c r="B21" s="20" t="s">
        <v>84</v>
      </c>
      <c r="C21" s="20">
        <v>285000</v>
      </c>
      <c r="D21" s="21">
        <v>42826</v>
      </c>
      <c r="E21" s="21">
        <v>43190</v>
      </c>
      <c r="F21" s="23">
        <f t="shared" ca="1" si="0"/>
        <v>1</v>
      </c>
      <c r="G21" s="20">
        <v>0</v>
      </c>
      <c r="H21" s="23">
        <f t="shared" si="1"/>
        <v>0</v>
      </c>
      <c r="I21" s="23" t="s">
        <v>104</v>
      </c>
    </row>
    <row r="22" spans="1:9" x14ac:dyDescent="0.25">
      <c r="A22" s="20" t="s">
        <v>106</v>
      </c>
      <c r="B22" s="20" t="s">
        <v>107</v>
      </c>
      <c r="C22" s="20">
        <v>120001</v>
      </c>
      <c r="D22" s="21">
        <v>42917</v>
      </c>
      <c r="E22" s="21">
        <v>43281</v>
      </c>
      <c r="F22" s="23">
        <f t="shared" ca="1" si="0"/>
        <v>1</v>
      </c>
      <c r="G22" s="20">
        <v>0</v>
      </c>
      <c r="H22" s="23">
        <f t="shared" si="1"/>
        <v>0</v>
      </c>
      <c r="I22" s="23" t="s">
        <v>99</v>
      </c>
    </row>
    <row r="23" spans="1:9" x14ac:dyDescent="0.25">
      <c r="A23" s="20" t="s">
        <v>47</v>
      </c>
      <c r="B23" s="20" t="s">
        <v>48</v>
      </c>
      <c r="C23" s="25">
        <v>76911</v>
      </c>
      <c r="D23" s="21">
        <v>42552</v>
      </c>
      <c r="E23" s="21">
        <v>42825</v>
      </c>
      <c r="F23" s="23">
        <f t="shared" ca="1" si="0"/>
        <v>1</v>
      </c>
      <c r="G23" s="20">
        <v>90487.53</v>
      </c>
      <c r="H23" s="22">
        <f t="shared" si="1"/>
        <v>1.1765226040488357</v>
      </c>
      <c r="I23" s="22" t="s">
        <v>105</v>
      </c>
    </row>
    <row r="24" spans="1:9" x14ac:dyDescent="0.25">
      <c r="A24" s="20" t="s">
        <v>31</v>
      </c>
      <c r="B24" s="20" t="s">
        <v>32</v>
      </c>
      <c r="C24" s="20"/>
      <c r="D24" s="21"/>
      <c r="E24" s="21"/>
      <c r="F24" s="23">
        <f t="shared" ca="1" si="0"/>
        <v>1</v>
      </c>
      <c r="G24" s="20"/>
      <c r="H24" s="22"/>
      <c r="I24" s="22"/>
    </row>
    <row r="25" spans="1:9" x14ac:dyDescent="0.25">
      <c r="A25" s="20" t="s">
        <v>116</v>
      </c>
      <c r="B25" s="20" t="s">
        <v>117</v>
      </c>
      <c r="C25" s="20">
        <v>65217</v>
      </c>
      <c r="D25" s="21">
        <v>42529</v>
      </c>
      <c r="E25" s="21">
        <v>42886</v>
      </c>
      <c r="F25" s="23">
        <f t="shared" ca="1" si="0"/>
        <v>1</v>
      </c>
      <c r="G25" s="20">
        <v>58495</v>
      </c>
      <c r="H25" s="22">
        <f t="shared" ref="H25:H37" si="2">G25/C25</f>
        <v>0.89692871490562276</v>
      </c>
      <c r="I25" s="22" t="s">
        <v>104</v>
      </c>
    </row>
    <row r="26" spans="1:9" x14ac:dyDescent="0.25">
      <c r="A26" s="27" t="s">
        <v>33</v>
      </c>
      <c r="B26" s="27" t="s">
        <v>34</v>
      </c>
      <c r="C26" s="27">
        <v>134999</v>
      </c>
      <c r="D26" s="28">
        <v>42359</v>
      </c>
      <c r="E26" s="28">
        <v>42766</v>
      </c>
      <c r="F26" s="29">
        <f t="shared" ca="1" si="0"/>
        <v>1</v>
      </c>
      <c r="G26" s="27">
        <v>135000</v>
      </c>
      <c r="H26" s="29">
        <f t="shared" si="2"/>
        <v>1.0000074074622776</v>
      </c>
      <c r="I26" s="29" t="s">
        <v>108</v>
      </c>
    </row>
    <row r="27" spans="1:9" x14ac:dyDescent="0.25">
      <c r="A27" s="20" t="s">
        <v>118</v>
      </c>
      <c r="B27" s="20" t="s">
        <v>119</v>
      </c>
      <c r="C27" s="20">
        <v>17391</v>
      </c>
      <c r="D27" s="21">
        <v>42552</v>
      </c>
      <c r="E27" s="21">
        <v>42931</v>
      </c>
      <c r="F27" s="23">
        <f t="shared" ca="1" si="0"/>
        <v>1</v>
      </c>
      <c r="G27" s="20">
        <v>15100</v>
      </c>
      <c r="H27" s="22">
        <f t="shared" si="2"/>
        <v>0.86826519464090623</v>
      </c>
      <c r="I27" s="22" t="s">
        <v>120</v>
      </c>
    </row>
    <row r="28" spans="1:9" x14ac:dyDescent="0.25">
      <c r="A28" s="20" t="s">
        <v>121</v>
      </c>
      <c r="B28" s="20" t="s">
        <v>122</v>
      </c>
      <c r="C28" s="20">
        <v>26087</v>
      </c>
      <c r="D28" s="21">
        <v>42552</v>
      </c>
      <c r="E28" s="21">
        <v>42916</v>
      </c>
      <c r="F28" s="23">
        <f t="shared" ca="1" si="0"/>
        <v>1</v>
      </c>
      <c r="G28" s="20">
        <v>12274</v>
      </c>
      <c r="H28" s="22">
        <f t="shared" si="2"/>
        <v>0.47050254916241807</v>
      </c>
      <c r="I28" s="22" t="s">
        <v>120</v>
      </c>
    </row>
    <row r="29" spans="1:9" x14ac:dyDescent="0.25">
      <c r="A29" s="20" t="s">
        <v>123</v>
      </c>
      <c r="B29" s="20" t="s">
        <v>122</v>
      </c>
      <c r="C29" s="20">
        <v>3472</v>
      </c>
      <c r="D29" s="21">
        <v>42715</v>
      </c>
      <c r="E29" s="21">
        <v>43100</v>
      </c>
      <c r="F29" s="23">
        <f t="shared" ca="1" si="0"/>
        <v>1</v>
      </c>
      <c r="G29" s="20">
        <v>1273</v>
      </c>
      <c r="H29" s="22">
        <f t="shared" si="2"/>
        <v>0.36664746543778803</v>
      </c>
      <c r="I29" s="22"/>
    </row>
    <row r="30" spans="1:9" x14ac:dyDescent="0.25">
      <c r="A30" s="20" t="s">
        <v>124</v>
      </c>
      <c r="B30" s="20" t="s">
        <v>125</v>
      </c>
      <c r="C30" s="20">
        <v>43478</v>
      </c>
      <c r="D30" s="21">
        <v>42887</v>
      </c>
      <c r="E30" s="21">
        <v>43251</v>
      </c>
      <c r="F30" s="23">
        <f t="shared" ca="1" si="0"/>
        <v>1</v>
      </c>
      <c r="G30" s="20">
        <v>0</v>
      </c>
      <c r="H30" s="22">
        <f t="shared" si="2"/>
        <v>0</v>
      </c>
      <c r="I30" s="22" t="s">
        <v>104</v>
      </c>
    </row>
    <row r="31" spans="1:9" x14ac:dyDescent="0.25">
      <c r="A31" s="20" t="s">
        <v>35</v>
      </c>
      <c r="B31" s="20" t="s">
        <v>36</v>
      </c>
      <c r="C31" s="20">
        <v>409627</v>
      </c>
      <c r="D31" s="21">
        <v>42552</v>
      </c>
      <c r="E31" s="21">
        <v>42916</v>
      </c>
      <c r="F31" s="23">
        <f t="shared" ca="1" si="0"/>
        <v>1</v>
      </c>
      <c r="G31" s="20">
        <v>375843</v>
      </c>
      <c r="H31" s="23">
        <f t="shared" si="2"/>
        <v>0.91752496783659276</v>
      </c>
      <c r="I31" s="23" t="s">
        <v>99</v>
      </c>
    </row>
    <row r="32" spans="1:9" x14ac:dyDescent="0.25">
      <c r="A32" s="27" t="s">
        <v>41</v>
      </c>
      <c r="B32" s="27" t="s">
        <v>42</v>
      </c>
      <c r="C32" s="27">
        <v>35226</v>
      </c>
      <c r="D32" s="28">
        <v>42370</v>
      </c>
      <c r="E32" s="28">
        <v>43100</v>
      </c>
      <c r="F32" s="29">
        <f t="shared" ca="1" si="0"/>
        <v>1</v>
      </c>
      <c r="G32" s="27">
        <v>35225</v>
      </c>
      <c r="H32" s="29">
        <f t="shared" si="2"/>
        <v>0.99997161187759043</v>
      </c>
      <c r="I32" s="29" t="s">
        <v>99</v>
      </c>
    </row>
    <row r="33" spans="1:9" x14ac:dyDescent="0.25">
      <c r="A33" s="27" t="s">
        <v>43</v>
      </c>
      <c r="B33" s="27" t="s">
        <v>82</v>
      </c>
      <c r="C33" s="27">
        <v>175000</v>
      </c>
      <c r="D33" s="28">
        <v>42370</v>
      </c>
      <c r="E33" s="28">
        <v>42735</v>
      </c>
      <c r="F33" s="29">
        <f t="shared" ca="1" si="0"/>
        <v>1</v>
      </c>
      <c r="G33" s="27">
        <v>149580</v>
      </c>
      <c r="H33" s="29">
        <f t="shared" si="2"/>
        <v>0.85474285714285714</v>
      </c>
      <c r="I33" s="29" t="s">
        <v>99</v>
      </c>
    </row>
    <row r="34" spans="1:9" x14ac:dyDescent="0.25">
      <c r="A34" s="20" t="s">
        <v>39</v>
      </c>
      <c r="B34" s="20" t="s">
        <v>40</v>
      </c>
      <c r="C34" s="20">
        <v>225000</v>
      </c>
      <c r="D34" s="21">
        <v>42552</v>
      </c>
      <c r="E34" s="21">
        <v>42916</v>
      </c>
      <c r="F34" s="23">
        <f t="shared" ca="1" si="0"/>
        <v>1</v>
      </c>
      <c r="G34" s="20">
        <v>182033</v>
      </c>
      <c r="H34" s="23">
        <f t="shared" si="2"/>
        <v>0.80903555555555551</v>
      </c>
      <c r="I34" s="23" t="s">
        <v>99</v>
      </c>
    </row>
    <row r="35" spans="1:9" x14ac:dyDescent="0.25">
      <c r="A35" s="20" t="s">
        <v>37</v>
      </c>
      <c r="B35" s="20" t="s">
        <v>38</v>
      </c>
      <c r="C35" s="20">
        <v>19961</v>
      </c>
      <c r="D35" s="21">
        <v>42552</v>
      </c>
      <c r="E35" s="21">
        <v>42916</v>
      </c>
      <c r="F35" s="23">
        <f t="shared" ca="1" si="0"/>
        <v>1</v>
      </c>
      <c r="G35" s="20">
        <v>18569</v>
      </c>
      <c r="H35" s="22">
        <f t="shared" si="2"/>
        <v>0.93026401482891641</v>
      </c>
      <c r="I35" s="22" t="s">
        <v>101</v>
      </c>
    </row>
    <row r="36" spans="1:9" x14ac:dyDescent="0.25">
      <c r="A36" s="20" t="s">
        <v>111</v>
      </c>
      <c r="B36" s="20" t="s">
        <v>112</v>
      </c>
      <c r="C36" s="20">
        <v>59577</v>
      </c>
      <c r="D36" s="21">
        <v>42736</v>
      </c>
      <c r="E36" s="21">
        <v>43100</v>
      </c>
      <c r="F36" s="23">
        <f t="shared" ca="1" si="0"/>
        <v>1</v>
      </c>
      <c r="G36" s="20">
        <v>23021</v>
      </c>
      <c r="H36" s="22">
        <f t="shared" si="2"/>
        <v>0.38640750625241282</v>
      </c>
      <c r="I36" s="22" t="s">
        <v>99</v>
      </c>
    </row>
    <row r="37" spans="1:9" x14ac:dyDescent="0.25">
      <c r="A37" s="20" t="s">
        <v>96</v>
      </c>
      <c r="B37" s="20" t="s">
        <v>83</v>
      </c>
      <c r="C37" s="20">
        <v>175000</v>
      </c>
      <c r="D37" s="21">
        <v>42736</v>
      </c>
      <c r="E37" s="21">
        <v>43100</v>
      </c>
      <c r="F37" s="23">
        <f t="shared" ca="1" si="0"/>
        <v>1</v>
      </c>
      <c r="G37" s="20">
        <v>38371</v>
      </c>
      <c r="H37" s="22">
        <f t="shared" si="2"/>
        <v>0.21926285714285715</v>
      </c>
      <c r="I37" s="22" t="s">
        <v>99</v>
      </c>
    </row>
    <row r="38" spans="1:9" x14ac:dyDescent="0.25">
      <c r="A38" s="20" t="s">
        <v>45</v>
      </c>
      <c r="B38" s="20" t="s">
        <v>46</v>
      </c>
      <c r="C38" s="20"/>
      <c r="D38" s="21"/>
      <c r="E38" s="21"/>
      <c r="F38" s="23">
        <f t="shared" ca="1" si="0"/>
        <v>1</v>
      </c>
      <c r="G38" s="20"/>
      <c r="H38" s="22"/>
      <c r="I38" s="22"/>
    </row>
    <row r="39" spans="1:9" x14ac:dyDescent="0.25">
      <c r="A39" s="20" t="s">
        <v>49</v>
      </c>
      <c r="B39" s="20" t="s">
        <v>50</v>
      </c>
      <c r="C39" s="25">
        <v>243501.29</v>
      </c>
      <c r="D39" s="21">
        <v>42552</v>
      </c>
      <c r="E39" s="21">
        <v>42825</v>
      </c>
      <c r="F39" s="23">
        <f t="shared" ca="1" si="0"/>
        <v>1</v>
      </c>
      <c r="G39" s="20">
        <v>225131</v>
      </c>
      <c r="H39" s="22">
        <f>G39/C39</f>
        <v>0.92455773026910859</v>
      </c>
      <c r="I39" s="22" t="s">
        <v>105</v>
      </c>
    </row>
    <row r="40" spans="1:9" x14ac:dyDescent="0.25">
      <c r="A40" s="20" t="s">
        <v>85</v>
      </c>
      <c r="B40" s="26" t="s">
        <v>86</v>
      </c>
      <c r="C40" s="20">
        <v>10000</v>
      </c>
      <c r="D40" s="21">
        <v>42767</v>
      </c>
      <c r="E40" s="21">
        <v>43131</v>
      </c>
      <c r="F40" s="23">
        <f t="shared" ca="1" si="0"/>
        <v>1</v>
      </c>
      <c r="G40" s="20">
        <v>4158</v>
      </c>
      <c r="H40" s="22">
        <f>G40/C40</f>
        <v>0.4158</v>
      </c>
      <c r="I40" s="22" t="s">
        <v>105</v>
      </c>
    </row>
    <row r="41" spans="1:9" x14ac:dyDescent="0.25">
      <c r="A41" s="20"/>
      <c r="B41" s="26" t="s">
        <v>113</v>
      </c>
      <c r="C41" s="20"/>
      <c r="D41" s="21"/>
      <c r="E41" s="21"/>
      <c r="F41" s="23"/>
      <c r="G41" s="20"/>
      <c r="H41" s="22"/>
      <c r="I41" s="22"/>
    </row>
    <row r="42" spans="1:9" x14ac:dyDescent="0.25">
      <c r="A42" s="20"/>
      <c r="B42" s="26"/>
      <c r="C42" s="20"/>
      <c r="D42" s="21"/>
      <c r="E42" s="21"/>
      <c r="F42" s="23"/>
      <c r="G42" s="20"/>
      <c r="H42" s="22"/>
      <c r="I42" s="22"/>
    </row>
    <row r="44" spans="1:9" x14ac:dyDescent="0.25">
      <c r="A44" s="19" t="s">
        <v>88</v>
      </c>
    </row>
    <row r="45" spans="1:9" x14ac:dyDescent="0.25">
      <c r="A45" t="s">
        <v>21</v>
      </c>
      <c r="B45" t="s">
        <v>109</v>
      </c>
    </row>
  </sheetData>
  <pageMargins left="0.75" right="0.75" top="1" bottom="1" header="0.5" footer="0.5"/>
  <pageSetup scale="88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42894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350311</v>
      </c>
      <c r="D5" s="21">
        <v>42552</v>
      </c>
      <c r="E5" s="21">
        <v>42916</v>
      </c>
      <c r="F5" s="23">
        <f t="shared" ref="F5:F10" ca="1" si="0">IF(E5&gt;TODAY(),IF(($B$2-D5)/(E5-D5)&lt;0%,0%,($B$2-D5)/(E5-D5)),100%)</f>
        <v>1</v>
      </c>
      <c r="G5" s="20">
        <v>301729</v>
      </c>
      <c r="H5" s="23">
        <f t="shared" ref="H5:H27" si="1">G5/C5</f>
        <v>0.86131751500809284</v>
      </c>
      <c r="I5" s="23" t="s">
        <v>99</v>
      </c>
    </row>
    <row r="6" spans="1:9" x14ac:dyDescent="0.25">
      <c r="A6" s="20" t="s">
        <v>126</v>
      </c>
      <c r="B6" s="20" t="s">
        <v>127</v>
      </c>
      <c r="C6" s="20">
        <v>143946</v>
      </c>
      <c r="D6" s="21">
        <v>41548</v>
      </c>
      <c r="E6" s="21">
        <v>43281</v>
      </c>
      <c r="F6" s="23">
        <f t="shared" ca="1" si="0"/>
        <v>1</v>
      </c>
      <c r="G6" s="20">
        <v>57036</v>
      </c>
      <c r="H6" s="23">
        <f t="shared" si="1"/>
        <v>0.39623192030344712</v>
      </c>
      <c r="I6" s="23" t="s">
        <v>104</v>
      </c>
    </row>
    <row r="7" spans="1:9" x14ac:dyDescent="0.25">
      <c r="A7" s="20" t="s">
        <v>128</v>
      </c>
      <c r="B7" s="20" t="s">
        <v>129</v>
      </c>
      <c r="C7" s="20">
        <v>43396</v>
      </c>
      <c r="D7" s="21">
        <v>41821</v>
      </c>
      <c r="E7" s="21">
        <v>43008</v>
      </c>
      <c r="F7" s="23">
        <f t="shared" ca="1" si="0"/>
        <v>1</v>
      </c>
      <c r="G7" s="20">
        <v>44277</v>
      </c>
      <c r="H7" s="23">
        <f t="shared" si="1"/>
        <v>1.0203014102682275</v>
      </c>
      <c r="I7" s="23" t="s">
        <v>99</v>
      </c>
    </row>
    <row r="8" spans="1:9" x14ac:dyDescent="0.25">
      <c r="A8" s="20" t="s">
        <v>132</v>
      </c>
      <c r="B8" s="20" t="s">
        <v>131</v>
      </c>
      <c r="C8" s="20">
        <v>143551</v>
      </c>
      <c r="D8" s="21">
        <v>41821</v>
      </c>
      <c r="E8" s="21">
        <v>42916</v>
      </c>
      <c r="F8" s="23">
        <f t="shared" ca="1" si="0"/>
        <v>1</v>
      </c>
      <c r="G8" s="20">
        <v>142447</v>
      </c>
      <c r="H8" s="23">
        <f t="shared" si="1"/>
        <v>0.99230935347019522</v>
      </c>
      <c r="I8" s="23" t="s">
        <v>99</v>
      </c>
    </row>
    <row r="9" spans="1:9" x14ac:dyDescent="0.25">
      <c r="A9" s="20" t="s">
        <v>133</v>
      </c>
      <c r="B9" s="20" t="s">
        <v>134</v>
      </c>
      <c r="C9" s="20">
        <v>19716</v>
      </c>
      <c r="D9" s="21">
        <v>42186</v>
      </c>
      <c r="E9" s="21">
        <v>42916</v>
      </c>
      <c r="F9" s="23">
        <f t="shared" ca="1" si="0"/>
        <v>1</v>
      </c>
      <c r="G9" s="20">
        <v>19716</v>
      </c>
      <c r="H9" s="23">
        <f t="shared" si="1"/>
        <v>1</v>
      </c>
      <c r="I9" s="23" t="s">
        <v>99</v>
      </c>
    </row>
    <row r="10" spans="1:9" x14ac:dyDescent="0.25">
      <c r="A10" s="20" t="s">
        <v>130</v>
      </c>
      <c r="B10" s="20" t="s">
        <v>131</v>
      </c>
      <c r="C10" s="20">
        <v>68625</v>
      </c>
      <c r="D10" s="21">
        <v>42186</v>
      </c>
      <c r="E10" s="21">
        <v>43008</v>
      </c>
      <c r="F10" s="23">
        <f t="shared" ca="1" si="0"/>
        <v>1</v>
      </c>
      <c r="G10" s="20">
        <v>70374</v>
      </c>
      <c r="H10" s="23">
        <f t="shared" si="1"/>
        <v>1.0254863387978141</v>
      </c>
      <c r="I10" s="23" t="s">
        <v>99</v>
      </c>
    </row>
    <row r="11" spans="1:9" x14ac:dyDescent="0.25">
      <c r="A11" s="20" t="s">
        <v>135</v>
      </c>
      <c r="B11" s="20" t="s">
        <v>136</v>
      </c>
      <c r="C11" s="20">
        <v>1300</v>
      </c>
      <c r="D11" s="21"/>
      <c r="E11" s="21"/>
      <c r="F11" s="23"/>
      <c r="G11" s="20">
        <v>0</v>
      </c>
      <c r="H11" s="23">
        <f t="shared" si="1"/>
        <v>0</v>
      </c>
      <c r="I11" s="23" t="s">
        <v>104</v>
      </c>
    </row>
    <row r="12" spans="1:9" x14ac:dyDescent="0.25">
      <c r="A12" s="20" t="s">
        <v>17</v>
      </c>
      <c r="B12" s="20" t="s">
        <v>137</v>
      </c>
      <c r="C12" s="20">
        <v>39368</v>
      </c>
      <c r="D12" s="21">
        <v>42552</v>
      </c>
      <c r="E12" s="21">
        <v>42916</v>
      </c>
      <c r="F12" s="23">
        <f t="shared" ref="F12:F47" ca="1" si="2">IF(E12&gt;TODAY(),IF(($B$2-D12)/(E12-D12)&lt;0%,0%,($B$2-D12)/(E12-D12)),100%)</f>
        <v>1</v>
      </c>
      <c r="G12" s="20">
        <v>32950</v>
      </c>
      <c r="H12" s="23">
        <f t="shared" si="1"/>
        <v>0.83697419223735015</v>
      </c>
      <c r="I12" s="23" t="s">
        <v>99</v>
      </c>
    </row>
    <row r="13" spans="1:9" x14ac:dyDescent="0.25">
      <c r="A13" s="20" t="s">
        <v>19</v>
      </c>
      <c r="B13" s="20" t="s">
        <v>20</v>
      </c>
      <c r="C13" s="20">
        <v>82576</v>
      </c>
      <c r="D13" s="21">
        <v>42552</v>
      </c>
      <c r="E13" s="21">
        <v>42916</v>
      </c>
      <c r="F13" s="23">
        <f t="shared" ca="1" si="2"/>
        <v>1</v>
      </c>
      <c r="G13" s="20">
        <v>66215</v>
      </c>
      <c r="H13" s="23">
        <f t="shared" si="1"/>
        <v>0.8018673706645999</v>
      </c>
      <c r="I13" s="23" t="s">
        <v>99</v>
      </c>
    </row>
    <row r="14" spans="1:9" x14ac:dyDescent="0.25">
      <c r="A14" s="20" t="s">
        <v>54</v>
      </c>
      <c r="B14" s="26" t="s">
        <v>94</v>
      </c>
      <c r="C14" s="20">
        <v>120000</v>
      </c>
      <c r="D14" s="21">
        <v>42552</v>
      </c>
      <c r="E14" s="21">
        <v>42916</v>
      </c>
      <c r="F14" s="23">
        <f t="shared" ca="1" si="2"/>
        <v>1</v>
      </c>
      <c r="G14" s="20">
        <v>59997</v>
      </c>
      <c r="H14" s="22">
        <f t="shared" si="1"/>
        <v>0.499975</v>
      </c>
      <c r="I14" s="22" t="s">
        <v>101</v>
      </c>
    </row>
    <row r="15" spans="1:9" x14ac:dyDescent="0.25">
      <c r="A15" s="20" t="s">
        <v>114</v>
      </c>
      <c r="B15" s="26" t="s">
        <v>115</v>
      </c>
      <c r="C15" s="20">
        <v>1173</v>
      </c>
      <c r="D15" s="21">
        <v>42552</v>
      </c>
      <c r="E15" s="21">
        <v>42916</v>
      </c>
      <c r="F15" s="23">
        <f t="shared" ca="1" si="2"/>
        <v>1</v>
      </c>
      <c r="G15" s="20">
        <v>1173</v>
      </c>
      <c r="H15" s="22">
        <f t="shared" si="1"/>
        <v>1</v>
      </c>
      <c r="I15" s="22" t="s">
        <v>104</v>
      </c>
    </row>
    <row r="16" spans="1:9" ht="30" customHeight="1" x14ac:dyDescent="0.25">
      <c r="A16" s="20" t="s">
        <v>59</v>
      </c>
      <c r="B16" s="26" t="s">
        <v>60</v>
      </c>
      <c r="C16" s="20">
        <v>20400</v>
      </c>
      <c r="D16" s="21">
        <v>42552</v>
      </c>
      <c r="E16" s="21">
        <v>42916</v>
      </c>
      <c r="F16" s="23">
        <f t="shared" ca="1" si="2"/>
        <v>1</v>
      </c>
      <c r="G16" s="20">
        <v>10107</v>
      </c>
      <c r="H16" s="22">
        <f t="shared" si="1"/>
        <v>0.49544117647058822</v>
      </c>
      <c r="I16" s="22" t="s">
        <v>101</v>
      </c>
    </row>
    <row r="17" spans="1:9" x14ac:dyDescent="0.25">
      <c r="A17" s="20" t="s">
        <v>102</v>
      </c>
      <c r="B17" s="26" t="s">
        <v>103</v>
      </c>
      <c r="C17" s="20">
        <v>150000</v>
      </c>
      <c r="D17" s="21">
        <v>42795</v>
      </c>
      <c r="E17" s="21">
        <v>42916</v>
      </c>
      <c r="F17" s="23">
        <f t="shared" ca="1" si="2"/>
        <v>1</v>
      </c>
      <c r="G17" s="20">
        <v>18174</v>
      </c>
      <c r="H17" s="22">
        <f t="shared" si="1"/>
        <v>0.12116</v>
      </c>
      <c r="I17" s="22" t="s">
        <v>104</v>
      </c>
    </row>
    <row r="18" spans="1:9" x14ac:dyDescent="0.25">
      <c r="A18" s="20" t="s">
        <v>138</v>
      </c>
      <c r="B18" s="26" t="s">
        <v>139</v>
      </c>
      <c r="C18" s="20">
        <v>5000</v>
      </c>
      <c r="D18" s="21">
        <v>42552</v>
      </c>
      <c r="E18" s="21">
        <v>42916</v>
      </c>
      <c r="F18" s="23">
        <f t="shared" ca="1" si="2"/>
        <v>1</v>
      </c>
      <c r="G18" s="20">
        <v>0</v>
      </c>
      <c r="H18" s="22">
        <f t="shared" si="1"/>
        <v>0</v>
      </c>
      <c r="I18" s="22" t="s">
        <v>99</v>
      </c>
    </row>
    <row r="19" spans="1:9" x14ac:dyDescent="0.25">
      <c r="A19" s="27" t="s">
        <v>21</v>
      </c>
      <c r="B19" s="27" t="s">
        <v>22</v>
      </c>
      <c r="C19" s="27">
        <v>398856</v>
      </c>
      <c r="D19" s="28">
        <v>42461</v>
      </c>
      <c r="E19" s="28">
        <v>42825</v>
      </c>
      <c r="F19" s="29">
        <f t="shared" ca="1" si="2"/>
        <v>1</v>
      </c>
      <c r="G19" s="27">
        <v>398855</v>
      </c>
      <c r="H19" s="29">
        <f t="shared" si="1"/>
        <v>0.99999749282949235</v>
      </c>
      <c r="I19" s="29" t="s">
        <v>105</v>
      </c>
    </row>
    <row r="20" spans="1:9" x14ac:dyDescent="0.25">
      <c r="A20" s="20" t="s">
        <v>52</v>
      </c>
      <c r="B20" s="20" t="s">
        <v>53</v>
      </c>
      <c r="C20" s="25">
        <v>552500</v>
      </c>
      <c r="D20" s="21">
        <v>42457</v>
      </c>
      <c r="E20" s="21">
        <v>43187</v>
      </c>
      <c r="F20" s="23">
        <f t="shared" ca="1" si="2"/>
        <v>1</v>
      </c>
      <c r="G20" s="20">
        <v>72472</v>
      </c>
      <c r="H20" s="22">
        <f t="shared" si="1"/>
        <v>0.13117104072398189</v>
      </c>
      <c r="I20" s="22" t="s">
        <v>104</v>
      </c>
    </row>
    <row r="21" spans="1:9" x14ac:dyDescent="0.25">
      <c r="A21" s="20" t="s">
        <v>23</v>
      </c>
      <c r="B21" s="20" t="s">
        <v>24</v>
      </c>
      <c r="C21" s="20">
        <v>99996</v>
      </c>
      <c r="D21" s="21">
        <v>42552</v>
      </c>
      <c r="E21" s="21">
        <v>42916</v>
      </c>
      <c r="F21" s="23">
        <f t="shared" ca="1" si="2"/>
        <v>1</v>
      </c>
      <c r="G21" s="20">
        <v>96331</v>
      </c>
      <c r="H21" s="23">
        <f t="shared" si="1"/>
        <v>0.96334853394135767</v>
      </c>
      <c r="I21" s="23" t="s">
        <v>99</v>
      </c>
    </row>
    <row r="22" spans="1:9" x14ac:dyDescent="0.25">
      <c r="A22" s="20" t="s">
        <v>25</v>
      </c>
      <c r="B22" s="20" t="s">
        <v>26</v>
      </c>
      <c r="C22" s="20">
        <v>99983</v>
      </c>
      <c r="D22" s="21">
        <v>42552</v>
      </c>
      <c r="E22" s="21">
        <v>42916</v>
      </c>
      <c r="F22" s="23">
        <f t="shared" ca="1" si="2"/>
        <v>1</v>
      </c>
      <c r="G22" s="20">
        <v>85820</v>
      </c>
      <c r="H22" s="23">
        <f t="shared" si="1"/>
        <v>0.85834591880619704</v>
      </c>
      <c r="I22" s="23" t="s">
        <v>99</v>
      </c>
    </row>
    <row r="23" spans="1:9" x14ac:dyDescent="0.25">
      <c r="A23" s="20" t="s">
        <v>27</v>
      </c>
      <c r="B23" s="20" t="s">
        <v>28</v>
      </c>
      <c r="C23" s="20">
        <v>499966</v>
      </c>
      <c r="D23" s="21">
        <v>42552</v>
      </c>
      <c r="E23" s="21">
        <v>42916</v>
      </c>
      <c r="F23" s="23">
        <f t="shared" ca="1" si="2"/>
        <v>1</v>
      </c>
      <c r="G23" s="20">
        <v>449735</v>
      </c>
      <c r="H23" s="23">
        <f t="shared" si="1"/>
        <v>0.89953116811943212</v>
      </c>
      <c r="I23" s="23" t="s">
        <v>99</v>
      </c>
    </row>
    <row r="24" spans="1:9" x14ac:dyDescent="0.25">
      <c r="A24" s="20" t="s">
        <v>29</v>
      </c>
      <c r="B24" s="20" t="s">
        <v>30</v>
      </c>
      <c r="C24" s="20">
        <v>68250</v>
      </c>
      <c r="D24" s="21">
        <v>42552</v>
      </c>
      <c r="E24" s="21">
        <v>42916</v>
      </c>
      <c r="F24" s="23">
        <f t="shared" ca="1" si="2"/>
        <v>1</v>
      </c>
      <c r="G24" s="20">
        <v>66177</v>
      </c>
      <c r="H24" s="23">
        <f t="shared" si="1"/>
        <v>0.96962637362637361</v>
      </c>
      <c r="I24" s="23" t="s">
        <v>99</v>
      </c>
    </row>
    <row r="25" spans="1:9" x14ac:dyDescent="0.25">
      <c r="A25" s="20" t="s">
        <v>95</v>
      </c>
      <c r="B25" s="20" t="s">
        <v>84</v>
      </c>
      <c r="C25" s="20">
        <v>285000</v>
      </c>
      <c r="D25" s="21">
        <v>42826</v>
      </c>
      <c r="E25" s="21">
        <v>43190</v>
      </c>
      <c r="F25" s="23">
        <f t="shared" ca="1" si="2"/>
        <v>1</v>
      </c>
      <c r="G25" s="20">
        <v>0</v>
      </c>
      <c r="H25" s="23">
        <f t="shared" si="1"/>
        <v>0</v>
      </c>
      <c r="I25" s="23" t="s">
        <v>104</v>
      </c>
    </row>
    <row r="26" spans="1:9" x14ac:dyDescent="0.25">
      <c r="A26" s="20" t="s">
        <v>106</v>
      </c>
      <c r="B26" s="20" t="s">
        <v>107</v>
      </c>
      <c r="C26" s="20">
        <v>120001</v>
      </c>
      <c r="D26" s="21">
        <v>42917</v>
      </c>
      <c r="E26" s="21">
        <v>43281</v>
      </c>
      <c r="F26" s="23">
        <f t="shared" ca="1" si="2"/>
        <v>1</v>
      </c>
      <c r="G26" s="20">
        <v>0</v>
      </c>
      <c r="H26" s="23">
        <f t="shared" si="1"/>
        <v>0</v>
      </c>
      <c r="I26" s="23" t="s">
        <v>99</v>
      </c>
    </row>
    <row r="27" spans="1:9" x14ac:dyDescent="0.25">
      <c r="A27" s="20" t="s">
        <v>47</v>
      </c>
      <c r="B27" s="20" t="s">
        <v>48</v>
      </c>
      <c r="C27" s="25">
        <v>157382</v>
      </c>
      <c r="D27" s="21">
        <v>42552</v>
      </c>
      <c r="E27" s="21">
        <v>42825</v>
      </c>
      <c r="F27" s="23">
        <f t="shared" ca="1" si="2"/>
        <v>1</v>
      </c>
      <c r="G27" s="20">
        <v>89716</v>
      </c>
      <c r="H27" s="22">
        <f t="shared" si="1"/>
        <v>0.5700524837656149</v>
      </c>
      <c r="I27" s="22" t="s">
        <v>105</v>
      </c>
    </row>
    <row r="28" spans="1:9" x14ac:dyDescent="0.25">
      <c r="A28" s="20" t="s">
        <v>31</v>
      </c>
      <c r="B28" s="20" t="s">
        <v>32</v>
      </c>
      <c r="C28" s="20"/>
      <c r="D28" s="21"/>
      <c r="E28" s="21"/>
      <c r="F28" s="23">
        <f t="shared" ca="1" si="2"/>
        <v>1</v>
      </c>
      <c r="G28" s="20"/>
      <c r="H28" s="22"/>
      <c r="I28" s="22"/>
    </row>
    <row r="29" spans="1:9" x14ac:dyDescent="0.25">
      <c r="A29" s="20" t="s">
        <v>140</v>
      </c>
      <c r="B29" s="20" t="s">
        <v>141</v>
      </c>
      <c r="C29" s="20">
        <v>171516</v>
      </c>
      <c r="D29" s="21"/>
      <c r="E29" s="21"/>
      <c r="F29" s="23">
        <f t="shared" ca="1" si="2"/>
        <v>1</v>
      </c>
      <c r="G29" s="20">
        <v>184280</v>
      </c>
      <c r="H29" s="22"/>
      <c r="I29" s="22"/>
    </row>
    <row r="30" spans="1:9" x14ac:dyDescent="0.25">
      <c r="A30" s="20" t="s">
        <v>142</v>
      </c>
      <c r="B30" s="20" t="s">
        <v>143</v>
      </c>
      <c r="C30" s="20">
        <v>4500</v>
      </c>
      <c r="D30" s="21">
        <v>42278</v>
      </c>
      <c r="E30" s="21">
        <v>43008</v>
      </c>
      <c r="F30" s="23">
        <f t="shared" ca="1" si="2"/>
        <v>1</v>
      </c>
      <c r="G30" s="20">
        <v>3360</v>
      </c>
      <c r="H30" s="22">
        <f t="shared" ref="H30:H44" si="3">G30/C30</f>
        <v>0.7466666666666667</v>
      </c>
      <c r="I30" s="22" t="s">
        <v>105</v>
      </c>
    </row>
    <row r="31" spans="1:9" x14ac:dyDescent="0.25">
      <c r="A31" s="20" t="s">
        <v>116</v>
      </c>
      <c r="B31" s="20" t="s">
        <v>117</v>
      </c>
      <c r="C31" s="20">
        <v>65217</v>
      </c>
      <c r="D31" s="21">
        <v>42529</v>
      </c>
      <c r="E31" s="21">
        <v>42886</v>
      </c>
      <c r="F31" s="23">
        <f t="shared" ca="1" si="2"/>
        <v>1</v>
      </c>
      <c r="G31" s="20">
        <v>59813</v>
      </c>
      <c r="H31" s="22">
        <f t="shared" si="3"/>
        <v>0.91713816949568361</v>
      </c>
      <c r="I31" s="22" t="s">
        <v>104</v>
      </c>
    </row>
    <row r="32" spans="1:9" x14ac:dyDescent="0.25">
      <c r="A32" s="27" t="s">
        <v>33</v>
      </c>
      <c r="B32" s="27" t="s">
        <v>34</v>
      </c>
      <c r="C32" s="27">
        <v>134999</v>
      </c>
      <c r="D32" s="28">
        <v>42359</v>
      </c>
      <c r="E32" s="28">
        <v>42766</v>
      </c>
      <c r="F32" s="29">
        <f t="shared" ca="1" si="2"/>
        <v>1</v>
      </c>
      <c r="G32" s="27">
        <v>135000</v>
      </c>
      <c r="H32" s="29">
        <f t="shared" si="3"/>
        <v>1.0000074074622776</v>
      </c>
      <c r="I32" s="29" t="s">
        <v>108</v>
      </c>
    </row>
    <row r="33" spans="1:9" x14ac:dyDescent="0.25">
      <c r="A33" s="20" t="s">
        <v>118</v>
      </c>
      <c r="B33" s="20" t="s">
        <v>119</v>
      </c>
      <c r="C33" s="20">
        <v>17391</v>
      </c>
      <c r="D33" s="21">
        <v>42552</v>
      </c>
      <c r="E33" s="21">
        <v>42931</v>
      </c>
      <c r="F33" s="23">
        <f t="shared" ca="1" si="2"/>
        <v>1</v>
      </c>
      <c r="G33" s="20">
        <v>15100</v>
      </c>
      <c r="H33" s="22">
        <f t="shared" si="3"/>
        <v>0.86826519464090623</v>
      </c>
      <c r="I33" s="22" t="s">
        <v>120</v>
      </c>
    </row>
    <row r="34" spans="1:9" x14ac:dyDescent="0.25">
      <c r="A34" s="20" t="s">
        <v>121</v>
      </c>
      <c r="B34" s="20" t="s">
        <v>122</v>
      </c>
      <c r="C34" s="20">
        <v>26087</v>
      </c>
      <c r="D34" s="21">
        <v>42552</v>
      </c>
      <c r="E34" s="21">
        <v>42916</v>
      </c>
      <c r="F34" s="23">
        <f t="shared" ca="1" si="2"/>
        <v>1</v>
      </c>
      <c r="G34" s="20">
        <v>12274</v>
      </c>
      <c r="H34" s="22">
        <f t="shared" si="3"/>
        <v>0.47050254916241807</v>
      </c>
      <c r="I34" s="22" t="s">
        <v>120</v>
      </c>
    </row>
    <row r="35" spans="1:9" x14ac:dyDescent="0.25">
      <c r="A35" s="20" t="s">
        <v>144</v>
      </c>
      <c r="B35" s="20" t="s">
        <v>143</v>
      </c>
      <c r="C35" s="20">
        <v>9600</v>
      </c>
      <c r="D35" s="21">
        <v>42720</v>
      </c>
      <c r="E35" s="21">
        <v>43100</v>
      </c>
      <c r="F35" s="23">
        <f t="shared" ca="1" si="2"/>
        <v>1</v>
      </c>
      <c r="G35" s="20">
        <v>3940</v>
      </c>
      <c r="H35" s="22">
        <f t="shared" si="3"/>
        <v>0.41041666666666665</v>
      </c>
      <c r="I35" s="22" t="s">
        <v>105</v>
      </c>
    </row>
    <row r="36" spans="1:9" x14ac:dyDescent="0.25">
      <c r="A36" s="20" t="s">
        <v>123</v>
      </c>
      <c r="B36" s="20" t="s">
        <v>122</v>
      </c>
      <c r="C36" s="20">
        <v>3472</v>
      </c>
      <c r="D36" s="21">
        <v>42715</v>
      </c>
      <c r="E36" s="21">
        <v>43100</v>
      </c>
      <c r="F36" s="23">
        <f t="shared" ca="1" si="2"/>
        <v>1</v>
      </c>
      <c r="G36" s="20">
        <v>1273</v>
      </c>
      <c r="H36" s="22">
        <f t="shared" si="3"/>
        <v>0.36664746543778803</v>
      </c>
      <c r="I36" s="22" t="s">
        <v>104</v>
      </c>
    </row>
    <row r="37" spans="1:9" x14ac:dyDescent="0.25">
      <c r="A37" s="20" t="s">
        <v>124</v>
      </c>
      <c r="B37" s="20" t="s">
        <v>125</v>
      </c>
      <c r="C37" s="20">
        <v>43478</v>
      </c>
      <c r="D37" s="21">
        <v>42887</v>
      </c>
      <c r="E37" s="21">
        <v>43251</v>
      </c>
      <c r="F37" s="23">
        <f t="shared" ca="1" si="2"/>
        <v>1</v>
      </c>
      <c r="G37" s="20">
        <v>0</v>
      </c>
      <c r="H37" s="22">
        <f t="shared" si="3"/>
        <v>0</v>
      </c>
      <c r="I37" s="22" t="s">
        <v>104</v>
      </c>
    </row>
    <row r="38" spans="1:9" x14ac:dyDescent="0.25">
      <c r="A38" s="20" t="s">
        <v>35</v>
      </c>
      <c r="B38" s="20" t="s">
        <v>36</v>
      </c>
      <c r="C38" s="20">
        <v>453466</v>
      </c>
      <c r="D38" s="21">
        <v>42552</v>
      </c>
      <c r="E38" s="21">
        <v>42916</v>
      </c>
      <c r="F38" s="23">
        <f t="shared" ca="1" si="2"/>
        <v>1</v>
      </c>
      <c r="G38" s="20">
        <v>432688</v>
      </c>
      <c r="H38" s="23">
        <f t="shared" si="3"/>
        <v>0.95417958568007299</v>
      </c>
      <c r="I38" s="23" t="s">
        <v>99</v>
      </c>
    </row>
    <row r="39" spans="1:9" x14ac:dyDescent="0.25">
      <c r="A39" s="27" t="s">
        <v>41</v>
      </c>
      <c r="B39" s="27" t="s">
        <v>42</v>
      </c>
      <c r="C39" s="27">
        <v>35226</v>
      </c>
      <c r="D39" s="28">
        <v>42370</v>
      </c>
      <c r="E39" s="28">
        <v>43100</v>
      </c>
      <c r="F39" s="29">
        <f t="shared" ca="1" si="2"/>
        <v>1</v>
      </c>
      <c r="G39" s="27">
        <v>35225</v>
      </c>
      <c r="H39" s="29">
        <f t="shared" si="3"/>
        <v>0.99997161187759043</v>
      </c>
      <c r="I39" s="29" t="s">
        <v>99</v>
      </c>
    </row>
    <row r="40" spans="1:9" x14ac:dyDescent="0.25">
      <c r="A40" s="27" t="s">
        <v>43</v>
      </c>
      <c r="B40" s="27" t="s">
        <v>82</v>
      </c>
      <c r="C40" s="27">
        <v>175000</v>
      </c>
      <c r="D40" s="28">
        <v>42370</v>
      </c>
      <c r="E40" s="28">
        <v>42735</v>
      </c>
      <c r="F40" s="29">
        <f t="shared" ca="1" si="2"/>
        <v>1</v>
      </c>
      <c r="G40" s="27">
        <v>149580</v>
      </c>
      <c r="H40" s="29">
        <f t="shared" si="3"/>
        <v>0.85474285714285714</v>
      </c>
      <c r="I40" s="29" t="s">
        <v>99</v>
      </c>
    </row>
    <row r="41" spans="1:9" x14ac:dyDescent="0.25">
      <c r="A41" s="20" t="s">
        <v>39</v>
      </c>
      <c r="B41" s="20" t="s">
        <v>40</v>
      </c>
      <c r="C41" s="20">
        <v>225000</v>
      </c>
      <c r="D41" s="21">
        <v>42552</v>
      </c>
      <c r="E41" s="21">
        <v>42916</v>
      </c>
      <c r="F41" s="23">
        <f t="shared" ca="1" si="2"/>
        <v>1</v>
      </c>
      <c r="G41" s="20">
        <v>196079</v>
      </c>
      <c r="H41" s="23">
        <f t="shared" si="3"/>
        <v>0.87146222222222225</v>
      </c>
      <c r="I41" s="23" t="s">
        <v>99</v>
      </c>
    </row>
    <row r="42" spans="1:9" x14ac:dyDescent="0.25">
      <c r="A42" s="20" t="s">
        <v>37</v>
      </c>
      <c r="B42" s="20" t="s">
        <v>38</v>
      </c>
      <c r="C42" s="20">
        <v>19961</v>
      </c>
      <c r="D42" s="21">
        <v>42552</v>
      </c>
      <c r="E42" s="21">
        <v>42916</v>
      </c>
      <c r="F42" s="23">
        <f t="shared" ca="1" si="2"/>
        <v>1</v>
      </c>
      <c r="G42" s="20">
        <v>18617</v>
      </c>
      <c r="H42" s="22">
        <f t="shared" si="3"/>
        <v>0.93266870397274682</v>
      </c>
      <c r="I42" s="22" t="s">
        <v>101</v>
      </c>
    </row>
    <row r="43" spans="1:9" x14ac:dyDescent="0.25">
      <c r="A43" s="20" t="s">
        <v>111</v>
      </c>
      <c r="B43" s="20" t="s">
        <v>112</v>
      </c>
      <c r="C43" s="20">
        <v>59577</v>
      </c>
      <c r="D43" s="21">
        <v>42736</v>
      </c>
      <c r="E43" s="21">
        <v>43100</v>
      </c>
      <c r="F43" s="23">
        <f t="shared" ca="1" si="2"/>
        <v>1</v>
      </c>
      <c r="G43" s="20">
        <v>25280</v>
      </c>
      <c r="H43" s="22">
        <f t="shared" si="3"/>
        <v>0.42432482333786531</v>
      </c>
      <c r="I43" s="22" t="s">
        <v>99</v>
      </c>
    </row>
    <row r="44" spans="1:9" x14ac:dyDescent="0.25">
      <c r="A44" s="20" t="s">
        <v>96</v>
      </c>
      <c r="B44" s="20" t="s">
        <v>83</v>
      </c>
      <c r="C44" s="20">
        <v>175000</v>
      </c>
      <c r="D44" s="21">
        <v>42736</v>
      </c>
      <c r="E44" s="21">
        <v>43100</v>
      </c>
      <c r="F44" s="23">
        <f t="shared" ca="1" si="2"/>
        <v>1</v>
      </c>
      <c r="G44" s="20">
        <v>42205</v>
      </c>
      <c r="H44" s="22">
        <f t="shared" si="3"/>
        <v>0.24117142857142856</v>
      </c>
      <c r="I44" s="22" t="s">
        <v>99</v>
      </c>
    </row>
    <row r="45" spans="1:9" x14ac:dyDescent="0.25">
      <c r="A45" s="20" t="s">
        <v>45</v>
      </c>
      <c r="B45" s="20" t="s">
        <v>46</v>
      </c>
      <c r="C45" s="20"/>
      <c r="D45" s="21"/>
      <c r="E45" s="21"/>
      <c r="F45" s="23">
        <f t="shared" ca="1" si="2"/>
        <v>1</v>
      </c>
      <c r="G45" s="20"/>
      <c r="H45" s="22"/>
      <c r="I45" s="22"/>
    </row>
    <row r="46" spans="1:9" x14ac:dyDescent="0.25">
      <c r="A46" s="20" t="s">
        <v>49</v>
      </c>
      <c r="B46" s="20" t="s">
        <v>50</v>
      </c>
      <c r="C46" s="25">
        <v>243501.29</v>
      </c>
      <c r="D46" s="21">
        <v>42552</v>
      </c>
      <c r="E46" s="21">
        <v>42825</v>
      </c>
      <c r="F46" s="23">
        <f t="shared" ca="1" si="2"/>
        <v>1</v>
      </c>
      <c r="G46" s="20">
        <v>225331</v>
      </c>
      <c r="H46" s="22">
        <f>G46/C46</f>
        <v>0.92537908115394374</v>
      </c>
      <c r="I46" s="22" t="s">
        <v>105</v>
      </c>
    </row>
    <row r="47" spans="1:9" x14ac:dyDescent="0.25">
      <c r="A47" s="20" t="s">
        <v>85</v>
      </c>
      <c r="B47" s="26" t="s">
        <v>86</v>
      </c>
      <c r="C47" s="20">
        <v>10000</v>
      </c>
      <c r="D47" s="21">
        <v>42767</v>
      </c>
      <c r="E47" s="21">
        <v>43131</v>
      </c>
      <c r="F47" s="23">
        <f t="shared" ca="1" si="2"/>
        <v>1</v>
      </c>
      <c r="G47" s="20">
        <v>4158</v>
      </c>
      <c r="H47" s="22">
        <f>G47/C47</f>
        <v>0.4158</v>
      </c>
      <c r="I47" s="22" t="s">
        <v>105</v>
      </c>
    </row>
    <row r="48" spans="1:9" x14ac:dyDescent="0.25">
      <c r="A48" s="20"/>
      <c r="B48" s="26" t="s">
        <v>113</v>
      </c>
      <c r="C48" s="20"/>
      <c r="D48" s="21"/>
      <c r="E48" s="21"/>
      <c r="F48" s="23"/>
      <c r="G48" s="20"/>
      <c r="H48" s="22"/>
      <c r="I48" s="22"/>
    </row>
    <row r="49" spans="1:9" x14ac:dyDescent="0.25">
      <c r="A49" s="20"/>
      <c r="B49" s="26"/>
      <c r="C49" s="20"/>
      <c r="D49" s="21"/>
      <c r="E49" s="21"/>
      <c r="F49" s="23"/>
      <c r="G49" s="20"/>
      <c r="H49" s="22"/>
      <c r="I49" s="22"/>
    </row>
    <row r="51" spans="1:9" x14ac:dyDescent="0.25">
      <c r="A51" s="19" t="s">
        <v>88</v>
      </c>
    </row>
    <row r="52" spans="1:9" x14ac:dyDescent="0.25">
      <c r="A52" t="s">
        <v>21</v>
      </c>
      <c r="B52" t="s">
        <v>109</v>
      </c>
    </row>
  </sheetData>
  <pageMargins left="0.75" right="0.75" top="1" bottom="1" header="0.5" footer="0.5"/>
  <pageSetup scale="88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2.425781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145</v>
      </c>
    </row>
    <row r="2" spans="1:9" x14ac:dyDescent="0.25">
      <c r="A2" s="3" t="s">
        <v>1</v>
      </c>
      <c r="B2" s="4">
        <v>42984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330264</v>
      </c>
      <c r="D5" s="21">
        <v>42917</v>
      </c>
      <c r="E5" s="21">
        <v>43281</v>
      </c>
      <c r="F5" s="23">
        <f t="shared" ref="F5:F36" ca="1" si="0">IF(E5&gt;TODAY(),IF(($B$2-D5)/(E5-D5)&lt;0%,0%,($B$2-D5)/(E5-D5)),100%)</f>
        <v>1</v>
      </c>
      <c r="G5" s="20">
        <v>40138</v>
      </c>
      <c r="H5" s="23">
        <f t="shared" ref="H5:H20" si="1">G5/C5</f>
        <v>0.1215330765690478</v>
      </c>
      <c r="I5" s="23" t="s">
        <v>99</v>
      </c>
    </row>
    <row r="6" spans="1:9" x14ac:dyDescent="0.25">
      <c r="A6" s="20" t="s">
        <v>126</v>
      </c>
      <c r="B6" s="20" t="s">
        <v>127</v>
      </c>
      <c r="C6" s="20">
        <v>143946</v>
      </c>
      <c r="D6" s="21">
        <v>41548</v>
      </c>
      <c r="E6" s="21">
        <v>43281</v>
      </c>
      <c r="F6" s="23">
        <f t="shared" ca="1" si="0"/>
        <v>1</v>
      </c>
      <c r="G6" s="20">
        <v>57036</v>
      </c>
      <c r="H6" s="23">
        <f t="shared" si="1"/>
        <v>0.39623192030344712</v>
      </c>
      <c r="I6" s="23" t="s">
        <v>104</v>
      </c>
    </row>
    <row r="7" spans="1:9" x14ac:dyDescent="0.25">
      <c r="A7" s="20" t="s">
        <v>128</v>
      </c>
      <c r="B7" s="20" t="s">
        <v>129</v>
      </c>
      <c r="C7" s="20">
        <v>43396</v>
      </c>
      <c r="D7" s="21">
        <v>41821</v>
      </c>
      <c r="E7" s="21">
        <v>43008</v>
      </c>
      <c r="F7" s="23">
        <f t="shared" ca="1" si="0"/>
        <v>1</v>
      </c>
      <c r="G7" s="20">
        <v>44277</v>
      </c>
      <c r="H7" s="23">
        <f t="shared" si="1"/>
        <v>1.0203014102682275</v>
      </c>
      <c r="I7" s="23" t="s">
        <v>99</v>
      </c>
    </row>
    <row r="8" spans="1:9" x14ac:dyDescent="0.25">
      <c r="A8" s="20" t="s">
        <v>132</v>
      </c>
      <c r="B8" s="20" t="s">
        <v>131</v>
      </c>
      <c r="C8" s="20">
        <v>143551</v>
      </c>
      <c r="D8" s="21">
        <v>41821</v>
      </c>
      <c r="E8" s="21">
        <v>42916</v>
      </c>
      <c r="F8" s="23">
        <f t="shared" ca="1" si="0"/>
        <v>1</v>
      </c>
      <c r="G8" s="20">
        <v>142447</v>
      </c>
      <c r="H8" s="23">
        <f t="shared" si="1"/>
        <v>0.99230935347019522</v>
      </c>
      <c r="I8" s="23" t="s">
        <v>99</v>
      </c>
    </row>
    <row r="9" spans="1:9" x14ac:dyDescent="0.25">
      <c r="A9" s="20" t="s">
        <v>133</v>
      </c>
      <c r="B9" s="20" t="s">
        <v>134</v>
      </c>
      <c r="C9" s="20">
        <v>19716</v>
      </c>
      <c r="D9" s="21">
        <v>42186</v>
      </c>
      <c r="E9" s="21">
        <v>43316</v>
      </c>
      <c r="F9" s="23">
        <f t="shared" ca="1" si="0"/>
        <v>1</v>
      </c>
      <c r="G9" s="20">
        <v>19716</v>
      </c>
      <c r="H9" s="23">
        <f t="shared" si="1"/>
        <v>1</v>
      </c>
      <c r="I9" s="23" t="s">
        <v>99</v>
      </c>
    </row>
    <row r="10" spans="1:9" x14ac:dyDescent="0.25">
      <c r="A10" s="20" t="s">
        <v>130</v>
      </c>
      <c r="B10" s="20" t="s">
        <v>131</v>
      </c>
      <c r="C10" s="20">
        <v>68625</v>
      </c>
      <c r="D10" s="21">
        <v>42186</v>
      </c>
      <c r="E10" s="21">
        <v>43008</v>
      </c>
      <c r="F10" s="23">
        <f t="shared" ca="1" si="0"/>
        <v>1</v>
      </c>
      <c r="G10" s="20">
        <v>70374</v>
      </c>
      <c r="H10" s="23">
        <f t="shared" si="1"/>
        <v>1.0254863387978141</v>
      </c>
      <c r="I10" s="23" t="s">
        <v>99</v>
      </c>
    </row>
    <row r="11" spans="1:9" x14ac:dyDescent="0.25">
      <c r="A11" s="20" t="s">
        <v>17</v>
      </c>
      <c r="B11" s="20" t="s">
        <v>137</v>
      </c>
      <c r="C11" s="20">
        <v>79369</v>
      </c>
      <c r="D11" s="21">
        <v>42552</v>
      </c>
      <c r="E11" s="21">
        <v>43281</v>
      </c>
      <c r="F11" s="23">
        <f t="shared" ca="1" si="0"/>
        <v>1</v>
      </c>
      <c r="G11" s="20">
        <v>37549</v>
      </c>
      <c r="H11" s="23">
        <f t="shared" si="1"/>
        <v>0.47309402915495974</v>
      </c>
      <c r="I11" s="23" t="s">
        <v>99</v>
      </c>
    </row>
    <row r="12" spans="1:9" x14ac:dyDescent="0.25">
      <c r="A12" s="20" t="s">
        <v>19</v>
      </c>
      <c r="B12" s="20" t="s">
        <v>20</v>
      </c>
      <c r="C12" s="20">
        <v>83640</v>
      </c>
      <c r="D12" s="21">
        <v>42917</v>
      </c>
      <c r="E12" s="21">
        <v>43281</v>
      </c>
      <c r="F12" s="23">
        <f t="shared" ca="1" si="0"/>
        <v>1</v>
      </c>
      <c r="G12" s="20">
        <v>9952</v>
      </c>
      <c r="H12" s="23">
        <f t="shared" si="1"/>
        <v>0.11898613103778097</v>
      </c>
      <c r="I12" s="23" t="s">
        <v>99</v>
      </c>
    </row>
    <row r="13" spans="1:9" ht="30" customHeight="1" x14ac:dyDescent="0.25">
      <c r="A13" s="20" t="s">
        <v>59</v>
      </c>
      <c r="B13" s="26" t="s">
        <v>60</v>
      </c>
      <c r="C13" s="20">
        <v>17382</v>
      </c>
      <c r="D13" s="21">
        <v>42917</v>
      </c>
      <c r="E13" s="21">
        <v>43281</v>
      </c>
      <c r="F13" s="23">
        <f t="shared" ca="1" si="0"/>
        <v>1</v>
      </c>
      <c r="G13" s="20">
        <v>12838</v>
      </c>
      <c r="H13" s="22">
        <f t="shared" si="1"/>
        <v>0.73858014037510067</v>
      </c>
      <c r="I13" s="22" t="s">
        <v>101</v>
      </c>
    </row>
    <row r="14" spans="1:9" x14ac:dyDescent="0.25">
      <c r="A14" s="20" t="s">
        <v>102</v>
      </c>
      <c r="B14" s="26" t="s">
        <v>103</v>
      </c>
      <c r="C14" s="20">
        <v>35831</v>
      </c>
      <c r="D14" s="21">
        <v>42795</v>
      </c>
      <c r="E14" s="21">
        <v>43281</v>
      </c>
      <c r="F14" s="23">
        <f t="shared" ca="1" si="0"/>
        <v>1</v>
      </c>
      <c r="G14" s="20">
        <v>30365</v>
      </c>
      <c r="H14" s="22">
        <f t="shared" si="1"/>
        <v>0.84745053166252682</v>
      </c>
      <c r="I14" s="22" t="s">
        <v>104</v>
      </c>
    </row>
    <row r="15" spans="1:9" x14ac:dyDescent="0.25">
      <c r="A15" s="20" t="s">
        <v>138</v>
      </c>
      <c r="B15" s="26" t="s">
        <v>139</v>
      </c>
      <c r="C15" s="20">
        <v>4276</v>
      </c>
      <c r="D15" s="21">
        <v>42552</v>
      </c>
      <c r="E15" s="21">
        <v>42947</v>
      </c>
      <c r="F15" s="23">
        <f t="shared" ca="1" si="0"/>
        <v>1</v>
      </c>
      <c r="G15" s="20">
        <v>4276</v>
      </c>
      <c r="H15" s="22">
        <f t="shared" si="1"/>
        <v>1</v>
      </c>
      <c r="I15" s="22" t="s">
        <v>99</v>
      </c>
    </row>
    <row r="16" spans="1:9" x14ac:dyDescent="0.25">
      <c r="A16" s="20" t="s">
        <v>52</v>
      </c>
      <c r="B16" s="20" t="s">
        <v>53</v>
      </c>
      <c r="C16" s="25">
        <v>552500</v>
      </c>
      <c r="D16" s="21">
        <v>42457</v>
      </c>
      <c r="E16" s="21">
        <v>43187</v>
      </c>
      <c r="F16" s="23">
        <f t="shared" ca="1" si="0"/>
        <v>1</v>
      </c>
      <c r="G16" s="20">
        <v>149236</v>
      </c>
      <c r="H16" s="22">
        <f t="shared" si="1"/>
        <v>0.27011040723981899</v>
      </c>
      <c r="I16" s="22" t="s">
        <v>104</v>
      </c>
    </row>
    <row r="17" spans="1:9" x14ac:dyDescent="0.25">
      <c r="A17" s="20" t="s">
        <v>29</v>
      </c>
      <c r="B17" s="20" t="s">
        <v>30</v>
      </c>
      <c r="C17" s="20">
        <v>128250</v>
      </c>
      <c r="D17" s="21">
        <v>42552</v>
      </c>
      <c r="E17" s="21">
        <v>43281</v>
      </c>
      <c r="F17" s="23">
        <f t="shared" ca="1" si="0"/>
        <v>1</v>
      </c>
      <c r="G17" s="20">
        <v>86895</v>
      </c>
      <c r="H17" s="23">
        <f t="shared" si="1"/>
        <v>0.67754385964912278</v>
      </c>
      <c r="I17" s="23" t="s">
        <v>99</v>
      </c>
    </row>
    <row r="18" spans="1:9" x14ac:dyDescent="0.25">
      <c r="A18" s="20" t="s">
        <v>95</v>
      </c>
      <c r="B18" s="20" t="s">
        <v>84</v>
      </c>
      <c r="C18" s="20">
        <v>285000</v>
      </c>
      <c r="D18" s="21">
        <v>42826</v>
      </c>
      <c r="E18" s="21">
        <v>43190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104</v>
      </c>
    </row>
    <row r="19" spans="1:9" x14ac:dyDescent="0.25">
      <c r="A19" s="20" t="s">
        <v>106</v>
      </c>
      <c r="B19" s="20" t="s">
        <v>107</v>
      </c>
      <c r="C19" s="20">
        <v>120001</v>
      </c>
      <c r="D19" s="21">
        <v>42917</v>
      </c>
      <c r="E19" s="21">
        <v>43281</v>
      </c>
      <c r="F19" s="23">
        <f t="shared" ca="1" si="0"/>
        <v>1</v>
      </c>
      <c r="G19" s="20">
        <v>928</v>
      </c>
      <c r="H19" s="23">
        <f t="shared" si="1"/>
        <v>7.7332688894259215E-3</v>
      </c>
      <c r="I19" s="23" t="s">
        <v>99</v>
      </c>
    </row>
    <row r="20" spans="1:9" x14ac:dyDescent="0.25">
      <c r="A20" s="20" t="s">
        <v>47</v>
      </c>
      <c r="B20" s="20" t="s">
        <v>48</v>
      </c>
      <c r="C20" s="25">
        <v>60401</v>
      </c>
      <c r="D20" s="21">
        <v>42917</v>
      </c>
      <c r="E20" s="21">
        <v>43281</v>
      </c>
      <c r="F20" s="23">
        <f t="shared" ca="1" si="0"/>
        <v>1</v>
      </c>
      <c r="G20" s="20">
        <v>3313</v>
      </c>
      <c r="H20" s="22">
        <f t="shared" si="1"/>
        <v>5.4850085263489015E-2</v>
      </c>
      <c r="I20" s="22" t="s">
        <v>105</v>
      </c>
    </row>
    <row r="21" spans="1:9" x14ac:dyDescent="0.25">
      <c r="A21" s="20" t="s">
        <v>31</v>
      </c>
      <c r="B21" s="20" t="s">
        <v>32</v>
      </c>
      <c r="C21" s="20"/>
      <c r="D21" s="21"/>
      <c r="E21" s="21"/>
      <c r="F21" s="23">
        <f t="shared" ca="1" si="0"/>
        <v>1</v>
      </c>
      <c r="G21" s="20"/>
      <c r="H21" s="22"/>
      <c r="I21" s="22"/>
    </row>
    <row r="22" spans="1:9" x14ac:dyDescent="0.25">
      <c r="A22" s="20" t="s">
        <v>140</v>
      </c>
      <c r="B22" s="20" t="s">
        <v>141</v>
      </c>
      <c r="C22" s="20"/>
      <c r="D22" s="21"/>
      <c r="E22" s="21"/>
      <c r="F22" s="23">
        <f t="shared" ca="1" si="0"/>
        <v>1</v>
      </c>
      <c r="G22" s="20"/>
      <c r="H22" s="22"/>
      <c r="I22" s="22"/>
    </row>
    <row r="23" spans="1:9" x14ac:dyDescent="0.25">
      <c r="A23" s="20" t="s">
        <v>142</v>
      </c>
      <c r="B23" s="20" t="s">
        <v>143</v>
      </c>
      <c r="C23" s="20">
        <v>4500</v>
      </c>
      <c r="D23" s="21">
        <v>42278</v>
      </c>
      <c r="E23" s="21">
        <v>43008</v>
      </c>
      <c r="F23" s="23">
        <f t="shared" ca="1" si="0"/>
        <v>1</v>
      </c>
      <c r="G23" s="20">
        <v>3360</v>
      </c>
      <c r="H23" s="22">
        <f t="shared" ref="H23:H33" si="2">G23/C23</f>
        <v>0.7466666666666667</v>
      </c>
      <c r="I23" s="22" t="s">
        <v>105</v>
      </c>
    </row>
    <row r="24" spans="1:9" x14ac:dyDescent="0.25">
      <c r="A24" s="20" t="s">
        <v>118</v>
      </c>
      <c r="B24" s="20" t="s">
        <v>119</v>
      </c>
      <c r="C24" s="20">
        <v>17391</v>
      </c>
      <c r="D24" s="21">
        <v>42552</v>
      </c>
      <c r="E24" s="21">
        <v>43008</v>
      </c>
      <c r="F24" s="23">
        <f t="shared" ca="1" si="0"/>
        <v>1</v>
      </c>
      <c r="G24" s="20">
        <v>15100</v>
      </c>
      <c r="H24" s="22">
        <f t="shared" si="2"/>
        <v>0.86826519464090623</v>
      </c>
      <c r="I24" s="22" t="s">
        <v>120</v>
      </c>
    </row>
    <row r="25" spans="1:9" x14ac:dyDescent="0.25">
      <c r="A25" s="20" t="s">
        <v>121</v>
      </c>
      <c r="B25" s="20" t="s">
        <v>122</v>
      </c>
      <c r="C25" s="20">
        <v>26087</v>
      </c>
      <c r="D25" s="21">
        <v>42552</v>
      </c>
      <c r="E25" s="21">
        <v>43008</v>
      </c>
      <c r="F25" s="23">
        <f t="shared" ca="1" si="0"/>
        <v>1</v>
      </c>
      <c r="G25" s="20">
        <v>23438</v>
      </c>
      <c r="H25" s="22">
        <f t="shared" si="2"/>
        <v>0.89845516924138458</v>
      </c>
      <c r="I25" s="22" t="s">
        <v>120</v>
      </c>
    </row>
    <row r="26" spans="1:9" x14ac:dyDescent="0.25">
      <c r="A26" s="20" t="s">
        <v>144</v>
      </c>
      <c r="B26" s="20" t="s">
        <v>143</v>
      </c>
      <c r="C26" s="20">
        <v>9600</v>
      </c>
      <c r="D26" s="21">
        <v>42720</v>
      </c>
      <c r="E26" s="21">
        <v>43100</v>
      </c>
      <c r="F26" s="23">
        <f t="shared" ca="1" si="0"/>
        <v>1</v>
      </c>
      <c r="G26" s="20">
        <v>7600</v>
      </c>
      <c r="H26" s="22">
        <f t="shared" si="2"/>
        <v>0.79166666666666663</v>
      </c>
      <c r="I26" s="22" t="s">
        <v>105</v>
      </c>
    </row>
    <row r="27" spans="1:9" x14ac:dyDescent="0.25">
      <c r="A27" s="20" t="s">
        <v>123</v>
      </c>
      <c r="B27" s="20" t="s">
        <v>122</v>
      </c>
      <c r="C27" s="20">
        <v>65217</v>
      </c>
      <c r="D27" s="21">
        <v>42715</v>
      </c>
      <c r="E27" s="21">
        <v>43100</v>
      </c>
      <c r="F27" s="23">
        <f t="shared" ca="1" si="0"/>
        <v>1</v>
      </c>
      <c r="G27" s="20">
        <v>8884</v>
      </c>
      <c r="H27" s="22">
        <f t="shared" si="2"/>
        <v>0.13622215066623733</v>
      </c>
      <c r="I27" s="22" t="s">
        <v>104</v>
      </c>
    </row>
    <row r="28" spans="1:9" x14ac:dyDescent="0.25">
      <c r="A28" s="20" t="s">
        <v>124</v>
      </c>
      <c r="B28" s="20" t="s">
        <v>125</v>
      </c>
      <c r="C28" s="20">
        <v>43478</v>
      </c>
      <c r="D28" s="21">
        <v>42887</v>
      </c>
      <c r="E28" s="21">
        <v>43251</v>
      </c>
      <c r="F28" s="23">
        <f t="shared" ca="1" si="0"/>
        <v>1</v>
      </c>
      <c r="G28" s="20">
        <v>2225</v>
      </c>
      <c r="H28" s="22">
        <f t="shared" si="2"/>
        <v>5.1175307051842311E-2</v>
      </c>
      <c r="I28" s="22" t="s">
        <v>104</v>
      </c>
    </row>
    <row r="29" spans="1:9" x14ac:dyDescent="0.25">
      <c r="A29" s="20" t="s">
        <v>146</v>
      </c>
      <c r="B29" s="20" t="s">
        <v>147</v>
      </c>
      <c r="C29" s="20">
        <v>2500</v>
      </c>
      <c r="D29" s="21">
        <v>42989</v>
      </c>
      <c r="E29" s="21">
        <v>43281</v>
      </c>
      <c r="F29" s="23">
        <f t="shared" ca="1" si="0"/>
        <v>1</v>
      </c>
      <c r="G29" s="20">
        <v>0</v>
      </c>
      <c r="H29" s="22">
        <f t="shared" si="2"/>
        <v>0</v>
      </c>
      <c r="I29" s="22" t="s">
        <v>104</v>
      </c>
    </row>
    <row r="30" spans="1:9" x14ac:dyDescent="0.25">
      <c r="A30" s="20" t="s">
        <v>35</v>
      </c>
      <c r="B30" s="20" t="s">
        <v>36</v>
      </c>
      <c r="C30" s="20">
        <v>521205</v>
      </c>
      <c r="D30" s="21">
        <v>42917</v>
      </c>
      <c r="E30" s="21">
        <v>43281</v>
      </c>
      <c r="F30" s="23">
        <f t="shared" ca="1" si="0"/>
        <v>1</v>
      </c>
      <c r="G30" s="20">
        <v>65711</v>
      </c>
      <c r="H30" s="23">
        <f t="shared" si="2"/>
        <v>0.12607515277098263</v>
      </c>
      <c r="I30" s="23" t="s">
        <v>99</v>
      </c>
    </row>
    <row r="31" spans="1:9" x14ac:dyDescent="0.25">
      <c r="A31" s="20" t="s">
        <v>39</v>
      </c>
      <c r="B31" s="20" t="s">
        <v>40</v>
      </c>
      <c r="C31" s="20">
        <v>225000</v>
      </c>
      <c r="D31" s="21">
        <v>42917</v>
      </c>
      <c r="E31" s="21">
        <v>43281</v>
      </c>
      <c r="F31" s="23">
        <f t="shared" ca="1" si="0"/>
        <v>1</v>
      </c>
      <c r="G31" s="20">
        <v>0</v>
      </c>
      <c r="H31" s="23">
        <f t="shared" si="2"/>
        <v>0</v>
      </c>
      <c r="I31" s="23" t="s">
        <v>99</v>
      </c>
    </row>
    <row r="32" spans="1:9" x14ac:dyDescent="0.25">
      <c r="A32" s="20" t="s">
        <v>111</v>
      </c>
      <c r="B32" s="20" t="s">
        <v>112</v>
      </c>
      <c r="C32" s="20">
        <v>59577</v>
      </c>
      <c r="D32" s="21">
        <v>42736</v>
      </c>
      <c r="E32" s="21">
        <v>43100</v>
      </c>
      <c r="F32" s="23">
        <f t="shared" ca="1" si="0"/>
        <v>1</v>
      </c>
      <c r="G32" s="20">
        <v>39828</v>
      </c>
      <c r="H32" s="22">
        <f t="shared" si="2"/>
        <v>0.66851301676821595</v>
      </c>
      <c r="I32" s="22" t="s">
        <v>99</v>
      </c>
    </row>
    <row r="33" spans="1:9" x14ac:dyDescent="0.25">
      <c r="A33" s="20" t="s">
        <v>96</v>
      </c>
      <c r="B33" s="20" t="s">
        <v>83</v>
      </c>
      <c r="C33" s="20">
        <v>175000</v>
      </c>
      <c r="D33" s="21">
        <v>42736</v>
      </c>
      <c r="E33" s="21">
        <v>43100</v>
      </c>
      <c r="F33" s="23">
        <f t="shared" ca="1" si="0"/>
        <v>1</v>
      </c>
      <c r="G33" s="20">
        <v>78693</v>
      </c>
      <c r="H33" s="22">
        <f t="shared" si="2"/>
        <v>0.44967428571428569</v>
      </c>
      <c r="I33" s="22" t="s">
        <v>99</v>
      </c>
    </row>
    <row r="34" spans="1:9" x14ac:dyDescent="0.25">
      <c r="A34" s="20" t="s">
        <v>45</v>
      </c>
      <c r="B34" s="20" t="s">
        <v>46</v>
      </c>
      <c r="C34" s="20"/>
      <c r="D34" s="21"/>
      <c r="E34" s="21"/>
      <c r="F34" s="23">
        <f t="shared" ca="1" si="0"/>
        <v>1</v>
      </c>
      <c r="G34" s="20"/>
      <c r="H34" s="22"/>
      <c r="I34" s="22"/>
    </row>
    <row r="35" spans="1:9" x14ac:dyDescent="0.25">
      <c r="A35" s="20" t="s">
        <v>49</v>
      </c>
      <c r="B35" s="20" t="s">
        <v>50</v>
      </c>
      <c r="C35" s="25">
        <v>243501.29</v>
      </c>
      <c r="D35" s="21">
        <v>42552</v>
      </c>
      <c r="E35" s="21"/>
      <c r="F35" s="23">
        <f t="shared" ca="1" si="0"/>
        <v>1</v>
      </c>
      <c r="G35" s="20">
        <v>226566</v>
      </c>
      <c r="H35" s="22">
        <f>G35/C35</f>
        <v>0.93045092286780084</v>
      </c>
      <c r="I35" s="22" t="s">
        <v>105</v>
      </c>
    </row>
    <row r="36" spans="1:9" x14ac:dyDescent="0.25">
      <c r="A36" s="20" t="s">
        <v>85</v>
      </c>
      <c r="B36" s="26" t="s">
        <v>86</v>
      </c>
      <c r="C36" s="20">
        <v>10000</v>
      </c>
      <c r="D36" s="21">
        <v>42767</v>
      </c>
      <c r="E36" s="21">
        <v>43131</v>
      </c>
      <c r="F36" s="23">
        <f t="shared" ca="1" si="0"/>
        <v>1</v>
      </c>
      <c r="G36" s="20">
        <v>4158</v>
      </c>
      <c r="H36" s="22">
        <f>G36/C36</f>
        <v>0.4158</v>
      </c>
      <c r="I36" s="22" t="s">
        <v>105</v>
      </c>
    </row>
    <row r="37" spans="1:9" x14ac:dyDescent="0.25">
      <c r="A37" s="20"/>
      <c r="B37" s="26"/>
      <c r="C37" s="20"/>
      <c r="D37" s="21"/>
      <c r="E37" s="21"/>
      <c r="F37" s="23"/>
      <c r="G37" s="20"/>
      <c r="H37" s="22"/>
      <c r="I37" s="22"/>
    </row>
    <row r="38" spans="1:9" x14ac:dyDescent="0.25">
      <c r="A38" s="20"/>
      <c r="B38" s="26"/>
      <c r="C38" s="20"/>
      <c r="D38" s="21"/>
      <c r="E38" s="21"/>
      <c r="F38" s="23"/>
      <c r="G38" s="20"/>
      <c r="H38" s="22"/>
      <c r="I38" s="22"/>
    </row>
    <row r="40" spans="1:9" x14ac:dyDescent="0.25">
      <c r="A40" s="19" t="s">
        <v>88</v>
      </c>
    </row>
  </sheetData>
  <pageMargins left="0.75" right="0.75" top="1" bottom="1" header="0.5" footer="0.5"/>
  <pageSetup scale="88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2.425781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145</v>
      </c>
    </row>
    <row r="2" spans="1:9" x14ac:dyDescent="0.25">
      <c r="A2" s="3" t="s">
        <v>1</v>
      </c>
      <c r="B2" s="4">
        <v>42984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330264</v>
      </c>
      <c r="D5" s="21">
        <v>42917</v>
      </c>
      <c r="E5" s="21">
        <v>43281</v>
      </c>
      <c r="F5" s="23">
        <f t="shared" ref="F5:F37" ca="1" si="0">IF(E5&gt;TODAY(),IF(($B$2-D5)/(E5-D5)&lt;0%,0%,($B$2-D5)/(E5-D5)),100%)</f>
        <v>1</v>
      </c>
      <c r="G5" s="20">
        <v>40138</v>
      </c>
      <c r="H5" s="23">
        <f t="shared" ref="H5:H20" si="1">G5/C5</f>
        <v>0.1215330765690478</v>
      </c>
      <c r="I5" s="23" t="s">
        <v>99</v>
      </c>
    </row>
    <row r="6" spans="1:9" x14ac:dyDescent="0.25">
      <c r="A6" s="20" t="s">
        <v>126</v>
      </c>
      <c r="B6" s="20" t="s">
        <v>127</v>
      </c>
      <c r="C6" s="20">
        <v>143946</v>
      </c>
      <c r="D6" s="21">
        <v>41548</v>
      </c>
      <c r="E6" s="21">
        <v>43281</v>
      </c>
      <c r="F6" s="23">
        <f t="shared" ca="1" si="0"/>
        <v>1</v>
      </c>
      <c r="G6" s="20">
        <v>57036</v>
      </c>
      <c r="H6" s="23">
        <f t="shared" si="1"/>
        <v>0.39623192030344712</v>
      </c>
      <c r="I6" s="23" t="s">
        <v>104</v>
      </c>
    </row>
    <row r="7" spans="1:9" x14ac:dyDescent="0.25">
      <c r="A7" s="20" t="s">
        <v>128</v>
      </c>
      <c r="B7" s="20" t="s">
        <v>129</v>
      </c>
      <c r="C7" s="20">
        <v>43396</v>
      </c>
      <c r="D7" s="21">
        <v>41821</v>
      </c>
      <c r="E7" s="21">
        <v>43008</v>
      </c>
      <c r="F7" s="23">
        <f t="shared" ca="1" si="0"/>
        <v>1</v>
      </c>
      <c r="G7" s="20">
        <v>44277</v>
      </c>
      <c r="H7" s="23">
        <f t="shared" si="1"/>
        <v>1.0203014102682275</v>
      </c>
      <c r="I7" s="23" t="s">
        <v>99</v>
      </c>
    </row>
    <row r="8" spans="1:9" x14ac:dyDescent="0.25">
      <c r="A8" s="20" t="s">
        <v>132</v>
      </c>
      <c r="B8" s="20" t="s">
        <v>131</v>
      </c>
      <c r="C8" s="20">
        <v>143551</v>
      </c>
      <c r="D8" s="21">
        <v>41821</v>
      </c>
      <c r="E8" s="21">
        <v>42916</v>
      </c>
      <c r="F8" s="23">
        <f t="shared" ca="1" si="0"/>
        <v>1</v>
      </c>
      <c r="G8" s="20">
        <v>142447</v>
      </c>
      <c r="H8" s="23">
        <f t="shared" si="1"/>
        <v>0.99230935347019522</v>
      </c>
      <c r="I8" s="23" t="s">
        <v>99</v>
      </c>
    </row>
    <row r="9" spans="1:9" x14ac:dyDescent="0.25">
      <c r="A9" s="20" t="s">
        <v>133</v>
      </c>
      <c r="B9" s="20" t="s">
        <v>134</v>
      </c>
      <c r="C9" s="20">
        <v>19716</v>
      </c>
      <c r="D9" s="21">
        <v>42186</v>
      </c>
      <c r="E9" s="21">
        <v>43316</v>
      </c>
      <c r="F9" s="23">
        <f t="shared" ca="1" si="0"/>
        <v>1</v>
      </c>
      <c r="G9" s="20">
        <v>19716</v>
      </c>
      <c r="H9" s="23">
        <f t="shared" si="1"/>
        <v>1</v>
      </c>
      <c r="I9" s="23" t="s">
        <v>99</v>
      </c>
    </row>
    <row r="10" spans="1:9" x14ac:dyDescent="0.25">
      <c r="A10" s="20" t="s">
        <v>130</v>
      </c>
      <c r="B10" s="20" t="s">
        <v>131</v>
      </c>
      <c r="C10" s="20">
        <v>68625</v>
      </c>
      <c r="D10" s="21">
        <v>42186</v>
      </c>
      <c r="E10" s="21">
        <v>43008</v>
      </c>
      <c r="F10" s="23">
        <f t="shared" ca="1" si="0"/>
        <v>1</v>
      </c>
      <c r="G10" s="20">
        <v>70374</v>
      </c>
      <c r="H10" s="23">
        <f t="shared" si="1"/>
        <v>1.0254863387978141</v>
      </c>
      <c r="I10" s="23" t="s">
        <v>99</v>
      </c>
    </row>
    <row r="11" spans="1:9" x14ac:dyDescent="0.25">
      <c r="A11" s="20" t="s">
        <v>17</v>
      </c>
      <c r="B11" s="20" t="s">
        <v>137</v>
      </c>
      <c r="C11" s="20">
        <v>79369</v>
      </c>
      <c r="D11" s="21">
        <v>42552</v>
      </c>
      <c r="E11" s="21">
        <v>43281</v>
      </c>
      <c r="F11" s="23">
        <f t="shared" ca="1" si="0"/>
        <v>1</v>
      </c>
      <c r="G11" s="20">
        <v>37549</v>
      </c>
      <c r="H11" s="23">
        <f t="shared" si="1"/>
        <v>0.47309402915495974</v>
      </c>
      <c r="I11" s="23" t="s">
        <v>99</v>
      </c>
    </row>
    <row r="12" spans="1:9" x14ac:dyDescent="0.25">
      <c r="A12" s="20" t="s">
        <v>19</v>
      </c>
      <c r="B12" s="20" t="s">
        <v>20</v>
      </c>
      <c r="C12" s="20">
        <v>83640</v>
      </c>
      <c r="D12" s="21">
        <v>42917</v>
      </c>
      <c r="E12" s="21">
        <v>43281</v>
      </c>
      <c r="F12" s="23">
        <f t="shared" ca="1" si="0"/>
        <v>1</v>
      </c>
      <c r="G12" s="20">
        <v>9952</v>
      </c>
      <c r="H12" s="23">
        <f t="shared" si="1"/>
        <v>0.11898613103778097</v>
      </c>
      <c r="I12" s="23" t="s">
        <v>99</v>
      </c>
    </row>
    <row r="13" spans="1:9" ht="30" customHeight="1" x14ac:dyDescent="0.25">
      <c r="A13" s="20" t="s">
        <v>59</v>
      </c>
      <c r="B13" s="26" t="s">
        <v>60</v>
      </c>
      <c r="C13" s="20">
        <v>17382</v>
      </c>
      <c r="D13" s="21">
        <v>42917</v>
      </c>
      <c r="E13" s="21">
        <v>43281</v>
      </c>
      <c r="F13" s="23">
        <f t="shared" ca="1" si="0"/>
        <v>1</v>
      </c>
      <c r="G13" s="20">
        <v>12838</v>
      </c>
      <c r="H13" s="22">
        <f t="shared" si="1"/>
        <v>0.73858014037510067</v>
      </c>
      <c r="I13" s="22" t="s">
        <v>101</v>
      </c>
    </row>
    <row r="14" spans="1:9" x14ac:dyDescent="0.25">
      <c r="A14" s="20" t="s">
        <v>102</v>
      </c>
      <c r="B14" s="26" t="s">
        <v>103</v>
      </c>
      <c r="C14" s="20">
        <v>35831</v>
      </c>
      <c r="D14" s="21">
        <v>42795</v>
      </c>
      <c r="E14" s="21">
        <v>43281</v>
      </c>
      <c r="F14" s="23">
        <f t="shared" ca="1" si="0"/>
        <v>1</v>
      </c>
      <c r="G14" s="20">
        <v>30365</v>
      </c>
      <c r="H14" s="22">
        <f t="shared" si="1"/>
        <v>0.84745053166252682</v>
      </c>
      <c r="I14" s="22" t="s">
        <v>104</v>
      </c>
    </row>
    <row r="15" spans="1:9" x14ac:dyDescent="0.25">
      <c r="A15" s="20" t="s">
        <v>138</v>
      </c>
      <c r="B15" s="26" t="s">
        <v>139</v>
      </c>
      <c r="C15" s="20">
        <v>4276</v>
      </c>
      <c r="D15" s="21">
        <v>42552</v>
      </c>
      <c r="E15" s="21">
        <v>42947</v>
      </c>
      <c r="F15" s="23">
        <f t="shared" ca="1" si="0"/>
        <v>1</v>
      </c>
      <c r="G15" s="20">
        <v>4276</v>
      </c>
      <c r="H15" s="22">
        <f t="shared" si="1"/>
        <v>1</v>
      </c>
      <c r="I15" s="22" t="s">
        <v>99</v>
      </c>
    </row>
    <row r="16" spans="1:9" x14ac:dyDescent="0.25">
      <c r="A16" s="20" t="s">
        <v>52</v>
      </c>
      <c r="B16" s="20" t="s">
        <v>53</v>
      </c>
      <c r="C16" s="25">
        <v>552500</v>
      </c>
      <c r="D16" s="21">
        <v>42457</v>
      </c>
      <c r="E16" s="21">
        <v>43187</v>
      </c>
      <c r="F16" s="23">
        <f t="shared" ca="1" si="0"/>
        <v>1</v>
      </c>
      <c r="G16" s="20">
        <v>149236</v>
      </c>
      <c r="H16" s="22">
        <f t="shared" si="1"/>
        <v>0.27011040723981899</v>
      </c>
      <c r="I16" s="22" t="s">
        <v>104</v>
      </c>
    </row>
    <row r="17" spans="1:9" x14ac:dyDescent="0.25">
      <c r="A17" s="20" t="s">
        <v>29</v>
      </c>
      <c r="B17" s="20" t="s">
        <v>30</v>
      </c>
      <c r="C17" s="20">
        <v>128250</v>
      </c>
      <c r="D17" s="21">
        <v>42552</v>
      </c>
      <c r="E17" s="21">
        <v>43281</v>
      </c>
      <c r="F17" s="23">
        <f t="shared" ca="1" si="0"/>
        <v>1</v>
      </c>
      <c r="G17" s="20">
        <v>86895</v>
      </c>
      <c r="H17" s="23">
        <f t="shared" si="1"/>
        <v>0.67754385964912278</v>
      </c>
      <c r="I17" s="23" t="s">
        <v>99</v>
      </c>
    </row>
    <row r="18" spans="1:9" x14ac:dyDescent="0.25">
      <c r="A18" s="20" t="s">
        <v>95</v>
      </c>
      <c r="B18" s="20" t="s">
        <v>84</v>
      </c>
      <c r="C18" s="20">
        <v>285000</v>
      </c>
      <c r="D18" s="21">
        <v>42826</v>
      </c>
      <c r="E18" s="21">
        <v>43190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104</v>
      </c>
    </row>
    <row r="19" spans="1:9" x14ac:dyDescent="0.25">
      <c r="A19" s="20" t="s">
        <v>106</v>
      </c>
      <c r="B19" s="20" t="s">
        <v>107</v>
      </c>
      <c r="C19" s="20">
        <v>120001</v>
      </c>
      <c r="D19" s="21">
        <v>42917</v>
      </c>
      <c r="E19" s="21">
        <v>43281</v>
      </c>
      <c r="F19" s="23">
        <f t="shared" ca="1" si="0"/>
        <v>1</v>
      </c>
      <c r="G19" s="20">
        <v>928</v>
      </c>
      <c r="H19" s="23">
        <f t="shared" si="1"/>
        <v>7.7332688894259215E-3</v>
      </c>
      <c r="I19" s="23" t="s">
        <v>99</v>
      </c>
    </row>
    <row r="20" spans="1:9" x14ac:dyDescent="0.25">
      <c r="A20" s="20" t="s">
        <v>47</v>
      </c>
      <c r="B20" s="20" t="s">
        <v>48</v>
      </c>
      <c r="C20" s="25">
        <v>60401</v>
      </c>
      <c r="D20" s="21">
        <v>42917</v>
      </c>
      <c r="E20" s="21">
        <v>43281</v>
      </c>
      <c r="F20" s="23">
        <f t="shared" ca="1" si="0"/>
        <v>1</v>
      </c>
      <c r="G20" s="20">
        <v>3313</v>
      </c>
      <c r="H20" s="22">
        <f t="shared" si="1"/>
        <v>5.4850085263489015E-2</v>
      </c>
      <c r="I20" s="22" t="s">
        <v>105</v>
      </c>
    </row>
    <row r="21" spans="1:9" x14ac:dyDescent="0.25">
      <c r="A21" s="20" t="s">
        <v>31</v>
      </c>
      <c r="B21" s="20" t="s">
        <v>32</v>
      </c>
      <c r="C21" s="20"/>
      <c r="D21" s="21"/>
      <c r="E21" s="21"/>
      <c r="F21" s="23">
        <f t="shared" ca="1" si="0"/>
        <v>1</v>
      </c>
      <c r="G21" s="20"/>
      <c r="H21" s="22"/>
      <c r="I21" s="22"/>
    </row>
    <row r="22" spans="1:9" x14ac:dyDescent="0.25">
      <c r="A22" s="20" t="s">
        <v>140</v>
      </c>
      <c r="B22" s="20" t="s">
        <v>141</v>
      </c>
      <c r="C22" s="20"/>
      <c r="D22" s="21"/>
      <c r="E22" s="21"/>
      <c r="F22" s="23">
        <f t="shared" ca="1" si="0"/>
        <v>1</v>
      </c>
      <c r="G22" s="20"/>
      <c r="H22" s="22"/>
      <c r="I22" s="22"/>
    </row>
    <row r="23" spans="1:9" x14ac:dyDescent="0.25">
      <c r="A23" s="20" t="s">
        <v>142</v>
      </c>
      <c r="B23" s="20" t="s">
        <v>143</v>
      </c>
      <c r="C23" s="20">
        <v>4500</v>
      </c>
      <c r="D23" s="21">
        <v>42278</v>
      </c>
      <c r="E23" s="21">
        <v>43008</v>
      </c>
      <c r="F23" s="23">
        <f t="shared" ca="1" si="0"/>
        <v>1</v>
      </c>
      <c r="G23" s="20">
        <v>3360</v>
      </c>
      <c r="H23" s="22">
        <f t="shared" ref="H23:H34" si="2">G23/C23</f>
        <v>0.7466666666666667</v>
      </c>
      <c r="I23" s="22" t="s">
        <v>105</v>
      </c>
    </row>
    <row r="24" spans="1:9" x14ac:dyDescent="0.25">
      <c r="A24" s="20" t="s">
        <v>118</v>
      </c>
      <c r="B24" s="20" t="s">
        <v>119</v>
      </c>
      <c r="C24" s="20">
        <v>17391</v>
      </c>
      <c r="D24" s="21">
        <v>42552</v>
      </c>
      <c r="E24" s="21">
        <v>43008</v>
      </c>
      <c r="F24" s="23">
        <f t="shared" ca="1" si="0"/>
        <v>1</v>
      </c>
      <c r="G24" s="20">
        <v>15100</v>
      </c>
      <c r="H24" s="22">
        <f t="shared" si="2"/>
        <v>0.86826519464090623</v>
      </c>
      <c r="I24" s="22" t="s">
        <v>120</v>
      </c>
    </row>
    <row r="25" spans="1:9" x14ac:dyDescent="0.25">
      <c r="A25" s="20" t="s">
        <v>121</v>
      </c>
      <c r="B25" s="20" t="s">
        <v>122</v>
      </c>
      <c r="C25" s="20">
        <v>26087</v>
      </c>
      <c r="D25" s="21">
        <v>42552</v>
      </c>
      <c r="E25" s="21">
        <v>43008</v>
      </c>
      <c r="F25" s="23">
        <f t="shared" ca="1" si="0"/>
        <v>1</v>
      </c>
      <c r="G25" s="20">
        <v>23438</v>
      </c>
      <c r="H25" s="22">
        <f t="shared" si="2"/>
        <v>0.89845516924138458</v>
      </c>
      <c r="I25" s="22" t="s">
        <v>120</v>
      </c>
    </row>
    <row r="26" spans="1:9" x14ac:dyDescent="0.25">
      <c r="A26" s="20" t="s">
        <v>144</v>
      </c>
      <c r="B26" s="20" t="s">
        <v>143</v>
      </c>
      <c r="C26" s="20">
        <v>9600</v>
      </c>
      <c r="D26" s="21">
        <v>42720</v>
      </c>
      <c r="E26" s="21">
        <v>43100</v>
      </c>
      <c r="F26" s="23">
        <f t="shared" ca="1" si="0"/>
        <v>1</v>
      </c>
      <c r="G26" s="20">
        <v>7600</v>
      </c>
      <c r="H26" s="22">
        <f t="shared" si="2"/>
        <v>0.79166666666666663</v>
      </c>
      <c r="I26" s="22" t="s">
        <v>105</v>
      </c>
    </row>
    <row r="27" spans="1:9" x14ac:dyDescent="0.25">
      <c r="A27" s="20" t="s">
        <v>123</v>
      </c>
      <c r="B27" s="20" t="s">
        <v>122</v>
      </c>
      <c r="C27" s="20">
        <v>65217</v>
      </c>
      <c r="D27" s="21">
        <v>42715</v>
      </c>
      <c r="E27" s="21">
        <v>43100</v>
      </c>
      <c r="F27" s="23">
        <f t="shared" ca="1" si="0"/>
        <v>1</v>
      </c>
      <c r="G27" s="20">
        <v>8884</v>
      </c>
      <c r="H27" s="22">
        <f t="shared" si="2"/>
        <v>0.13622215066623733</v>
      </c>
      <c r="I27" s="22" t="s">
        <v>104</v>
      </c>
    </row>
    <row r="28" spans="1:9" x14ac:dyDescent="0.25">
      <c r="A28" s="20" t="s">
        <v>124</v>
      </c>
      <c r="B28" s="20" t="s">
        <v>125</v>
      </c>
      <c r="C28" s="20">
        <v>43478</v>
      </c>
      <c r="D28" s="21">
        <v>42887</v>
      </c>
      <c r="E28" s="21">
        <v>43251</v>
      </c>
      <c r="F28" s="23">
        <f t="shared" ca="1" si="0"/>
        <v>1</v>
      </c>
      <c r="G28" s="20">
        <v>2225</v>
      </c>
      <c r="H28" s="22">
        <f t="shared" si="2"/>
        <v>5.1175307051842311E-2</v>
      </c>
      <c r="I28" s="22" t="s">
        <v>104</v>
      </c>
    </row>
    <row r="29" spans="1:9" x14ac:dyDescent="0.25">
      <c r="A29" s="20" t="s">
        <v>146</v>
      </c>
      <c r="B29" s="20" t="s">
        <v>147</v>
      </c>
      <c r="C29" s="20">
        <v>2500</v>
      </c>
      <c r="D29" s="21">
        <v>42989</v>
      </c>
      <c r="E29" s="21">
        <v>43281</v>
      </c>
      <c r="F29" s="23">
        <f t="shared" ca="1" si="0"/>
        <v>1</v>
      </c>
      <c r="G29" s="20">
        <v>0</v>
      </c>
      <c r="H29" s="22">
        <f t="shared" si="2"/>
        <v>0</v>
      </c>
      <c r="I29" s="22" t="s">
        <v>104</v>
      </c>
    </row>
    <row r="30" spans="1:9" x14ac:dyDescent="0.25">
      <c r="A30" s="20" t="s">
        <v>148</v>
      </c>
      <c r="B30" s="20" t="s">
        <v>143</v>
      </c>
      <c r="C30" s="20">
        <v>14400</v>
      </c>
      <c r="D30" s="21">
        <v>43009</v>
      </c>
      <c r="E30" s="21">
        <v>43465</v>
      </c>
      <c r="F30" s="23">
        <f t="shared" ca="1" si="0"/>
        <v>1</v>
      </c>
      <c r="G30" s="20">
        <v>0</v>
      </c>
      <c r="H30" s="22">
        <f t="shared" si="2"/>
        <v>0</v>
      </c>
      <c r="I30" s="22" t="s">
        <v>105</v>
      </c>
    </row>
    <row r="31" spans="1:9" x14ac:dyDescent="0.25">
      <c r="A31" s="20" t="s">
        <v>35</v>
      </c>
      <c r="B31" s="20" t="s">
        <v>36</v>
      </c>
      <c r="C31" s="20">
        <v>521205</v>
      </c>
      <c r="D31" s="21">
        <v>42917</v>
      </c>
      <c r="E31" s="21">
        <v>43281</v>
      </c>
      <c r="F31" s="23">
        <f t="shared" ca="1" si="0"/>
        <v>1</v>
      </c>
      <c r="G31" s="20">
        <v>65711</v>
      </c>
      <c r="H31" s="23">
        <f t="shared" si="2"/>
        <v>0.12607515277098263</v>
      </c>
      <c r="I31" s="23" t="s">
        <v>99</v>
      </c>
    </row>
    <row r="32" spans="1:9" x14ac:dyDescent="0.25">
      <c r="A32" s="20" t="s">
        <v>39</v>
      </c>
      <c r="B32" s="20" t="s">
        <v>40</v>
      </c>
      <c r="C32" s="20">
        <v>225000</v>
      </c>
      <c r="D32" s="21">
        <v>42917</v>
      </c>
      <c r="E32" s="21">
        <v>43281</v>
      </c>
      <c r="F32" s="23">
        <f t="shared" ca="1" si="0"/>
        <v>1</v>
      </c>
      <c r="G32" s="20">
        <v>0</v>
      </c>
      <c r="H32" s="23">
        <f t="shared" si="2"/>
        <v>0</v>
      </c>
      <c r="I32" s="23" t="s">
        <v>99</v>
      </c>
    </row>
    <row r="33" spans="1:9" x14ac:dyDescent="0.25">
      <c r="A33" s="20" t="s">
        <v>111</v>
      </c>
      <c r="B33" s="20" t="s">
        <v>149</v>
      </c>
      <c r="C33" s="20">
        <f>59577+59577</f>
        <v>119154</v>
      </c>
      <c r="D33" s="21">
        <v>42736</v>
      </c>
      <c r="E33" s="21">
        <v>43465</v>
      </c>
      <c r="F33" s="23">
        <f t="shared" ca="1" si="0"/>
        <v>1</v>
      </c>
      <c r="G33" s="20">
        <v>39828</v>
      </c>
      <c r="H33" s="22">
        <f t="shared" si="2"/>
        <v>0.33425650838410798</v>
      </c>
      <c r="I33" s="22" t="s">
        <v>99</v>
      </c>
    </row>
    <row r="34" spans="1:9" x14ac:dyDescent="0.25">
      <c r="A34" s="20" t="s">
        <v>96</v>
      </c>
      <c r="B34" s="20" t="s">
        <v>83</v>
      </c>
      <c r="C34" s="20">
        <v>175000</v>
      </c>
      <c r="D34" s="21">
        <v>42736</v>
      </c>
      <c r="E34" s="21">
        <v>43100</v>
      </c>
      <c r="F34" s="23">
        <f t="shared" ca="1" si="0"/>
        <v>1</v>
      </c>
      <c r="G34" s="20">
        <v>78693</v>
      </c>
      <c r="H34" s="22">
        <f t="shared" si="2"/>
        <v>0.44967428571428569</v>
      </c>
      <c r="I34" s="22" t="s">
        <v>99</v>
      </c>
    </row>
    <row r="35" spans="1:9" x14ac:dyDescent="0.25">
      <c r="A35" s="20" t="s">
        <v>45</v>
      </c>
      <c r="B35" s="20" t="s">
        <v>46</v>
      </c>
      <c r="C35" s="20"/>
      <c r="D35" s="21"/>
      <c r="E35" s="21"/>
      <c r="F35" s="23">
        <f t="shared" ca="1" si="0"/>
        <v>1</v>
      </c>
      <c r="G35" s="20"/>
      <c r="H35" s="22"/>
      <c r="I35" s="22"/>
    </row>
    <row r="36" spans="1:9" x14ac:dyDescent="0.25">
      <c r="A36" s="20" t="s">
        <v>49</v>
      </c>
      <c r="B36" s="20" t="s">
        <v>50</v>
      </c>
      <c r="C36" s="25">
        <v>243501.29</v>
      </c>
      <c r="D36" s="21">
        <v>42552</v>
      </c>
      <c r="E36" s="21"/>
      <c r="F36" s="23">
        <f t="shared" ca="1" si="0"/>
        <v>1</v>
      </c>
      <c r="G36" s="20">
        <v>226566</v>
      </c>
      <c r="H36" s="22">
        <f>G36/C36</f>
        <v>0.93045092286780084</v>
      </c>
      <c r="I36" s="22" t="s">
        <v>105</v>
      </c>
    </row>
    <row r="37" spans="1:9" x14ac:dyDescent="0.25">
      <c r="A37" s="20" t="s">
        <v>85</v>
      </c>
      <c r="B37" s="26" t="s">
        <v>86</v>
      </c>
      <c r="C37" s="20">
        <v>10000</v>
      </c>
      <c r="D37" s="21">
        <v>42767</v>
      </c>
      <c r="E37" s="21">
        <v>43131</v>
      </c>
      <c r="F37" s="23">
        <f t="shared" ca="1" si="0"/>
        <v>1</v>
      </c>
      <c r="G37" s="20">
        <v>4158</v>
      </c>
      <c r="H37" s="22">
        <f>G37/C37</f>
        <v>0.4158</v>
      </c>
      <c r="I37" s="22" t="s">
        <v>105</v>
      </c>
    </row>
    <row r="38" spans="1:9" x14ac:dyDescent="0.25">
      <c r="A38" s="20"/>
      <c r="B38" s="26"/>
      <c r="C38" s="20"/>
      <c r="D38" s="21"/>
      <c r="E38" s="21"/>
      <c r="F38" s="23"/>
      <c r="G38" s="20"/>
      <c r="H38" s="22"/>
      <c r="I38" s="22"/>
    </row>
    <row r="39" spans="1:9" x14ac:dyDescent="0.25">
      <c r="A39" s="20"/>
      <c r="B39" s="26"/>
      <c r="C39" s="20"/>
      <c r="D39" s="21"/>
      <c r="E39" s="21"/>
      <c r="F39" s="23"/>
      <c r="G39" s="20"/>
      <c r="H39" s="22"/>
      <c r="I39" s="22"/>
    </row>
    <row r="41" spans="1:9" x14ac:dyDescent="0.25">
      <c r="A41" s="19" t="s">
        <v>88</v>
      </c>
    </row>
  </sheetData>
  <pageMargins left="0.75" right="0.75" top="1" bottom="1" header="0.5" footer="0.5"/>
  <pageSetup scale="8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4" width="9.28515625" style="32" customWidth="1"/>
    <col min="5" max="5" width="8.7109375" style="32" customWidth="1"/>
    <col min="6" max="6" width="11.7109375" style="32" customWidth="1"/>
    <col min="7" max="7" width="13" style="32" customWidth="1"/>
    <col min="8" max="8" width="11.85546875" style="32" customWidth="1"/>
    <col min="9" max="9" width="7.14062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42741</v>
      </c>
    </row>
    <row r="3" spans="1:9" ht="60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56</v>
      </c>
      <c r="G3" s="12" t="s">
        <v>57</v>
      </c>
      <c r="H3" s="12" t="s">
        <v>58</v>
      </c>
      <c r="I3" s="31"/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</row>
    <row r="5" spans="1:9" x14ac:dyDescent="0.25">
      <c r="A5" s="20" t="s">
        <v>12</v>
      </c>
      <c r="B5" s="20" t="s">
        <v>13</v>
      </c>
      <c r="C5" s="20">
        <v>361107</v>
      </c>
      <c r="D5" s="21">
        <v>42552</v>
      </c>
      <c r="E5" s="21">
        <v>42916</v>
      </c>
      <c r="F5" s="23">
        <f>($B$2-D5)/(E5-D5)</f>
        <v>0.51923076923076927</v>
      </c>
      <c r="G5" s="20">
        <v>131221</v>
      </c>
      <c r="H5" s="23">
        <f>G5/C5</f>
        <v>0.36338536777187924</v>
      </c>
    </row>
    <row r="6" spans="1:9" x14ac:dyDescent="0.25">
      <c r="A6" s="20" t="s">
        <v>14</v>
      </c>
      <c r="B6" s="20" t="s">
        <v>15</v>
      </c>
      <c r="C6" s="25" t="s">
        <v>16</v>
      </c>
      <c r="D6" s="21"/>
      <c r="E6" s="21"/>
      <c r="F6" s="24"/>
      <c r="G6" s="20"/>
      <c r="H6" s="22"/>
    </row>
    <row r="7" spans="1:9" x14ac:dyDescent="0.25">
      <c r="A7" s="20" t="s">
        <v>17</v>
      </c>
      <c r="B7" s="20" t="s">
        <v>18</v>
      </c>
      <c r="C7" s="20">
        <v>22588</v>
      </c>
      <c r="D7" s="21">
        <v>42552</v>
      </c>
      <c r="E7" s="21">
        <v>42916</v>
      </c>
      <c r="F7" s="23">
        <f t="shared" ref="F7:F13" si="0">($B$2-D7)/(E7-D7)</f>
        <v>0.51923076923076927</v>
      </c>
      <c r="G7" s="20">
        <v>15286</v>
      </c>
      <c r="H7" s="23">
        <f t="shared" ref="H7:H13" si="1">G7/C7</f>
        <v>0.67673100761466265</v>
      </c>
    </row>
    <row r="8" spans="1:9" x14ac:dyDescent="0.25">
      <c r="A8" s="20" t="s">
        <v>19</v>
      </c>
      <c r="B8" s="20" t="s">
        <v>20</v>
      </c>
      <c r="C8" s="20">
        <v>82576</v>
      </c>
      <c r="D8" s="21">
        <v>42552</v>
      </c>
      <c r="E8" s="21">
        <v>42916</v>
      </c>
      <c r="F8" s="23">
        <f t="shared" si="0"/>
        <v>0.51923076923076927</v>
      </c>
      <c r="G8" s="20">
        <v>26397</v>
      </c>
      <c r="H8" s="23">
        <f t="shared" si="1"/>
        <v>0.31966915326487116</v>
      </c>
    </row>
    <row r="9" spans="1:9" x14ac:dyDescent="0.25">
      <c r="A9" s="20" t="s">
        <v>21</v>
      </c>
      <c r="B9" s="20" t="s">
        <v>22</v>
      </c>
      <c r="C9" s="20">
        <v>398856</v>
      </c>
      <c r="D9" s="21">
        <v>42461</v>
      </c>
      <c r="E9" s="21">
        <v>42825</v>
      </c>
      <c r="F9" s="23">
        <f t="shared" si="0"/>
        <v>0.76923076923076927</v>
      </c>
      <c r="G9" s="20">
        <v>414231</v>
      </c>
      <c r="H9" s="23">
        <f t="shared" si="1"/>
        <v>1.0385477465551478</v>
      </c>
    </row>
    <row r="10" spans="1:9" x14ac:dyDescent="0.25">
      <c r="A10" s="20" t="s">
        <v>23</v>
      </c>
      <c r="B10" s="20" t="s">
        <v>24</v>
      </c>
      <c r="C10" s="20">
        <v>99996</v>
      </c>
      <c r="D10" s="21">
        <v>42552</v>
      </c>
      <c r="E10" s="21">
        <v>42916</v>
      </c>
      <c r="F10" s="23">
        <f t="shared" si="0"/>
        <v>0.51923076923076927</v>
      </c>
      <c r="G10" s="20">
        <v>56490</v>
      </c>
      <c r="H10" s="23">
        <f t="shared" si="1"/>
        <v>0.56492259690387614</v>
      </c>
    </row>
    <row r="11" spans="1:9" x14ac:dyDescent="0.25">
      <c r="A11" s="20" t="s">
        <v>25</v>
      </c>
      <c r="B11" s="20" t="s">
        <v>26</v>
      </c>
      <c r="C11" s="20">
        <v>99983</v>
      </c>
      <c r="D11" s="21">
        <v>42552</v>
      </c>
      <c r="E11" s="21">
        <v>42916</v>
      </c>
      <c r="F11" s="23">
        <f t="shared" si="0"/>
        <v>0.51923076923076927</v>
      </c>
      <c r="G11" s="20">
        <v>57451</v>
      </c>
      <c r="H11" s="23">
        <f t="shared" si="1"/>
        <v>0.57460768330616208</v>
      </c>
    </row>
    <row r="12" spans="1:9" x14ac:dyDescent="0.25">
      <c r="A12" s="20" t="s">
        <v>27</v>
      </c>
      <c r="B12" s="20" t="s">
        <v>28</v>
      </c>
      <c r="C12" s="20">
        <v>499966</v>
      </c>
      <c r="D12" s="21">
        <v>42552</v>
      </c>
      <c r="E12" s="21">
        <v>42916</v>
      </c>
      <c r="F12" s="23">
        <f t="shared" si="0"/>
        <v>0.51923076923076927</v>
      </c>
      <c r="G12" s="20">
        <v>242252</v>
      </c>
      <c r="H12" s="23">
        <f t="shared" si="1"/>
        <v>0.48453694851249884</v>
      </c>
    </row>
    <row r="13" spans="1:9" x14ac:dyDescent="0.25">
      <c r="A13" s="20" t="s">
        <v>29</v>
      </c>
      <c r="B13" s="20" t="s">
        <v>30</v>
      </c>
      <c r="C13" s="20">
        <v>68250</v>
      </c>
      <c r="D13" s="21">
        <v>42552</v>
      </c>
      <c r="E13" s="21">
        <v>42916</v>
      </c>
      <c r="F13" s="23">
        <f t="shared" si="0"/>
        <v>0.51923076923076927</v>
      </c>
      <c r="G13" s="20">
        <v>30706</v>
      </c>
      <c r="H13" s="23">
        <f t="shared" si="1"/>
        <v>0.44990476190476192</v>
      </c>
    </row>
    <row r="14" spans="1:9" x14ac:dyDescent="0.25">
      <c r="A14" s="20" t="s">
        <v>31</v>
      </c>
      <c r="B14" s="20" t="s">
        <v>32</v>
      </c>
      <c r="C14" s="20"/>
      <c r="D14" s="21"/>
      <c r="E14" s="21"/>
      <c r="F14" s="24"/>
      <c r="G14" s="20"/>
      <c r="H14" s="22"/>
    </row>
    <row r="15" spans="1:9" x14ac:dyDescent="0.25">
      <c r="A15" s="20" t="s">
        <v>33</v>
      </c>
      <c r="B15" s="20" t="s">
        <v>34</v>
      </c>
      <c r="C15" s="20">
        <v>134999</v>
      </c>
      <c r="D15" s="21">
        <v>42359</v>
      </c>
      <c r="E15" s="21">
        <v>42766</v>
      </c>
      <c r="F15" s="23">
        <f t="shared" ref="F15:F20" si="2">($B$2-D15)/(E15-D15)</f>
        <v>0.93857493857493857</v>
      </c>
      <c r="G15" s="20">
        <v>122755</v>
      </c>
      <c r="H15" s="23">
        <f t="shared" ref="H15:H20" si="3">G15/C15</f>
        <v>0.90930303187431016</v>
      </c>
    </row>
    <row r="16" spans="1:9" x14ac:dyDescent="0.25">
      <c r="A16" s="20" t="s">
        <v>35</v>
      </c>
      <c r="B16" s="20" t="s">
        <v>36</v>
      </c>
      <c r="C16" s="20">
        <v>409627</v>
      </c>
      <c r="D16" s="21">
        <v>42552</v>
      </c>
      <c r="E16" s="21">
        <v>42916</v>
      </c>
      <c r="F16" s="23">
        <f t="shared" si="2"/>
        <v>0.51923076923076927</v>
      </c>
      <c r="G16" s="20">
        <v>186011</v>
      </c>
      <c r="H16" s="23">
        <f t="shared" si="3"/>
        <v>0.45409848471902486</v>
      </c>
    </row>
    <row r="17" spans="1:8" x14ac:dyDescent="0.25">
      <c r="A17" s="20" t="s">
        <v>37</v>
      </c>
      <c r="B17" s="20" t="s">
        <v>38</v>
      </c>
      <c r="C17" s="20">
        <v>19961</v>
      </c>
      <c r="D17" s="21">
        <v>42552</v>
      </c>
      <c r="E17" s="21">
        <v>42916</v>
      </c>
      <c r="F17" s="23">
        <f t="shared" si="2"/>
        <v>0.51923076923076927</v>
      </c>
      <c r="G17" s="20">
        <v>6319</v>
      </c>
      <c r="H17" s="22">
        <f t="shared" si="3"/>
        <v>0.31656730624718199</v>
      </c>
    </row>
    <row r="18" spans="1:8" x14ac:dyDescent="0.25">
      <c r="A18" s="20" t="s">
        <v>39</v>
      </c>
      <c r="B18" s="20" t="s">
        <v>40</v>
      </c>
      <c r="C18" s="20">
        <v>225000</v>
      </c>
      <c r="D18" s="21">
        <v>42552</v>
      </c>
      <c r="E18" s="21">
        <v>42916</v>
      </c>
      <c r="F18" s="23">
        <f t="shared" si="2"/>
        <v>0.51923076923076927</v>
      </c>
      <c r="G18" s="20">
        <v>114730</v>
      </c>
      <c r="H18" s="23">
        <f t="shared" si="3"/>
        <v>0.50991111111111109</v>
      </c>
    </row>
    <row r="19" spans="1:8" x14ac:dyDescent="0.25">
      <c r="A19" s="20" t="s">
        <v>41</v>
      </c>
      <c r="B19" s="20" t="s">
        <v>42</v>
      </c>
      <c r="C19" s="20">
        <v>59577</v>
      </c>
      <c r="D19" s="21">
        <v>42370</v>
      </c>
      <c r="E19" s="21">
        <v>42735</v>
      </c>
      <c r="F19" s="23">
        <f t="shared" si="2"/>
        <v>1.0164383561643835</v>
      </c>
      <c r="G19" s="20">
        <v>61034</v>
      </c>
      <c r="H19" s="22">
        <f t="shared" si="3"/>
        <v>1.0244557463450661</v>
      </c>
    </row>
    <row r="20" spans="1:8" x14ac:dyDescent="0.25">
      <c r="A20" s="20" t="s">
        <v>43</v>
      </c>
      <c r="B20" s="20" t="s">
        <v>44</v>
      </c>
      <c r="C20" s="20">
        <v>175000</v>
      </c>
      <c r="D20" s="21">
        <v>42370</v>
      </c>
      <c r="E20" s="21">
        <v>42735</v>
      </c>
      <c r="F20" s="23">
        <f t="shared" si="2"/>
        <v>1.0164383561643835</v>
      </c>
      <c r="G20" s="20">
        <v>146994</v>
      </c>
      <c r="H20" s="22">
        <f t="shared" si="3"/>
        <v>0.83996571428571432</v>
      </c>
    </row>
    <row r="21" spans="1:8" x14ac:dyDescent="0.25">
      <c r="A21" s="20" t="s">
        <v>45</v>
      </c>
      <c r="B21" s="20" t="s">
        <v>46</v>
      </c>
      <c r="C21" s="20"/>
      <c r="D21" s="21"/>
      <c r="E21" s="21"/>
      <c r="F21" s="24"/>
      <c r="G21" s="20"/>
      <c r="H21" s="22"/>
    </row>
    <row r="22" spans="1:8" x14ac:dyDescent="0.25">
      <c r="A22" s="20" t="s">
        <v>47</v>
      </c>
      <c r="B22" s="20" t="s">
        <v>48</v>
      </c>
      <c r="C22" s="25">
        <v>76911</v>
      </c>
      <c r="D22" s="21">
        <v>42552</v>
      </c>
      <c r="E22" s="21">
        <v>42916</v>
      </c>
      <c r="F22" s="23">
        <f>($B$2-D22)/(E22-D22)</f>
        <v>0.51923076923076927</v>
      </c>
      <c r="G22" s="20">
        <v>38797</v>
      </c>
      <c r="H22" s="22">
        <f>G22/C22</f>
        <v>0.50444019711094645</v>
      </c>
    </row>
    <row r="23" spans="1:8" x14ac:dyDescent="0.25">
      <c r="A23" s="13" t="s">
        <v>49</v>
      </c>
      <c r="B23" s="20" t="s">
        <v>50</v>
      </c>
      <c r="C23" s="14" t="s">
        <v>51</v>
      </c>
      <c r="D23" s="21"/>
      <c r="E23" s="21"/>
      <c r="F23" s="24"/>
      <c r="G23" s="20"/>
      <c r="H23" s="22"/>
    </row>
    <row r="24" spans="1:8" x14ac:dyDescent="0.25">
      <c r="A24" s="20" t="s">
        <v>52</v>
      </c>
      <c r="B24" s="20" t="s">
        <v>53</v>
      </c>
      <c r="C24" s="20">
        <v>552500</v>
      </c>
      <c r="D24" s="21">
        <v>42457</v>
      </c>
      <c r="E24" s="21">
        <v>43187</v>
      </c>
      <c r="F24" s="23">
        <f>($B$2-D24)/(E24-D24)</f>
        <v>0.38904109589041097</v>
      </c>
      <c r="G24" s="20">
        <v>47444</v>
      </c>
      <c r="H24" s="22">
        <f>G24/C24</f>
        <v>8.5871493212669681E-2</v>
      </c>
    </row>
    <row r="25" spans="1:8" ht="30" customHeight="1" x14ac:dyDescent="0.25">
      <c r="A25" s="20" t="s">
        <v>54</v>
      </c>
      <c r="B25" s="26" t="s">
        <v>55</v>
      </c>
      <c r="C25" s="20">
        <v>21600</v>
      </c>
      <c r="D25" s="21">
        <v>42552</v>
      </c>
      <c r="E25" s="21">
        <v>42916</v>
      </c>
      <c r="F25" s="23">
        <f>($B$2-D25)/(E25-D25)</f>
        <v>0.51923076923076927</v>
      </c>
      <c r="G25" s="20">
        <v>5336</v>
      </c>
      <c r="H25" s="22">
        <f>G25/C25</f>
        <v>0.24703703703703703</v>
      </c>
    </row>
    <row r="26" spans="1:8" ht="30" customHeight="1" x14ac:dyDescent="0.25">
      <c r="A26" s="20" t="s">
        <v>59</v>
      </c>
      <c r="B26" s="26" t="s">
        <v>60</v>
      </c>
      <c r="C26" s="20"/>
      <c r="D26" s="21"/>
      <c r="E26" s="21"/>
      <c r="F26" s="23"/>
      <c r="G26" s="20"/>
      <c r="H26" s="22"/>
    </row>
  </sheetData>
  <pageMargins left="0.75" right="0.75" top="1" bottom="1" header="0.5" footer="0.5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2.425781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145</v>
      </c>
    </row>
    <row r="2" spans="1:9" x14ac:dyDescent="0.25">
      <c r="A2" s="3" t="s">
        <v>1</v>
      </c>
      <c r="B2" s="4">
        <v>43046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329927</v>
      </c>
      <c r="D5" s="21">
        <v>42917</v>
      </c>
      <c r="E5" s="21">
        <v>43281</v>
      </c>
      <c r="F5" s="23">
        <f t="shared" ref="F5:F41" ca="1" si="0">IF(E5&gt;TODAY(),IF(($B$2-D5)/(E5-D5)&lt;0%,0%,($B$2-D5)/(E5-D5)),100%)</f>
        <v>1</v>
      </c>
      <c r="G5" s="20">
        <v>105338</v>
      </c>
      <c r="H5" s="23">
        <f t="shared" ref="H5:H23" si="1">G5/C5</f>
        <v>0.31927668847957275</v>
      </c>
      <c r="I5" s="23" t="s">
        <v>99</v>
      </c>
    </row>
    <row r="6" spans="1:9" x14ac:dyDescent="0.25">
      <c r="A6" s="20" t="s">
        <v>126</v>
      </c>
      <c r="B6" s="20" t="s">
        <v>127</v>
      </c>
      <c r="C6" s="20">
        <v>143736</v>
      </c>
      <c r="D6" s="21">
        <v>41548</v>
      </c>
      <c r="E6" s="21">
        <v>43281</v>
      </c>
      <c r="F6" s="23">
        <f t="shared" ca="1" si="0"/>
        <v>1</v>
      </c>
      <c r="G6" s="20">
        <v>57036</v>
      </c>
      <c r="H6" s="23">
        <f t="shared" si="1"/>
        <v>0.39681081983636668</v>
      </c>
      <c r="I6" s="23" t="s">
        <v>104</v>
      </c>
    </row>
    <row r="7" spans="1:9" x14ac:dyDescent="0.25">
      <c r="A7" s="20" t="s">
        <v>128</v>
      </c>
      <c r="B7" s="20" t="s">
        <v>129</v>
      </c>
      <c r="C7" s="20">
        <v>43396</v>
      </c>
      <c r="D7" s="21">
        <v>41821</v>
      </c>
      <c r="E7" s="21">
        <v>43008</v>
      </c>
      <c r="F7" s="23">
        <f t="shared" ca="1" si="0"/>
        <v>1</v>
      </c>
      <c r="G7" s="20">
        <v>44277</v>
      </c>
      <c r="H7" s="23">
        <f t="shared" si="1"/>
        <v>1.0203014102682275</v>
      </c>
      <c r="I7" s="23" t="s">
        <v>99</v>
      </c>
    </row>
    <row r="8" spans="1:9" x14ac:dyDescent="0.25">
      <c r="A8" s="20" t="s">
        <v>132</v>
      </c>
      <c r="B8" s="20" t="s">
        <v>131</v>
      </c>
      <c r="C8" s="20">
        <v>143551</v>
      </c>
      <c r="D8" s="21">
        <v>41821</v>
      </c>
      <c r="E8" s="21">
        <v>42916</v>
      </c>
      <c r="F8" s="23">
        <f t="shared" ca="1" si="0"/>
        <v>1</v>
      </c>
      <c r="G8" s="20">
        <v>142447</v>
      </c>
      <c r="H8" s="23">
        <f t="shared" si="1"/>
        <v>0.99230935347019522</v>
      </c>
      <c r="I8" s="23" t="s">
        <v>99</v>
      </c>
    </row>
    <row r="9" spans="1:9" x14ac:dyDescent="0.25">
      <c r="A9" s="20" t="s">
        <v>133</v>
      </c>
      <c r="B9" s="20" t="s">
        <v>134</v>
      </c>
      <c r="C9" s="20">
        <v>19716</v>
      </c>
      <c r="D9" s="21">
        <v>42186</v>
      </c>
      <c r="E9" s="21">
        <v>43316</v>
      </c>
      <c r="F9" s="23">
        <f t="shared" ca="1" si="0"/>
        <v>1</v>
      </c>
      <c r="G9" s="20">
        <v>19716</v>
      </c>
      <c r="H9" s="23">
        <f t="shared" si="1"/>
        <v>1</v>
      </c>
      <c r="I9" s="23" t="s">
        <v>99</v>
      </c>
    </row>
    <row r="10" spans="1:9" x14ac:dyDescent="0.25">
      <c r="A10" s="20" t="s">
        <v>130</v>
      </c>
      <c r="B10" s="20" t="s">
        <v>131</v>
      </c>
      <c r="C10" s="20">
        <v>68625</v>
      </c>
      <c r="D10" s="21">
        <v>42186</v>
      </c>
      <c r="E10" s="21">
        <v>43008</v>
      </c>
      <c r="F10" s="23">
        <f t="shared" ca="1" si="0"/>
        <v>1</v>
      </c>
      <c r="G10" s="20">
        <v>70374</v>
      </c>
      <c r="H10" s="23">
        <f t="shared" si="1"/>
        <v>1.0254863387978141</v>
      </c>
      <c r="I10" s="23" t="s">
        <v>99</v>
      </c>
    </row>
    <row r="11" spans="1:9" x14ac:dyDescent="0.25">
      <c r="A11" s="20" t="s">
        <v>17</v>
      </c>
      <c r="B11" s="20" t="s">
        <v>137</v>
      </c>
      <c r="C11" s="20">
        <v>79369</v>
      </c>
      <c r="D11" s="21">
        <v>42552</v>
      </c>
      <c r="E11" s="21">
        <v>43281</v>
      </c>
      <c r="F11" s="23">
        <f t="shared" ca="1" si="0"/>
        <v>1</v>
      </c>
      <c r="G11" s="20">
        <v>46838</v>
      </c>
      <c r="H11" s="23">
        <f t="shared" si="1"/>
        <v>0.59012964759540876</v>
      </c>
      <c r="I11" s="23" t="s">
        <v>99</v>
      </c>
    </row>
    <row r="12" spans="1:9" x14ac:dyDescent="0.25">
      <c r="A12" s="20" t="s">
        <v>19</v>
      </c>
      <c r="B12" s="20" t="s">
        <v>20</v>
      </c>
      <c r="C12" s="20">
        <v>83640</v>
      </c>
      <c r="D12" s="21">
        <v>42917</v>
      </c>
      <c r="E12" s="21">
        <v>43281</v>
      </c>
      <c r="F12" s="23">
        <f t="shared" ca="1" si="0"/>
        <v>1</v>
      </c>
      <c r="G12" s="20">
        <v>24320</v>
      </c>
      <c r="H12" s="23">
        <f t="shared" si="1"/>
        <v>0.29076996652319465</v>
      </c>
      <c r="I12" s="23" t="s">
        <v>99</v>
      </c>
    </row>
    <row r="13" spans="1:9" ht="30" customHeight="1" x14ac:dyDescent="0.25">
      <c r="A13" s="20" t="s">
        <v>59</v>
      </c>
      <c r="B13" s="26" t="s">
        <v>60</v>
      </c>
      <c r="C13" s="20">
        <v>14468</v>
      </c>
      <c r="D13" s="21">
        <v>42917</v>
      </c>
      <c r="E13" s="21">
        <v>43281</v>
      </c>
      <c r="F13" s="23">
        <f t="shared" ca="1" si="0"/>
        <v>1</v>
      </c>
      <c r="G13" s="20">
        <v>14468</v>
      </c>
      <c r="H13" s="22">
        <f t="shared" si="1"/>
        <v>1</v>
      </c>
      <c r="I13" s="22" t="s">
        <v>101</v>
      </c>
    </row>
    <row r="14" spans="1:9" x14ac:dyDescent="0.25">
      <c r="A14" s="20" t="s">
        <v>102</v>
      </c>
      <c r="B14" s="26" t="s">
        <v>103</v>
      </c>
      <c r="C14" s="20">
        <v>35831</v>
      </c>
      <c r="D14" s="21">
        <v>42795</v>
      </c>
      <c r="E14" s="21">
        <v>43281</v>
      </c>
      <c r="F14" s="23">
        <f t="shared" ca="1" si="0"/>
        <v>1</v>
      </c>
      <c r="G14" s="20">
        <v>32852</v>
      </c>
      <c r="H14" s="22">
        <f t="shared" si="1"/>
        <v>0.91685970249225535</v>
      </c>
      <c r="I14" s="22" t="s">
        <v>104</v>
      </c>
    </row>
    <row r="15" spans="1:9" x14ac:dyDescent="0.25">
      <c r="A15" s="20" t="s">
        <v>138</v>
      </c>
      <c r="B15" s="26" t="s">
        <v>139</v>
      </c>
      <c r="C15" s="20">
        <v>10850</v>
      </c>
      <c r="D15" s="21">
        <v>42552</v>
      </c>
      <c r="E15" s="21">
        <v>42947</v>
      </c>
      <c r="F15" s="23">
        <f t="shared" ca="1" si="0"/>
        <v>1</v>
      </c>
      <c r="G15" s="20">
        <v>10849</v>
      </c>
      <c r="H15" s="22">
        <f t="shared" si="1"/>
        <v>0.99990783410138251</v>
      </c>
      <c r="I15" s="22" t="s">
        <v>99</v>
      </c>
    </row>
    <row r="16" spans="1:9" x14ac:dyDescent="0.25">
      <c r="A16" s="20" t="s">
        <v>52</v>
      </c>
      <c r="B16" s="20" t="s">
        <v>53</v>
      </c>
      <c r="C16" s="25">
        <v>552500</v>
      </c>
      <c r="D16" s="21">
        <v>42457</v>
      </c>
      <c r="E16" s="21">
        <v>43187</v>
      </c>
      <c r="F16" s="23">
        <f t="shared" ca="1" si="0"/>
        <v>1</v>
      </c>
      <c r="G16" s="20">
        <v>159013</v>
      </c>
      <c r="H16" s="22">
        <f t="shared" si="1"/>
        <v>0.28780633484162899</v>
      </c>
      <c r="I16" s="22" t="s">
        <v>104</v>
      </c>
    </row>
    <row r="17" spans="1:9" x14ac:dyDescent="0.25">
      <c r="A17" s="20" t="s">
        <v>29</v>
      </c>
      <c r="B17" s="20" t="s">
        <v>30</v>
      </c>
      <c r="C17" s="20">
        <v>128250</v>
      </c>
      <c r="D17" s="21">
        <v>42552</v>
      </c>
      <c r="E17" s="21">
        <v>43281</v>
      </c>
      <c r="F17" s="23">
        <f t="shared" ca="1" si="0"/>
        <v>1</v>
      </c>
      <c r="G17" s="20">
        <v>101399</v>
      </c>
      <c r="H17" s="23">
        <f t="shared" si="1"/>
        <v>0.79063547758284602</v>
      </c>
      <c r="I17" s="23" t="s">
        <v>99</v>
      </c>
    </row>
    <row r="18" spans="1:9" x14ac:dyDescent="0.25">
      <c r="A18" s="20" t="s">
        <v>95</v>
      </c>
      <c r="B18" s="20" t="s">
        <v>84</v>
      </c>
      <c r="C18" s="20">
        <v>285000</v>
      </c>
      <c r="D18" s="21">
        <v>42826</v>
      </c>
      <c r="E18" s="21">
        <v>43190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104</v>
      </c>
    </row>
    <row r="19" spans="1:9" x14ac:dyDescent="0.25">
      <c r="A19" s="20" t="s">
        <v>106</v>
      </c>
      <c r="B19" s="20" t="s">
        <v>107</v>
      </c>
      <c r="C19" s="20">
        <v>120001</v>
      </c>
      <c r="D19" s="21">
        <v>42917</v>
      </c>
      <c r="E19" s="21">
        <v>43281</v>
      </c>
      <c r="F19" s="23">
        <f t="shared" ca="1" si="0"/>
        <v>1</v>
      </c>
      <c r="G19" s="20">
        <v>5261</v>
      </c>
      <c r="H19" s="23">
        <f t="shared" si="1"/>
        <v>4.3841301322488979E-2</v>
      </c>
      <c r="I19" s="23" t="s">
        <v>99</v>
      </c>
    </row>
    <row r="20" spans="1:9" x14ac:dyDescent="0.25">
      <c r="A20" s="20" t="s">
        <v>150</v>
      </c>
      <c r="B20" s="20" t="s">
        <v>151</v>
      </c>
      <c r="C20" s="20">
        <v>99996</v>
      </c>
      <c r="D20" s="21">
        <v>42917</v>
      </c>
      <c r="E20" s="21">
        <v>43281</v>
      </c>
      <c r="F20" s="23">
        <f t="shared" ca="1" si="0"/>
        <v>1</v>
      </c>
      <c r="G20" s="20">
        <v>32487</v>
      </c>
      <c r="H20" s="23">
        <f t="shared" si="1"/>
        <v>0.3248829953198128</v>
      </c>
      <c r="I20" s="23" t="s">
        <v>99</v>
      </c>
    </row>
    <row r="21" spans="1:9" x14ac:dyDescent="0.25">
      <c r="A21" s="20" t="s">
        <v>152</v>
      </c>
      <c r="B21" s="20" t="s">
        <v>153</v>
      </c>
      <c r="C21" s="20">
        <v>99983</v>
      </c>
      <c r="D21" s="21">
        <v>42917</v>
      </c>
      <c r="E21" s="21">
        <v>43281</v>
      </c>
      <c r="F21" s="23">
        <f t="shared" ca="1" si="0"/>
        <v>1</v>
      </c>
      <c r="G21" s="20">
        <v>25553</v>
      </c>
      <c r="H21" s="23">
        <f t="shared" si="1"/>
        <v>0.25557344748607264</v>
      </c>
      <c r="I21" s="23" t="s">
        <v>99</v>
      </c>
    </row>
    <row r="22" spans="1:9" x14ac:dyDescent="0.25">
      <c r="A22" s="20" t="s">
        <v>154</v>
      </c>
      <c r="B22" s="20" t="s">
        <v>155</v>
      </c>
      <c r="C22" s="20">
        <v>499966</v>
      </c>
      <c r="D22" s="21">
        <v>42917</v>
      </c>
      <c r="E22" s="21">
        <v>43281</v>
      </c>
      <c r="F22" s="23">
        <f t="shared" ca="1" si="0"/>
        <v>1</v>
      </c>
      <c r="G22" s="20">
        <v>137135</v>
      </c>
      <c r="H22" s="23">
        <f t="shared" si="1"/>
        <v>0.27428865162831073</v>
      </c>
      <c r="I22" s="23" t="s">
        <v>99</v>
      </c>
    </row>
    <row r="23" spans="1:9" x14ac:dyDescent="0.25">
      <c r="A23" s="20" t="s">
        <v>47</v>
      </c>
      <c r="B23" s="20" t="s">
        <v>48</v>
      </c>
      <c r="C23" s="25">
        <v>60401</v>
      </c>
      <c r="D23" s="21">
        <v>42917</v>
      </c>
      <c r="E23" s="21">
        <v>43281</v>
      </c>
      <c r="F23" s="23">
        <f t="shared" ca="1" si="0"/>
        <v>1</v>
      </c>
      <c r="G23" s="20">
        <v>29391</v>
      </c>
      <c r="H23" s="22">
        <f t="shared" si="1"/>
        <v>0.48659790400821179</v>
      </c>
      <c r="I23" s="22" t="s">
        <v>105</v>
      </c>
    </row>
    <row r="24" spans="1:9" x14ac:dyDescent="0.25">
      <c r="A24" s="20" t="s">
        <v>31</v>
      </c>
      <c r="B24" s="20" t="s">
        <v>32</v>
      </c>
      <c r="C24" s="20"/>
      <c r="D24" s="21"/>
      <c r="E24" s="21"/>
      <c r="F24" s="23">
        <f t="shared" ca="1" si="0"/>
        <v>1</v>
      </c>
      <c r="G24" s="20"/>
      <c r="H24" s="22"/>
      <c r="I24" s="22"/>
    </row>
    <row r="25" spans="1:9" x14ac:dyDescent="0.25">
      <c r="A25" s="20" t="s">
        <v>140</v>
      </c>
      <c r="B25" s="20" t="s">
        <v>141</v>
      </c>
      <c r="C25" s="20"/>
      <c r="D25" s="21"/>
      <c r="E25" s="21"/>
      <c r="F25" s="23">
        <f t="shared" ca="1" si="0"/>
        <v>1</v>
      </c>
      <c r="G25" s="20"/>
      <c r="H25" s="22"/>
      <c r="I25" s="22"/>
    </row>
    <row r="26" spans="1:9" x14ac:dyDescent="0.25">
      <c r="A26" s="20" t="s">
        <v>142</v>
      </c>
      <c r="B26" s="20" t="s">
        <v>143</v>
      </c>
      <c r="C26" s="20">
        <v>4500</v>
      </c>
      <c r="D26" s="21">
        <v>42278</v>
      </c>
      <c r="E26" s="21">
        <v>43008</v>
      </c>
      <c r="F26" s="23">
        <f t="shared" ca="1" si="0"/>
        <v>1</v>
      </c>
      <c r="G26" s="20">
        <v>4500</v>
      </c>
      <c r="H26" s="22">
        <f t="shared" ref="H26:H38" si="2">G26/C26</f>
        <v>1</v>
      </c>
      <c r="I26" s="22" t="s">
        <v>105</v>
      </c>
    </row>
    <row r="27" spans="1:9" x14ac:dyDescent="0.25">
      <c r="A27" s="20" t="s">
        <v>118</v>
      </c>
      <c r="B27" s="20" t="s">
        <v>119</v>
      </c>
      <c r="C27" s="20">
        <v>17391</v>
      </c>
      <c r="D27" s="21">
        <v>42552</v>
      </c>
      <c r="E27" s="21">
        <v>43008</v>
      </c>
      <c r="F27" s="23">
        <f t="shared" ca="1" si="0"/>
        <v>1</v>
      </c>
      <c r="G27" s="20">
        <v>17391</v>
      </c>
      <c r="H27" s="22">
        <f t="shared" si="2"/>
        <v>1</v>
      </c>
      <c r="I27" s="22" t="s">
        <v>120</v>
      </c>
    </row>
    <row r="28" spans="1:9" x14ac:dyDescent="0.25">
      <c r="A28" s="20" t="s">
        <v>121</v>
      </c>
      <c r="B28" s="20" t="s">
        <v>122</v>
      </c>
      <c r="C28" s="20">
        <v>26087</v>
      </c>
      <c r="D28" s="21">
        <v>42552</v>
      </c>
      <c r="E28" s="21">
        <v>43008</v>
      </c>
      <c r="F28" s="23">
        <f t="shared" ca="1" si="0"/>
        <v>1</v>
      </c>
      <c r="G28" s="20">
        <v>26087</v>
      </c>
      <c r="H28" s="22">
        <f t="shared" si="2"/>
        <v>1</v>
      </c>
      <c r="I28" s="22" t="s">
        <v>120</v>
      </c>
    </row>
    <row r="29" spans="1:9" x14ac:dyDescent="0.25">
      <c r="A29" s="20" t="s">
        <v>144</v>
      </c>
      <c r="B29" s="20" t="s">
        <v>143</v>
      </c>
      <c r="C29" s="20">
        <v>9600</v>
      </c>
      <c r="D29" s="21">
        <v>42720</v>
      </c>
      <c r="E29" s="21">
        <v>43100</v>
      </c>
      <c r="F29" s="23">
        <f t="shared" ca="1" si="0"/>
        <v>1</v>
      </c>
      <c r="G29" s="20">
        <v>8980</v>
      </c>
      <c r="H29" s="22">
        <f t="shared" si="2"/>
        <v>0.93541666666666667</v>
      </c>
      <c r="I29" s="22" t="s">
        <v>105</v>
      </c>
    </row>
    <row r="30" spans="1:9" x14ac:dyDescent="0.25">
      <c r="A30" s="20" t="s">
        <v>123</v>
      </c>
      <c r="B30" s="20" t="s">
        <v>122</v>
      </c>
      <c r="C30" s="20">
        <v>65217</v>
      </c>
      <c r="D30" s="21">
        <v>42715</v>
      </c>
      <c r="E30" s="21">
        <v>43100</v>
      </c>
      <c r="F30" s="23">
        <f t="shared" ca="1" si="0"/>
        <v>1</v>
      </c>
      <c r="G30" s="20">
        <v>23286</v>
      </c>
      <c r="H30" s="22">
        <f t="shared" si="2"/>
        <v>0.35705414232485394</v>
      </c>
      <c r="I30" s="22" t="s">
        <v>104</v>
      </c>
    </row>
    <row r="31" spans="1:9" x14ac:dyDescent="0.25">
      <c r="A31" s="20" t="s">
        <v>124</v>
      </c>
      <c r="B31" s="20" t="s">
        <v>125</v>
      </c>
      <c r="C31" s="20">
        <v>43478</v>
      </c>
      <c r="D31" s="21">
        <v>42887</v>
      </c>
      <c r="E31" s="21">
        <v>43251</v>
      </c>
      <c r="F31" s="23">
        <f t="shared" ca="1" si="0"/>
        <v>1</v>
      </c>
      <c r="G31" s="20">
        <v>16983</v>
      </c>
      <c r="H31" s="22">
        <f t="shared" si="2"/>
        <v>0.39061134366806199</v>
      </c>
      <c r="I31" s="22" t="s">
        <v>104</v>
      </c>
    </row>
    <row r="32" spans="1:9" x14ac:dyDescent="0.25">
      <c r="A32" s="20" t="s">
        <v>146</v>
      </c>
      <c r="B32" s="20" t="s">
        <v>147</v>
      </c>
      <c r="C32" s="20">
        <v>2500</v>
      </c>
      <c r="D32" s="21">
        <v>42989</v>
      </c>
      <c r="E32" s="21">
        <v>43281</v>
      </c>
      <c r="F32" s="23">
        <f t="shared" ca="1" si="0"/>
        <v>1</v>
      </c>
      <c r="G32" s="20">
        <v>0</v>
      </c>
      <c r="H32" s="22">
        <f t="shared" si="2"/>
        <v>0</v>
      </c>
      <c r="I32" s="22" t="s">
        <v>104</v>
      </c>
    </row>
    <row r="33" spans="1:9" x14ac:dyDescent="0.25">
      <c r="A33" s="20" t="s">
        <v>148</v>
      </c>
      <c r="B33" s="20" t="s">
        <v>143</v>
      </c>
      <c r="C33" s="20">
        <v>14400</v>
      </c>
      <c r="D33" s="21">
        <v>43009</v>
      </c>
      <c r="E33" s="21">
        <v>43465</v>
      </c>
      <c r="F33" s="23">
        <f t="shared" ca="1" si="0"/>
        <v>1</v>
      </c>
      <c r="G33" s="20">
        <v>0</v>
      </c>
      <c r="H33" s="22">
        <f t="shared" si="2"/>
        <v>0</v>
      </c>
      <c r="I33" s="22" t="s">
        <v>105</v>
      </c>
    </row>
    <row r="34" spans="1:9" x14ac:dyDescent="0.25">
      <c r="A34" s="20" t="s">
        <v>35</v>
      </c>
      <c r="B34" s="20" t="s">
        <v>36</v>
      </c>
      <c r="C34" s="20">
        <v>439753</v>
      </c>
      <c r="D34" s="21">
        <v>42917</v>
      </c>
      <c r="E34" s="21">
        <v>43281</v>
      </c>
      <c r="F34" s="23">
        <f t="shared" ca="1" si="0"/>
        <v>1</v>
      </c>
      <c r="G34" s="20">
        <v>143344</v>
      </c>
      <c r="H34" s="23">
        <f t="shared" si="2"/>
        <v>0.32596480296893937</v>
      </c>
      <c r="I34" s="23" t="s">
        <v>99</v>
      </c>
    </row>
    <row r="35" spans="1:9" x14ac:dyDescent="0.25">
      <c r="A35" s="20" t="s">
        <v>111</v>
      </c>
      <c r="B35" s="20" t="s">
        <v>149</v>
      </c>
      <c r="C35" s="20">
        <v>59577</v>
      </c>
      <c r="D35" s="21">
        <v>42736</v>
      </c>
      <c r="E35" s="21">
        <v>43465</v>
      </c>
      <c r="F35" s="23">
        <f t="shared" ca="1" si="0"/>
        <v>1</v>
      </c>
      <c r="G35" s="20">
        <v>51917</v>
      </c>
      <c r="H35" s="22">
        <f t="shared" si="2"/>
        <v>0.87142689292847908</v>
      </c>
      <c r="I35" s="22" t="s">
        <v>99</v>
      </c>
    </row>
    <row r="36" spans="1:9" x14ac:dyDescent="0.25">
      <c r="A36" s="20" t="s">
        <v>96</v>
      </c>
      <c r="B36" s="20" t="s">
        <v>83</v>
      </c>
      <c r="C36" s="20">
        <v>175000</v>
      </c>
      <c r="D36" s="21">
        <v>42736</v>
      </c>
      <c r="E36" s="21">
        <v>43100</v>
      </c>
      <c r="F36" s="23">
        <f t="shared" ca="1" si="0"/>
        <v>1</v>
      </c>
      <c r="G36" s="20">
        <v>123932</v>
      </c>
      <c r="H36" s="22">
        <f t="shared" si="2"/>
        <v>0.70818285714285711</v>
      </c>
      <c r="I36" s="22" t="s">
        <v>99</v>
      </c>
    </row>
    <row r="37" spans="1:9" x14ac:dyDescent="0.25">
      <c r="A37" s="20" t="s">
        <v>156</v>
      </c>
      <c r="B37" s="20" t="s">
        <v>40</v>
      </c>
      <c r="C37" s="20">
        <v>225000</v>
      </c>
      <c r="D37" s="21">
        <v>42917</v>
      </c>
      <c r="E37" s="21">
        <v>43281</v>
      </c>
      <c r="F37" s="23">
        <f t="shared" ca="1" si="0"/>
        <v>1</v>
      </c>
      <c r="G37" s="20">
        <v>73094</v>
      </c>
      <c r="H37" s="23">
        <f t="shared" si="2"/>
        <v>0.32486222222222222</v>
      </c>
      <c r="I37" s="23" t="s">
        <v>99</v>
      </c>
    </row>
    <row r="38" spans="1:9" x14ac:dyDescent="0.25">
      <c r="A38" s="20" t="s">
        <v>157</v>
      </c>
      <c r="B38" s="20" t="s">
        <v>158</v>
      </c>
      <c r="C38" s="20">
        <v>19971</v>
      </c>
      <c r="D38" s="21">
        <v>42917</v>
      </c>
      <c r="E38" s="21">
        <v>43281</v>
      </c>
      <c r="F38" s="23">
        <f t="shared" ca="1" si="0"/>
        <v>1</v>
      </c>
      <c r="G38" s="20">
        <v>0</v>
      </c>
      <c r="H38" s="23">
        <f t="shared" si="2"/>
        <v>0</v>
      </c>
      <c r="I38" s="23" t="s">
        <v>104</v>
      </c>
    </row>
    <row r="39" spans="1:9" x14ac:dyDescent="0.25">
      <c r="A39" s="20" t="s">
        <v>45</v>
      </c>
      <c r="B39" s="20" t="s">
        <v>46</v>
      </c>
      <c r="C39" s="20"/>
      <c r="D39" s="21"/>
      <c r="E39" s="21"/>
      <c r="F39" s="23">
        <f t="shared" ca="1" si="0"/>
        <v>1</v>
      </c>
      <c r="G39" s="20"/>
      <c r="H39" s="22"/>
      <c r="I39" s="22"/>
    </row>
    <row r="40" spans="1:9" x14ac:dyDescent="0.25">
      <c r="A40" s="20" t="s">
        <v>49</v>
      </c>
      <c r="B40" s="20" t="s">
        <v>50</v>
      </c>
      <c r="C40" s="25">
        <v>243501.29</v>
      </c>
      <c r="D40" s="21">
        <v>42552</v>
      </c>
      <c r="E40" s="21"/>
      <c r="F40" s="23">
        <f t="shared" ca="1" si="0"/>
        <v>1</v>
      </c>
      <c r="G40" s="20">
        <v>226566</v>
      </c>
      <c r="H40" s="22">
        <f>G40/C40</f>
        <v>0.93045092286780084</v>
      </c>
      <c r="I40" s="22" t="s">
        <v>105</v>
      </c>
    </row>
    <row r="41" spans="1:9" x14ac:dyDescent="0.25">
      <c r="A41" s="20" t="s">
        <v>85</v>
      </c>
      <c r="B41" s="26" t="s">
        <v>86</v>
      </c>
      <c r="C41" s="20">
        <v>10000</v>
      </c>
      <c r="D41" s="21">
        <v>42767</v>
      </c>
      <c r="E41" s="21">
        <v>43131</v>
      </c>
      <c r="F41" s="23">
        <f t="shared" ca="1" si="0"/>
        <v>1</v>
      </c>
      <c r="G41" s="20">
        <v>5194</v>
      </c>
      <c r="H41" s="22">
        <f>G41/C41</f>
        <v>0.51939999999999997</v>
      </c>
      <c r="I41" s="22" t="s">
        <v>105</v>
      </c>
    </row>
    <row r="42" spans="1:9" x14ac:dyDescent="0.25">
      <c r="A42" s="20"/>
      <c r="B42" s="26"/>
      <c r="C42" s="20"/>
      <c r="D42" s="21"/>
      <c r="E42" s="21"/>
      <c r="F42" s="23"/>
      <c r="G42" s="20"/>
      <c r="H42" s="22"/>
      <c r="I42" s="22"/>
    </row>
    <row r="43" spans="1:9" x14ac:dyDescent="0.25">
      <c r="A43" s="20"/>
      <c r="B43" s="26"/>
      <c r="C43" s="20"/>
      <c r="D43" s="21"/>
      <c r="E43" s="21"/>
      <c r="F43" s="23"/>
      <c r="G43" s="20"/>
      <c r="H43" s="22"/>
      <c r="I43" s="22"/>
    </row>
    <row r="45" spans="1:9" x14ac:dyDescent="0.25">
      <c r="A45" s="19" t="s">
        <v>88</v>
      </c>
    </row>
  </sheetData>
  <pageMargins left="0.75" right="0.75" top="1" bottom="1" header="0.5" footer="0.5"/>
  <pageSetup scale="88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4.28515625" style="32" bestFit="1" customWidth="1"/>
    <col min="4" max="5" width="8.140625" style="32" customWidth="1"/>
    <col min="6" max="6" width="11" style="32" customWidth="1"/>
    <col min="7" max="7" width="20.7109375" style="32" bestFit="1" customWidth="1"/>
    <col min="8" max="8" width="10.7109375" style="32" customWidth="1"/>
    <col min="9" max="9" width="22.28515625" style="32" bestFit="1" customWidth="1"/>
  </cols>
  <sheetData>
    <row r="1" spans="1:10" x14ac:dyDescent="0.25">
      <c r="A1" s="1" t="s">
        <v>145</v>
      </c>
    </row>
    <row r="2" spans="1:10" x14ac:dyDescent="0.25">
      <c r="A2" s="3" t="s">
        <v>1</v>
      </c>
      <c r="B2" s="4">
        <v>43133</v>
      </c>
    </row>
    <row r="3" spans="1:10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10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10" x14ac:dyDescent="0.25">
      <c r="A5" s="20" t="s">
        <v>12</v>
      </c>
      <c r="B5" s="20" t="s">
        <v>13</v>
      </c>
      <c r="C5" s="20"/>
      <c r="D5" s="21"/>
      <c r="E5" s="21"/>
      <c r="F5" s="23"/>
      <c r="G5" s="20"/>
      <c r="H5" s="23"/>
      <c r="I5" s="23"/>
      <c r="J5" s="7"/>
    </row>
    <row r="6" spans="1:10" x14ac:dyDescent="0.25">
      <c r="A6" s="20" t="s">
        <v>126</v>
      </c>
      <c r="B6" s="20" t="s">
        <v>127</v>
      </c>
      <c r="C6" s="20">
        <v>57035</v>
      </c>
      <c r="D6" s="21">
        <v>41548</v>
      </c>
      <c r="E6" s="21">
        <v>43281</v>
      </c>
      <c r="F6" s="23">
        <f t="shared" ref="F6:F23" ca="1" si="0">IF(E6&gt;TODAY(),IF(($B$2-D6)/(E6-D6)&lt;0%,0%,($B$2-D6)/(E6-D6)),100%)</f>
        <v>1</v>
      </c>
      <c r="G6" s="20">
        <v>57036</v>
      </c>
      <c r="H6" s="23">
        <f t="shared" ref="H6:H24" si="1">G6/C6</f>
        <v>1.0000175330937144</v>
      </c>
      <c r="I6" s="23" t="s">
        <v>104</v>
      </c>
      <c r="J6" s="7">
        <f t="shared" ref="J6:J52" ca="1" si="2">F6-H6</f>
        <v>-1.7533093714439119E-5</v>
      </c>
    </row>
    <row r="7" spans="1:10" x14ac:dyDescent="0.25">
      <c r="A7" s="20" t="s">
        <v>128</v>
      </c>
      <c r="B7" s="20" t="s">
        <v>129</v>
      </c>
      <c r="C7" s="20">
        <v>43396</v>
      </c>
      <c r="D7" s="21">
        <v>41821</v>
      </c>
      <c r="E7" s="21">
        <v>43008</v>
      </c>
      <c r="F7" s="23">
        <f t="shared" ca="1" si="0"/>
        <v>1</v>
      </c>
      <c r="G7" s="20">
        <v>44277</v>
      </c>
      <c r="H7" s="23">
        <f t="shared" si="1"/>
        <v>1.0203014102682275</v>
      </c>
      <c r="I7" s="23" t="s">
        <v>99</v>
      </c>
      <c r="J7" s="7">
        <f t="shared" ca="1" si="2"/>
        <v>-2.0301410268227515E-2</v>
      </c>
    </row>
    <row r="8" spans="1:10" x14ac:dyDescent="0.25">
      <c r="A8" s="20" t="s">
        <v>132</v>
      </c>
      <c r="B8" s="20" t="s">
        <v>131</v>
      </c>
      <c r="C8" s="20">
        <v>143551</v>
      </c>
      <c r="D8" s="21">
        <v>41821</v>
      </c>
      <c r="E8" s="21">
        <v>42916</v>
      </c>
      <c r="F8" s="23">
        <f t="shared" ca="1" si="0"/>
        <v>1</v>
      </c>
      <c r="G8" s="20">
        <v>142447</v>
      </c>
      <c r="H8" s="23">
        <f t="shared" si="1"/>
        <v>0.99230935347019522</v>
      </c>
      <c r="I8" s="23" t="s">
        <v>99</v>
      </c>
      <c r="J8" s="7">
        <f t="shared" ca="1" si="2"/>
        <v>7.6906465298047788E-3</v>
      </c>
    </row>
    <row r="9" spans="1:10" x14ac:dyDescent="0.25">
      <c r="A9" s="20" t="s">
        <v>133</v>
      </c>
      <c r="B9" s="20" t="s">
        <v>134</v>
      </c>
      <c r="C9" s="20">
        <v>19716</v>
      </c>
      <c r="D9" s="21">
        <v>42186</v>
      </c>
      <c r="E9" s="21">
        <v>43316</v>
      </c>
      <c r="F9" s="23">
        <f t="shared" ca="1" si="0"/>
        <v>1</v>
      </c>
      <c r="G9" s="20">
        <v>19716</v>
      </c>
      <c r="H9" s="23">
        <f t="shared" si="1"/>
        <v>1</v>
      </c>
      <c r="I9" s="23" t="s">
        <v>99</v>
      </c>
      <c r="J9" s="7">
        <f t="shared" ca="1" si="2"/>
        <v>0</v>
      </c>
    </row>
    <row r="10" spans="1:10" x14ac:dyDescent="0.25">
      <c r="A10" s="20" t="s">
        <v>130</v>
      </c>
      <c r="B10" s="20" t="s">
        <v>131</v>
      </c>
      <c r="C10" s="20">
        <v>68625</v>
      </c>
      <c r="D10" s="21">
        <v>42186</v>
      </c>
      <c r="E10" s="21">
        <v>43008</v>
      </c>
      <c r="F10" s="23">
        <f t="shared" ca="1" si="0"/>
        <v>1</v>
      </c>
      <c r="G10" s="20">
        <v>70374</v>
      </c>
      <c r="H10" s="23">
        <f t="shared" si="1"/>
        <v>1.0254863387978141</v>
      </c>
      <c r="I10" s="23" t="s">
        <v>99</v>
      </c>
      <c r="J10" s="7">
        <f t="shared" ca="1" si="2"/>
        <v>-2.5486338797814145E-2</v>
      </c>
    </row>
    <row r="11" spans="1:10" x14ac:dyDescent="0.25">
      <c r="A11" s="20" t="s">
        <v>17</v>
      </c>
      <c r="B11" s="20" t="s">
        <v>137</v>
      </c>
      <c r="C11" s="20">
        <v>79369</v>
      </c>
      <c r="D11" s="21">
        <v>42552</v>
      </c>
      <c r="E11" s="21">
        <v>43281</v>
      </c>
      <c r="F11" s="23">
        <f t="shared" ca="1" si="0"/>
        <v>1</v>
      </c>
      <c r="G11" s="20">
        <v>55507</v>
      </c>
      <c r="H11" s="23">
        <f t="shared" si="1"/>
        <v>0.69935365192959464</v>
      </c>
      <c r="I11" s="23" t="s">
        <v>99</v>
      </c>
      <c r="J11" s="7">
        <f t="shared" ca="1" si="2"/>
        <v>0.30064634807040536</v>
      </c>
    </row>
    <row r="12" spans="1:10" x14ac:dyDescent="0.25">
      <c r="A12" s="20" t="s">
        <v>19</v>
      </c>
      <c r="B12" s="20" t="s">
        <v>20</v>
      </c>
      <c r="C12" s="20">
        <v>83640</v>
      </c>
      <c r="D12" s="21">
        <v>42917</v>
      </c>
      <c r="E12" s="21">
        <v>43281</v>
      </c>
      <c r="F12" s="23">
        <f t="shared" ca="1" si="0"/>
        <v>1</v>
      </c>
      <c r="G12" s="20">
        <v>24320</v>
      </c>
      <c r="H12" s="23">
        <f t="shared" si="1"/>
        <v>0.29076996652319465</v>
      </c>
      <c r="I12" s="23" t="s">
        <v>99</v>
      </c>
      <c r="J12" s="7">
        <f t="shared" ca="1" si="2"/>
        <v>0.70923003347680535</v>
      </c>
    </row>
    <row r="13" spans="1:10" ht="30" customHeight="1" x14ac:dyDescent="0.25">
      <c r="A13" s="20" t="s">
        <v>59</v>
      </c>
      <c r="B13" s="26" t="s">
        <v>60</v>
      </c>
      <c r="C13" s="20">
        <v>14468</v>
      </c>
      <c r="D13" s="21">
        <v>42917</v>
      </c>
      <c r="E13" s="21">
        <v>43281</v>
      </c>
      <c r="F13" s="23">
        <f t="shared" ca="1" si="0"/>
        <v>1</v>
      </c>
      <c r="G13" s="20">
        <v>14093</v>
      </c>
      <c r="H13" s="22">
        <f t="shared" si="1"/>
        <v>0.9740807298866464</v>
      </c>
      <c r="I13" s="22" t="s">
        <v>101</v>
      </c>
      <c r="J13" s="7">
        <f t="shared" ca="1" si="2"/>
        <v>2.5919270113353599E-2</v>
      </c>
    </row>
    <row r="14" spans="1:10" x14ac:dyDescent="0.25">
      <c r="A14" s="20" t="s">
        <v>102</v>
      </c>
      <c r="B14" s="26" t="s">
        <v>103</v>
      </c>
      <c r="C14" s="20">
        <v>35831</v>
      </c>
      <c r="D14" s="21">
        <v>42795</v>
      </c>
      <c r="E14" s="21">
        <v>43281</v>
      </c>
      <c r="F14" s="23">
        <f t="shared" ca="1" si="0"/>
        <v>1</v>
      </c>
      <c r="G14" s="20">
        <v>36513</v>
      </c>
      <c r="H14" s="22">
        <f t="shared" si="1"/>
        <v>1.019033797549608</v>
      </c>
      <c r="I14" s="22" t="s">
        <v>104</v>
      </c>
      <c r="J14" s="7">
        <f t="shared" ca="1" si="2"/>
        <v>-1.9033797549607989E-2</v>
      </c>
    </row>
    <row r="15" spans="1:10" x14ac:dyDescent="0.25">
      <c r="A15" s="20" t="s">
        <v>138</v>
      </c>
      <c r="B15" s="26" t="s">
        <v>139</v>
      </c>
      <c r="C15" s="20">
        <v>10850</v>
      </c>
      <c r="D15" s="21">
        <v>42552</v>
      </c>
      <c r="E15" s="21">
        <v>42947</v>
      </c>
      <c r="F15" s="23">
        <f t="shared" ca="1" si="0"/>
        <v>1</v>
      </c>
      <c r="G15" s="20">
        <v>10849</v>
      </c>
      <c r="H15" s="22">
        <f t="shared" si="1"/>
        <v>0.99990783410138251</v>
      </c>
      <c r="I15" s="22" t="s">
        <v>99</v>
      </c>
      <c r="J15" s="7">
        <f t="shared" ca="1" si="2"/>
        <v>9.2165898617491138E-5</v>
      </c>
    </row>
    <row r="16" spans="1:10" x14ac:dyDescent="0.25">
      <c r="A16" s="20" t="s">
        <v>159</v>
      </c>
      <c r="B16" s="26" t="s">
        <v>160</v>
      </c>
      <c r="C16" s="20">
        <v>27786</v>
      </c>
      <c r="D16" s="21">
        <v>42278</v>
      </c>
      <c r="E16" s="21">
        <v>43373</v>
      </c>
      <c r="F16" s="23">
        <f t="shared" ca="1" si="0"/>
        <v>1</v>
      </c>
      <c r="G16" s="20">
        <v>21237</v>
      </c>
      <c r="H16" s="22">
        <f t="shared" si="1"/>
        <v>0.764305765493414</v>
      </c>
      <c r="I16" s="22" t="s">
        <v>161</v>
      </c>
      <c r="J16" s="7">
        <f t="shared" ca="1" si="2"/>
        <v>0.235694234506586</v>
      </c>
    </row>
    <row r="17" spans="1:10" x14ac:dyDescent="0.25">
      <c r="A17" s="20" t="s">
        <v>52</v>
      </c>
      <c r="B17" s="20" t="s">
        <v>53</v>
      </c>
      <c r="C17" s="20">
        <v>552500</v>
      </c>
      <c r="D17" s="21">
        <v>42457</v>
      </c>
      <c r="E17" s="21">
        <v>43343</v>
      </c>
      <c r="F17" s="23">
        <f t="shared" ca="1" si="0"/>
        <v>1</v>
      </c>
      <c r="G17" s="20">
        <v>258233</v>
      </c>
      <c r="H17" s="22">
        <f t="shared" si="1"/>
        <v>0.46739004524886879</v>
      </c>
      <c r="I17" s="22" t="s">
        <v>104</v>
      </c>
      <c r="J17" s="7">
        <f t="shared" ca="1" si="2"/>
        <v>0.53260995475113115</v>
      </c>
    </row>
    <row r="18" spans="1:10" x14ac:dyDescent="0.25">
      <c r="A18" s="20" t="s">
        <v>29</v>
      </c>
      <c r="B18" s="20" t="s">
        <v>30</v>
      </c>
      <c r="C18" s="20">
        <v>136500</v>
      </c>
      <c r="D18" s="21">
        <v>42552</v>
      </c>
      <c r="E18" s="21">
        <v>43281</v>
      </c>
      <c r="F18" s="23">
        <f t="shared" ca="1" si="0"/>
        <v>1</v>
      </c>
      <c r="G18" s="20">
        <v>119914</v>
      </c>
      <c r="H18" s="23">
        <f t="shared" si="1"/>
        <v>0.87849084249084253</v>
      </c>
      <c r="I18" s="23" t="s">
        <v>99</v>
      </c>
      <c r="J18" s="7">
        <f t="shared" ca="1" si="2"/>
        <v>0.12150915750915747</v>
      </c>
    </row>
    <row r="19" spans="1:10" x14ac:dyDescent="0.25">
      <c r="A19" s="20" t="s">
        <v>106</v>
      </c>
      <c r="B19" s="20" t="s">
        <v>107</v>
      </c>
      <c r="C19" s="20">
        <v>120001</v>
      </c>
      <c r="D19" s="21">
        <v>42917</v>
      </c>
      <c r="E19" s="21">
        <v>43281</v>
      </c>
      <c r="F19" s="23">
        <f t="shared" ca="1" si="0"/>
        <v>1</v>
      </c>
      <c r="G19" s="20">
        <v>17262</v>
      </c>
      <c r="H19" s="23">
        <f t="shared" si="1"/>
        <v>0.1438488012599895</v>
      </c>
      <c r="I19" s="23" t="s">
        <v>99</v>
      </c>
      <c r="J19" s="7">
        <f t="shared" ca="1" si="2"/>
        <v>0.85615119874001055</v>
      </c>
    </row>
    <row r="20" spans="1:10" x14ac:dyDescent="0.25">
      <c r="A20" s="20" t="s">
        <v>150</v>
      </c>
      <c r="B20" s="20" t="s">
        <v>151</v>
      </c>
      <c r="C20" s="20">
        <v>99996</v>
      </c>
      <c r="D20" s="21">
        <v>42917</v>
      </c>
      <c r="E20" s="21">
        <v>43281</v>
      </c>
      <c r="F20" s="23">
        <f t="shared" ca="1" si="0"/>
        <v>1</v>
      </c>
      <c r="G20" s="20">
        <v>56802</v>
      </c>
      <c r="H20" s="23">
        <f t="shared" si="1"/>
        <v>0.56804272170886838</v>
      </c>
      <c r="I20" s="23" t="s">
        <v>99</v>
      </c>
      <c r="J20" s="7">
        <f t="shared" ca="1" si="2"/>
        <v>0.43195727829113162</v>
      </c>
    </row>
    <row r="21" spans="1:10" x14ac:dyDescent="0.25">
      <c r="A21" s="20" t="s">
        <v>152</v>
      </c>
      <c r="B21" s="20" t="s">
        <v>153</v>
      </c>
      <c r="C21" s="20">
        <v>99983</v>
      </c>
      <c r="D21" s="21">
        <v>42917</v>
      </c>
      <c r="E21" s="21">
        <v>43281</v>
      </c>
      <c r="F21" s="23">
        <f t="shared" ca="1" si="0"/>
        <v>1</v>
      </c>
      <c r="G21" s="20">
        <v>47278</v>
      </c>
      <c r="H21" s="23">
        <f t="shared" si="1"/>
        <v>0.47286038626566518</v>
      </c>
      <c r="I21" s="23" t="s">
        <v>99</v>
      </c>
      <c r="J21" s="7">
        <f t="shared" ca="1" si="2"/>
        <v>0.52713961373433482</v>
      </c>
    </row>
    <row r="22" spans="1:10" x14ac:dyDescent="0.25">
      <c r="A22" s="20" t="s">
        <v>154</v>
      </c>
      <c r="B22" s="20" t="s">
        <v>155</v>
      </c>
      <c r="C22" s="20">
        <v>499966</v>
      </c>
      <c r="D22" s="21">
        <v>42917</v>
      </c>
      <c r="E22" s="21">
        <v>43281</v>
      </c>
      <c r="F22" s="23">
        <f t="shared" ca="1" si="0"/>
        <v>1</v>
      </c>
      <c r="G22" s="20">
        <v>248218</v>
      </c>
      <c r="H22" s="23">
        <f t="shared" si="1"/>
        <v>0.49646975994367615</v>
      </c>
      <c r="I22" s="23" t="s">
        <v>99</v>
      </c>
      <c r="J22" s="7">
        <f t="shared" ca="1" si="2"/>
        <v>0.50353024005632385</v>
      </c>
    </row>
    <row r="23" spans="1:10" x14ac:dyDescent="0.25">
      <c r="A23" s="20" t="s">
        <v>47</v>
      </c>
      <c r="B23" s="20" t="s">
        <v>48</v>
      </c>
      <c r="C23" s="20">
        <v>60401</v>
      </c>
      <c r="D23" s="21">
        <v>42917</v>
      </c>
      <c r="E23" s="21">
        <v>43281</v>
      </c>
      <c r="F23" s="23">
        <f t="shared" ca="1" si="0"/>
        <v>1</v>
      </c>
      <c r="G23" s="20">
        <v>55569</v>
      </c>
      <c r="H23" s="22">
        <f t="shared" si="1"/>
        <v>0.92000132448138272</v>
      </c>
      <c r="I23" s="22" t="s">
        <v>105</v>
      </c>
      <c r="J23" s="7">
        <f t="shared" ca="1" si="2"/>
        <v>7.9998675518617279E-2</v>
      </c>
    </row>
    <row r="24" spans="1:10" x14ac:dyDescent="0.25">
      <c r="A24" s="20" t="s">
        <v>162</v>
      </c>
      <c r="B24" s="20" t="s">
        <v>163</v>
      </c>
      <c r="C24" s="20">
        <v>156606</v>
      </c>
      <c r="D24" s="21"/>
      <c r="E24" s="21"/>
      <c r="F24" s="23"/>
      <c r="G24" s="20">
        <v>156234</v>
      </c>
      <c r="H24" s="22">
        <f t="shared" si="1"/>
        <v>0.99762461208382824</v>
      </c>
      <c r="I24" s="22" t="s">
        <v>164</v>
      </c>
      <c r="J24" s="7">
        <f t="shared" si="2"/>
        <v>-0.99762461208382824</v>
      </c>
    </row>
    <row r="25" spans="1:10" x14ac:dyDescent="0.25">
      <c r="A25" s="20" t="s">
        <v>31</v>
      </c>
      <c r="B25" s="20" t="s">
        <v>32</v>
      </c>
      <c r="C25" s="20"/>
      <c r="D25" s="21"/>
      <c r="E25" s="21"/>
      <c r="F25" s="23">
        <f t="shared" ref="F25:F52" ca="1" si="3">IF(E25&gt;TODAY(),IF(($B$2-D25)/(E25-D25)&lt;0%,0%,($B$2-D25)/(E25-D25)),100%)</f>
        <v>1</v>
      </c>
      <c r="G25" s="20"/>
      <c r="H25" s="22"/>
      <c r="I25" s="22"/>
      <c r="J25" s="7">
        <f t="shared" ca="1" si="2"/>
        <v>1</v>
      </c>
    </row>
    <row r="26" spans="1:10" x14ac:dyDescent="0.25">
      <c r="A26" s="20" t="s">
        <v>140</v>
      </c>
      <c r="B26" s="20" t="s">
        <v>141</v>
      </c>
      <c r="C26" s="20"/>
      <c r="D26" s="21"/>
      <c r="E26" s="21"/>
      <c r="F26" s="23">
        <f t="shared" ca="1" si="3"/>
        <v>1</v>
      </c>
      <c r="G26" s="20"/>
      <c r="H26" s="22"/>
      <c r="I26" s="22"/>
      <c r="J26" s="7">
        <f t="shared" ca="1" si="2"/>
        <v>1</v>
      </c>
    </row>
    <row r="27" spans="1:10" x14ac:dyDescent="0.25">
      <c r="A27" s="20" t="s">
        <v>165</v>
      </c>
      <c r="B27" s="20" t="s">
        <v>166</v>
      </c>
      <c r="C27" s="20">
        <v>45000</v>
      </c>
      <c r="D27" s="21">
        <v>41456</v>
      </c>
      <c r="E27" s="21">
        <v>42916</v>
      </c>
      <c r="F27" s="23">
        <f t="shared" ca="1" si="3"/>
        <v>1</v>
      </c>
      <c r="G27" s="20">
        <v>43834</v>
      </c>
      <c r="H27" s="22">
        <f t="shared" ref="H27:H48" si="4">G27/C27</f>
        <v>0.97408888888888889</v>
      </c>
      <c r="I27" s="22" t="s">
        <v>167</v>
      </c>
      <c r="J27" s="7">
        <f t="shared" ca="1" si="2"/>
        <v>2.5911111111111107E-2</v>
      </c>
    </row>
    <row r="28" spans="1:10" x14ac:dyDescent="0.25">
      <c r="A28" s="20" t="s">
        <v>168</v>
      </c>
      <c r="B28" s="20" t="s">
        <v>169</v>
      </c>
      <c r="C28" s="20">
        <v>29918</v>
      </c>
      <c r="D28" s="21">
        <v>41873</v>
      </c>
      <c r="E28" s="21">
        <v>43281</v>
      </c>
      <c r="F28" s="23">
        <f t="shared" ca="1" si="3"/>
        <v>1</v>
      </c>
      <c r="G28" s="20">
        <v>28487</v>
      </c>
      <c r="H28" s="22">
        <f t="shared" si="4"/>
        <v>0.95216926265124679</v>
      </c>
      <c r="I28" s="22" t="s">
        <v>161</v>
      </c>
      <c r="J28" s="7">
        <f t="shared" ca="1" si="2"/>
        <v>4.7830737348753205E-2</v>
      </c>
    </row>
    <row r="29" spans="1:10" x14ac:dyDescent="0.25">
      <c r="A29" s="20" t="s">
        <v>170</v>
      </c>
      <c r="B29" s="20" t="s">
        <v>166</v>
      </c>
      <c r="C29" s="20">
        <v>9001</v>
      </c>
      <c r="D29" s="21">
        <v>41821</v>
      </c>
      <c r="E29" s="21">
        <v>42916</v>
      </c>
      <c r="F29" s="23">
        <f t="shared" ca="1" si="3"/>
        <v>1</v>
      </c>
      <c r="G29" s="20">
        <v>7309</v>
      </c>
      <c r="H29" s="22">
        <f t="shared" si="4"/>
        <v>0.81202088656815907</v>
      </c>
      <c r="I29" s="22" t="s">
        <v>167</v>
      </c>
      <c r="J29" s="7">
        <f t="shared" ca="1" si="2"/>
        <v>0.18797911343184093</v>
      </c>
    </row>
    <row r="30" spans="1:10" x14ac:dyDescent="0.25">
      <c r="A30" s="20" t="s">
        <v>171</v>
      </c>
      <c r="B30" s="20" t="s">
        <v>70</v>
      </c>
      <c r="C30" s="20">
        <v>4500</v>
      </c>
      <c r="D30" s="21">
        <v>42186</v>
      </c>
      <c r="E30" s="21">
        <v>42916</v>
      </c>
      <c r="F30" s="23">
        <f t="shared" ca="1" si="3"/>
        <v>1</v>
      </c>
      <c r="G30" s="20">
        <v>4251</v>
      </c>
      <c r="H30" s="22">
        <f t="shared" si="4"/>
        <v>0.94466666666666665</v>
      </c>
      <c r="I30" s="22" t="s">
        <v>172</v>
      </c>
      <c r="J30" s="7">
        <f t="shared" ca="1" si="2"/>
        <v>5.5333333333333345E-2</v>
      </c>
    </row>
    <row r="31" spans="1:10" x14ac:dyDescent="0.25">
      <c r="A31" s="20" t="s">
        <v>142</v>
      </c>
      <c r="B31" s="20" t="s">
        <v>143</v>
      </c>
      <c r="C31" s="20">
        <v>4500</v>
      </c>
      <c r="D31" s="21">
        <v>42278</v>
      </c>
      <c r="E31" s="21">
        <v>43008</v>
      </c>
      <c r="F31" s="23">
        <f t="shared" ca="1" si="3"/>
        <v>1</v>
      </c>
      <c r="G31" s="20">
        <v>4500</v>
      </c>
      <c r="H31" s="22">
        <f t="shared" si="4"/>
        <v>1</v>
      </c>
      <c r="I31" s="22" t="s">
        <v>105</v>
      </c>
      <c r="J31" s="7">
        <f t="shared" ca="1" si="2"/>
        <v>0</v>
      </c>
    </row>
    <row r="32" spans="1:10" x14ac:dyDescent="0.25">
      <c r="A32" s="20" t="s">
        <v>69</v>
      </c>
      <c r="B32" s="20" t="s">
        <v>70</v>
      </c>
      <c r="C32" s="20">
        <v>5000</v>
      </c>
      <c r="D32" s="21">
        <v>42552</v>
      </c>
      <c r="E32" s="21">
        <v>42916</v>
      </c>
      <c r="F32" s="23">
        <f t="shared" ca="1" si="3"/>
        <v>1</v>
      </c>
      <c r="G32" s="20">
        <v>4450</v>
      </c>
      <c r="H32" s="22">
        <f t="shared" si="4"/>
        <v>0.89</v>
      </c>
      <c r="I32" s="22" t="s">
        <v>172</v>
      </c>
      <c r="J32" s="7">
        <f t="shared" ca="1" si="2"/>
        <v>0.10999999999999999</v>
      </c>
    </row>
    <row r="33" spans="1:10" x14ac:dyDescent="0.25">
      <c r="A33" s="20" t="s">
        <v>144</v>
      </c>
      <c r="B33" s="20" t="s">
        <v>143</v>
      </c>
      <c r="C33" s="20">
        <v>9600</v>
      </c>
      <c r="D33" s="21">
        <v>42720</v>
      </c>
      <c r="E33" s="21">
        <v>43100</v>
      </c>
      <c r="F33" s="23">
        <f t="shared" ca="1" si="3"/>
        <v>1</v>
      </c>
      <c r="G33" s="20">
        <v>9600</v>
      </c>
      <c r="H33" s="22">
        <f t="shared" si="4"/>
        <v>1</v>
      </c>
      <c r="I33" s="22" t="s">
        <v>105</v>
      </c>
      <c r="J33" s="7">
        <f t="shared" ca="1" si="2"/>
        <v>0</v>
      </c>
    </row>
    <row r="34" spans="1:10" x14ac:dyDescent="0.25">
      <c r="A34" s="20" t="s">
        <v>123</v>
      </c>
      <c r="B34" s="20" t="s">
        <v>122</v>
      </c>
      <c r="C34" s="20">
        <v>65217</v>
      </c>
      <c r="D34" s="21">
        <v>42715</v>
      </c>
      <c r="E34" s="21">
        <v>43100</v>
      </c>
      <c r="F34" s="23">
        <f t="shared" ca="1" si="3"/>
        <v>1</v>
      </c>
      <c r="G34" s="20">
        <v>44728</v>
      </c>
      <c r="H34" s="22">
        <f t="shared" si="4"/>
        <v>0.68583344833402338</v>
      </c>
      <c r="I34" s="22" t="s">
        <v>104</v>
      </c>
      <c r="J34" s="7">
        <f t="shared" ca="1" si="2"/>
        <v>0.31416655166597662</v>
      </c>
    </row>
    <row r="35" spans="1:10" x14ac:dyDescent="0.25">
      <c r="A35" s="20" t="s">
        <v>124</v>
      </c>
      <c r="B35" s="20" t="s">
        <v>125</v>
      </c>
      <c r="C35" s="20">
        <v>43478</v>
      </c>
      <c r="D35" s="21">
        <v>42887</v>
      </c>
      <c r="E35" s="21">
        <v>43251</v>
      </c>
      <c r="F35" s="23">
        <f t="shared" ca="1" si="3"/>
        <v>1</v>
      </c>
      <c r="G35" s="20">
        <v>16983</v>
      </c>
      <c r="H35" s="22">
        <f t="shared" si="4"/>
        <v>0.39061134366806199</v>
      </c>
      <c r="I35" s="22" t="s">
        <v>104</v>
      </c>
      <c r="J35" s="7">
        <f t="shared" ca="1" si="2"/>
        <v>0.60938865633193795</v>
      </c>
    </row>
    <row r="36" spans="1:10" x14ac:dyDescent="0.25">
      <c r="A36" s="20" t="s">
        <v>173</v>
      </c>
      <c r="B36" s="20" t="s">
        <v>70</v>
      </c>
      <c r="C36" s="20">
        <v>5000</v>
      </c>
      <c r="D36" s="21">
        <v>42917</v>
      </c>
      <c r="E36" s="21">
        <v>43281</v>
      </c>
      <c r="F36" s="23">
        <f t="shared" ca="1" si="3"/>
        <v>1</v>
      </c>
      <c r="G36" s="20">
        <v>1100</v>
      </c>
      <c r="H36" s="22">
        <f t="shared" si="4"/>
        <v>0.22</v>
      </c>
      <c r="I36" s="22" t="s">
        <v>172</v>
      </c>
      <c r="J36" s="7">
        <f t="shared" ca="1" si="2"/>
        <v>0.78</v>
      </c>
    </row>
    <row r="37" spans="1:10" x14ac:dyDescent="0.25">
      <c r="A37" s="20" t="s">
        <v>174</v>
      </c>
      <c r="B37" s="20" t="s">
        <v>175</v>
      </c>
      <c r="C37" s="20">
        <v>2000</v>
      </c>
      <c r="D37" s="21">
        <v>42948</v>
      </c>
      <c r="E37" s="21">
        <v>43069</v>
      </c>
      <c r="F37" s="23">
        <f t="shared" ca="1" si="3"/>
        <v>1</v>
      </c>
      <c r="G37" s="20">
        <v>1905</v>
      </c>
      <c r="H37" s="22">
        <f t="shared" si="4"/>
        <v>0.95250000000000001</v>
      </c>
      <c r="I37" s="22" t="s">
        <v>167</v>
      </c>
      <c r="J37" s="7">
        <f t="shared" ca="1" si="2"/>
        <v>4.7499999999999987E-2</v>
      </c>
    </row>
    <row r="38" spans="1:10" x14ac:dyDescent="0.25">
      <c r="A38" s="20" t="s">
        <v>146</v>
      </c>
      <c r="B38" s="20" t="s">
        <v>147</v>
      </c>
      <c r="C38" s="20">
        <v>2500</v>
      </c>
      <c r="D38" s="21">
        <v>42989</v>
      </c>
      <c r="E38" s="21">
        <v>43281</v>
      </c>
      <c r="F38" s="23">
        <f t="shared" ca="1" si="3"/>
        <v>1</v>
      </c>
      <c r="G38" s="20">
        <v>104</v>
      </c>
      <c r="H38" s="22">
        <f t="shared" si="4"/>
        <v>4.1599999999999998E-2</v>
      </c>
      <c r="I38" s="22" t="s">
        <v>104</v>
      </c>
      <c r="J38" s="7">
        <f t="shared" ca="1" si="2"/>
        <v>0.95840000000000003</v>
      </c>
    </row>
    <row r="39" spans="1:10" x14ac:dyDescent="0.25">
      <c r="A39" s="20" t="s">
        <v>148</v>
      </c>
      <c r="B39" s="20" t="s">
        <v>143</v>
      </c>
      <c r="C39" s="20">
        <v>14400</v>
      </c>
      <c r="D39" s="21">
        <v>43009</v>
      </c>
      <c r="E39" s="21">
        <v>43465</v>
      </c>
      <c r="F39" s="23">
        <f t="shared" ca="1" si="3"/>
        <v>1</v>
      </c>
      <c r="G39" s="20">
        <v>3940</v>
      </c>
      <c r="H39" s="22">
        <f t="shared" si="4"/>
        <v>0.27361111111111114</v>
      </c>
      <c r="I39" s="22" t="s">
        <v>105</v>
      </c>
      <c r="J39" s="7">
        <f t="shared" ca="1" si="2"/>
        <v>0.72638888888888886</v>
      </c>
    </row>
    <row r="40" spans="1:10" x14ac:dyDescent="0.25">
      <c r="A40" s="20" t="s">
        <v>176</v>
      </c>
      <c r="B40" s="20" t="s">
        <v>177</v>
      </c>
      <c r="C40" s="20">
        <v>8696</v>
      </c>
      <c r="D40" s="21">
        <v>43068</v>
      </c>
      <c r="E40" s="21">
        <v>43220</v>
      </c>
      <c r="F40" s="23">
        <f t="shared" ca="1" si="3"/>
        <v>1</v>
      </c>
      <c r="G40" s="20">
        <v>0</v>
      </c>
      <c r="H40" s="22">
        <f t="shared" si="4"/>
        <v>0</v>
      </c>
      <c r="I40" s="22" t="s">
        <v>104</v>
      </c>
      <c r="J40" s="7">
        <f t="shared" ca="1" si="2"/>
        <v>1</v>
      </c>
    </row>
    <row r="41" spans="1:10" x14ac:dyDescent="0.25">
      <c r="A41" s="20" t="s">
        <v>35</v>
      </c>
      <c r="B41" s="20" t="s">
        <v>36</v>
      </c>
      <c r="C41" s="20">
        <v>447535</v>
      </c>
      <c r="D41" s="21">
        <v>42917</v>
      </c>
      <c r="E41" s="21">
        <v>43281</v>
      </c>
      <c r="F41" s="23">
        <f t="shared" ca="1" si="3"/>
        <v>1</v>
      </c>
      <c r="G41" s="20">
        <v>204636</v>
      </c>
      <c r="H41" s="23">
        <f t="shared" si="4"/>
        <v>0.45725138815958527</v>
      </c>
      <c r="I41" s="23" t="s">
        <v>99</v>
      </c>
      <c r="J41" s="7">
        <f t="shared" ca="1" si="2"/>
        <v>0.54274861184041479</v>
      </c>
    </row>
    <row r="42" spans="1:10" x14ac:dyDescent="0.25">
      <c r="A42" s="20" t="s">
        <v>111</v>
      </c>
      <c r="B42" s="20" t="s">
        <v>149</v>
      </c>
      <c r="C42" s="20">
        <v>59577</v>
      </c>
      <c r="D42" s="21">
        <v>42736</v>
      </c>
      <c r="E42" s="21">
        <v>43465</v>
      </c>
      <c r="F42" s="23">
        <f t="shared" ca="1" si="3"/>
        <v>1</v>
      </c>
      <c r="G42" s="20">
        <v>62133</v>
      </c>
      <c r="H42" s="22">
        <f t="shared" si="4"/>
        <v>1.0429024623596355</v>
      </c>
      <c r="I42" s="22" t="s">
        <v>99</v>
      </c>
      <c r="J42" s="7">
        <f t="shared" ca="1" si="2"/>
        <v>-4.2902462359635463E-2</v>
      </c>
    </row>
    <row r="43" spans="1:10" x14ac:dyDescent="0.25">
      <c r="A43" s="20" t="s">
        <v>96</v>
      </c>
      <c r="B43" s="20" t="s">
        <v>83</v>
      </c>
      <c r="C43" s="20">
        <v>175000</v>
      </c>
      <c r="D43" s="21">
        <v>42736</v>
      </c>
      <c r="E43" s="21">
        <v>43100</v>
      </c>
      <c r="F43" s="23">
        <f t="shared" ca="1" si="3"/>
        <v>1</v>
      </c>
      <c r="G43" s="20">
        <v>170612</v>
      </c>
      <c r="H43" s="22">
        <f t="shared" si="4"/>
        <v>0.97492571428571428</v>
      </c>
      <c r="I43" s="22" t="s">
        <v>99</v>
      </c>
      <c r="J43" s="7">
        <f t="shared" ca="1" si="2"/>
        <v>2.5074285714285716E-2</v>
      </c>
    </row>
    <row r="44" spans="1:10" x14ac:dyDescent="0.25">
      <c r="A44" s="20" t="s">
        <v>67</v>
      </c>
      <c r="B44" s="20" t="s">
        <v>178</v>
      </c>
      <c r="C44" s="20">
        <v>7000</v>
      </c>
      <c r="D44" s="21">
        <v>42736</v>
      </c>
      <c r="E44" s="21">
        <v>43100</v>
      </c>
      <c r="F44" s="23">
        <f t="shared" ca="1" si="3"/>
        <v>1</v>
      </c>
      <c r="G44" s="20">
        <v>7000</v>
      </c>
      <c r="H44" s="22">
        <f t="shared" si="4"/>
        <v>1</v>
      </c>
      <c r="I44" s="22" t="s">
        <v>161</v>
      </c>
      <c r="J44" s="7">
        <f t="shared" ca="1" si="2"/>
        <v>0</v>
      </c>
    </row>
    <row r="45" spans="1:10" x14ac:dyDescent="0.25">
      <c r="A45" s="20" t="s">
        <v>156</v>
      </c>
      <c r="B45" s="20" t="s">
        <v>40</v>
      </c>
      <c r="C45" s="20">
        <v>225000</v>
      </c>
      <c r="D45" s="21">
        <v>42917</v>
      </c>
      <c r="E45" s="21">
        <v>43281</v>
      </c>
      <c r="F45" s="23">
        <f t="shared" ca="1" si="3"/>
        <v>1</v>
      </c>
      <c r="G45" s="20">
        <v>126538</v>
      </c>
      <c r="H45" s="23">
        <f t="shared" si="4"/>
        <v>0.56239111111111106</v>
      </c>
      <c r="I45" s="23" t="s">
        <v>99</v>
      </c>
      <c r="J45" s="7">
        <f t="shared" ca="1" si="2"/>
        <v>0.43760888888888894</v>
      </c>
    </row>
    <row r="46" spans="1:10" x14ac:dyDescent="0.25">
      <c r="A46" s="20" t="s">
        <v>157</v>
      </c>
      <c r="B46" s="20" t="s">
        <v>158</v>
      </c>
      <c r="C46" s="20">
        <v>19971</v>
      </c>
      <c r="D46" s="21">
        <v>42917</v>
      </c>
      <c r="E46" s="21">
        <v>43281</v>
      </c>
      <c r="F46" s="23">
        <f t="shared" ca="1" si="3"/>
        <v>1</v>
      </c>
      <c r="G46" s="20">
        <v>3900</v>
      </c>
      <c r="H46" s="23">
        <f t="shared" si="4"/>
        <v>0.19528316058284512</v>
      </c>
      <c r="I46" s="23" t="s">
        <v>104</v>
      </c>
      <c r="J46" s="7">
        <f t="shared" ca="1" si="2"/>
        <v>0.80471683941715488</v>
      </c>
    </row>
    <row r="47" spans="1:10" x14ac:dyDescent="0.25">
      <c r="A47" s="20" t="s">
        <v>179</v>
      </c>
      <c r="B47" s="20" t="s">
        <v>180</v>
      </c>
      <c r="C47" s="20">
        <v>59577</v>
      </c>
      <c r="D47" s="21">
        <v>42917</v>
      </c>
      <c r="E47" s="21">
        <v>43281</v>
      </c>
      <c r="F47" s="23">
        <f t="shared" ca="1" si="3"/>
        <v>1</v>
      </c>
      <c r="G47" s="20">
        <v>4746</v>
      </c>
      <c r="H47" s="23">
        <f t="shared" si="4"/>
        <v>7.9661614381388787E-2</v>
      </c>
      <c r="I47" s="23" t="s">
        <v>99</v>
      </c>
      <c r="J47" s="7">
        <f t="shared" ca="1" si="2"/>
        <v>0.92033838561861125</v>
      </c>
    </row>
    <row r="48" spans="1:10" x14ac:dyDescent="0.25">
      <c r="A48" s="20" t="s">
        <v>181</v>
      </c>
      <c r="B48" s="20" t="s">
        <v>182</v>
      </c>
      <c r="C48" s="20">
        <v>20000</v>
      </c>
      <c r="D48" s="21">
        <v>43095</v>
      </c>
      <c r="E48" s="21">
        <v>43465</v>
      </c>
      <c r="F48" s="23">
        <f t="shared" ca="1" si="3"/>
        <v>1</v>
      </c>
      <c r="G48" s="20">
        <v>0</v>
      </c>
      <c r="H48" s="23">
        <f t="shared" si="4"/>
        <v>0</v>
      </c>
      <c r="I48" s="23" t="s">
        <v>167</v>
      </c>
      <c r="J48" s="7">
        <f t="shared" ca="1" si="2"/>
        <v>1</v>
      </c>
    </row>
    <row r="49" spans="1:10" x14ac:dyDescent="0.25">
      <c r="A49" s="20" t="s">
        <v>45</v>
      </c>
      <c r="B49" s="20" t="s">
        <v>46</v>
      </c>
      <c r="C49" s="20"/>
      <c r="D49" s="21"/>
      <c r="E49" s="21"/>
      <c r="F49" s="23">
        <f t="shared" ca="1" si="3"/>
        <v>1</v>
      </c>
      <c r="G49" s="20"/>
      <c r="H49" s="22"/>
      <c r="I49" s="22"/>
      <c r="J49" s="7">
        <f t="shared" ca="1" si="2"/>
        <v>1</v>
      </c>
    </row>
    <row r="50" spans="1:10" x14ac:dyDescent="0.25">
      <c r="A50" s="20" t="s">
        <v>49</v>
      </c>
      <c r="B50" s="20" t="s">
        <v>50</v>
      </c>
      <c r="C50" s="25">
        <v>243501.29</v>
      </c>
      <c r="D50" s="21">
        <v>42552</v>
      </c>
      <c r="E50" s="21"/>
      <c r="F50" s="23">
        <f t="shared" ca="1" si="3"/>
        <v>1</v>
      </c>
      <c r="G50" s="20">
        <v>240266</v>
      </c>
      <c r="H50" s="22">
        <f>G50/C50</f>
        <v>0.98671345847900849</v>
      </c>
      <c r="I50" s="22" t="s">
        <v>105</v>
      </c>
      <c r="J50" s="7">
        <f t="shared" ca="1" si="2"/>
        <v>1.3286541520991513E-2</v>
      </c>
    </row>
    <row r="51" spans="1:10" x14ac:dyDescent="0.25">
      <c r="A51" s="20" t="s">
        <v>65</v>
      </c>
      <c r="B51" s="20" t="s">
        <v>183</v>
      </c>
      <c r="C51" s="20">
        <v>55000</v>
      </c>
      <c r="D51" s="21">
        <v>42693</v>
      </c>
      <c r="E51" s="21">
        <v>43465</v>
      </c>
      <c r="F51" s="23">
        <f t="shared" ca="1" si="3"/>
        <v>1</v>
      </c>
      <c r="G51" s="20"/>
      <c r="H51" s="22">
        <f>G51/C51</f>
        <v>0</v>
      </c>
      <c r="I51" s="22" t="s">
        <v>161</v>
      </c>
      <c r="J51" s="7">
        <f t="shared" ca="1" si="2"/>
        <v>1</v>
      </c>
    </row>
    <row r="52" spans="1:10" x14ac:dyDescent="0.25">
      <c r="A52" s="20" t="s">
        <v>85</v>
      </c>
      <c r="B52" s="26" t="s">
        <v>86</v>
      </c>
      <c r="C52" s="20">
        <v>10000</v>
      </c>
      <c r="D52" s="21">
        <v>42767</v>
      </c>
      <c r="E52" s="21">
        <v>43131</v>
      </c>
      <c r="F52" s="23">
        <f t="shared" ca="1" si="3"/>
        <v>1</v>
      </c>
      <c r="G52" s="20">
        <v>9993</v>
      </c>
      <c r="H52" s="22">
        <f>G52/C52</f>
        <v>0.99929999999999997</v>
      </c>
      <c r="I52" s="22" t="s">
        <v>105</v>
      </c>
      <c r="J52" s="7">
        <f t="shared" ca="1" si="2"/>
        <v>7.0000000000003393E-4</v>
      </c>
    </row>
    <row r="53" spans="1:10" x14ac:dyDescent="0.25">
      <c r="A53" s="20"/>
      <c r="B53" s="26"/>
      <c r="C53" s="20"/>
      <c r="D53" s="21"/>
      <c r="E53" s="21"/>
      <c r="F53" s="23"/>
      <c r="G53" s="20"/>
      <c r="H53" s="22"/>
      <c r="I53" s="22"/>
    </row>
    <row r="54" spans="1:10" x14ac:dyDescent="0.25">
      <c r="A54" s="20"/>
      <c r="B54" s="26"/>
      <c r="C54" s="20"/>
      <c r="D54" s="21"/>
      <c r="E54" s="21"/>
      <c r="F54" s="23"/>
      <c r="G54" s="20"/>
      <c r="H54" s="22"/>
      <c r="I54" s="22"/>
    </row>
    <row r="56" spans="1:10" x14ac:dyDescent="0.25">
      <c r="A56" s="19" t="s">
        <v>88</v>
      </c>
    </row>
  </sheetData>
  <pageMargins left="0.75" right="0.75" top="1" bottom="1" header="0.5" footer="0.5"/>
  <pageSetup scale="88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11.42578125" defaultRowHeight="15" x14ac:dyDescent="0.25"/>
  <cols>
    <col min="1" max="1" width="6.28515625" style="32" customWidth="1"/>
    <col min="2" max="2" width="43.85546875" style="32" customWidth="1"/>
    <col min="3" max="3" width="10.28515625" style="32" customWidth="1"/>
    <col min="4" max="5" width="6.42578125" style="32" customWidth="1"/>
    <col min="6" max="6" width="11" style="32" customWidth="1"/>
    <col min="7" max="7" width="17.42578125" style="32" customWidth="1"/>
    <col min="8" max="8" width="10.7109375" style="32" customWidth="1"/>
    <col min="9" max="9" width="22.28515625" style="32" bestFit="1" customWidth="1"/>
    <col min="10" max="10" width="5.5703125" style="32" customWidth="1"/>
  </cols>
  <sheetData>
    <row r="1" spans="1:10" x14ac:dyDescent="0.25">
      <c r="A1" s="1" t="s">
        <v>184</v>
      </c>
    </row>
    <row r="2" spans="1:10" x14ac:dyDescent="0.25">
      <c r="A2" s="3" t="s">
        <v>1</v>
      </c>
      <c r="B2" s="4">
        <v>43209</v>
      </c>
    </row>
    <row r="3" spans="1:10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10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10" x14ac:dyDescent="0.25">
      <c r="A5" s="20" t="s">
        <v>12</v>
      </c>
      <c r="B5" s="20" t="s">
        <v>13</v>
      </c>
      <c r="C5" s="20"/>
      <c r="D5" s="21"/>
      <c r="E5" s="21"/>
      <c r="F5" s="23"/>
      <c r="G5" s="20"/>
      <c r="H5" s="23"/>
      <c r="I5" s="23"/>
      <c r="J5" s="7"/>
    </row>
    <row r="6" spans="1:10" x14ac:dyDescent="0.25">
      <c r="A6" s="20" t="s">
        <v>126</v>
      </c>
      <c r="B6" s="20" t="s">
        <v>127</v>
      </c>
      <c r="C6" s="20">
        <v>57035</v>
      </c>
      <c r="D6" s="21">
        <v>41548</v>
      </c>
      <c r="E6" s="21">
        <v>43281</v>
      </c>
      <c r="F6" s="23">
        <f t="shared" ref="F6:F23" ca="1" si="0">IF(E6&gt;TODAY(),IF(($B$2-D6)/(E6-D6)&lt;0%,0%,($B$2-D6)/(E6-D6)),100%)</f>
        <v>1</v>
      </c>
      <c r="G6" s="20">
        <v>57036</v>
      </c>
      <c r="H6" s="23">
        <f t="shared" ref="H6:H24" si="1">G6/C6</f>
        <v>1.0000175330937144</v>
      </c>
      <c r="I6" s="23" t="s">
        <v>104</v>
      </c>
      <c r="J6" s="7">
        <f t="shared" ref="J6:J47" ca="1" si="2">F6-H6</f>
        <v>-1.7533093714439119E-5</v>
      </c>
    </row>
    <row r="7" spans="1:10" x14ac:dyDescent="0.25">
      <c r="A7" s="20" t="s">
        <v>128</v>
      </c>
      <c r="B7" s="20" t="s">
        <v>129</v>
      </c>
      <c r="C7" s="20">
        <v>43396</v>
      </c>
      <c r="D7" s="21">
        <v>41821</v>
      </c>
      <c r="E7" s="21">
        <v>43008</v>
      </c>
      <c r="F7" s="23">
        <f t="shared" ca="1" si="0"/>
        <v>1</v>
      </c>
      <c r="G7" s="20">
        <v>44277</v>
      </c>
      <c r="H7" s="23">
        <f t="shared" si="1"/>
        <v>1.0203014102682275</v>
      </c>
      <c r="I7" s="23" t="s">
        <v>99</v>
      </c>
      <c r="J7" s="7">
        <f t="shared" ca="1" si="2"/>
        <v>-2.0301410268227515E-2</v>
      </c>
    </row>
    <row r="8" spans="1:10" x14ac:dyDescent="0.25">
      <c r="A8" s="20" t="s">
        <v>132</v>
      </c>
      <c r="B8" s="20" t="s">
        <v>131</v>
      </c>
      <c r="C8" s="20">
        <v>143551</v>
      </c>
      <c r="D8" s="21">
        <v>41821</v>
      </c>
      <c r="E8" s="21">
        <v>42916</v>
      </c>
      <c r="F8" s="23">
        <f t="shared" ca="1" si="0"/>
        <v>1</v>
      </c>
      <c r="G8" s="20">
        <v>142447</v>
      </c>
      <c r="H8" s="23">
        <f t="shared" si="1"/>
        <v>0.99230935347019522</v>
      </c>
      <c r="I8" s="23" t="s">
        <v>99</v>
      </c>
      <c r="J8" s="7">
        <f t="shared" ca="1" si="2"/>
        <v>7.6906465298047788E-3</v>
      </c>
    </row>
    <row r="9" spans="1:10" x14ac:dyDescent="0.25">
      <c r="A9" s="20" t="s">
        <v>133</v>
      </c>
      <c r="B9" s="20" t="s">
        <v>134</v>
      </c>
      <c r="C9" s="20">
        <v>19716</v>
      </c>
      <c r="D9" s="21">
        <v>42186</v>
      </c>
      <c r="E9" s="21">
        <v>43316</v>
      </c>
      <c r="F9" s="23">
        <f t="shared" ca="1" si="0"/>
        <v>1</v>
      </c>
      <c r="G9" s="20">
        <v>19716</v>
      </c>
      <c r="H9" s="23">
        <f t="shared" si="1"/>
        <v>1</v>
      </c>
      <c r="I9" s="23" t="s">
        <v>99</v>
      </c>
      <c r="J9" s="7">
        <f t="shared" ca="1" si="2"/>
        <v>0</v>
      </c>
    </row>
    <row r="10" spans="1:10" x14ac:dyDescent="0.25">
      <c r="A10" s="20" t="s">
        <v>130</v>
      </c>
      <c r="B10" s="20" t="s">
        <v>131</v>
      </c>
      <c r="C10" s="20">
        <v>68625</v>
      </c>
      <c r="D10" s="21">
        <v>42186</v>
      </c>
      <c r="E10" s="21">
        <v>43008</v>
      </c>
      <c r="F10" s="23">
        <f t="shared" ca="1" si="0"/>
        <v>1</v>
      </c>
      <c r="G10" s="20">
        <v>70374</v>
      </c>
      <c r="H10" s="23">
        <f t="shared" si="1"/>
        <v>1.0254863387978141</v>
      </c>
      <c r="I10" s="23" t="s">
        <v>99</v>
      </c>
      <c r="J10" s="7">
        <f t="shared" ca="1" si="2"/>
        <v>-2.5486338797814145E-2</v>
      </c>
    </row>
    <row r="11" spans="1:10" x14ac:dyDescent="0.25">
      <c r="A11" s="20" t="s">
        <v>17</v>
      </c>
      <c r="B11" s="20" t="s">
        <v>137</v>
      </c>
      <c r="C11" s="20">
        <v>79369</v>
      </c>
      <c r="D11" s="21">
        <v>42552</v>
      </c>
      <c r="E11" s="21">
        <v>43281</v>
      </c>
      <c r="F11" s="23">
        <f t="shared" ca="1" si="0"/>
        <v>1</v>
      </c>
      <c r="G11" s="20">
        <v>58307</v>
      </c>
      <c r="H11" s="23">
        <f t="shared" si="1"/>
        <v>0.73463190918368637</v>
      </c>
      <c r="I11" s="23" t="s">
        <v>99</v>
      </c>
      <c r="J11" s="7">
        <f t="shared" ca="1" si="2"/>
        <v>0.26536809081631363</v>
      </c>
    </row>
    <row r="12" spans="1:10" x14ac:dyDescent="0.25">
      <c r="A12" s="20" t="s">
        <v>19</v>
      </c>
      <c r="B12" s="20" t="s">
        <v>20</v>
      </c>
      <c r="C12" s="20">
        <v>83640</v>
      </c>
      <c r="D12" s="21">
        <v>42917</v>
      </c>
      <c r="E12" s="21">
        <v>43281</v>
      </c>
      <c r="F12" s="23">
        <f t="shared" ca="1" si="0"/>
        <v>1</v>
      </c>
      <c r="G12" s="20">
        <v>59130</v>
      </c>
      <c r="H12" s="23">
        <f t="shared" si="1"/>
        <v>0.70695839311334285</v>
      </c>
      <c r="I12" s="23" t="s">
        <v>99</v>
      </c>
      <c r="J12" s="7">
        <f t="shared" ca="1" si="2"/>
        <v>0.29304160688665715</v>
      </c>
    </row>
    <row r="13" spans="1:10" ht="30" customHeight="1" x14ac:dyDescent="0.25">
      <c r="A13" s="20" t="s">
        <v>59</v>
      </c>
      <c r="B13" s="26" t="s">
        <v>60</v>
      </c>
      <c r="C13" s="20">
        <v>14468</v>
      </c>
      <c r="D13" s="21">
        <v>42917</v>
      </c>
      <c r="E13" s="21">
        <v>43281</v>
      </c>
      <c r="F13" s="23">
        <f t="shared" ca="1" si="0"/>
        <v>1</v>
      </c>
      <c r="G13" s="20">
        <v>14093</v>
      </c>
      <c r="H13" s="22">
        <f t="shared" si="1"/>
        <v>0.9740807298866464</v>
      </c>
      <c r="I13" s="22" t="s">
        <v>101</v>
      </c>
      <c r="J13" s="7">
        <f t="shared" ca="1" si="2"/>
        <v>2.5919270113353599E-2</v>
      </c>
    </row>
    <row r="14" spans="1:10" x14ac:dyDescent="0.25">
      <c r="A14" s="20" t="s">
        <v>102</v>
      </c>
      <c r="B14" s="26" t="s">
        <v>103</v>
      </c>
      <c r="C14" s="20">
        <v>35831</v>
      </c>
      <c r="D14" s="21">
        <v>42795</v>
      </c>
      <c r="E14" s="21">
        <v>43281</v>
      </c>
      <c r="F14" s="23">
        <f t="shared" ca="1" si="0"/>
        <v>1</v>
      </c>
      <c r="G14" s="20">
        <v>36513</v>
      </c>
      <c r="H14" s="22">
        <f t="shared" si="1"/>
        <v>1.019033797549608</v>
      </c>
      <c r="I14" s="22" t="s">
        <v>104</v>
      </c>
      <c r="J14" s="7">
        <f t="shared" ca="1" si="2"/>
        <v>-1.9033797549607989E-2</v>
      </c>
    </row>
    <row r="15" spans="1:10" x14ac:dyDescent="0.25">
      <c r="A15" s="20" t="s">
        <v>138</v>
      </c>
      <c r="B15" s="26" t="s">
        <v>139</v>
      </c>
      <c r="C15" s="20">
        <v>10850</v>
      </c>
      <c r="D15" s="21">
        <v>42552</v>
      </c>
      <c r="E15" s="21">
        <v>43281</v>
      </c>
      <c r="F15" s="23">
        <f t="shared" ca="1" si="0"/>
        <v>1</v>
      </c>
      <c r="G15" s="20">
        <v>10849</v>
      </c>
      <c r="H15" s="22">
        <f t="shared" si="1"/>
        <v>0.99990783410138251</v>
      </c>
      <c r="I15" s="22" t="s">
        <v>99</v>
      </c>
      <c r="J15" s="7">
        <f t="shared" ca="1" si="2"/>
        <v>9.2165898617491138E-5</v>
      </c>
    </row>
    <row r="16" spans="1:10" x14ac:dyDescent="0.25">
      <c r="A16" s="20" t="s">
        <v>159</v>
      </c>
      <c r="B16" s="26" t="s">
        <v>160</v>
      </c>
      <c r="C16" s="20">
        <v>27786</v>
      </c>
      <c r="D16" s="21">
        <v>42278</v>
      </c>
      <c r="E16" s="21">
        <v>43373</v>
      </c>
      <c r="F16" s="23">
        <f t="shared" ca="1" si="0"/>
        <v>1</v>
      </c>
      <c r="G16" s="20">
        <v>23056</v>
      </c>
      <c r="H16" s="22">
        <f t="shared" si="1"/>
        <v>0.82977038796516234</v>
      </c>
      <c r="I16" s="22" t="s">
        <v>161</v>
      </c>
      <c r="J16" s="7">
        <f t="shared" ca="1" si="2"/>
        <v>0.17022961203483766</v>
      </c>
    </row>
    <row r="17" spans="1:10" x14ac:dyDescent="0.25">
      <c r="A17" s="20" t="s">
        <v>52</v>
      </c>
      <c r="B17" s="20" t="s">
        <v>53</v>
      </c>
      <c r="C17" s="20">
        <v>552500</v>
      </c>
      <c r="D17" s="21">
        <v>42457</v>
      </c>
      <c r="E17" s="21">
        <v>43343</v>
      </c>
      <c r="F17" s="23">
        <f t="shared" ca="1" si="0"/>
        <v>1</v>
      </c>
      <c r="G17" s="20">
        <v>268366</v>
      </c>
      <c r="H17" s="22">
        <f t="shared" si="1"/>
        <v>0.48573031674208145</v>
      </c>
      <c r="I17" s="22" t="s">
        <v>104</v>
      </c>
      <c r="J17" s="7">
        <f t="shared" ca="1" si="2"/>
        <v>0.51426968325791855</v>
      </c>
    </row>
    <row r="18" spans="1:10" x14ac:dyDescent="0.25">
      <c r="A18" s="20" t="s">
        <v>29</v>
      </c>
      <c r="B18" s="20" t="s">
        <v>30</v>
      </c>
      <c r="C18" s="20">
        <v>136500</v>
      </c>
      <c r="D18" s="21">
        <v>42552</v>
      </c>
      <c r="E18" s="21">
        <v>43281</v>
      </c>
      <c r="F18" s="23">
        <f t="shared" ca="1" si="0"/>
        <v>1</v>
      </c>
      <c r="G18" s="20">
        <v>133109</v>
      </c>
      <c r="H18" s="23">
        <f t="shared" si="1"/>
        <v>0.97515750915750921</v>
      </c>
      <c r="I18" s="23" t="s">
        <v>99</v>
      </c>
      <c r="J18" s="7">
        <f t="shared" ca="1" si="2"/>
        <v>2.4842490842490794E-2</v>
      </c>
    </row>
    <row r="19" spans="1:10" x14ac:dyDescent="0.25">
      <c r="A19" s="20" t="s">
        <v>106</v>
      </c>
      <c r="B19" s="20" t="s">
        <v>107</v>
      </c>
      <c r="C19" s="20">
        <v>120001</v>
      </c>
      <c r="D19" s="21">
        <v>42917</v>
      </c>
      <c r="E19" s="21">
        <v>43281</v>
      </c>
      <c r="F19" s="23">
        <f t="shared" ca="1" si="0"/>
        <v>1</v>
      </c>
      <c r="G19" s="20">
        <v>36324</v>
      </c>
      <c r="H19" s="23">
        <f t="shared" si="1"/>
        <v>0.30269747752102066</v>
      </c>
      <c r="I19" s="23" t="s">
        <v>99</v>
      </c>
      <c r="J19" s="7">
        <f t="shared" ca="1" si="2"/>
        <v>0.69730252247897928</v>
      </c>
    </row>
    <row r="20" spans="1:10" x14ac:dyDescent="0.25">
      <c r="A20" s="20" t="s">
        <v>150</v>
      </c>
      <c r="B20" s="20" t="s">
        <v>151</v>
      </c>
      <c r="C20" s="20">
        <v>99996</v>
      </c>
      <c r="D20" s="21">
        <v>42917</v>
      </c>
      <c r="E20" s="21">
        <v>43281</v>
      </c>
      <c r="F20" s="23">
        <f t="shared" ca="1" si="0"/>
        <v>1</v>
      </c>
      <c r="G20" s="20">
        <v>77542</v>
      </c>
      <c r="H20" s="23">
        <f t="shared" si="1"/>
        <v>0.77545101804072158</v>
      </c>
      <c r="I20" s="23" t="s">
        <v>99</v>
      </c>
      <c r="J20" s="7">
        <f t="shared" ca="1" si="2"/>
        <v>0.22454898195927842</v>
      </c>
    </row>
    <row r="21" spans="1:10" x14ac:dyDescent="0.25">
      <c r="A21" s="20" t="s">
        <v>152</v>
      </c>
      <c r="B21" s="20" t="s">
        <v>153</v>
      </c>
      <c r="C21" s="20">
        <v>99983</v>
      </c>
      <c r="D21" s="21">
        <v>42917</v>
      </c>
      <c r="E21" s="21">
        <v>43281</v>
      </c>
      <c r="F21" s="23">
        <f t="shared" ca="1" si="0"/>
        <v>1</v>
      </c>
      <c r="G21" s="20">
        <v>64219</v>
      </c>
      <c r="H21" s="23">
        <f t="shared" si="1"/>
        <v>0.64229919086244658</v>
      </c>
      <c r="I21" s="23" t="s">
        <v>99</v>
      </c>
      <c r="J21" s="7">
        <f t="shared" ca="1" si="2"/>
        <v>0.35770080913755342</v>
      </c>
    </row>
    <row r="22" spans="1:10" x14ac:dyDescent="0.25">
      <c r="A22" s="20" t="s">
        <v>154</v>
      </c>
      <c r="B22" s="20" t="s">
        <v>155</v>
      </c>
      <c r="C22" s="20">
        <v>499966</v>
      </c>
      <c r="D22" s="21">
        <v>42917</v>
      </c>
      <c r="E22" s="21">
        <v>43281</v>
      </c>
      <c r="F22" s="23">
        <f t="shared" ca="1" si="0"/>
        <v>1</v>
      </c>
      <c r="G22" s="20">
        <v>343696</v>
      </c>
      <c r="H22" s="23">
        <f t="shared" si="1"/>
        <v>0.68743874583471676</v>
      </c>
      <c r="I22" s="23" t="s">
        <v>99</v>
      </c>
      <c r="J22" s="7">
        <f t="shared" ca="1" si="2"/>
        <v>0.31256125416528324</v>
      </c>
    </row>
    <row r="23" spans="1:10" x14ac:dyDescent="0.25">
      <c r="A23" s="20" t="s">
        <v>47</v>
      </c>
      <c r="B23" s="20" t="s">
        <v>48</v>
      </c>
      <c r="C23" s="20">
        <v>143050</v>
      </c>
      <c r="D23" s="21">
        <v>42917</v>
      </c>
      <c r="E23" s="21">
        <v>43281</v>
      </c>
      <c r="F23" s="23">
        <f t="shared" ca="1" si="0"/>
        <v>1</v>
      </c>
      <c r="G23" s="20">
        <v>62269</v>
      </c>
      <c r="H23" s="22">
        <f t="shared" si="1"/>
        <v>0.43529535127577768</v>
      </c>
      <c r="I23" s="22" t="s">
        <v>105</v>
      </c>
      <c r="J23" s="7">
        <f t="shared" ca="1" si="2"/>
        <v>0.56470464872422232</v>
      </c>
    </row>
    <row r="24" spans="1:10" x14ac:dyDescent="0.25">
      <c r="A24" s="20" t="s">
        <v>162</v>
      </c>
      <c r="B24" s="20" t="s">
        <v>163</v>
      </c>
      <c r="C24" s="20">
        <v>162444</v>
      </c>
      <c r="D24" s="21"/>
      <c r="E24" s="21"/>
      <c r="F24" s="23"/>
      <c r="G24" s="20">
        <v>156800</v>
      </c>
      <c r="H24" s="22">
        <f t="shared" si="1"/>
        <v>0.96525571889389572</v>
      </c>
      <c r="I24" s="22" t="s">
        <v>164</v>
      </c>
      <c r="J24" s="7">
        <f t="shared" si="2"/>
        <v>-0.96525571889389572</v>
      </c>
    </row>
    <row r="25" spans="1:10" x14ac:dyDescent="0.25">
      <c r="A25" s="20" t="s">
        <v>31</v>
      </c>
      <c r="B25" s="20" t="s">
        <v>32</v>
      </c>
      <c r="C25" s="20"/>
      <c r="D25" s="21"/>
      <c r="E25" s="21"/>
      <c r="F25" s="23">
        <f t="shared" ref="F25:F37" ca="1" si="3">IF(E25&gt;TODAY(),IF(($B$2-D25)/(E25-D25)&lt;0%,0%,($B$2-D25)/(E25-D25)),100%)</f>
        <v>1</v>
      </c>
      <c r="G25" s="20"/>
      <c r="H25" s="22"/>
      <c r="I25" s="22"/>
      <c r="J25" s="7">
        <f t="shared" ca="1" si="2"/>
        <v>1</v>
      </c>
    </row>
    <row r="26" spans="1:10" x14ac:dyDescent="0.25">
      <c r="A26" s="20" t="s">
        <v>140</v>
      </c>
      <c r="B26" s="20" t="s">
        <v>141</v>
      </c>
      <c r="C26" s="20"/>
      <c r="D26" s="21"/>
      <c r="E26" s="21"/>
      <c r="F26" s="23">
        <f t="shared" ca="1" si="3"/>
        <v>1</v>
      </c>
      <c r="G26" s="20"/>
      <c r="H26" s="22"/>
      <c r="I26" s="22"/>
      <c r="J26" s="7">
        <f t="shared" ca="1" si="2"/>
        <v>1</v>
      </c>
    </row>
    <row r="27" spans="1:10" x14ac:dyDescent="0.25">
      <c r="A27" s="20" t="s">
        <v>165</v>
      </c>
      <c r="B27" s="20" t="s">
        <v>166</v>
      </c>
      <c r="C27" s="20">
        <v>45000</v>
      </c>
      <c r="D27" s="21">
        <v>41456</v>
      </c>
      <c r="E27" s="21">
        <v>43281</v>
      </c>
      <c r="F27" s="23">
        <f t="shared" ca="1" si="3"/>
        <v>1</v>
      </c>
      <c r="G27" s="20">
        <v>43865</v>
      </c>
      <c r="H27" s="22">
        <f t="shared" ref="H27:H37" si="4">G27/C27</f>
        <v>0.97477777777777774</v>
      </c>
      <c r="I27" s="22" t="s">
        <v>167</v>
      </c>
      <c r="J27" s="7">
        <f t="shared" ca="1" si="2"/>
        <v>2.5222222222222257E-2</v>
      </c>
    </row>
    <row r="28" spans="1:10" x14ac:dyDescent="0.25">
      <c r="A28" s="20" t="s">
        <v>168</v>
      </c>
      <c r="B28" s="20" t="s">
        <v>169</v>
      </c>
      <c r="C28" s="20">
        <v>29918</v>
      </c>
      <c r="D28" s="21">
        <v>41873</v>
      </c>
      <c r="E28" s="21">
        <v>43281</v>
      </c>
      <c r="F28" s="23">
        <f t="shared" ca="1" si="3"/>
        <v>1</v>
      </c>
      <c r="G28" s="20">
        <v>29486</v>
      </c>
      <c r="H28" s="22">
        <f t="shared" si="4"/>
        <v>0.98556053212113104</v>
      </c>
      <c r="I28" s="22" t="s">
        <v>161</v>
      </c>
      <c r="J28" s="7">
        <f t="shared" ca="1" si="2"/>
        <v>1.4439467878868961E-2</v>
      </c>
    </row>
    <row r="29" spans="1:10" x14ac:dyDescent="0.25">
      <c r="A29" s="20" t="s">
        <v>170</v>
      </c>
      <c r="B29" s="20" t="s">
        <v>166</v>
      </c>
      <c r="C29" s="20">
        <v>9001</v>
      </c>
      <c r="D29" s="21">
        <v>41821</v>
      </c>
      <c r="E29" s="21">
        <v>43281</v>
      </c>
      <c r="F29" s="23">
        <f t="shared" ca="1" si="3"/>
        <v>1</v>
      </c>
      <c r="G29" s="20">
        <v>7309</v>
      </c>
      <c r="H29" s="22">
        <f t="shared" si="4"/>
        <v>0.81202088656815907</v>
      </c>
      <c r="I29" s="22" t="s">
        <v>167</v>
      </c>
      <c r="J29" s="7">
        <f t="shared" ca="1" si="2"/>
        <v>0.18797911343184093</v>
      </c>
    </row>
    <row r="30" spans="1:10" x14ac:dyDescent="0.25">
      <c r="A30" s="20" t="s">
        <v>171</v>
      </c>
      <c r="B30" s="20" t="s">
        <v>70</v>
      </c>
      <c r="C30" s="20">
        <v>4500</v>
      </c>
      <c r="D30" s="21">
        <v>42186</v>
      </c>
      <c r="E30" s="21">
        <v>43311</v>
      </c>
      <c r="F30" s="23">
        <f t="shared" ca="1" si="3"/>
        <v>1</v>
      </c>
      <c r="G30" s="20">
        <v>4251</v>
      </c>
      <c r="H30" s="22">
        <f t="shared" si="4"/>
        <v>0.94466666666666665</v>
      </c>
      <c r="I30" s="22" t="s">
        <v>172</v>
      </c>
      <c r="J30" s="7">
        <f t="shared" ca="1" si="2"/>
        <v>5.5333333333333345E-2</v>
      </c>
    </row>
    <row r="31" spans="1:10" x14ac:dyDescent="0.25">
      <c r="A31" s="20" t="s">
        <v>69</v>
      </c>
      <c r="B31" s="20" t="s">
        <v>70</v>
      </c>
      <c r="C31" s="20">
        <v>5000</v>
      </c>
      <c r="D31" s="21">
        <v>42552</v>
      </c>
      <c r="E31" s="21">
        <v>42916</v>
      </c>
      <c r="F31" s="23">
        <f t="shared" ca="1" si="3"/>
        <v>1</v>
      </c>
      <c r="G31" s="20">
        <v>4450</v>
      </c>
      <c r="H31" s="22">
        <f t="shared" si="4"/>
        <v>0.89</v>
      </c>
      <c r="I31" s="22" t="s">
        <v>172</v>
      </c>
      <c r="J31" s="7">
        <f t="shared" ca="1" si="2"/>
        <v>0.10999999999999999</v>
      </c>
    </row>
    <row r="32" spans="1:10" x14ac:dyDescent="0.25">
      <c r="A32" s="20" t="s">
        <v>124</v>
      </c>
      <c r="B32" s="20" t="s">
        <v>125</v>
      </c>
      <c r="C32" s="20">
        <v>43478</v>
      </c>
      <c r="D32" s="21">
        <v>42887</v>
      </c>
      <c r="E32" s="21">
        <v>43251</v>
      </c>
      <c r="F32" s="23">
        <f t="shared" ca="1" si="3"/>
        <v>1</v>
      </c>
      <c r="G32" s="20">
        <v>30609</v>
      </c>
      <c r="H32" s="22">
        <f t="shared" si="4"/>
        <v>0.7040112240673444</v>
      </c>
      <c r="I32" s="22" t="s">
        <v>104</v>
      </c>
      <c r="J32" s="7">
        <f t="shared" ca="1" si="2"/>
        <v>0.2959887759326556</v>
      </c>
    </row>
    <row r="33" spans="1:10" x14ac:dyDescent="0.25">
      <c r="A33" s="20" t="s">
        <v>173</v>
      </c>
      <c r="B33" s="20" t="s">
        <v>70</v>
      </c>
      <c r="C33" s="20">
        <v>5000</v>
      </c>
      <c r="D33" s="21">
        <v>42917</v>
      </c>
      <c r="E33" s="21">
        <v>43465</v>
      </c>
      <c r="F33" s="23">
        <f t="shared" ca="1" si="3"/>
        <v>1</v>
      </c>
      <c r="G33" s="20">
        <v>2350</v>
      </c>
      <c r="H33" s="22">
        <f t="shared" si="4"/>
        <v>0.47</v>
      </c>
      <c r="I33" s="22" t="s">
        <v>172</v>
      </c>
      <c r="J33" s="7">
        <f t="shared" ca="1" si="2"/>
        <v>0.53</v>
      </c>
    </row>
    <row r="34" spans="1:10" x14ac:dyDescent="0.25">
      <c r="A34" s="20" t="s">
        <v>174</v>
      </c>
      <c r="B34" s="20" t="s">
        <v>175</v>
      </c>
      <c r="C34" s="20">
        <v>2000</v>
      </c>
      <c r="D34" s="21">
        <v>42948</v>
      </c>
      <c r="E34" s="21">
        <v>43220</v>
      </c>
      <c r="F34" s="23">
        <f t="shared" ca="1" si="3"/>
        <v>1</v>
      </c>
      <c r="G34" s="20">
        <v>1991</v>
      </c>
      <c r="H34" s="22">
        <f t="shared" si="4"/>
        <v>0.99550000000000005</v>
      </c>
      <c r="I34" s="22" t="s">
        <v>167</v>
      </c>
      <c r="J34" s="7">
        <f t="shared" ca="1" si="2"/>
        <v>4.4999999999999485E-3</v>
      </c>
    </row>
    <row r="35" spans="1:10" x14ac:dyDescent="0.25">
      <c r="A35" s="20" t="s">
        <v>146</v>
      </c>
      <c r="B35" s="20" t="s">
        <v>147</v>
      </c>
      <c r="C35" s="20">
        <v>2500</v>
      </c>
      <c r="D35" s="21">
        <v>42989</v>
      </c>
      <c r="E35" s="21">
        <v>43281</v>
      </c>
      <c r="F35" s="23">
        <f t="shared" ca="1" si="3"/>
        <v>1</v>
      </c>
      <c r="G35" s="20">
        <v>594</v>
      </c>
      <c r="H35" s="22">
        <f t="shared" si="4"/>
        <v>0.23760000000000001</v>
      </c>
      <c r="I35" s="22" t="s">
        <v>104</v>
      </c>
      <c r="J35" s="7">
        <f t="shared" ca="1" si="2"/>
        <v>0.76239999999999997</v>
      </c>
    </row>
    <row r="36" spans="1:10" x14ac:dyDescent="0.25">
      <c r="A36" s="20" t="s">
        <v>148</v>
      </c>
      <c r="B36" s="20" t="s">
        <v>143</v>
      </c>
      <c r="C36" s="20">
        <v>14400</v>
      </c>
      <c r="D36" s="21">
        <v>43009</v>
      </c>
      <c r="E36" s="21">
        <v>43465</v>
      </c>
      <c r="F36" s="23">
        <f t="shared" ca="1" si="3"/>
        <v>1</v>
      </c>
      <c r="G36" s="20">
        <v>6580</v>
      </c>
      <c r="H36" s="22">
        <f t="shared" si="4"/>
        <v>0.45694444444444443</v>
      </c>
      <c r="I36" s="22" t="s">
        <v>105</v>
      </c>
      <c r="J36" s="7">
        <f t="shared" ca="1" si="2"/>
        <v>0.54305555555555562</v>
      </c>
    </row>
    <row r="37" spans="1:10" x14ac:dyDescent="0.25">
      <c r="A37" s="20" t="s">
        <v>176</v>
      </c>
      <c r="B37" s="20" t="s">
        <v>177</v>
      </c>
      <c r="C37" s="20">
        <v>8696</v>
      </c>
      <c r="D37" s="21">
        <v>43068</v>
      </c>
      <c r="E37" s="21">
        <v>43220</v>
      </c>
      <c r="F37" s="23">
        <f t="shared" ca="1" si="3"/>
        <v>1</v>
      </c>
      <c r="G37" s="20">
        <v>7635</v>
      </c>
      <c r="H37" s="22">
        <f t="shared" si="4"/>
        <v>0.87798988040478376</v>
      </c>
      <c r="I37" s="22" t="s">
        <v>104</v>
      </c>
      <c r="J37" s="7">
        <f t="shared" ca="1" si="2"/>
        <v>0.12201011959521624</v>
      </c>
    </row>
    <row r="38" spans="1:10" x14ac:dyDescent="0.25">
      <c r="A38" s="20" t="s">
        <v>35</v>
      </c>
      <c r="B38" s="20" t="s">
        <v>36</v>
      </c>
      <c r="C38" s="20"/>
      <c r="D38" s="21"/>
      <c r="E38" s="21"/>
      <c r="F38" s="23"/>
      <c r="G38" s="20"/>
      <c r="H38" s="23"/>
      <c r="I38" s="23" t="s">
        <v>99</v>
      </c>
      <c r="J38" s="7">
        <f t="shared" si="2"/>
        <v>0</v>
      </c>
    </row>
    <row r="39" spans="1:10" x14ac:dyDescent="0.25">
      <c r="A39" s="20" t="s">
        <v>156</v>
      </c>
      <c r="B39" s="20" t="s">
        <v>40</v>
      </c>
      <c r="C39" s="20">
        <v>225000</v>
      </c>
      <c r="D39" s="21">
        <v>42917</v>
      </c>
      <c r="E39" s="21">
        <v>43281</v>
      </c>
      <c r="F39" s="23">
        <f t="shared" ref="F39:F47" ca="1" si="5">IF(E39&gt;TODAY(),IF(($B$2-D39)/(E39-D39)&lt;0%,0%,($B$2-D39)/(E39-D39)),100%)</f>
        <v>1</v>
      </c>
      <c r="G39" s="20">
        <v>174100</v>
      </c>
      <c r="H39" s="23">
        <f>G39/C39</f>
        <v>0.77377777777777779</v>
      </c>
      <c r="I39" s="23" t="s">
        <v>99</v>
      </c>
      <c r="J39" s="7">
        <f t="shared" ca="1" si="2"/>
        <v>0.22622222222222221</v>
      </c>
    </row>
    <row r="40" spans="1:10" x14ac:dyDescent="0.25">
      <c r="A40" s="20" t="s">
        <v>157</v>
      </c>
      <c r="B40" s="20" t="s">
        <v>158</v>
      </c>
      <c r="C40" s="20">
        <v>19971</v>
      </c>
      <c r="D40" s="21">
        <v>42917</v>
      </c>
      <c r="E40" s="21">
        <v>43281</v>
      </c>
      <c r="F40" s="23">
        <f t="shared" ca="1" si="5"/>
        <v>1</v>
      </c>
      <c r="G40" s="20">
        <v>8250</v>
      </c>
      <c r="H40" s="23">
        <f>G40/C40</f>
        <v>0.4130989935406339</v>
      </c>
      <c r="I40" s="23" t="s">
        <v>104</v>
      </c>
      <c r="J40" s="7">
        <f t="shared" ca="1" si="2"/>
        <v>0.58690100645936605</v>
      </c>
    </row>
    <row r="41" spans="1:10" x14ac:dyDescent="0.25">
      <c r="A41" s="20" t="s">
        <v>179</v>
      </c>
      <c r="B41" s="20" t="s">
        <v>180</v>
      </c>
      <c r="C41" s="20">
        <v>59577</v>
      </c>
      <c r="D41" s="21">
        <v>42917</v>
      </c>
      <c r="E41" s="21">
        <v>43281</v>
      </c>
      <c r="F41" s="23">
        <f t="shared" ca="1" si="5"/>
        <v>1</v>
      </c>
      <c r="G41" s="20">
        <v>17025</v>
      </c>
      <c r="H41" s="23">
        <f>G41/C41</f>
        <v>0.28576464071705526</v>
      </c>
      <c r="I41" s="23" t="s">
        <v>99</v>
      </c>
      <c r="J41" s="7">
        <f t="shared" ca="1" si="2"/>
        <v>0.71423535928294468</v>
      </c>
    </row>
    <row r="42" spans="1:10" x14ac:dyDescent="0.25">
      <c r="A42" s="20" t="s">
        <v>185</v>
      </c>
      <c r="B42" s="20" t="s">
        <v>186</v>
      </c>
      <c r="C42" s="20">
        <v>175000</v>
      </c>
      <c r="D42" s="21">
        <v>43101</v>
      </c>
      <c r="E42" s="21">
        <v>43465</v>
      </c>
      <c r="F42" s="23">
        <f t="shared" ca="1" si="5"/>
        <v>1</v>
      </c>
      <c r="G42" s="20">
        <v>42748</v>
      </c>
      <c r="H42" s="23">
        <f>G42/C42</f>
        <v>0.24427428571428572</v>
      </c>
      <c r="I42" s="23" t="s">
        <v>99</v>
      </c>
      <c r="J42" s="7">
        <f t="shared" ca="1" si="2"/>
        <v>0.75572571428571433</v>
      </c>
    </row>
    <row r="43" spans="1:10" x14ac:dyDescent="0.25">
      <c r="A43" s="20" t="s">
        <v>181</v>
      </c>
      <c r="B43" s="20" t="s">
        <v>182</v>
      </c>
      <c r="C43" s="20">
        <v>20000</v>
      </c>
      <c r="D43" s="21">
        <v>43095</v>
      </c>
      <c r="E43" s="21">
        <v>43465</v>
      </c>
      <c r="F43" s="23">
        <f t="shared" ca="1" si="5"/>
        <v>1</v>
      </c>
      <c r="G43" s="20">
        <v>1495</v>
      </c>
      <c r="H43" s="23">
        <f>G43/C43</f>
        <v>7.4749999999999997E-2</v>
      </c>
      <c r="I43" s="23" t="s">
        <v>167</v>
      </c>
      <c r="J43" s="7">
        <f t="shared" ca="1" si="2"/>
        <v>0.92525000000000002</v>
      </c>
    </row>
    <row r="44" spans="1:10" x14ac:dyDescent="0.25">
      <c r="A44" s="20" t="s">
        <v>45</v>
      </c>
      <c r="B44" s="20" t="s">
        <v>46</v>
      </c>
      <c r="C44" s="20"/>
      <c r="D44" s="21"/>
      <c r="E44" s="21"/>
      <c r="F44" s="23">
        <f t="shared" ca="1" si="5"/>
        <v>1</v>
      </c>
      <c r="G44" s="20"/>
      <c r="H44" s="22"/>
      <c r="I44" s="22"/>
      <c r="J44" s="7">
        <f t="shared" ca="1" si="2"/>
        <v>1</v>
      </c>
    </row>
    <row r="45" spans="1:10" x14ac:dyDescent="0.25">
      <c r="A45" s="20" t="s">
        <v>49</v>
      </c>
      <c r="B45" s="20" t="s">
        <v>50</v>
      </c>
      <c r="C45" s="25">
        <v>243501.29</v>
      </c>
      <c r="D45" s="21">
        <v>42552</v>
      </c>
      <c r="E45" s="21"/>
      <c r="F45" s="23">
        <f t="shared" ca="1" si="5"/>
        <v>1</v>
      </c>
      <c r="G45" s="20">
        <v>240266</v>
      </c>
      <c r="H45" s="22">
        <f>G45/C45</f>
        <v>0.98671345847900849</v>
      </c>
      <c r="I45" s="22" t="s">
        <v>105</v>
      </c>
      <c r="J45" s="7">
        <f t="shared" ca="1" si="2"/>
        <v>1.3286541520991513E-2</v>
      </c>
    </row>
    <row r="46" spans="1:10" x14ac:dyDescent="0.25">
      <c r="A46" s="20" t="s">
        <v>65</v>
      </c>
      <c r="B46" s="20" t="s">
        <v>183</v>
      </c>
      <c r="C46" s="20">
        <v>55000</v>
      </c>
      <c r="D46" s="21">
        <v>42693</v>
      </c>
      <c r="E46" s="21">
        <v>43465</v>
      </c>
      <c r="F46" s="23">
        <f t="shared" ca="1" si="5"/>
        <v>1</v>
      </c>
      <c r="G46" s="20"/>
      <c r="H46" s="22">
        <f>G46/C46</f>
        <v>0</v>
      </c>
      <c r="I46" s="22" t="s">
        <v>161</v>
      </c>
      <c r="J46" s="7">
        <f t="shared" ca="1" si="2"/>
        <v>1</v>
      </c>
    </row>
    <row r="47" spans="1:10" x14ac:dyDescent="0.25">
      <c r="A47" s="20" t="s">
        <v>85</v>
      </c>
      <c r="B47" s="26" t="s">
        <v>86</v>
      </c>
      <c r="C47" s="20">
        <v>10000</v>
      </c>
      <c r="D47" s="21">
        <v>42767</v>
      </c>
      <c r="E47" s="21">
        <v>43131</v>
      </c>
      <c r="F47" s="23">
        <f t="shared" ca="1" si="5"/>
        <v>1</v>
      </c>
      <c r="G47" s="20">
        <v>9993</v>
      </c>
      <c r="H47" s="22">
        <f>G47/C47</f>
        <v>0.99929999999999997</v>
      </c>
      <c r="I47" s="22" t="s">
        <v>105</v>
      </c>
      <c r="J47" s="7">
        <f t="shared" ca="1" si="2"/>
        <v>7.0000000000003393E-4</v>
      </c>
    </row>
    <row r="48" spans="1:10" x14ac:dyDescent="0.25">
      <c r="A48" s="20"/>
      <c r="B48" s="26"/>
      <c r="C48" s="20"/>
      <c r="D48" s="21"/>
      <c r="E48" s="21"/>
      <c r="F48" s="23"/>
      <c r="G48" s="20"/>
      <c r="H48" s="22"/>
      <c r="I48" s="22"/>
    </row>
    <row r="49" spans="1:9" x14ac:dyDescent="0.25">
      <c r="A49" s="20"/>
      <c r="B49" s="26"/>
      <c r="C49" s="20"/>
      <c r="D49" s="21"/>
      <c r="E49" s="21"/>
      <c r="F49" s="23"/>
      <c r="G49" s="20"/>
      <c r="H49" s="22"/>
      <c r="I49" s="22"/>
    </row>
    <row r="51" spans="1:9" x14ac:dyDescent="0.25">
      <c r="A51" s="19" t="s">
        <v>88</v>
      </c>
    </row>
  </sheetData>
  <pageMargins left="0.75" right="0.75" top="1" bottom="1" header="0.5" footer="0.5"/>
  <pageSetup scale="88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ColWidth="11.42578125" defaultRowHeight="15" x14ac:dyDescent="0.25"/>
  <cols>
    <col min="1" max="1" width="6.28515625" style="32" customWidth="1"/>
    <col min="2" max="2" width="40.28515625" style="32" customWidth="1"/>
    <col min="3" max="3" width="15" style="32" customWidth="1"/>
    <col min="4" max="4" width="10.28515625" style="32" customWidth="1"/>
    <col min="5" max="5" width="9.7109375" style="32" customWidth="1"/>
    <col min="6" max="6" width="11" style="32" customWidth="1"/>
    <col min="7" max="7" width="15.42578125" style="32" customWidth="1"/>
    <col min="8" max="8" width="10.7109375" style="32" customWidth="1"/>
    <col min="9" max="9" width="22.28515625" style="32" bestFit="1" customWidth="1"/>
    <col min="10" max="10" width="8.28515625" style="32" customWidth="1"/>
  </cols>
  <sheetData>
    <row r="1" spans="1:10" x14ac:dyDescent="0.25">
      <c r="A1" s="1" t="s">
        <v>184</v>
      </c>
    </row>
    <row r="2" spans="1:10" x14ac:dyDescent="0.25">
      <c r="A2" s="3" t="s">
        <v>1</v>
      </c>
      <c r="B2" s="4">
        <v>43300</v>
      </c>
    </row>
    <row r="3" spans="1:10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10" x14ac:dyDescent="0.25">
      <c r="A4" s="20" t="s">
        <v>187</v>
      </c>
      <c r="B4" s="20" t="s">
        <v>188</v>
      </c>
      <c r="C4" s="20">
        <v>0</v>
      </c>
      <c r="D4" s="21">
        <v>43282</v>
      </c>
      <c r="E4" s="21">
        <v>43646</v>
      </c>
      <c r="F4" s="23">
        <f t="shared" ref="F4:F18" ca="1" si="0">IF(E4&gt;TODAY(),IF(($B$2-D4)/(E4-D4)&lt;0%,0%,($B$2-D4)/(E4-D4)),100%)</f>
        <v>4.9450549450549448E-2</v>
      </c>
      <c r="G4" s="20">
        <v>182</v>
      </c>
      <c r="H4" s="23"/>
      <c r="I4" s="23"/>
      <c r="J4" s="7">
        <f t="shared" ref="J4:J35" ca="1" si="1">F4-H4</f>
        <v>4.9450549450549448E-2</v>
      </c>
    </row>
    <row r="5" spans="1:10" x14ac:dyDescent="0.25">
      <c r="A5" s="20" t="s">
        <v>159</v>
      </c>
      <c r="B5" s="26" t="s">
        <v>160</v>
      </c>
      <c r="C5" s="20">
        <v>27786</v>
      </c>
      <c r="D5" s="21">
        <v>42278</v>
      </c>
      <c r="E5" s="21">
        <v>43373</v>
      </c>
      <c r="F5" s="23">
        <f t="shared" ca="1" si="0"/>
        <v>1</v>
      </c>
      <c r="G5" s="20">
        <v>26777</v>
      </c>
      <c r="H5" s="22">
        <f t="shared" ref="H5:H19" si="2">G5/C5</f>
        <v>0.96368674872237814</v>
      </c>
      <c r="I5" s="22" t="s">
        <v>161</v>
      </c>
      <c r="J5" s="7">
        <f t="shared" ca="1" si="1"/>
        <v>3.6313251277621861E-2</v>
      </c>
    </row>
    <row r="6" spans="1:10" x14ac:dyDescent="0.25">
      <c r="A6" s="20" t="s">
        <v>52</v>
      </c>
      <c r="B6" s="20" t="s">
        <v>53</v>
      </c>
      <c r="C6" s="20">
        <v>552500</v>
      </c>
      <c r="D6" s="21">
        <v>42457</v>
      </c>
      <c r="E6" s="21">
        <v>43343</v>
      </c>
      <c r="F6" s="23">
        <f t="shared" ca="1" si="0"/>
        <v>1</v>
      </c>
      <c r="G6" s="20">
        <v>282617</v>
      </c>
      <c r="H6" s="22">
        <f t="shared" si="2"/>
        <v>0.51152398190045245</v>
      </c>
      <c r="I6" s="22" t="s">
        <v>104</v>
      </c>
      <c r="J6" s="7">
        <f t="shared" ca="1" si="1"/>
        <v>0.48847601809954755</v>
      </c>
    </row>
    <row r="7" spans="1:10" x14ac:dyDescent="0.25">
      <c r="A7" s="20" t="s">
        <v>29</v>
      </c>
      <c r="B7" s="20" t="s">
        <v>30</v>
      </c>
      <c r="C7" s="20">
        <v>136500</v>
      </c>
      <c r="D7" s="21">
        <v>42552</v>
      </c>
      <c r="E7" s="21">
        <v>43281</v>
      </c>
      <c r="F7" s="23">
        <f t="shared" ca="1" si="0"/>
        <v>1</v>
      </c>
      <c r="G7" s="20">
        <v>145220</v>
      </c>
      <c r="H7" s="23">
        <f t="shared" si="2"/>
        <v>1.0638827838827838</v>
      </c>
      <c r="I7" s="23" t="s">
        <v>99</v>
      </c>
      <c r="J7" s="7">
        <f t="shared" ca="1" si="1"/>
        <v>-6.3882783882783789E-2</v>
      </c>
    </row>
    <row r="8" spans="1:10" x14ac:dyDescent="0.25">
      <c r="A8" s="20" t="s">
        <v>106</v>
      </c>
      <c r="B8" s="20" t="s">
        <v>107</v>
      </c>
      <c r="C8" s="20">
        <v>120000</v>
      </c>
      <c r="D8" s="21">
        <v>42917</v>
      </c>
      <c r="E8" s="21">
        <v>43281</v>
      </c>
      <c r="F8" s="23">
        <f t="shared" ca="1" si="0"/>
        <v>1</v>
      </c>
      <c r="G8" s="20">
        <v>75095</v>
      </c>
      <c r="H8" s="23">
        <f t="shared" si="2"/>
        <v>0.62579166666666663</v>
      </c>
      <c r="I8" s="23" t="s">
        <v>99</v>
      </c>
      <c r="J8" s="7">
        <f t="shared" ca="1" si="1"/>
        <v>0.37420833333333337</v>
      </c>
    </row>
    <row r="9" spans="1:10" x14ac:dyDescent="0.25">
      <c r="A9" s="20" t="s">
        <v>150</v>
      </c>
      <c r="B9" s="20" t="s">
        <v>151</v>
      </c>
      <c r="C9" s="20">
        <v>99996</v>
      </c>
      <c r="D9" s="21">
        <v>42917</v>
      </c>
      <c r="E9" s="21">
        <v>43281</v>
      </c>
      <c r="F9" s="23">
        <f t="shared" ca="1" si="0"/>
        <v>1</v>
      </c>
      <c r="G9" s="20">
        <v>99612</v>
      </c>
      <c r="H9" s="23">
        <f t="shared" si="2"/>
        <v>0.9961598463938558</v>
      </c>
      <c r="I9" s="23" t="s">
        <v>99</v>
      </c>
      <c r="J9" s="7">
        <f t="shared" ca="1" si="1"/>
        <v>3.8401536061442032E-3</v>
      </c>
    </row>
    <row r="10" spans="1:10" x14ac:dyDescent="0.25">
      <c r="A10" s="20" t="s">
        <v>152</v>
      </c>
      <c r="B10" s="20" t="s">
        <v>153</v>
      </c>
      <c r="C10" s="20">
        <v>99983</v>
      </c>
      <c r="D10" s="21">
        <v>42917</v>
      </c>
      <c r="E10" s="21">
        <v>43281</v>
      </c>
      <c r="F10" s="23">
        <f t="shared" ca="1" si="0"/>
        <v>1</v>
      </c>
      <c r="G10" s="20">
        <v>100143</v>
      </c>
      <c r="H10" s="23">
        <f t="shared" si="2"/>
        <v>1.0016002720462478</v>
      </c>
      <c r="I10" s="23" t="s">
        <v>99</v>
      </c>
      <c r="J10" s="7">
        <f t="shared" ca="1" si="1"/>
        <v>-1.6002720462477971E-3</v>
      </c>
    </row>
    <row r="11" spans="1:10" x14ac:dyDescent="0.25">
      <c r="A11" s="20" t="s">
        <v>154</v>
      </c>
      <c r="B11" s="20" t="s">
        <v>155</v>
      </c>
      <c r="C11" s="20">
        <v>499966</v>
      </c>
      <c r="D11" s="21">
        <v>42917</v>
      </c>
      <c r="E11" s="21">
        <v>43281</v>
      </c>
      <c r="F11" s="23">
        <f t="shared" ca="1" si="0"/>
        <v>1</v>
      </c>
      <c r="G11" s="20">
        <v>500941</v>
      </c>
      <c r="H11" s="23">
        <f t="shared" si="2"/>
        <v>1.0019501326090174</v>
      </c>
      <c r="I11" s="23" t="s">
        <v>99</v>
      </c>
      <c r="J11" s="7">
        <f t="shared" ca="1" si="1"/>
        <v>-1.9501326090174409E-3</v>
      </c>
    </row>
    <row r="12" spans="1:10" x14ac:dyDescent="0.25">
      <c r="A12" s="20" t="s">
        <v>189</v>
      </c>
      <c r="B12" s="20" t="s">
        <v>190</v>
      </c>
      <c r="C12" s="20">
        <v>125000</v>
      </c>
      <c r="D12" s="21">
        <v>43282</v>
      </c>
      <c r="E12" s="21">
        <v>43646</v>
      </c>
      <c r="F12" s="23">
        <f t="shared" ca="1" si="0"/>
        <v>4.9450549450549448E-2</v>
      </c>
      <c r="G12" s="20">
        <v>0</v>
      </c>
      <c r="H12" s="23">
        <f t="shared" si="2"/>
        <v>0</v>
      </c>
      <c r="I12" s="23" t="s">
        <v>99</v>
      </c>
      <c r="J12" s="7">
        <f t="shared" ca="1" si="1"/>
        <v>4.9450549450549448E-2</v>
      </c>
    </row>
    <row r="13" spans="1:10" x14ac:dyDescent="0.25">
      <c r="A13" s="20" t="s">
        <v>191</v>
      </c>
      <c r="B13" s="20" t="s">
        <v>192</v>
      </c>
      <c r="C13" s="20">
        <v>125000</v>
      </c>
      <c r="D13" s="21">
        <v>43282</v>
      </c>
      <c r="E13" s="21">
        <v>43646</v>
      </c>
      <c r="F13" s="23">
        <f t="shared" ca="1" si="0"/>
        <v>4.9450549450549448E-2</v>
      </c>
      <c r="G13" s="20">
        <v>0</v>
      </c>
      <c r="H13" s="23">
        <f t="shared" si="2"/>
        <v>0</v>
      </c>
      <c r="I13" s="23" t="s">
        <v>99</v>
      </c>
      <c r="J13" s="7">
        <f t="shared" ca="1" si="1"/>
        <v>4.9450549450549448E-2</v>
      </c>
    </row>
    <row r="14" spans="1:10" x14ac:dyDescent="0.25">
      <c r="A14" s="20" t="s">
        <v>193</v>
      </c>
      <c r="B14" s="20" t="s">
        <v>194</v>
      </c>
      <c r="C14" s="20">
        <v>386250</v>
      </c>
      <c r="D14" s="21">
        <v>43282</v>
      </c>
      <c r="E14" s="21">
        <v>43646</v>
      </c>
      <c r="F14" s="23">
        <f t="shared" ca="1" si="0"/>
        <v>4.9450549450549448E-2</v>
      </c>
      <c r="G14" s="20">
        <v>0</v>
      </c>
      <c r="H14" s="23">
        <f t="shared" si="2"/>
        <v>0</v>
      </c>
      <c r="I14" s="23" t="s">
        <v>99</v>
      </c>
      <c r="J14" s="7">
        <f t="shared" ca="1" si="1"/>
        <v>4.9450549450549448E-2</v>
      </c>
    </row>
    <row r="15" spans="1:10" x14ac:dyDescent="0.25">
      <c r="A15" s="20" t="s">
        <v>195</v>
      </c>
      <c r="B15" s="20" t="s">
        <v>196</v>
      </c>
      <c r="C15" s="20">
        <v>77000</v>
      </c>
      <c r="D15" s="21">
        <v>43282</v>
      </c>
      <c r="E15" s="21">
        <v>43646</v>
      </c>
      <c r="F15" s="23">
        <f t="shared" ca="1" si="0"/>
        <v>4.9450549450549448E-2</v>
      </c>
      <c r="G15" s="20">
        <v>335</v>
      </c>
      <c r="H15" s="23">
        <f t="shared" si="2"/>
        <v>4.3506493506493505E-3</v>
      </c>
      <c r="I15" s="23" t="s">
        <v>99</v>
      </c>
      <c r="J15" s="7">
        <f t="shared" ca="1" si="1"/>
        <v>4.50999000999001E-2</v>
      </c>
    </row>
    <row r="16" spans="1:10" x14ac:dyDescent="0.25">
      <c r="A16" s="20" t="s">
        <v>197</v>
      </c>
      <c r="B16" s="20" t="s">
        <v>198</v>
      </c>
      <c r="C16" s="20">
        <v>386250</v>
      </c>
      <c r="D16" s="21">
        <v>43282</v>
      </c>
      <c r="E16" s="21">
        <v>43646</v>
      </c>
      <c r="F16" s="23">
        <f t="shared" ca="1" si="0"/>
        <v>4.9450549450549448E-2</v>
      </c>
      <c r="G16" s="20">
        <v>0</v>
      </c>
      <c r="H16" s="23">
        <f t="shared" si="2"/>
        <v>0</v>
      </c>
      <c r="I16" s="23" t="s">
        <v>99</v>
      </c>
      <c r="J16" s="7">
        <f t="shared" ca="1" si="1"/>
        <v>4.9450549450549448E-2</v>
      </c>
    </row>
    <row r="17" spans="1:10" x14ac:dyDescent="0.25">
      <c r="A17" s="20" t="s">
        <v>199</v>
      </c>
      <c r="B17" s="20" t="s">
        <v>107</v>
      </c>
      <c r="C17" s="20">
        <v>120000</v>
      </c>
      <c r="D17" s="21">
        <v>43282</v>
      </c>
      <c r="E17" s="21">
        <v>43646</v>
      </c>
      <c r="F17" s="23">
        <f t="shared" ca="1" si="0"/>
        <v>4.9450549450549448E-2</v>
      </c>
      <c r="G17" s="20">
        <v>2185</v>
      </c>
      <c r="H17" s="23">
        <f t="shared" si="2"/>
        <v>1.8208333333333333E-2</v>
      </c>
      <c r="I17" s="23" t="s">
        <v>99</v>
      </c>
      <c r="J17" s="7">
        <f t="shared" ca="1" si="1"/>
        <v>3.1242216117216115E-2</v>
      </c>
    </row>
    <row r="18" spans="1:10" x14ac:dyDescent="0.25">
      <c r="A18" s="20" t="s">
        <v>47</v>
      </c>
      <c r="B18" s="20" t="s">
        <v>48</v>
      </c>
      <c r="C18" s="20">
        <v>84371.93</v>
      </c>
      <c r="D18" s="21">
        <v>42917</v>
      </c>
      <c r="E18" s="21">
        <v>43281</v>
      </c>
      <c r="F18" s="23">
        <f t="shared" ca="1" si="0"/>
        <v>1</v>
      </c>
      <c r="G18" s="20">
        <v>0</v>
      </c>
      <c r="H18" s="22">
        <f t="shared" si="2"/>
        <v>0</v>
      </c>
      <c r="I18" s="22" t="s">
        <v>105</v>
      </c>
      <c r="J18" s="7">
        <f t="shared" ca="1" si="1"/>
        <v>1</v>
      </c>
    </row>
    <row r="19" spans="1:10" x14ac:dyDescent="0.25">
      <c r="A19" s="20" t="s">
        <v>162</v>
      </c>
      <c r="B19" s="20" t="s">
        <v>163</v>
      </c>
      <c r="C19" s="20">
        <v>162442.6</v>
      </c>
      <c r="D19" s="21"/>
      <c r="E19" s="21"/>
      <c r="F19" s="23"/>
      <c r="G19" s="20">
        <v>157833</v>
      </c>
      <c r="H19" s="22">
        <f t="shared" si="2"/>
        <v>0.9716232072128862</v>
      </c>
      <c r="I19" s="22" t="s">
        <v>164</v>
      </c>
      <c r="J19" s="7">
        <f t="shared" si="1"/>
        <v>-0.9716232072128862</v>
      </c>
    </row>
    <row r="20" spans="1:10" x14ac:dyDescent="0.25">
      <c r="A20" s="20" t="s">
        <v>140</v>
      </c>
      <c r="B20" s="20" t="s">
        <v>141</v>
      </c>
      <c r="C20" s="20"/>
      <c r="D20" s="21"/>
      <c r="E20" s="21"/>
      <c r="F20" s="23">
        <f t="shared" ref="F20:F56" ca="1" si="3">IF(E20&gt;TODAY(),IF(($B$2-D20)/(E20-D20)&lt;0%,0%,($B$2-D20)/(E20-D20)),100%)</f>
        <v>1</v>
      </c>
      <c r="G20" s="20"/>
      <c r="H20" s="22"/>
      <c r="I20" s="22"/>
      <c r="J20" s="7">
        <f t="shared" ca="1" si="1"/>
        <v>1</v>
      </c>
    </row>
    <row r="21" spans="1:10" x14ac:dyDescent="0.25">
      <c r="A21" s="20" t="s">
        <v>200</v>
      </c>
      <c r="B21" s="20" t="s">
        <v>201</v>
      </c>
      <c r="C21" s="20">
        <v>230000</v>
      </c>
      <c r="D21" s="21">
        <v>40983</v>
      </c>
      <c r="E21" s="21">
        <v>43281</v>
      </c>
      <c r="F21" s="23">
        <f t="shared" ca="1" si="3"/>
        <v>1</v>
      </c>
      <c r="G21" s="20">
        <v>202446</v>
      </c>
      <c r="H21" s="22">
        <f t="shared" ref="H21:H56" si="4">G21/C21</f>
        <v>0.88019999999999998</v>
      </c>
      <c r="I21" s="22" t="s">
        <v>202</v>
      </c>
      <c r="J21" s="7">
        <f t="shared" ca="1" si="1"/>
        <v>0.11980000000000002</v>
      </c>
    </row>
    <row r="22" spans="1:10" x14ac:dyDescent="0.25">
      <c r="A22" s="20" t="s">
        <v>203</v>
      </c>
      <c r="B22" s="20" t="s">
        <v>201</v>
      </c>
      <c r="C22" s="20">
        <v>376000</v>
      </c>
      <c r="D22" s="21">
        <v>41302</v>
      </c>
      <c r="E22" s="21">
        <v>43281</v>
      </c>
      <c r="F22" s="23">
        <f t="shared" ca="1" si="3"/>
        <v>1</v>
      </c>
      <c r="G22" s="20">
        <v>312948</v>
      </c>
      <c r="H22" s="22">
        <f t="shared" si="4"/>
        <v>0.83230851063829792</v>
      </c>
      <c r="I22" s="22" t="s">
        <v>202</v>
      </c>
      <c r="J22" s="7">
        <f t="shared" ca="1" si="1"/>
        <v>0.16769148936170208</v>
      </c>
    </row>
    <row r="23" spans="1:10" x14ac:dyDescent="0.25">
      <c r="A23" s="20" t="s">
        <v>165</v>
      </c>
      <c r="B23" s="20" t="s">
        <v>166</v>
      </c>
      <c r="C23" s="20">
        <v>45000</v>
      </c>
      <c r="D23" s="21">
        <v>41456</v>
      </c>
      <c r="E23" s="21">
        <v>43281</v>
      </c>
      <c r="F23" s="23">
        <f t="shared" ca="1" si="3"/>
        <v>1</v>
      </c>
      <c r="G23" s="20">
        <v>44140</v>
      </c>
      <c r="H23" s="22">
        <f t="shared" si="4"/>
        <v>0.98088888888888892</v>
      </c>
      <c r="I23" s="22" t="s">
        <v>167</v>
      </c>
      <c r="J23" s="7">
        <f t="shared" ca="1" si="1"/>
        <v>1.9111111111111079E-2</v>
      </c>
    </row>
    <row r="24" spans="1:10" x14ac:dyDescent="0.25">
      <c r="A24" s="20" t="s">
        <v>204</v>
      </c>
      <c r="B24" s="20" t="s">
        <v>205</v>
      </c>
      <c r="C24" s="20">
        <v>25000</v>
      </c>
      <c r="D24" s="21">
        <v>41456</v>
      </c>
      <c r="E24" s="21">
        <v>42946</v>
      </c>
      <c r="F24" s="23">
        <f t="shared" ca="1" si="3"/>
        <v>1</v>
      </c>
      <c r="G24" s="20">
        <v>23382</v>
      </c>
      <c r="H24" s="22">
        <f t="shared" si="4"/>
        <v>0.93528</v>
      </c>
      <c r="I24" s="22" t="s">
        <v>202</v>
      </c>
      <c r="J24" s="7">
        <f t="shared" ca="1" si="1"/>
        <v>6.472E-2</v>
      </c>
    </row>
    <row r="25" spans="1:10" x14ac:dyDescent="0.25">
      <c r="A25" s="20" t="s">
        <v>170</v>
      </c>
      <c r="B25" s="20" t="s">
        <v>166</v>
      </c>
      <c r="C25" s="20">
        <v>9001</v>
      </c>
      <c r="D25" s="21">
        <v>41821</v>
      </c>
      <c r="E25" s="21">
        <v>43281</v>
      </c>
      <c r="F25" s="23">
        <f t="shared" ca="1" si="3"/>
        <v>1</v>
      </c>
      <c r="G25" s="20">
        <v>7309</v>
      </c>
      <c r="H25" s="22">
        <f t="shared" si="4"/>
        <v>0.81202088656815907</v>
      </c>
      <c r="I25" s="22" t="s">
        <v>167</v>
      </c>
      <c r="J25" s="7">
        <f t="shared" ca="1" si="1"/>
        <v>0.18797911343184093</v>
      </c>
    </row>
    <row r="26" spans="1:10" x14ac:dyDescent="0.25">
      <c r="A26" s="20" t="s">
        <v>171</v>
      </c>
      <c r="B26" s="20" t="s">
        <v>70</v>
      </c>
      <c r="C26" s="20">
        <v>4500</v>
      </c>
      <c r="D26" s="21">
        <v>42186</v>
      </c>
      <c r="E26" s="21">
        <v>43311</v>
      </c>
      <c r="F26" s="23">
        <f t="shared" ca="1" si="3"/>
        <v>1</v>
      </c>
      <c r="G26" s="20">
        <v>4375</v>
      </c>
      <c r="H26" s="22">
        <f t="shared" si="4"/>
        <v>0.97222222222222221</v>
      </c>
      <c r="I26" s="22" t="s">
        <v>172</v>
      </c>
      <c r="J26" s="7">
        <f t="shared" ca="1" si="1"/>
        <v>2.777777777777779E-2</v>
      </c>
    </row>
    <row r="27" spans="1:10" x14ac:dyDescent="0.25">
      <c r="A27" s="20" t="s">
        <v>206</v>
      </c>
      <c r="B27" s="20" t="s">
        <v>207</v>
      </c>
      <c r="C27" s="20">
        <v>93000</v>
      </c>
      <c r="D27" s="21">
        <v>42339</v>
      </c>
      <c r="E27" s="21">
        <v>43100</v>
      </c>
      <c r="F27" s="23">
        <f t="shared" ca="1" si="3"/>
        <v>1</v>
      </c>
      <c r="G27" s="20">
        <v>92373</v>
      </c>
      <c r="H27" s="22">
        <f t="shared" si="4"/>
        <v>0.99325806451612908</v>
      </c>
      <c r="I27" s="22" t="s">
        <v>208</v>
      </c>
      <c r="J27" s="7">
        <f t="shared" ca="1" si="1"/>
        <v>6.74193548387092E-3</v>
      </c>
    </row>
    <row r="28" spans="1:10" x14ac:dyDescent="0.25">
      <c r="A28" s="20" t="s">
        <v>69</v>
      </c>
      <c r="B28" s="20" t="s">
        <v>70</v>
      </c>
      <c r="C28" s="20">
        <v>5000</v>
      </c>
      <c r="D28" s="21">
        <v>42552</v>
      </c>
      <c r="E28" s="21">
        <v>42916</v>
      </c>
      <c r="F28" s="23">
        <f t="shared" ca="1" si="3"/>
        <v>1</v>
      </c>
      <c r="G28" s="20">
        <v>4450</v>
      </c>
      <c r="H28" s="22">
        <f t="shared" si="4"/>
        <v>0.89</v>
      </c>
      <c r="I28" s="22" t="s">
        <v>172</v>
      </c>
      <c r="J28" s="7">
        <f t="shared" ca="1" si="1"/>
        <v>0.10999999999999999</v>
      </c>
    </row>
    <row r="29" spans="1:10" x14ac:dyDescent="0.25">
      <c r="A29" s="20" t="s">
        <v>124</v>
      </c>
      <c r="B29" s="20" t="s">
        <v>125</v>
      </c>
      <c r="C29" s="20">
        <v>43478</v>
      </c>
      <c r="D29" s="21">
        <v>42887</v>
      </c>
      <c r="E29" s="21">
        <v>43251</v>
      </c>
      <c r="F29" s="23">
        <f t="shared" ca="1" si="3"/>
        <v>1</v>
      </c>
      <c r="G29" s="20">
        <v>41186</v>
      </c>
      <c r="H29" s="22">
        <f t="shared" si="4"/>
        <v>0.94728368370210225</v>
      </c>
      <c r="I29" s="22" t="s">
        <v>104</v>
      </c>
      <c r="J29" s="7">
        <f t="shared" ca="1" si="1"/>
        <v>5.2716316297897747E-2</v>
      </c>
    </row>
    <row r="30" spans="1:10" x14ac:dyDescent="0.25">
      <c r="A30" s="20" t="s">
        <v>173</v>
      </c>
      <c r="B30" s="20" t="s">
        <v>70</v>
      </c>
      <c r="C30" s="20">
        <v>5000</v>
      </c>
      <c r="D30" s="21">
        <v>42917</v>
      </c>
      <c r="E30" s="21">
        <v>43465</v>
      </c>
      <c r="F30" s="23">
        <f t="shared" ca="1" si="3"/>
        <v>1</v>
      </c>
      <c r="G30" s="20">
        <v>3500</v>
      </c>
      <c r="H30" s="22">
        <f t="shared" si="4"/>
        <v>0.7</v>
      </c>
      <c r="I30" s="22" t="s">
        <v>172</v>
      </c>
      <c r="J30" s="7">
        <f t="shared" ca="1" si="1"/>
        <v>0.30000000000000004</v>
      </c>
    </row>
    <row r="31" spans="1:10" x14ac:dyDescent="0.25">
      <c r="A31" s="20" t="s">
        <v>146</v>
      </c>
      <c r="B31" s="20" t="s">
        <v>147</v>
      </c>
      <c r="C31" s="20">
        <v>2500</v>
      </c>
      <c r="D31" s="21">
        <v>42989</v>
      </c>
      <c r="E31" s="21">
        <v>43281</v>
      </c>
      <c r="F31" s="23">
        <f t="shared" ca="1" si="3"/>
        <v>1</v>
      </c>
      <c r="G31" s="20">
        <v>2500</v>
      </c>
      <c r="H31" s="22">
        <f t="shared" si="4"/>
        <v>1</v>
      </c>
      <c r="I31" s="22" t="s">
        <v>104</v>
      </c>
      <c r="J31" s="7">
        <f t="shared" ca="1" si="1"/>
        <v>0</v>
      </c>
    </row>
    <row r="32" spans="1:10" x14ac:dyDescent="0.25">
      <c r="A32" s="20" t="s">
        <v>148</v>
      </c>
      <c r="B32" s="20" t="s">
        <v>143</v>
      </c>
      <c r="C32" s="20">
        <v>14400</v>
      </c>
      <c r="D32" s="21">
        <v>43009</v>
      </c>
      <c r="E32" s="21">
        <v>43465</v>
      </c>
      <c r="F32" s="23">
        <f t="shared" ca="1" si="3"/>
        <v>1</v>
      </c>
      <c r="G32" s="20">
        <v>10900</v>
      </c>
      <c r="H32" s="22">
        <f t="shared" si="4"/>
        <v>0.75694444444444442</v>
      </c>
      <c r="I32" s="22" t="s">
        <v>105</v>
      </c>
      <c r="J32" s="7">
        <f t="shared" ca="1" si="1"/>
        <v>0.24305555555555558</v>
      </c>
    </row>
    <row r="33" spans="1:10" x14ac:dyDescent="0.25">
      <c r="A33" s="20" t="s">
        <v>176</v>
      </c>
      <c r="B33" s="20" t="s">
        <v>177</v>
      </c>
      <c r="C33" s="20">
        <v>8696</v>
      </c>
      <c r="D33" s="21">
        <v>43068</v>
      </c>
      <c r="E33" s="21">
        <v>43220</v>
      </c>
      <c r="F33" s="23">
        <f t="shared" ca="1" si="3"/>
        <v>1</v>
      </c>
      <c r="G33" s="20">
        <v>8687</v>
      </c>
      <c r="H33" s="22">
        <f t="shared" si="4"/>
        <v>0.99896504139834408</v>
      </c>
      <c r="I33" s="22" t="s">
        <v>104</v>
      </c>
      <c r="J33" s="7">
        <f t="shared" ca="1" si="1"/>
        <v>1.034958601655922E-3</v>
      </c>
    </row>
    <row r="34" spans="1:10" x14ac:dyDescent="0.25">
      <c r="A34" s="20" t="s">
        <v>209</v>
      </c>
      <c r="B34" s="20" t="s">
        <v>70</v>
      </c>
      <c r="C34" s="20">
        <v>4545</v>
      </c>
      <c r="D34" s="21">
        <v>43263</v>
      </c>
      <c r="E34" s="21">
        <v>43646</v>
      </c>
      <c r="F34" s="23">
        <f t="shared" ca="1" si="3"/>
        <v>9.6605744125326368E-2</v>
      </c>
      <c r="G34" s="20">
        <v>0</v>
      </c>
      <c r="H34" s="22">
        <f t="shared" si="4"/>
        <v>0</v>
      </c>
      <c r="I34" s="22" t="s">
        <v>172</v>
      </c>
      <c r="J34" s="7">
        <f t="shared" ca="1" si="1"/>
        <v>9.6605744125326368E-2</v>
      </c>
    </row>
    <row r="35" spans="1:10" x14ac:dyDescent="0.25">
      <c r="A35" s="20" t="s">
        <v>210</v>
      </c>
      <c r="B35" s="20" t="s">
        <v>125</v>
      </c>
      <c r="C35" s="20">
        <v>43478</v>
      </c>
      <c r="D35" s="21">
        <v>43266</v>
      </c>
      <c r="E35" s="21">
        <v>43646</v>
      </c>
      <c r="F35" s="23">
        <f t="shared" ca="1" si="3"/>
        <v>8.9473684210526316E-2</v>
      </c>
      <c r="G35" s="20">
        <v>43478</v>
      </c>
      <c r="H35" s="22">
        <f t="shared" si="4"/>
        <v>1</v>
      </c>
      <c r="I35" s="22" t="s">
        <v>104</v>
      </c>
      <c r="J35" s="7">
        <f t="shared" ca="1" si="1"/>
        <v>-0.91052631578947363</v>
      </c>
    </row>
    <row r="36" spans="1:10" x14ac:dyDescent="0.25">
      <c r="A36" s="20" t="s">
        <v>211</v>
      </c>
      <c r="B36" s="20" t="s">
        <v>212</v>
      </c>
      <c r="C36" s="20">
        <v>13043</v>
      </c>
      <c r="D36" s="21">
        <v>43280</v>
      </c>
      <c r="E36" s="21">
        <v>43646</v>
      </c>
      <c r="F36" s="23">
        <f t="shared" ca="1" si="3"/>
        <v>5.4644808743169397E-2</v>
      </c>
      <c r="G36" s="20">
        <v>13043</v>
      </c>
      <c r="H36" s="22">
        <f t="shared" si="4"/>
        <v>1</v>
      </c>
      <c r="I36" s="22" t="s">
        <v>104</v>
      </c>
      <c r="J36" s="7">
        <f t="shared" ref="J36:J56" ca="1" si="5">F36-H36</f>
        <v>-0.94535519125683065</v>
      </c>
    </row>
    <row r="37" spans="1:10" x14ac:dyDescent="0.25">
      <c r="A37" s="20" t="s">
        <v>213</v>
      </c>
      <c r="B37" s="20" t="s">
        <v>214</v>
      </c>
      <c r="C37" s="20">
        <v>6000000</v>
      </c>
      <c r="D37" s="21">
        <v>40914</v>
      </c>
      <c r="E37" s="21">
        <v>43220</v>
      </c>
      <c r="F37" s="23">
        <f t="shared" ca="1" si="3"/>
        <v>1</v>
      </c>
      <c r="G37" s="20">
        <v>5962925</v>
      </c>
      <c r="H37" s="22">
        <f t="shared" si="4"/>
        <v>0.99382083333333338</v>
      </c>
      <c r="I37" s="22" t="s">
        <v>202</v>
      </c>
      <c r="J37" s="7">
        <f t="shared" ca="1" si="5"/>
        <v>6.1791666666666245E-3</v>
      </c>
    </row>
    <row r="38" spans="1:10" x14ac:dyDescent="0.25">
      <c r="A38" s="20" t="s">
        <v>215</v>
      </c>
      <c r="B38" s="20" t="s">
        <v>216</v>
      </c>
      <c r="C38" s="20">
        <v>250000</v>
      </c>
      <c r="D38" s="21">
        <v>40210</v>
      </c>
      <c r="E38" s="21">
        <v>43755</v>
      </c>
      <c r="F38" s="23">
        <f t="shared" ca="1" si="3"/>
        <v>0.87165021156558531</v>
      </c>
      <c r="G38" s="20">
        <v>249964</v>
      </c>
      <c r="H38" s="22">
        <f t="shared" si="4"/>
        <v>0.99985599999999997</v>
      </c>
      <c r="I38" s="22" t="s">
        <v>202</v>
      </c>
      <c r="J38" s="7">
        <f t="shared" ca="1" si="5"/>
        <v>-0.12820578843441466</v>
      </c>
    </row>
    <row r="39" spans="1:10" x14ac:dyDescent="0.25">
      <c r="A39" s="20" t="s">
        <v>217</v>
      </c>
      <c r="B39" s="20" t="s">
        <v>218</v>
      </c>
      <c r="C39" s="20">
        <v>500000</v>
      </c>
      <c r="D39" s="21">
        <v>41011</v>
      </c>
      <c r="E39" s="21">
        <v>43220</v>
      </c>
      <c r="F39" s="23">
        <f t="shared" ca="1" si="3"/>
        <v>1</v>
      </c>
      <c r="G39" s="20">
        <v>0</v>
      </c>
      <c r="H39" s="22">
        <f t="shared" si="4"/>
        <v>0</v>
      </c>
      <c r="I39" s="22" t="s">
        <v>202</v>
      </c>
      <c r="J39" s="7">
        <f t="shared" ca="1" si="5"/>
        <v>1</v>
      </c>
    </row>
    <row r="40" spans="1:10" x14ac:dyDescent="0.25">
      <c r="A40" s="20" t="s">
        <v>219</v>
      </c>
      <c r="B40" s="20" t="s">
        <v>220</v>
      </c>
      <c r="C40" s="20">
        <v>250000</v>
      </c>
      <c r="D40" s="21">
        <v>42005</v>
      </c>
      <c r="E40" s="21">
        <v>42916</v>
      </c>
      <c r="F40" s="23">
        <f t="shared" ca="1" si="3"/>
        <v>1</v>
      </c>
      <c r="G40" s="20">
        <v>60268</v>
      </c>
      <c r="H40" s="22">
        <f t="shared" si="4"/>
        <v>0.24107200000000001</v>
      </c>
      <c r="I40" s="22" t="s">
        <v>202</v>
      </c>
      <c r="J40" s="7">
        <f t="shared" ca="1" si="5"/>
        <v>0.75892800000000005</v>
      </c>
    </row>
    <row r="41" spans="1:10" x14ac:dyDescent="0.25">
      <c r="A41" s="20" t="s">
        <v>221</v>
      </c>
      <c r="B41" s="20" t="s">
        <v>222</v>
      </c>
      <c r="C41" s="20">
        <v>600000</v>
      </c>
      <c r="D41" s="21">
        <v>42491</v>
      </c>
      <c r="E41" s="21">
        <v>43646</v>
      </c>
      <c r="F41" s="23">
        <f t="shared" ca="1" si="3"/>
        <v>0.70043290043290041</v>
      </c>
      <c r="G41" s="20">
        <v>599024</v>
      </c>
      <c r="H41" s="22">
        <f t="shared" si="4"/>
        <v>0.99837333333333333</v>
      </c>
      <c r="I41" s="22" t="s">
        <v>202</v>
      </c>
      <c r="J41" s="7">
        <f t="shared" ca="1" si="5"/>
        <v>-0.29794043290043293</v>
      </c>
    </row>
    <row r="42" spans="1:10" x14ac:dyDescent="0.25">
      <c r="A42" s="20" t="s">
        <v>223</v>
      </c>
      <c r="B42" s="20" t="s">
        <v>224</v>
      </c>
      <c r="C42" s="20">
        <v>2142886</v>
      </c>
      <c r="D42" s="21">
        <v>42917</v>
      </c>
      <c r="E42" s="21">
        <v>44012</v>
      </c>
      <c r="F42" s="23">
        <f t="shared" ca="1" si="3"/>
        <v>0.34977168949771692</v>
      </c>
      <c r="G42" s="20">
        <v>949465</v>
      </c>
      <c r="H42" s="22">
        <f t="shared" si="4"/>
        <v>0.44307769988697487</v>
      </c>
      <c r="I42" s="22" t="s">
        <v>202</v>
      </c>
      <c r="J42" s="7">
        <f t="shared" ca="1" si="5"/>
        <v>-9.3306010389257954E-2</v>
      </c>
    </row>
    <row r="43" spans="1:10" x14ac:dyDescent="0.25">
      <c r="A43" s="20" t="s">
        <v>96</v>
      </c>
      <c r="B43" s="20" t="s">
        <v>186</v>
      </c>
      <c r="C43" s="20">
        <v>170349.68</v>
      </c>
      <c r="D43" s="21">
        <v>42736</v>
      </c>
      <c r="E43" s="21">
        <v>43465</v>
      </c>
      <c r="F43" s="23">
        <f t="shared" ca="1" si="3"/>
        <v>1</v>
      </c>
      <c r="G43" s="20">
        <v>168900</v>
      </c>
      <c r="H43" s="22">
        <f t="shared" si="4"/>
        <v>0.99148997520864146</v>
      </c>
      <c r="I43" s="22" t="s">
        <v>99</v>
      </c>
      <c r="J43" s="7">
        <f t="shared" ca="1" si="5"/>
        <v>8.5100247913585392E-3</v>
      </c>
    </row>
    <row r="44" spans="1:10" x14ac:dyDescent="0.25">
      <c r="A44" s="20" t="s">
        <v>225</v>
      </c>
      <c r="B44" s="20" t="s">
        <v>226</v>
      </c>
      <c r="C44" s="20">
        <v>1678505</v>
      </c>
      <c r="D44" s="21">
        <v>42552</v>
      </c>
      <c r="E44" s="21">
        <v>43646</v>
      </c>
      <c r="F44" s="23">
        <f t="shared" ca="1" si="3"/>
        <v>0.68372943327239488</v>
      </c>
      <c r="G44" s="20">
        <v>194488</v>
      </c>
      <c r="H44" s="22">
        <f t="shared" si="4"/>
        <v>0.1158697769741526</v>
      </c>
      <c r="I44" s="22" t="s">
        <v>202</v>
      </c>
      <c r="J44" s="7">
        <f t="shared" ca="1" si="5"/>
        <v>0.56785965629824231</v>
      </c>
    </row>
    <row r="45" spans="1:10" x14ac:dyDescent="0.25">
      <c r="A45" s="20" t="s">
        <v>156</v>
      </c>
      <c r="B45" s="20" t="s">
        <v>40</v>
      </c>
      <c r="C45" s="20">
        <v>225000</v>
      </c>
      <c r="D45" s="21">
        <v>42917</v>
      </c>
      <c r="E45" s="21">
        <v>43311</v>
      </c>
      <c r="F45" s="23">
        <f t="shared" ca="1" si="3"/>
        <v>1</v>
      </c>
      <c r="G45" s="20">
        <v>224573</v>
      </c>
      <c r="H45" s="23">
        <f t="shared" si="4"/>
        <v>0.99810222222222222</v>
      </c>
      <c r="I45" s="23" t="s">
        <v>99</v>
      </c>
      <c r="J45" s="7">
        <f t="shared" ca="1" si="5"/>
        <v>1.897777777777776E-3</v>
      </c>
    </row>
    <row r="46" spans="1:10" x14ac:dyDescent="0.25">
      <c r="A46" s="20" t="s">
        <v>157</v>
      </c>
      <c r="B46" s="20" t="s">
        <v>158</v>
      </c>
      <c r="C46" s="20">
        <v>19971</v>
      </c>
      <c r="D46" s="21">
        <v>42917</v>
      </c>
      <c r="E46" s="21">
        <v>43281</v>
      </c>
      <c r="F46" s="23">
        <f t="shared" ca="1" si="3"/>
        <v>1</v>
      </c>
      <c r="G46" s="20">
        <v>19861</v>
      </c>
      <c r="H46" s="23">
        <f t="shared" si="4"/>
        <v>0.99449201341945825</v>
      </c>
      <c r="I46" s="23" t="s">
        <v>104</v>
      </c>
      <c r="J46" s="7">
        <f t="shared" ca="1" si="5"/>
        <v>5.5079865805417461E-3</v>
      </c>
    </row>
    <row r="47" spans="1:10" x14ac:dyDescent="0.25">
      <c r="A47" s="20" t="s">
        <v>227</v>
      </c>
      <c r="B47" s="20" t="s">
        <v>228</v>
      </c>
      <c r="C47" s="20">
        <v>250000</v>
      </c>
      <c r="D47" s="21">
        <v>42961</v>
      </c>
      <c r="E47" s="21">
        <v>44074</v>
      </c>
      <c r="F47" s="23">
        <f t="shared" ca="1" si="3"/>
        <v>0.30458221024258758</v>
      </c>
      <c r="G47" s="20">
        <v>104526</v>
      </c>
      <c r="H47" s="23">
        <f t="shared" si="4"/>
        <v>0.41810399999999998</v>
      </c>
      <c r="I47" s="23" t="s">
        <v>202</v>
      </c>
      <c r="J47" s="7">
        <f t="shared" ca="1" si="5"/>
        <v>-0.11352178975741239</v>
      </c>
    </row>
    <row r="48" spans="1:10" x14ac:dyDescent="0.25">
      <c r="A48" s="20" t="s">
        <v>179</v>
      </c>
      <c r="B48" s="20" t="s">
        <v>180</v>
      </c>
      <c r="C48" s="20">
        <v>59577</v>
      </c>
      <c r="D48" s="21">
        <v>42917</v>
      </c>
      <c r="E48" s="21">
        <v>43465</v>
      </c>
      <c r="F48" s="23">
        <f t="shared" ca="1" si="3"/>
        <v>1</v>
      </c>
      <c r="G48" s="20">
        <v>26457</v>
      </c>
      <c r="H48" s="23">
        <f t="shared" si="4"/>
        <v>0.4440807694244423</v>
      </c>
      <c r="I48" s="23" t="s">
        <v>99</v>
      </c>
      <c r="J48" s="7">
        <f t="shared" ca="1" si="5"/>
        <v>0.5559192305755577</v>
      </c>
    </row>
    <row r="49" spans="1:10" x14ac:dyDescent="0.25">
      <c r="A49" s="20" t="s">
        <v>185</v>
      </c>
      <c r="B49" s="20" t="s">
        <v>186</v>
      </c>
      <c r="C49" s="20">
        <v>175000</v>
      </c>
      <c r="D49" s="21">
        <v>43101</v>
      </c>
      <c r="E49" s="21">
        <v>43465</v>
      </c>
      <c r="F49" s="23">
        <f t="shared" ca="1" si="3"/>
        <v>1</v>
      </c>
      <c r="G49" s="20">
        <v>82952</v>
      </c>
      <c r="H49" s="23">
        <f t="shared" si="4"/>
        <v>0.47401142857142858</v>
      </c>
      <c r="I49" s="23" t="s">
        <v>99</v>
      </c>
      <c r="J49" s="7">
        <f t="shared" ca="1" si="5"/>
        <v>0.52598857142857147</v>
      </c>
    </row>
    <row r="50" spans="1:10" x14ac:dyDescent="0.25">
      <c r="A50" s="20" t="s">
        <v>181</v>
      </c>
      <c r="B50" s="20" t="s">
        <v>182</v>
      </c>
      <c r="C50" s="20">
        <v>20000</v>
      </c>
      <c r="D50" s="21">
        <v>43095</v>
      </c>
      <c r="E50" s="21">
        <v>43465</v>
      </c>
      <c r="F50" s="23">
        <f t="shared" ca="1" si="3"/>
        <v>1</v>
      </c>
      <c r="G50" s="20">
        <v>2496</v>
      </c>
      <c r="H50" s="23">
        <f t="shared" si="4"/>
        <v>0.12479999999999999</v>
      </c>
      <c r="I50" s="23" t="s">
        <v>167</v>
      </c>
      <c r="J50" s="7">
        <f t="shared" ca="1" si="5"/>
        <v>0.87519999999999998</v>
      </c>
    </row>
    <row r="51" spans="1:10" x14ac:dyDescent="0.25">
      <c r="A51" s="20" t="s">
        <v>229</v>
      </c>
      <c r="B51" s="20" t="s">
        <v>230</v>
      </c>
      <c r="C51" s="20">
        <v>1228800</v>
      </c>
      <c r="D51" s="21">
        <v>42186</v>
      </c>
      <c r="E51" s="21">
        <v>43311</v>
      </c>
      <c r="F51" s="23">
        <f t="shared" ca="1" si="3"/>
        <v>1</v>
      </c>
      <c r="G51" s="20">
        <v>1228800</v>
      </c>
      <c r="H51" s="23">
        <f t="shared" si="4"/>
        <v>1</v>
      </c>
      <c r="I51" s="23" t="s">
        <v>202</v>
      </c>
      <c r="J51" s="7">
        <f t="shared" ca="1" si="5"/>
        <v>0</v>
      </c>
    </row>
    <row r="52" spans="1:10" x14ac:dyDescent="0.25">
      <c r="A52" s="20" t="s">
        <v>231</v>
      </c>
      <c r="B52" s="20" t="s">
        <v>232</v>
      </c>
      <c r="C52" s="20">
        <v>10000</v>
      </c>
      <c r="D52" s="21">
        <v>43282</v>
      </c>
      <c r="E52" s="21">
        <v>43465</v>
      </c>
      <c r="F52" s="23">
        <f t="shared" ca="1" si="3"/>
        <v>1</v>
      </c>
      <c r="G52" s="20">
        <v>0</v>
      </c>
      <c r="H52" s="23">
        <f t="shared" si="4"/>
        <v>0</v>
      </c>
      <c r="I52" s="23" t="s">
        <v>233</v>
      </c>
      <c r="J52" s="7">
        <f t="shared" ca="1" si="5"/>
        <v>1</v>
      </c>
    </row>
    <row r="53" spans="1:10" x14ac:dyDescent="0.25">
      <c r="A53" s="20" t="s">
        <v>234</v>
      </c>
      <c r="B53" s="20" t="s">
        <v>235</v>
      </c>
      <c r="C53" s="20">
        <v>225000</v>
      </c>
      <c r="D53" s="21">
        <v>43282</v>
      </c>
      <c r="E53" s="21">
        <v>43646</v>
      </c>
      <c r="F53" s="23">
        <f t="shared" ca="1" si="3"/>
        <v>4.9450549450549448E-2</v>
      </c>
      <c r="G53" s="20">
        <v>4854</v>
      </c>
      <c r="H53" s="23">
        <f t="shared" si="4"/>
        <v>2.1573333333333333E-2</v>
      </c>
      <c r="I53" s="23" t="s">
        <v>99</v>
      </c>
      <c r="J53" s="7">
        <f t="shared" ca="1" si="5"/>
        <v>2.7877216117216115E-2</v>
      </c>
    </row>
    <row r="54" spans="1:10" x14ac:dyDescent="0.25">
      <c r="A54" s="20" t="s">
        <v>236</v>
      </c>
      <c r="B54" s="20" t="s">
        <v>237</v>
      </c>
      <c r="C54" s="20">
        <v>200000</v>
      </c>
      <c r="D54" s="21">
        <v>42795</v>
      </c>
      <c r="E54" s="21">
        <v>43281</v>
      </c>
      <c r="F54" s="23">
        <f t="shared" ca="1" si="3"/>
        <v>1</v>
      </c>
      <c r="G54" s="20">
        <v>199494</v>
      </c>
      <c r="H54" s="23">
        <f t="shared" si="4"/>
        <v>0.99746999999999997</v>
      </c>
      <c r="I54" s="23" t="s">
        <v>202</v>
      </c>
      <c r="J54" s="7">
        <f t="shared" ca="1" si="5"/>
        <v>2.5300000000000322E-3</v>
      </c>
    </row>
    <row r="55" spans="1:10" x14ac:dyDescent="0.25">
      <c r="A55" s="20" t="s">
        <v>49</v>
      </c>
      <c r="B55" s="20" t="s">
        <v>50</v>
      </c>
      <c r="C55" s="25">
        <v>243501.29</v>
      </c>
      <c r="D55" s="21">
        <v>42552</v>
      </c>
      <c r="E55" s="21"/>
      <c r="F55" s="23">
        <f t="shared" ca="1" si="3"/>
        <v>1</v>
      </c>
      <c r="G55" s="20">
        <v>241792</v>
      </c>
      <c r="H55" s="22">
        <f t="shared" si="4"/>
        <v>0.99298036573030057</v>
      </c>
      <c r="I55" s="22" t="s">
        <v>238</v>
      </c>
      <c r="J55" s="7">
        <f t="shared" ca="1" si="5"/>
        <v>7.0196342696994263E-3</v>
      </c>
    </row>
    <row r="56" spans="1:10" x14ac:dyDescent="0.25">
      <c r="A56" s="20" t="s">
        <v>65</v>
      </c>
      <c r="B56" s="20" t="s">
        <v>183</v>
      </c>
      <c r="C56" s="20">
        <v>110000</v>
      </c>
      <c r="D56" s="21">
        <v>42693</v>
      </c>
      <c r="E56" s="21">
        <v>43465</v>
      </c>
      <c r="F56" s="23">
        <f t="shared" ca="1" si="3"/>
        <v>1</v>
      </c>
      <c r="G56" s="20">
        <v>77717</v>
      </c>
      <c r="H56" s="22">
        <f t="shared" si="4"/>
        <v>0.70651818181818182</v>
      </c>
      <c r="I56" s="22" t="s">
        <v>161</v>
      </c>
      <c r="J56" s="7">
        <f t="shared" ca="1" si="5"/>
        <v>0.29348181818181818</v>
      </c>
    </row>
    <row r="57" spans="1:10" x14ac:dyDescent="0.25">
      <c r="A57" s="20"/>
      <c r="B57" s="26"/>
      <c r="C57" s="20"/>
      <c r="D57" s="21"/>
      <c r="E57" s="21"/>
      <c r="F57" s="23"/>
      <c r="G57" s="20"/>
      <c r="H57" s="22"/>
      <c r="I57" s="22"/>
    </row>
    <row r="58" spans="1:10" x14ac:dyDescent="0.25">
      <c r="A58" s="20"/>
      <c r="B58" s="26"/>
      <c r="C58" s="20"/>
      <c r="D58" s="21"/>
      <c r="E58" s="21"/>
      <c r="F58" s="23"/>
      <c r="G58" s="20"/>
      <c r="H58" s="22"/>
      <c r="I58" s="22"/>
    </row>
    <row r="60" spans="1:10" x14ac:dyDescent="0.25">
      <c r="A60" s="19" t="s">
        <v>88</v>
      </c>
    </row>
    <row r="61" spans="1:10" x14ac:dyDescent="0.25">
      <c r="A61" t="s">
        <v>239</v>
      </c>
    </row>
    <row r="62" spans="1:10" x14ac:dyDescent="0.25">
      <c r="A62" t="s">
        <v>240</v>
      </c>
    </row>
  </sheetData>
  <pageMargins left="0.75" right="0.75" top="1" bottom="1" header="0.5" footer="0.5"/>
  <pageSetup scale="88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defaultColWidth="11.42578125" defaultRowHeight="15" x14ac:dyDescent="0.25"/>
  <cols>
    <col min="1" max="1" width="6.28515625" style="32" customWidth="1"/>
    <col min="2" max="2" width="40.28515625" style="32" customWidth="1"/>
    <col min="3" max="3" width="15" style="32" customWidth="1"/>
    <col min="4" max="4" width="10.28515625" style="32" customWidth="1"/>
    <col min="5" max="5" width="9.7109375" style="32" customWidth="1"/>
    <col min="6" max="6" width="11" style="32" customWidth="1"/>
    <col min="7" max="7" width="15.42578125" style="32" customWidth="1"/>
    <col min="8" max="8" width="10.7109375" style="32" customWidth="1"/>
    <col min="9" max="9" width="24.140625" style="32" customWidth="1"/>
    <col min="10" max="10" width="8.28515625" style="32" customWidth="1"/>
  </cols>
  <sheetData>
    <row r="1" spans="1:10" x14ac:dyDescent="0.25">
      <c r="A1" s="1" t="s">
        <v>241</v>
      </c>
    </row>
    <row r="2" spans="1:10" x14ac:dyDescent="0.25">
      <c r="A2" s="3" t="s">
        <v>1</v>
      </c>
      <c r="B2" s="4">
        <v>43334</v>
      </c>
    </row>
    <row r="3" spans="1:10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10" x14ac:dyDescent="0.25">
      <c r="A4" s="20" t="s">
        <v>187</v>
      </c>
      <c r="B4" s="20" t="s">
        <v>188</v>
      </c>
      <c r="C4" s="20">
        <v>0</v>
      </c>
      <c r="D4" s="21">
        <v>43282</v>
      </c>
      <c r="E4" s="21">
        <v>43646</v>
      </c>
      <c r="F4" s="23">
        <f t="shared" ref="F4:F12" ca="1" si="0">IF(E4&gt;TODAY(),IF(($B$2-D4)/(E4-D4)&lt;0%,0%,($B$2-D4)/(E4-D4)),100%)</f>
        <v>0.14285714285714285</v>
      </c>
      <c r="G4" s="20">
        <v>182</v>
      </c>
      <c r="H4" s="23"/>
      <c r="I4" s="23"/>
      <c r="J4" s="7">
        <f t="shared" ref="J4:J46" ca="1" si="1">F4-H4</f>
        <v>0.14285714285714285</v>
      </c>
    </row>
    <row r="5" spans="1:10" x14ac:dyDescent="0.25">
      <c r="A5" s="20" t="s">
        <v>159</v>
      </c>
      <c r="B5" s="26" t="s">
        <v>160</v>
      </c>
      <c r="C5" s="20">
        <v>27786</v>
      </c>
      <c r="D5" s="21">
        <v>42278</v>
      </c>
      <c r="E5" s="21">
        <v>43373</v>
      </c>
      <c r="F5" s="23">
        <f t="shared" ca="1" si="0"/>
        <v>1</v>
      </c>
      <c r="G5" s="20">
        <v>27782</v>
      </c>
      <c r="H5" s="22">
        <f t="shared" ref="H5:H47" si="2">G5/C5</f>
        <v>0.99985604261138705</v>
      </c>
      <c r="I5" s="22" t="s">
        <v>161</v>
      </c>
      <c r="J5" s="7">
        <f t="shared" ca="1" si="1"/>
        <v>1.4395738861294749E-4</v>
      </c>
    </row>
    <row r="6" spans="1:10" x14ac:dyDescent="0.25">
      <c r="A6" s="20" t="s">
        <v>52</v>
      </c>
      <c r="B6" s="20" t="s">
        <v>53</v>
      </c>
      <c r="C6" s="20">
        <v>552500</v>
      </c>
      <c r="D6" s="21">
        <v>42457</v>
      </c>
      <c r="E6" s="21">
        <v>43343</v>
      </c>
      <c r="F6" s="23">
        <f t="shared" ca="1" si="0"/>
        <v>1</v>
      </c>
      <c r="G6" s="20">
        <v>324457</v>
      </c>
      <c r="H6" s="22">
        <f t="shared" si="2"/>
        <v>0.58725248868778279</v>
      </c>
      <c r="I6" s="22" t="s">
        <v>104</v>
      </c>
      <c r="J6" s="7">
        <f t="shared" ca="1" si="1"/>
        <v>0.41274751131221721</v>
      </c>
    </row>
    <row r="7" spans="1:10" x14ac:dyDescent="0.25">
      <c r="A7" s="20" t="s">
        <v>189</v>
      </c>
      <c r="B7" s="20" t="s">
        <v>190</v>
      </c>
      <c r="C7" s="20">
        <v>125000</v>
      </c>
      <c r="D7" s="21">
        <v>43282</v>
      </c>
      <c r="E7" s="21">
        <v>43646</v>
      </c>
      <c r="F7" s="23">
        <f t="shared" ca="1" si="0"/>
        <v>0.14285714285714285</v>
      </c>
      <c r="G7" s="20">
        <v>0</v>
      </c>
      <c r="H7" s="23">
        <f t="shared" si="2"/>
        <v>0</v>
      </c>
      <c r="I7" s="23" t="s">
        <v>99</v>
      </c>
      <c r="J7" s="7">
        <f t="shared" ca="1" si="1"/>
        <v>0.14285714285714285</v>
      </c>
    </row>
    <row r="8" spans="1:10" x14ac:dyDescent="0.25">
      <c r="A8" s="20" t="s">
        <v>191</v>
      </c>
      <c r="B8" s="20" t="s">
        <v>192</v>
      </c>
      <c r="C8" s="20">
        <v>125000</v>
      </c>
      <c r="D8" s="21">
        <v>43282</v>
      </c>
      <c r="E8" s="21">
        <v>43646</v>
      </c>
      <c r="F8" s="23">
        <f t="shared" ca="1" si="0"/>
        <v>0.14285714285714285</v>
      </c>
      <c r="G8" s="20">
        <v>0</v>
      </c>
      <c r="H8" s="23">
        <f t="shared" si="2"/>
        <v>0</v>
      </c>
      <c r="I8" s="23" t="s">
        <v>99</v>
      </c>
      <c r="J8" s="7">
        <f t="shared" ca="1" si="1"/>
        <v>0.14285714285714285</v>
      </c>
    </row>
    <row r="9" spans="1:10" x14ac:dyDescent="0.25">
      <c r="A9" s="20" t="s">
        <v>193</v>
      </c>
      <c r="B9" s="20" t="s">
        <v>194</v>
      </c>
      <c r="C9" s="20">
        <v>386250</v>
      </c>
      <c r="D9" s="21">
        <v>43282</v>
      </c>
      <c r="E9" s="21">
        <v>43646</v>
      </c>
      <c r="F9" s="23">
        <f t="shared" ca="1" si="0"/>
        <v>0.14285714285714285</v>
      </c>
      <c r="G9" s="20">
        <v>2429</v>
      </c>
      <c r="H9" s="23">
        <f t="shared" si="2"/>
        <v>6.288673139158576E-3</v>
      </c>
      <c r="I9" s="23" t="s">
        <v>99</v>
      </c>
      <c r="J9" s="7">
        <f t="shared" ca="1" si="1"/>
        <v>0.13656846971798428</v>
      </c>
    </row>
    <row r="10" spans="1:10" x14ac:dyDescent="0.25">
      <c r="A10" s="20" t="s">
        <v>195</v>
      </c>
      <c r="B10" s="20" t="s">
        <v>196</v>
      </c>
      <c r="C10" s="20">
        <v>77000</v>
      </c>
      <c r="D10" s="21">
        <v>43282</v>
      </c>
      <c r="E10" s="21">
        <v>43646</v>
      </c>
      <c r="F10" s="23">
        <f t="shared" ca="1" si="0"/>
        <v>0.14285714285714285</v>
      </c>
      <c r="G10" s="20">
        <v>8067</v>
      </c>
      <c r="H10" s="23">
        <f t="shared" si="2"/>
        <v>0.10476623376623377</v>
      </c>
      <c r="I10" s="23" t="s">
        <v>99</v>
      </c>
      <c r="J10" s="7">
        <f t="shared" ca="1" si="1"/>
        <v>3.8090909090909078E-2</v>
      </c>
    </row>
    <row r="11" spans="1:10" x14ac:dyDescent="0.25">
      <c r="A11" s="20" t="s">
        <v>197</v>
      </c>
      <c r="B11" s="20" t="s">
        <v>198</v>
      </c>
      <c r="C11" s="20">
        <v>386250</v>
      </c>
      <c r="D11" s="21">
        <v>43282</v>
      </c>
      <c r="E11" s="21">
        <v>43646</v>
      </c>
      <c r="F11" s="23">
        <f t="shared" ca="1" si="0"/>
        <v>0.14285714285714285</v>
      </c>
      <c r="G11" s="20">
        <v>0</v>
      </c>
      <c r="H11" s="23">
        <f t="shared" si="2"/>
        <v>0</v>
      </c>
      <c r="I11" s="23" t="s">
        <v>99</v>
      </c>
      <c r="J11" s="7">
        <f t="shared" ca="1" si="1"/>
        <v>0.14285714285714285</v>
      </c>
    </row>
    <row r="12" spans="1:10" x14ac:dyDescent="0.25">
      <c r="A12" s="20" t="s">
        <v>199</v>
      </c>
      <c r="B12" s="20" t="s">
        <v>107</v>
      </c>
      <c r="C12" s="20">
        <v>120000</v>
      </c>
      <c r="D12" s="21">
        <v>43282</v>
      </c>
      <c r="E12" s="21">
        <v>43646</v>
      </c>
      <c r="F12" s="23">
        <f t="shared" ca="1" si="0"/>
        <v>0.14285714285714285</v>
      </c>
      <c r="G12" s="20">
        <v>7274</v>
      </c>
      <c r="H12" s="23">
        <f t="shared" si="2"/>
        <v>6.0616666666666666E-2</v>
      </c>
      <c r="I12" s="23" t="s">
        <v>99</v>
      </c>
      <c r="J12" s="7">
        <f t="shared" ca="1" si="1"/>
        <v>8.2240476190476183E-2</v>
      </c>
    </row>
    <row r="13" spans="1:10" x14ac:dyDescent="0.25">
      <c r="A13" s="20" t="s">
        <v>47</v>
      </c>
      <c r="B13" s="20" t="s">
        <v>48</v>
      </c>
      <c r="C13" s="20">
        <v>84371.93</v>
      </c>
      <c r="D13" s="21"/>
      <c r="E13" s="21"/>
      <c r="F13" s="23"/>
      <c r="G13" s="20">
        <v>11773</v>
      </c>
      <c r="H13" s="22">
        <f t="shared" si="2"/>
        <v>0.13953692892885111</v>
      </c>
      <c r="I13" s="22" t="s">
        <v>105</v>
      </c>
      <c r="J13" s="7">
        <f t="shared" si="1"/>
        <v>-0.13953692892885111</v>
      </c>
    </row>
    <row r="14" spans="1:10" x14ac:dyDescent="0.25">
      <c r="A14" s="20" t="s">
        <v>162</v>
      </c>
      <c r="B14" s="20" t="s">
        <v>163</v>
      </c>
      <c r="C14" s="20">
        <v>162442.6</v>
      </c>
      <c r="D14" s="21"/>
      <c r="E14" s="21"/>
      <c r="F14" s="23"/>
      <c r="G14" s="20">
        <v>157870</v>
      </c>
      <c r="H14" s="22">
        <f t="shared" si="2"/>
        <v>0.97185097997692715</v>
      </c>
      <c r="I14" s="22" t="s">
        <v>164</v>
      </c>
      <c r="J14" s="7">
        <f t="shared" si="1"/>
        <v>-0.97185097997692715</v>
      </c>
    </row>
    <row r="15" spans="1:10" x14ac:dyDescent="0.25">
      <c r="A15" s="20" t="s">
        <v>140</v>
      </c>
      <c r="B15" s="20" t="s">
        <v>141</v>
      </c>
      <c r="C15" s="20">
        <v>218045.55</v>
      </c>
      <c r="D15" s="21"/>
      <c r="E15" s="21"/>
      <c r="F15" s="23"/>
      <c r="G15" s="20">
        <v>243619</v>
      </c>
      <c r="H15" s="22">
        <f t="shared" si="2"/>
        <v>1.1172848975821796</v>
      </c>
      <c r="I15" s="22"/>
      <c r="J15" s="7">
        <f t="shared" si="1"/>
        <v>-1.1172848975821796</v>
      </c>
    </row>
    <row r="16" spans="1:10" x14ac:dyDescent="0.25">
      <c r="A16" s="20" t="s">
        <v>200</v>
      </c>
      <c r="B16" s="20" t="s">
        <v>201</v>
      </c>
      <c r="C16" s="20">
        <v>230000</v>
      </c>
      <c r="D16" s="21">
        <v>40983</v>
      </c>
      <c r="E16" s="21">
        <v>43281</v>
      </c>
      <c r="F16" s="23">
        <f t="shared" ref="F16:F47" ca="1" si="3">IF(E16&gt;TODAY(),IF(($B$2-D16)/(E16-D16)&lt;0%,0%,($B$2-D16)/(E16-D16)),100%)</f>
        <v>1</v>
      </c>
      <c r="G16" s="20">
        <v>202446</v>
      </c>
      <c r="H16" s="22">
        <f t="shared" si="2"/>
        <v>0.88019999999999998</v>
      </c>
      <c r="I16" s="22" t="s">
        <v>202</v>
      </c>
      <c r="J16" s="7">
        <f t="shared" ca="1" si="1"/>
        <v>0.11980000000000002</v>
      </c>
    </row>
    <row r="17" spans="1:10" x14ac:dyDescent="0.25">
      <c r="A17" s="20" t="s">
        <v>203</v>
      </c>
      <c r="B17" s="20" t="s">
        <v>201</v>
      </c>
      <c r="C17" s="20">
        <v>376000</v>
      </c>
      <c r="D17" s="21">
        <v>41302</v>
      </c>
      <c r="E17" s="21">
        <v>43281</v>
      </c>
      <c r="F17" s="23">
        <f t="shared" ca="1" si="3"/>
        <v>1</v>
      </c>
      <c r="G17" s="20">
        <v>312948</v>
      </c>
      <c r="H17" s="22">
        <f t="shared" si="2"/>
        <v>0.83230851063829792</v>
      </c>
      <c r="I17" s="22" t="s">
        <v>202</v>
      </c>
      <c r="J17" s="7">
        <f t="shared" ca="1" si="1"/>
        <v>0.16769148936170208</v>
      </c>
    </row>
    <row r="18" spans="1:10" x14ac:dyDescent="0.25">
      <c r="A18" s="20" t="s">
        <v>165</v>
      </c>
      <c r="B18" s="20" t="s">
        <v>166</v>
      </c>
      <c r="C18" s="20">
        <v>45000</v>
      </c>
      <c r="D18" s="21">
        <v>41456</v>
      </c>
      <c r="E18" s="21">
        <v>43281</v>
      </c>
      <c r="F18" s="23">
        <f t="shared" ca="1" si="3"/>
        <v>1</v>
      </c>
      <c r="G18" s="20">
        <v>44140</v>
      </c>
      <c r="H18" s="22">
        <f t="shared" si="2"/>
        <v>0.98088888888888892</v>
      </c>
      <c r="I18" s="22" t="s">
        <v>167</v>
      </c>
      <c r="J18" s="7">
        <f t="shared" ca="1" si="1"/>
        <v>1.9111111111111079E-2</v>
      </c>
    </row>
    <row r="19" spans="1:10" x14ac:dyDescent="0.25">
      <c r="A19" s="20" t="s">
        <v>204</v>
      </c>
      <c r="B19" s="20" t="s">
        <v>205</v>
      </c>
      <c r="C19" s="20">
        <v>25000</v>
      </c>
      <c r="D19" s="21">
        <v>41456</v>
      </c>
      <c r="E19" s="21">
        <v>42946</v>
      </c>
      <c r="F19" s="23">
        <f t="shared" ca="1" si="3"/>
        <v>1</v>
      </c>
      <c r="G19" s="20">
        <v>23382</v>
      </c>
      <c r="H19" s="22">
        <f t="shared" si="2"/>
        <v>0.93528</v>
      </c>
      <c r="I19" s="22" t="s">
        <v>202</v>
      </c>
      <c r="J19" s="7">
        <f t="shared" ca="1" si="1"/>
        <v>6.472E-2</v>
      </c>
    </row>
    <row r="20" spans="1:10" x14ac:dyDescent="0.25">
      <c r="A20" s="20" t="s">
        <v>170</v>
      </c>
      <c r="B20" s="20" t="s">
        <v>166</v>
      </c>
      <c r="C20" s="20">
        <v>9001</v>
      </c>
      <c r="D20" s="21">
        <v>41821</v>
      </c>
      <c r="E20" s="21">
        <v>43281</v>
      </c>
      <c r="F20" s="23">
        <f t="shared" ca="1" si="3"/>
        <v>1</v>
      </c>
      <c r="G20" s="20">
        <v>7309</v>
      </c>
      <c r="H20" s="22">
        <f t="shared" si="2"/>
        <v>0.81202088656815907</v>
      </c>
      <c r="I20" s="22" t="s">
        <v>167</v>
      </c>
      <c r="J20" s="7">
        <f t="shared" ca="1" si="1"/>
        <v>0.18797911343184093</v>
      </c>
    </row>
    <row r="21" spans="1:10" x14ac:dyDescent="0.25">
      <c r="A21" s="20" t="s">
        <v>206</v>
      </c>
      <c r="B21" s="20" t="s">
        <v>207</v>
      </c>
      <c r="C21" s="20">
        <v>93000</v>
      </c>
      <c r="D21" s="21">
        <v>42339</v>
      </c>
      <c r="E21" s="21">
        <v>43100</v>
      </c>
      <c r="F21" s="23">
        <f t="shared" ca="1" si="3"/>
        <v>1</v>
      </c>
      <c r="G21" s="20">
        <v>92373</v>
      </c>
      <c r="H21" s="22">
        <f t="shared" si="2"/>
        <v>0.99325806451612908</v>
      </c>
      <c r="I21" s="22" t="s">
        <v>208</v>
      </c>
      <c r="J21" s="7">
        <f t="shared" ca="1" si="1"/>
        <v>6.74193548387092E-3</v>
      </c>
    </row>
    <row r="22" spans="1:10" x14ac:dyDescent="0.25">
      <c r="A22" s="20" t="s">
        <v>173</v>
      </c>
      <c r="B22" s="20" t="s">
        <v>70</v>
      </c>
      <c r="C22" s="20">
        <v>5000</v>
      </c>
      <c r="D22" s="21">
        <v>42917</v>
      </c>
      <c r="E22" s="21">
        <v>43465</v>
      </c>
      <c r="F22" s="23">
        <f t="shared" ca="1" si="3"/>
        <v>1</v>
      </c>
      <c r="G22" s="20">
        <v>3324</v>
      </c>
      <c r="H22" s="22">
        <f t="shared" si="2"/>
        <v>0.66479999999999995</v>
      </c>
      <c r="I22" s="22" t="s">
        <v>172</v>
      </c>
      <c r="J22" s="7">
        <f t="shared" ca="1" si="1"/>
        <v>0.33520000000000005</v>
      </c>
    </row>
    <row r="23" spans="1:10" x14ac:dyDescent="0.25">
      <c r="A23" s="20" t="s">
        <v>148</v>
      </c>
      <c r="B23" s="20" t="s">
        <v>143</v>
      </c>
      <c r="C23" s="20">
        <v>14400</v>
      </c>
      <c r="D23" s="21">
        <v>43009</v>
      </c>
      <c r="E23" s="21">
        <v>43465</v>
      </c>
      <c r="F23" s="23">
        <f t="shared" ca="1" si="3"/>
        <v>1</v>
      </c>
      <c r="G23" s="20">
        <v>14200</v>
      </c>
      <c r="H23" s="22">
        <f t="shared" si="2"/>
        <v>0.98611111111111116</v>
      </c>
      <c r="I23" s="22" t="s">
        <v>105</v>
      </c>
      <c r="J23" s="7">
        <f t="shared" ca="1" si="1"/>
        <v>1.388888888888884E-2</v>
      </c>
    </row>
    <row r="24" spans="1:10" x14ac:dyDescent="0.25">
      <c r="A24" s="20" t="s">
        <v>209</v>
      </c>
      <c r="B24" s="20" t="s">
        <v>70</v>
      </c>
      <c r="C24" s="20">
        <v>4545</v>
      </c>
      <c r="D24" s="21">
        <v>43263</v>
      </c>
      <c r="E24" s="21">
        <v>43646</v>
      </c>
      <c r="F24" s="23">
        <f t="shared" ca="1" si="3"/>
        <v>0.18537859007832899</v>
      </c>
      <c r="G24" s="20">
        <v>0</v>
      </c>
      <c r="H24" s="22">
        <f t="shared" si="2"/>
        <v>0</v>
      </c>
      <c r="I24" s="22" t="s">
        <v>172</v>
      </c>
      <c r="J24" s="7">
        <f t="shared" ca="1" si="1"/>
        <v>0.18537859007832899</v>
      </c>
    </row>
    <row r="25" spans="1:10" x14ac:dyDescent="0.25">
      <c r="A25" s="20" t="s">
        <v>210</v>
      </c>
      <c r="B25" s="20" t="s">
        <v>125</v>
      </c>
      <c r="C25" s="20">
        <v>43478</v>
      </c>
      <c r="D25" s="21">
        <v>43266</v>
      </c>
      <c r="E25" s="21">
        <v>43646</v>
      </c>
      <c r="F25" s="23">
        <f t="shared" ca="1" si="3"/>
        <v>0.17894736842105263</v>
      </c>
      <c r="G25" s="20">
        <v>0</v>
      </c>
      <c r="H25" s="22">
        <f t="shared" si="2"/>
        <v>0</v>
      </c>
      <c r="I25" s="22" t="s">
        <v>104</v>
      </c>
      <c r="J25" s="7">
        <f t="shared" ca="1" si="1"/>
        <v>0.17894736842105263</v>
      </c>
    </row>
    <row r="26" spans="1:10" x14ac:dyDescent="0.25">
      <c r="A26" s="20" t="s">
        <v>242</v>
      </c>
      <c r="B26" s="20" t="s">
        <v>243</v>
      </c>
      <c r="C26" s="20">
        <v>135000</v>
      </c>
      <c r="D26" s="21">
        <v>43279</v>
      </c>
      <c r="E26" s="21">
        <v>43646</v>
      </c>
      <c r="F26" s="23">
        <f t="shared" ca="1" si="3"/>
        <v>0.14986376021798364</v>
      </c>
      <c r="G26" s="20">
        <v>0</v>
      </c>
      <c r="H26" s="22">
        <f t="shared" si="2"/>
        <v>0</v>
      </c>
      <c r="I26" s="22" t="s">
        <v>244</v>
      </c>
      <c r="J26" s="7">
        <f t="shared" ca="1" si="1"/>
        <v>0.14986376021798364</v>
      </c>
    </row>
    <row r="27" spans="1:10" x14ac:dyDescent="0.25">
      <c r="A27" s="20" t="s">
        <v>211</v>
      </c>
      <c r="B27" s="20" t="s">
        <v>212</v>
      </c>
      <c r="C27" s="20">
        <v>13043</v>
      </c>
      <c r="D27" s="21">
        <v>43280</v>
      </c>
      <c r="E27" s="21">
        <v>43646</v>
      </c>
      <c r="F27" s="23">
        <f t="shared" ca="1" si="3"/>
        <v>0.14754098360655737</v>
      </c>
      <c r="G27" s="20">
        <v>13043</v>
      </c>
      <c r="H27" s="22">
        <f t="shared" si="2"/>
        <v>1</v>
      </c>
      <c r="I27" s="22" t="s">
        <v>104</v>
      </c>
      <c r="J27" s="7">
        <f t="shared" ca="1" si="1"/>
        <v>-0.85245901639344268</v>
      </c>
    </row>
    <row r="28" spans="1:10" x14ac:dyDescent="0.25">
      <c r="A28" s="20" t="s">
        <v>245</v>
      </c>
      <c r="B28" s="20" t="s">
        <v>246</v>
      </c>
      <c r="C28" s="20">
        <v>250043</v>
      </c>
      <c r="D28" s="21">
        <v>43282</v>
      </c>
      <c r="E28" s="21">
        <v>43646</v>
      </c>
      <c r="F28" s="23">
        <f t="shared" ca="1" si="3"/>
        <v>0.14285714285714285</v>
      </c>
      <c r="G28" s="20">
        <v>2554</v>
      </c>
      <c r="H28" s="22">
        <f t="shared" si="2"/>
        <v>1.021424315017817E-2</v>
      </c>
      <c r="I28" s="22" t="s">
        <v>247</v>
      </c>
      <c r="J28" s="7">
        <f t="shared" ca="1" si="1"/>
        <v>0.13264289970696469</v>
      </c>
    </row>
    <row r="29" spans="1:10" x14ac:dyDescent="0.25">
      <c r="A29" s="20" t="s">
        <v>213</v>
      </c>
      <c r="B29" s="20" t="s">
        <v>214</v>
      </c>
      <c r="C29" s="20">
        <v>6000000</v>
      </c>
      <c r="D29" s="21">
        <v>40914</v>
      </c>
      <c r="E29" s="21">
        <v>43220</v>
      </c>
      <c r="F29" s="23">
        <f t="shared" ca="1" si="3"/>
        <v>1</v>
      </c>
      <c r="G29" s="20">
        <v>5962925</v>
      </c>
      <c r="H29" s="22">
        <f t="shared" si="2"/>
        <v>0.99382083333333338</v>
      </c>
      <c r="I29" s="22" t="s">
        <v>202</v>
      </c>
      <c r="J29" s="7">
        <f t="shared" ca="1" si="1"/>
        <v>6.1791666666666245E-3</v>
      </c>
    </row>
    <row r="30" spans="1:10" x14ac:dyDescent="0.25">
      <c r="A30" s="20" t="s">
        <v>215</v>
      </c>
      <c r="B30" s="20" t="s">
        <v>216</v>
      </c>
      <c r="C30" s="20">
        <v>250000</v>
      </c>
      <c r="D30" s="21">
        <v>40210</v>
      </c>
      <c r="E30" s="21">
        <v>43755</v>
      </c>
      <c r="F30" s="23">
        <f t="shared" ca="1" si="3"/>
        <v>0.88124118476727786</v>
      </c>
      <c r="G30" s="20">
        <v>249964</v>
      </c>
      <c r="H30" s="22">
        <f t="shared" si="2"/>
        <v>0.99985599999999997</v>
      </c>
      <c r="I30" s="22" t="s">
        <v>202</v>
      </c>
      <c r="J30" s="7">
        <f t="shared" ca="1" si="1"/>
        <v>-0.1186148152327221</v>
      </c>
    </row>
    <row r="31" spans="1:10" x14ac:dyDescent="0.25">
      <c r="A31" s="20" t="s">
        <v>217</v>
      </c>
      <c r="B31" s="20" t="s">
        <v>218</v>
      </c>
      <c r="C31" s="20">
        <v>500000</v>
      </c>
      <c r="D31" s="21">
        <v>41011</v>
      </c>
      <c r="E31" s="21">
        <v>43220</v>
      </c>
      <c r="F31" s="23">
        <f t="shared" ca="1" si="3"/>
        <v>1</v>
      </c>
      <c r="G31" s="20">
        <v>500000</v>
      </c>
      <c r="H31" s="22">
        <f t="shared" si="2"/>
        <v>1</v>
      </c>
      <c r="I31" s="22" t="s">
        <v>202</v>
      </c>
      <c r="J31" s="7">
        <f t="shared" ca="1" si="1"/>
        <v>0</v>
      </c>
    </row>
    <row r="32" spans="1:10" x14ac:dyDescent="0.25">
      <c r="A32" s="20" t="s">
        <v>219</v>
      </c>
      <c r="B32" s="20" t="s">
        <v>220</v>
      </c>
      <c r="C32" s="20">
        <v>250000</v>
      </c>
      <c r="D32" s="21">
        <v>42005</v>
      </c>
      <c r="E32" s="21">
        <v>42916</v>
      </c>
      <c r="F32" s="23">
        <f t="shared" ca="1" si="3"/>
        <v>1</v>
      </c>
      <c r="G32" s="20">
        <v>60268</v>
      </c>
      <c r="H32" s="22">
        <f t="shared" si="2"/>
        <v>0.24107200000000001</v>
      </c>
      <c r="I32" s="22" t="s">
        <v>202</v>
      </c>
      <c r="J32" s="7">
        <f t="shared" ca="1" si="1"/>
        <v>0.75892800000000005</v>
      </c>
    </row>
    <row r="33" spans="1:10" x14ac:dyDescent="0.25">
      <c r="A33" s="20" t="s">
        <v>221</v>
      </c>
      <c r="B33" s="20" t="s">
        <v>222</v>
      </c>
      <c r="C33" s="20">
        <v>600000</v>
      </c>
      <c r="D33" s="21">
        <v>42491</v>
      </c>
      <c r="E33" s="21">
        <v>43646</v>
      </c>
      <c r="F33" s="23">
        <f t="shared" ca="1" si="3"/>
        <v>0.72987012987012989</v>
      </c>
      <c r="G33" s="20">
        <v>599024</v>
      </c>
      <c r="H33" s="22">
        <f t="shared" si="2"/>
        <v>0.99837333333333333</v>
      </c>
      <c r="I33" s="22" t="s">
        <v>202</v>
      </c>
      <c r="J33" s="7">
        <f t="shared" ca="1" si="1"/>
        <v>-0.26850320346320344</v>
      </c>
    </row>
    <row r="34" spans="1:10" x14ac:dyDescent="0.25">
      <c r="A34" s="20" t="s">
        <v>223</v>
      </c>
      <c r="B34" s="20" t="s">
        <v>248</v>
      </c>
      <c r="C34" s="20">
        <v>2142886</v>
      </c>
      <c r="D34" s="21">
        <v>42917</v>
      </c>
      <c r="E34" s="21">
        <v>44012</v>
      </c>
      <c r="F34" s="23">
        <f t="shared" ca="1" si="3"/>
        <v>0.38082191780821917</v>
      </c>
      <c r="G34" s="20">
        <v>949465</v>
      </c>
      <c r="H34" s="22">
        <f t="shared" si="2"/>
        <v>0.44307769988697487</v>
      </c>
      <c r="I34" s="22" t="s">
        <v>202</v>
      </c>
      <c r="J34" s="7">
        <f t="shared" ca="1" si="1"/>
        <v>-6.2255782078755706E-2</v>
      </c>
    </row>
    <row r="35" spans="1:10" x14ac:dyDescent="0.25">
      <c r="A35" s="20" t="s">
        <v>96</v>
      </c>
      <c r="B35" s="20" t="s">
        <v>186</v>
      </c>
      <c r="C35" s="20">
        <v>170349.68</v>
      </c>
      <c r="D35" s="21">
        <v>42736</v>
      </c>
      <c r="E35" s="21">
        <v>43465</v>
      </c>
      <c r="F35" s="23">
        <f t="shared" ca="1" si="3"/>
        <v>1</v>
      </c>
      <c r="G35" s="20">
        <v>168900</v>
      </c>
      <c r="H35" s="22">
        <f t="shared" si="2"/>
        <v>0.99148997520864146</v>
      </c>
      <c r="I35" s="22" t="s">
        <v>99</v>
      </c>
      <c r="J35" s="7">
        <f t="shared" ca="1" si="1"/>
        <v>8.5100247913585392E-3</v>
      </c>
    </row>
    <row r="36" spans="1:10" x14ac:dyDescent="0.25">
      <c r="A36" s="20" t="s">
        <v>225</v>
      </c>
      <c r="B36" s="20" t="s">
        <v>226</v>
      </c>
      <c r="C36" s="20">
        <v>1678505</v>
      </c>
      <c r="D36" s="21">
        <v>42552</v>
      </c>
      <c r="E36" s="21">
        <v>43646</v>
      </c>
      <c r="F36" s="23">
        <f t="shared" ca="1" si="3"/>
        <v>0.71480804387568553</v>
      </c>
      <c r="G36" s="20">
        <v>194488</v>
      </c>
      <c r="H36" s="22">
        <f t="shared" si="2"/>
        <v>0.1158697769741526</v>
      </c>
      <c r="I36" s="22" t="s">
        <v>202</v>
      </c>
      <c r="J36" s="7">
        <f t="shared" ca="1" si="1"/>
        <v>0.59893826690153296</v>
      </c>
    </row>
    <row r="37" spans="1:10" x14ac:dyDescent="0.25">
      <c r="A37" s="20" t="s">
        <v>227</v>
      </c>
      <c r="B37" s="20" t="s">
        <v>228</v>
      </c>
      <c r="C37" s="20">
        <v>250000</v>
      </c>
      <c r="D37" s="21">
        <v>42961</v>
      </c>
      <c r="E37" s="21">
        <v>44074</v>
      </c>
      <c r="F37" s="23">
        <f t="shared" ca="1" si="3"/>
        <v>0.33513027852650495</v>
      </c>
      <c r="G37" s="20">
        <v>104526</v>
      </c>
      <c r="H37" s="23">
        <f t="shared" si="2"/>
        <v>0.41810399999999998</v>
      </c>
      <c r="I37" s="23" t="s">
        <v>202</v>
      </c>
      <c r="J37" s="7">
        <f t="shared" ca="1" si="1"/>
        <v>-8.2973721473495021E-2</v>
      </c>
    </row>
    <row r="38" spans="1:10" x14ac:dyDescent="0.25">
      <c r="A38" s="20" t="s">
        <v>179</v>
      </c>
      <c r="B38" s="20" t="s">
        <v>180</v>
      </c>
      <c r="C38" s="20">
        <v>59577</v>
      </c>
      <c r="D38" s="21">
        <v>42917</v>
      </c>
      <c r="E38" s="21">
        <v>43465</v>
      </c>
      <c r="F38" s="23">
        <f t="shared" ca="1" si="3"/>
        <v>1</v>
      </c>
      <c r="G38" s="20">
        <v>38732</v>
      </c>
      <c r="H38" s="23">
        <f t="shared" si="2"/>
        <v>0.65011665575641608</v>
      </c>
      <c r="I38" s="23" t="s">
        <v>99</v>
      </c>
      <c r="J38" s="7">
        <f t="shared" ca="1" si="1"/>
        <v>0.34988334424358392</v>
      </c>
    </row>
    <row r="39" spans="1:10" x14ac:dyDescent="0.25">
      <c r="A39" s="20" t="s">
        <v>185</v>
      </c>
      <c r="B39" s="20" t="s">
        <v>186</v>
      </c>
      <c r="C39" s="20">
        <v>175000</v>
      </c>
      <c r="D39" s="21">
        <v>43101</v>
      </c>
      <c r="E39" s="21">
        <v>43465</v>
      </c>
      <c r="F39" s="23">
        <f t="shared" ca="1" si="3"/>
        <v>1</v>
      </c>
      <c r="G39" s="20">
        <v>93998</v>
      </c>
      <c r="H39" s="23">
        <f t="shared" si="2"/>
        <v>0.53713142857142859</v>
      </c>
      <c r="I39" s="23" t="s">
        <v>99</v>
      </c>
      <c r="J39" s="7">
        <f t="shared" ca="1" si="1"/>
        <v>0.46286857142857141</v>
      </c>
    </row>
    <row r="40" spans="1:10" x14ac:dyDescent="0.25">
      <c r="A40" s="20" t="s">
        <v>181</v>
      </c>
      <c r="B40" s="20" t="s">
        <v>182</v>
      </c>
      <c r="C40" s="20">
        <v>105000</v>
      </c>
      <c r="D40" s="21">
        <v>43095</v>
      </c>
      <c r="E40" s="21">
        <v>43465</v>
      </c>
      <c r="F40" s="23">
        <f t="shared" ca="1" si="3"/>
        <v>1</v>
      </c>
      <c r="G40" s="20">
        <v>2951</v>
      </c>
      <c r="H40" s="23">
        <f t="shared" si="2"/>
        <v>2.8104761904761903E-2</v>
      </c>
      <c r="I40" s="23" t="s">
        <v>167</v>
      </c>
      <c r="J40" s="7">
        <f t="shared" ca="1" si="1"/>
        <v>0.97189523809523815</v>
      </c>
    </row>
    <row r="41" spans="1:10" x14ac:dyDescent="0.25">
      <c r="A41" s="20" t="s">
        <v>229</v>
      </c>
      <c r="B41" s="20" t="s">
        <v>230</v>
      </c>
      <c r="C41" s="20">
        <v>1228800</v>
      </c>
      <c r="D41" s="21">
        <v>42186</v>
      </c>
      <c r="E41" s="21">
        <v>43311</v>
      </c>
      <c r="F41" s="23">
        <f t="shared" ca="1" si="3"/>
        <v>1</v>
      </c>
      <c r="G41" s="20">
        <v>1228800</v>
      </c>
      <c r="H41" s="23">
        <f t="shared" si="2"/>
        <v>1</v>
      </c>
      <c r="I41" s="23" t="s">
        <v>202</v>
      </c>
      <c r="J41" s="7">
        <f t="shared" ca="1" si="1"/>
        <v>0</v>
      </c>
    </row>
    <row r="42" spans="1:10" x14ac:dyDescent="0.25">
      <c r="A42" s="20" t="s">
        <v>231</v>
      </c>
      <c r="B42" s="20" t="s">
        <v>232</v>
      </c>
      <c r="C42" s="20">
        <v>10000</v>
      </c>
      <c r="D42" s="21">
        <v>43282</v>
      </c>
      <c r="E42" s="21">
        <v>43465</v>
      </c>
      <c r="F42" s="23">
        <f t="shared" ca="1" si="3"/>
        <v>1</v>
      </c>
      <c r="G42" s="20">
        <v>5114</v>
      </c>
      <c r="H42" s="23">
        <f t="shared" si="2"/>
        <v>0.51139999999999997</v>
      </c>
      <c r="I42" s="23" t="s">
        <v>233</v>
      </c>
      <c r="J42" s="7">
        <f t="shared" ca="1" si="1"/>
        <v>0.48860000000000003</v>
      </c>
    </row>
    <row r="43" spans="1:10" x14ac:dyDescent="0.25">
      <c r="A43" s="20" t="s">
        <v>234</v>
      </c>
      <c r="B43" s="20" t="s">
        <v>235</v>
      </c>
      <c r="C43" s="20">
        <v>225000</v>
      </c>
      <c r="D43" s="21">
        <v>43282</v>
      </c>
      <c r="E43" s="21">
        <v>43646</v>
      </c>
      <c r="F43" s="23">
        <f t="shared" ca="1" si="3"/>
        <v>0.14285714285714285</v>
      </c>
      <c r="G43" s="20">
        <v>20403</v>
      </c>
      <c r="H43" s="23">
        <f t="shared" si="2"/>
        <v>9.0679999999999997E-2</v>
      </c>
      <c r="I43" s="23" t="s">
        <v>99</v>
      </c>
      <c r="J43" s="7">
        <f t="shared" ca="1" si="1"/>
        <v>5.2177142857142852E-2</v>
      </c>
    </row>
    <row r="44" spans="1:10" x14ac:dyDescent="0.25">
      <c r="A44" s="20" t="s">
        <v>236</v>
      </c>
      <c r="B44" s="20" t="s">
        <v>237</v>
      </c>
      <c r="C44" s="20">
        <v>200000</v>
      </c>
      <c r="D44" s="21">
        <v>42795</v>
      </c>
      <c r="E44" s="21">
        <v>43281</v>
      </c>
      <c r="F44" s="23">
        <f t="shared" ca="1" si="3"/>
        <v>1</v>
      </c>
      <c r="G44" s="20">
        <v>199494</v>
      </c>
      <c r="H44" s="23">
        <f t="shared" si="2"/>
        <v>0.99746999999999997</v>
      </c>
      <c r="I44" s="23" t="s">
        <v>202</v>
      </c>
      <c r="J44" s="7">
        <f t="shared" ca="1" si="1"/>
        <v>2.5300000000000322E-3</v>
      </c>
    </row>
    <row r="45" spans="1:10" x14ac:dyDescent="0.25">
      <c r="A45" s="20" t="s">
        <v>249</v>
      </c>
      <c r="B45" s="20" t="s">
        <v>250</v>
      </c>
      <c r="C45" s="20">
        <v>186300</v>
      </c>
      <c r="D45" s="21">
        <v>43282</v>
      </c>
      <c r="E45" s="21">
        <v>43646</v>
      </c>
      <c r="F45" s="23">
        <f t="shared" ca="1" si="3"/>
        <v>0.14285714285714285</v>
      </c>
      <c r="G45" s="20">
        <v>16538</v>
      </c>
      <c r="H45" s="23">
        <f t="shared" si="2"/>
        <v>8.8770799785292537E-2</v>
      </c>
      <c r="I45" s="23" t="s">
        <v>251</v>
      </c>
      <c r="J45" s="7">
        <f t="shared" ca="1" si="1"/>
        <v>5.4086343071850312E-2</v>
      </c>
    </row>
    <row r="46" spans="1:10" x14ac:dyDescent="0.25">
      <c r="A46" s="20" t="s">
        <v>252</v>
      </c>
      <c r="B46" s="20" t="s">
        <v>253</v>
      </c>
      <c r="C46" s="20">
        <v>20169</v>
      </c>
      <c r="D46" s="21">
        <v>43282</v>
      </c>
      <c r="E46" s="21">
        <v>43646</v>
      </c>
      <c r="F46" s="23">
        <f t="shared" ca="1" si="3"/>
        <v>0.14285714285714285</v>
      </c>
      <c r="G46" s="20">
        <v>0</v>
      </c>
      <c r="H46" s="23">
        <f t="shared" si="2"/>
        <v>0</v>
      </c>
      <c r="I46" s="23" t="s">
        <v>99</v>
      </c>
      <c r="J46" s="7">
        <f t="shared" ca="1" si="1"/>
        <v>0.14285714285714285</v>
      </c>
    </row>
    <row r="47" spans="1:10" x14ac:dyDescent="0.25">
      <c r="A47" s="20" t="s">
        <v>254</v>
      </c>
      <c r="B47" s="20" t="s">
        <v>255</v>
      </c>
      <c r="C47" s="20">
        <v>23636</v>
      </c>
      <c r="D47" s="21">
        <v>43282</v>
      </c>
      <c r="E47" s="21">
        <v>43646</v>
      </c>
      <c r="F47" s="23">
        <f t="shared" ca="1" si="3"/>
        <v>0.14285714285714285</v>
      </c>
      <c r="G47" s="20">
        <v>0</v>
      </c>
      <c r="H47" s="23">
        <f t="shared" si="2"/>
        <v>0</v>
      </c>
      <c r="I47" s="23" t="s">
        <v>251</v>
      </c>
      <c r="J47" s="7"/>
    </row>
    <row r="48" spans="1:10" x14ac:dyDescent="0.25">
      <c r="A48" s="20" t="s">
        <v>49</v>
      </c>
      <c r="B48" s="20" t="s">
        <v>50</v>
      </c>
      <c r="C48" s="25">
        <v>243501.29</v>
      </c>
      <c r="D48" s="21"/>
      <c r="E48" s="21"/>
      <c r="F48" s="23"/>
      <c r="G48" s="20">
        <v>241792</v>
      </c>
      <c r="H48" s="22"/>
      <c r="I48" s="22" t="s">
        <v>238</v>
      </c>
      <c r="J48" s="7">
        <f>F48-H48</f>
        <v>0</v>
      </c>
    </row>
    <row r="49" spans="1:10" x14ac:dyDescent="0.25">
      <c r="A49" s="20" t="s">
        <v>65</v>
      </c>
      <c r="B49" s="20" t="s">
        <v>183</v>
      </c>
      <c r="C49" s="20">
        <v>110000</v>
      </c>
      <c r="D49" s="21">
        <v>42693</v>
      </c>
      <c r="E49" s="21">
        <v>43465</v>
      </c>
      <c r="F49" s="23">
        <f ca="1">IF(E49&gt;TODAY(),IF(($B$2-D49)/(E49-D49)&lt;0%,0%,($B$2-D49)/(E49-D49)),100%)</f>
        <v>1</v>
      </c>
      <c r="G49" s="20">
        <v>83009</v>
      </c>
      <c r="H49" s="22">
        <f>G49/C49</f>
        <v>0.7546272727272727</v>
      </c>
      <c r="I49" s="22" t="s">
        <v>161</v>
      </c>
      <c r="J49" s="7">
        <f ca="1">F49-H49</f>
        <v>0.2453727272727273</v>
      </c>
    </row>
    <row r="50" spans="1:10" x14ac:dyDescent="0.25">
      <c r="A50" s="20"/>
      <c r="B50" s="26"/>
      <c r="C50" s="20"/>
      <c r="D50" s="21"/>
      <c r="E50" s="21"/>
      <c r="F50" s="23"/>
      <c r="G50" s="20"/>
      <c r="H50" s="22"/>
      <c r="I50" s="22"/>
    </row>
    <row r="52" spans="1:10" x14ac:dyDescent="0.25">
      <c r="A52" s="19" t="s">
        <v>88</v>
      </c>
    </row>
    <row r="53" spans="1:10" x14ac:dyDescent="0.25">
      <c r="A53" t="s">
        <v>240</v>
      </c>
    </row>
    <row r="54" spans="1:10" x14ac:dyDescent="0.25">
      <c r="A54" t="s">
        <v>256</v>
      </c>
    </row>
  </sheetData>
  <pageMargins left="0.75" right="0.75" top="1" bottom="1" header="0.5" footer="0.5"/>
  <pageSetup scale="88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/>
  </sheetViews>
  <sheetFormatPr defaultColWidth="11.42578125" defaultRowHeight="15" x14ac:dyDescent="0.25"/>
  <cols>
    <col min="1" max="1" width="6.28515625" style="32" customWidth="1"/>
    <col min="2" max="2" width="40.28515625" style="32" customWidth="1"/>
    <col min="3" max="3" width="15" style="32" customWidth="1"/>
    <col min="4" max="4" width="10.28515625" style="32" customWidth="1"/>
    <col min="5" max="5" width="9.7109375" style="32" customWidth="1"/>
    <col min="6" max="6" width="11" style="32" customWidth="1"/>
    <col min="7" max="7" width="15.42578125" style="32" customWidth="1"/>
    <col min="8" max="8" width="10.7109375" style="32" customWidth="1"/>
    <col min="9" max="9" width="24.140625" style="32" customWidth="1"/>
    <col min="10" max="10" width="8.28515625" style="32" customWidth="1"/>
  </cols>
  <sheetData>
    <row r="1" spans="1:10" x14ac:dyDescent="0.25">
      <c r="A1" s="1" t="s">
        <v>241</v>
      </c>
    </row>
    <row r="2" spans="1:10" x14ac:dyDescent="0.25">
      <c r="A2" s="3" t="s">
        <v>1</v>
      </c>
      <c r="B2" s="4">
        <v>43369</v>
      </c>
    </row>
    <row r="3" spans="1:10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10" x14ac:dyDescent="0.25">
      <c r="A4" s="20" t="s">
        <v>187</v>
      </c>
      <c r="B4" s="20" t="s">
        <v>188</v>
      </c>
      <c r="C4" s="20">
        <v>5263</v>
      </c>
      <c r="D4" s="21">
        <v>43282</v>
      </c>
      <c r="E4" s="21">
        <v>43646</v>
      </c>
      <c r="F4" s="23">
        <f t="shared" ref="F4:F13" ca="1" si="0">IF(E4&gt;TODAY(),IF(($B$2-D4)/(E4-D4)&lt;0%,0%,($B$2-D4)/(E4-D4)),100%)</f>
        <v>0.23901098901098902</v>
      </c>
      <c r="G4" s="20">
        <v>1183</v>
      </c>
      <c r="H4" s="22">
        <f t="shared" ref="H4:H47" si="1">G4/C4</f>
        <v>0.22477674330229908</v>
      </c>
      <c r="I4" s="23"/>
      <c r="J4" s="7">
        <f t="shared" ref="J4:J28" ca="1" si="2">F4-H4</f>
        <v>1.4234245708689947E-2</v>
      </c>
    </row>
    <row r="5" spans="1:10" x14ac:dyDescent="0.25">
      <c r="A5" s="20" t="s">
        <v>159</v>
      </c>
      <c r="B5" s="26" t="s">
        <v>160</v>
      </c>
      <c r="C5" s="20">
        <v>27786</v>
      </c>
      <c r="D5" s="21">
        <v>42278</v>
      </c>
      <c r="E5" s="21">
        <v>43373</v>
      </c>
      <c r="F5" s="23">
        <f t="shared" ca="1" si="0"/>
        <v>1</v>
      </c>
      <c r="G5" s="20">
        <v>27782</v>
      </c>
      <c r="H5" s="22">
        <f t="shared" si="1"/>
        <v>0.99985604261138705</v>
      </c>
      <c r="I5" s="22" t="s">
        <v>161</v>
      </c>
      <c r="J5" s="7">
        <f t="shared" ca="1" si="2"/>
        <v>1.4395738861294749E-4</v>
      </c>
    </row>
    <row r="6" spans="1:10" x14ac:dyDescent="0.25">
      <c r="A6" s="20" t="s">
        <v>52</v>
      </c>
      <c r="B6" s="20" t="s">
        <v>53</v>
      </c>
      <c r="C6" s="20">
        <v>552500</v>
      </c>
      <c r="D6" s="21">
        <v>42457</v>
      </c>
      <c r="E6" s="21">
        <v>43343</v>
      </c>
      <c r="F6" s="23">
        <f t="shared" ca="1" si="0"/>
        <v>1</v>
      </c>
      <c r="G6" s="20">
        <v>441379</v>
      </c>
      <c r="H6" s="22">
        <f t="shared" si="1"/>
        <v>0.79887601809954756</v>
      </c>
      <c r="I6" s="22" t="s">
        <v>104</v>
      </c>
      <c r="J6" s="7">
        <f t="shared" ca="1" si="2"/>
        <v>0.20112398190045244</v>
      </c>
    </row>
    <row r="7" spans="1:10" x14ac:dyDescent="0.25">
      <c r="A7" s="20" t="s">
        <v>189</v>
      </c>
      <c r="B7" s="20" t="s">
        <v>190</v>
      </c>
      <c r="C7" s="20">
        <v>125000</v>
      </c>
      <c r="D7" s="21">
        <v>43282</v>
      </c>
      <c r="E7" s="21">
        <v>43646</v>
      </c>
      <c r="F7" s="23">
        <f t="shared" ca="1" si="0"/>
        <v>0.23901098901098902</v>
      </c>
      <c r="G7" s="20">
        <v>0</v>
      </c>
      <c r="H7" s="23">
        <f t="shared" si="1"/>
        <v>0</v>
      </c>
      <c r="I7" s="23" t="s">
        <v>99</v>
      </c>
      <c r="J7" s="7">
        <f t="shared" ca="1" si="2"/>
        <v>0.23901098901098902</v>
      </c>
    </row>
    <row r="8" spans="1:10" x14ac:dyDescent="0.25">
      <c r="A8" s="20" t="s">
        <v>191</v>
      </c>
      <c r="B8" s="20" t="s">
        <v>192</v>
      </c>
      <c r="C8" s="20">
        <v>125000</v>
      </c>
      <c r="D8" s="21">
        <v>43282</v>
      </c>
      <c r="E8" s="21">
        <v>43646</v>
      </c>
      <c r="F8" s="23">
        <f t="shared" ca="1" si="0"/>
        <v>0.23901098901098902</v>
      </c>
      <c r="G8" s="20">
        <v>0</v>
      </c>
      <c r="H8" s="23">
        <f t="shared" si="1"/>
        <v>0</v>
      </c>
      <c r="I8" s="23" t="s">
        <v>99</v>
      </c>
      <c r="J8" s="7">
        <f t="shared" ca="1" si="2"/>
        <v>0.23901098901098902</v>
      </c>
    </row>
    <row r="9" spans="1:10" x14ac:dyDescent="0.25">
      <c r="A9" s="20" t="s">
        <v>193</v>
      </c>
      <c r="B9" s="20" t="s">
        <v>194</v>
      </c>
      <c r="C9" s="20">
        <v>386250</v>
      </c>
      <c r="D9" s="21">
        <v>43282</v>
      </c>
      <c r="E9" s="21">
        <v>43646</v>
      </c>
      <c r="F9" s="23">
        <f t="shared" ca="1" si="0"/>
        <v>0.23901098901098902</v>
      </c>
      <c r="G9" s="20">
        <v>8472</v>
      </c>
      <c r="H9" s="23">
        <f t="shared" si="1"/>
        <v>2.1933980582524271E-2</v>
      </c>
      <c r="I9" s="23" t="s">
        <v>99</v>
      </c>
      <c r="J9" s="7">
        <f t="shared" ca="1" si="2"/>
        <v>0.21707700842846475</v>
      </c>
    </row>
    <row r="10" spans="1:10" x14ac:dyDescent="0.25">
      <c r="A10" s="20" t="s">
        <v>195</v>
      </c>
      <c r="B10" s="20" t="s">
        <v>196</v>
      </c>
      <c r="C10" s="20">
        <v>77000</v>
      </c>
      <c r="D10" s="21">
        <v>43282</v>
      </c>
      <c r="E10" s="21">
        <v>43646</v>
      </c>
      <c r="F10" s="23">
        <f t="shared" ca="1" si="0"/>
        <v>0.23901098901098902</v>
      </c>
      <c r="G10" s="20">
        <v>13445</v>
      </c>
      <c r="H10" s="23">
        <f t="shared" si="1"/>
        <v>0.1746103896103896</v>
      </c>
      <c r="I10" s="23" t="s">
        <v>99</v>
      </c>
      <c r="J10" s="7">
        <f t="shared" ca="1" si="2"/>
        <v>6.4400599400599418E-2</v>
      </c>
    </row>
    <row r="11" spans="1:10" x14ac:dyDescent="0.25">
      <c r="A11" s="20" t="s">
        <v>197</v>
      </c>
      <c r="B11" s="20" t="s">
        <v>198</v>
      </c>
      <c r="C11" s="20">
        <v>386250</v>
      </c>
      <c r="D11" s="21">
        <v>43282</v>
      </c>
      <c r="E11" s="21">
        <v>43646</v>
      </c>
      <c r="F11" s="23">
        <f t="shared" ca="1" si="0"/>
        <v>0.23901098901098902</v>
      </c>
      <c r="G11" s="20">
        <v>1691</v>
      </c>
      <c r="H11" s="23">
        <f t="shared" si="1"/>
        <v>4.3779935275080903E-3</v>
      </c>
      <c r="I11" s="23" t="s">
        <v>99</v>
      </c>
      <c r="J11" s="7">
        <f t="shared" ca="1" si="2"/>
        <v>0.23463299548348093</v>
      </c>
    </row>
    <row r="12" spans="1:10" x14ac:dyDescent="0.25">
      <c r="A12" s="20" t="s">
        <v>199</v>
      </c>
      <c r="B12" s="20" t="s">
        <v>107</v>
      </c>
      <c r="C12" s="20">
        <v>120000</v>
      </c>
      <c r="D12" s="21">
        <v>43282</v>
      </c>
      <c r="E12" s="21">
        <v>43646</v>
      </c>
      <c r="F12" s="23">
        <f t="shared" ca="1" si="0"/>
        <v>0.23901098901098902</v>
      </c>
      <c r="G12" s="20">
        <v>12667</v>
      </c>
      <c r="H12" s="23">
        <f t="shared" si="1"/>
        <v>0.10555833333333334</v>
      </c>
      <c r="I12" s="23" t="s">
        <v>99</v>
      </c>
      <c r="J12" s="7">
        <f t="shared" ca="1" si="2"/>
        <v>0.13345265567765568</v>
      </c>
    </row>
    <row r="13" spans="1:10" x14ac:dyDescent="0.25">
      <c r="A13" s="20" t="s">
        <v>257</v>
      </c>
      <c r="B13" s="20" t="s">
        <v>258</v>
      </c>
      <c r="C13" s="20">
        <v>71347</v>
      </c>
      <c r="D13" s="21">
        <v>43282</v>
      </c>
      <c r="E13" s="21">
        <v>43646</v>
      </c>
      <c r="F13" s="23">
        <f t="shared" ca="1" si="0"/>
        <v>0.23901098901098902</v>
      </c>
      <c r="G13" s="20">
        <v>14476</v>
      </c>
      <c r="H13" s="23">
        <f t="shared" si="1"/>
        <v>0.20289570689727668</v>
      </c>
      <c r="I13" s="23" t="s">
        <v>99</v>
      </c>
      <c r="J13" s="7">
        <f t="shared" ca="1" si="2"/>
        <v>3.6115282113712344E-2</v>
      </c>
    </row>
    <row r="14" spans="1:10" x14ac:dyDescent="0.25">
      <c r="A14" s="20" t="s">
        <v>47</v>
      </c>
      <c r="B14" s="20" t="s">
        <v>48</v>
      </c>
      <c r="C14" s="20">
        <v>84371.93</v>
      </c>
      <c r="D14" s="21"/>
      <c r="E14" s="21"/>
      <c r="F14" s="23"/>
      <c r="G14" s="20">
        <v>19286</v>
      </c>
      <c r="H14" s="22">
        <f t="shared" si="1"/>
        <v>0.22858313185439758</v>
      </c>
      <c r="I14" s="22" t="s">
        <v>105</v>
      </c>
      <c r="J14" s="7">
        <f t="shared" si="2"/>
        <v>-0.22858313185439758</v>
      </c>
    </row>
    <row r="15" spans="1:10" x14ac:dyDescent="0.25">
      <c r="A15" s="20" t="s">
        <v>162</v>
      </c>
      <c r="B15" s="20" t="s">
        <v>163</v>
      </c>
      <c r="C15" s="20">
        <v>162442.6</v>
      </c>
      <c r="D15" s="21"/>
      <c r="E15" s="21"/>
      <c r="F15" s="23"/>
      <c r="G15" s="20">
        <v>159423</v>
      </c>
      <c r="H15" s="22">
        <f t="shared" si="1"/>
        <v>0.98141128004599776</v>
      </c>
      <c r="I15" s="22" t="s">
        <v>164</v>
      </c>
      <c r="J15" s="7">
        <f t="shared" si="2"/>
        <v>-0.98141128004599776</v>
      </c>
    </row>
    <row r="16" spans="1:10" x14ac:dyDescent="0.25">
      <c r="A16" s="20" t="s">
        <v>140</v>
      </c>
      <c r="B16" s="20" t="s">
        <v>141</v>
      </c>
      <c r="C16" s="20">
        <v>291618.59999999998</v>
      </c>
      <c r="D16" s="21"/>
      <c r="E16" s="21"/>
      <c r="F16" s="23"/>
      <c r="G16" s="20">
        <v>254467</v>
      </c>
      <c r="H16" s="22">
        <f t="shared" si="1"/>
        <v>0.87260209053880655</v>
      </c>
      <c r="I16" s="22"/>
      <c r="J16" s="7">
        <f t="shared" si="2"/>
        <v>-0.87260209053880655</v>
      </c>
    </row>
    <row r="17" spans="1:10" x14ac:dyDescent="0.25">
      <c r="A17" s="20" t="s">
        <v>200</v>
      </c>
      <c r="B17" s="20" t="s">
        <v>201</v>
      </c>
      <c r="C17" s="20">
        <v>230000</v>
      </c>
      <c r="D17" s="21">
        <v>40983</v>
      </c>
      <c r="E17" s="21">
        <v>43281</v>
      </c>
      <c r="F17" s="23">
        <f t="shared" ref="F17:F47" ca="1" si="3">IF(E17&gt;TODAY(),IF(($B$2-D17)/(E17-D17)&lt;0%,0%,($B$2-D17)/(E17-D17)),100%)</f>
        <v>1</v>
      </c>
      <c r="G17" s="20">
        <v>202446</v>
      </c>
      <c r="H17" s="22">
        <f t="shared" si="1"/>
        <v>0.88019999999999998</v>
      </c>
      <c r="I17" s="22" t="s">
        <v>202</v>
      </c>
      <c r="J17" s="7">
        <f t="shared" ca="1" si="2"/>
        <v>0.11980000000000002</v>
      </c>
    </row>
    <row r="18" spans="1:10" x14ac:dyDescent="0.25">
      <c r="A18" s="20" t="s">
        <v>203</v>
      </c>
      <c r="B18" s="20" t="s">
        <v>201</v>
      </c>
      <c r="C18" s="20">
        <v>376000</v>
      </c>
      <c r="D18" s="21">
        <v>41302</v>
      </c>
      <c r="E18" s="21">
        <v>43281</v>
      </c>
      <c r="F18" s="23">
        <f t="shared" ca="1" si="3"/>
        <v>1</v>
      </c>
      <c r="G18" s="20">
        <v>312948</v>
      </c>
      <c r="H18" s="22">
        <f t="shared" si="1"/>
        <v>0.83230851063829792</v>
      </c>
      <c r="I18" s="22" t="s">
        <v>202</v>
      </c>
      <c r="J18" s="7">
        <f t="shared" ca="1" si="2"/>
        <v>0.16769148936170208</v>
      </c>
    </row>
    <row r="19" spans="1:10" x14ac:dyDescent="0.25">
      <c r="A19" s="20" t="s">
        <v>165</v>
      </c>
      <c r="B19" s="20" t="s">
        <v>166</v>
      </c>
      <c r="C19" s="20">
        <v>45000</v>
      </c>
      <c r="D19" s="21">
        <v>41456</v>
      </c>
      <c r="E19" s="21">
        <v>43281</v>
      </c>
      <c r="F19" s="23">
        <f t="shared" ca="1" si="3"/>
        <v>1</v>
      </c>
      <c r="G19" s="20">
        <v>44377</v>
      </c>
      <c r="H19" s="22">
        <f t="shared" si="1"/>
        <v>0.98615555555555556</v>
      </c>
      <c r="I19" s="22" t="s">
        <v>167</v>
      </c>
      <c r="J19" s="7">
        <f t="shared" ca="1" si="2"/>
        <v>1.3844444444444437E-2</v>
      </c>
    </row>
    <row r="20" spans="1:10" x14ac:dyDescent="0.25">
      <c r="A20" s="20" t="s">
        <v>204</v>
      </c>
      <c r="B20" s="20" t="s">
        <v>205</v>
      </c>
      <c r="C20" s="20">
        <v>25000</v>
      </c>
      <c r="D20" s="21">
        <v>41456</v>
      </c>
      <c r="E20" s="21">
        <v>42946</v>
      </c>
      <c r="F20" s="23">
        <f t="shared" ca="1" si="3"/>
        <v>1</v>
      </c>
      <c r="G20" s="20">
        <v>23382</v>
      </c>
      <c r="H20" s="22">
        <f t="shared" si="1"/>
        <v>0.93528</v>
      </c>
      <c r="I20" s="22" t="s">
        <v>202</v>
      </c>
      <c r="J20" s="7">
        <f t="shared" ca="1" si="2"/>
        <v>6.472E-2</v>
      </c>
    </row>
    <row r="21" spans="1:10" x14ac:dyDescent="0.25">
      <c r="A21" s="20" t="s">
        <v>170</v>
      </c>
      <c r="B21" s="20" t="s">
        <v>166</v>
      </c>
      <c r="C21" s="20">
        <v>9001</v>
      </c>
      <c r="D21" s="21">
        <v>41821</v>
      </c>
      <c r="E21" s="21">
        <v>43281</v>
      </c>
      <c r="F21" s="23">
        <f t="shared" ca="1" si="3"/>
        <v>1</v>
      </c>
      <c r="G21" s="20">
        <v>7309</v>
      </c>
      <c r="H21" s="22">
        <f t="shared" si="1"/>
        <v>0.81202088656815907</v>
      </c>
      <c r="I21" s="22" t="s">
        <v>167</v>
      </c>
      <c r="J21" s="7">
        <f t="shared" ca="1" si="2"/>
        <v>0.18797911343184093</v>
      </c>
    </row>
    <row r="22" spans="1:10" x14ac:dyDescent="0.25">
      <c r="A22" s="20" t="s">
        <v>206</v>
      </c>
      <c r="B22" s="20" t="s">
        <v>207</v>
      </c>
      <c r="C22" s="20">
        <v>93000</v>
      </c>
      <c r="D22" s="21">
        <v>42339</v>
      </c>
      <c r="E22" s="21">
        <v>43100</v>
      </c>
      <c r="F22" s="23">
        <f t="shared" ca="1" si="3"/>
        <v>1</v>
      </c>
      <c r="G22" s="20">
        <v>92373</v>
      </c>
      <c r="H22" s="22">
        <f t="shared" si="1"/>
        <v>0.99325806451612908</v>
      </c>
      <c r="I22" s="22" t="s">
        <v>208</v>
      </c>
      <c r="J22" s="7">
        <f t="shared" ca="1" si="2"/>
        <v>6.74193548387092E-3</v>
      </c>
    </row>
    <row r="23" spans="1:10" x14ac:dyDescent="0.25">
      <c r="A23" s="20" t="s">
        <v>173</v>
      </c>
      <c r="B23" s="20" t="s">
        <v>70</v>
      </c>
      <c r="C23" s="20">
        <v>5000</v>
      </c>
      <c r="D23" s="21">
        <v>42917</v>
      </c>
      <c r="E23" s="21">
        <v>43465</v>
      </c>
      <c r="F23" s="23">
        <f t="shared" ca="1" si="3"/>
        <v>1</v>
      </c>
      <c r="G23" s="20">
        <v>3324</v>
      </c>
      <c r="H23" s="22">
        <f t="shared" si="1"/>
        <v>0.66479999999999995</v>
      </c>
      <c r="I23" s="22" t="s">
        <v>172</v>
      </c>
      <c r="J23" s="7">
        <f t="shared" ca="1" si="2"/>
        <v>0.33520000000000005</v>
      </c>
    </row>
    <row r="24" spans="1:10" x14ac:dyDescent="0.25">
      <c r="A24" s="20" t="s">
        <v>209</v>
      </c>
      <c r="B24" s="20" t="s">
        <v>70</v>
      </c>
      <c r="C24" s="20">
        <v>4545</v>
      </c>
      <c r="D24" s="21">
        <v>43263</v>
      </c>
      <c r="E24" s="21">
        <v>43646</v>
      </c>
      <c r="F24" s="23">
        <f t="shared" ca="1" si="3"/>
        <v>0.27676240208877284</v>
      </c>
      <c r="G24" s="20">
        <v>0</v>
      </c>
      <c r="H24" s="22">
        <f t="shared" si="1"/>
        <v>0</v>
      </c>
      <c r="I24" s="22" t="s">
        <v>172</v>
      </c>
      <c r="J24" s="7">
        <f t="shared" ca="1" si="2"/>
        <v>0.27676240208877284</v>
      </c>
    </row>
    <row r="25" spans="1:10" x14ac:dyDescent="0.25">
      <c r="A25" s="20" t="s">
        <v>210</v>
      </c>
      <c r="B25" s="20" t="s">
        <v>125</v>
      </c>
      <c r="C25" s="20">
        <v>43478</v>
      </c>
      <c r="D25" s="21">
        <v>43266</v>
      </c>
      <c r="E25" s="21">
        <v>43646</v>
      </c>
      <c r="F25" s="23">
        <f t="shared" ca="1" si="3"/>
        <v>0.27105263157894738</v>
      </c>
      <c r="G25" s="20">
        <v>1350</v>
      </c>
      <c r="H25" s="22">
        <f t="shared" si="1"/>
        <v>3.1050186301117808E-2</v>
      </c>
      <c r="I25" s="22" t="s">
        <v>104</v>
      </c>
      <c r="J25" s="7">
        <f t="shared" ca="1" si="2"/>
        <v>0.24000244527782957</v>
      </c>
    </row>
    <row r="26" spans="1:10" x14ac:dyDescent="0.25">
      <c r="A26" s="20" t="s">
        <v>242</v>
      </c>
      <c r="B26" s="20" t="s">
        <v>243</v>
      </c>
      <c r="C26" s="20">
        <v>135000</v>
      </c>
      <c r="D26" s="21">
        <v>43279</v>
      </c>
      <c r="E26" s="21">
        <v>43646</v>
      </c>
      <c r="F26" s="23">
        <f t="shared" ca="1" si="3"/>
        <v>0.24523160762942781</v>
      </c>
      <c r="G26" s="20">
        <v>0</v>
      </c>
      <c r="H26" s="22">
        <f t="shared" si="1"/>
        <v>0</v>
      </c>
      <c r="I26" s="22" t="s">
        <v>244</v>
      </c>
      <c r="J26" s="7">
        <f t="shared" ca="1" si="2"/>
        <v>0.24523160762942781</v>
      </c>
    </row>
    <row r="27" spans="1:10" x14ac:dyDescent="0.25">
      <c r="A27" s="20" t="s">
        <v>211</v>
      </c>
      <c r="B27" s="20" t="s">
        <v>212</v>
      </c>
      <c r="C27" s="20">
        <v>13043</v>
      </c>
      <c r="D27" s="21">
        <v>43280</v>
      </c>
      <c r="E27" s="21">
        <v>43646</v>
      </c>
      <c r="F27" s="23">
        <f t="shared" ca="1" si="3"/>
        <v>0.24316939890710382</v>
      </c>
      <c r="G27" s="20">
        <v>0</v>
      </c>
      <c r="H27" s="22">
        <f t="shared" si="1"/>
        <v>0</v>
      </c>
      <c r="I27" s="22" t="s">
        <v>104</v>
      </c>
      <c r="J27" s="7">
        <f t="shared" ca="1" si="2"/>
        <v>0.24316939890710382</v>
      </c>
    </row>
    <row r="28" spans="1:10" x14ac:dyDescent="0.25">
      <c r="A28" s="20" t="s">
        <v>245</v>
      </c>
      <c r="B28" s="20" t="s">
        <v>246</v>
      </c>
      <c r="C28" s="20">
        <v>250043</v>
      </c>
      <c r="D28" s="21">
        <v>43282</v>
      </c>
      <c r="E28" s="21">
        <v>43646</v>
      </c>
      <c r="F28" s="23">
        <f t="shared" ca="1" si="3"/>
        <v>0.23901098901098902</v>
      </c>
      <c r="G28" s="20">
        <v>8974</v>
      </c>
      <c r="H28" s="22">
        <f t="shared" si="1"/>
        <v>3.5889826949764642E-2</v>
      </c>
      <c r="I28" s="22" t="s">
        <v>247</v>
      </c>
      <c r="J28" s="7">
        <f t="shared" ca="1" si="2"/>
        <v>0.20312116206122438</v>
      </c>
    </row>
    <row r="29" spans="1:10" x14ac:dyDescent="0.25">
      <c r="A29" s="20" t="s">
        <v>259</v>
      </c>
      <c r="B29" s="20" t="s">
        <v>260</v>
      </c>
      <c r="C29" s="20">
        <v>25000</v>
      </c>
      <c r="D29" s="21">
        <v>43364</v>
      </c>
      <c r="E29" s="21">
        <v>43738</v>
      </c>
      <c r="F29" s="23">
        <f t="shared" ca="1" si="3"/>
        <v>1.3368983957219251E-2</v>
      </c>
      <c r="G29" s="20">
        <v>0</v>
      </c>
      <c r="H29" s="22">
        <f t="shared" si="1"/>
        <v>0</v>
      </c>
      <c r="I29" s="22" t="s">
        <v>261</v>
      </c>
      <c r="J29" s="7"/>
    </row>
    <row r="30" spans="1:10" x14ac:dyDescent="0.25">
      <c r="A30" s="20" t="s">
        <v>213</v>
      </c>
      <c r="B30" s="20" t="s">
        <v>214</v>
      </c>
      <c r="C30" s="20">
        <v>6000000</v>
      </c>
      <c r="D30" s="21">
        <v>40914</v>
      </c>
      <c r="E30" s="21">
        <v>43220</v>
      </c>
      <c r="F30" s="23">
        <f t="shared" ca="1" si="3"/>
        <v>1</v>
      </c>
      <c r="G30" s="20">
        <v>5993748</v>
      </c>
      <c r="H30" s="22">
        <f t="shared" si="1"/>
        <v>0.99895800000000001</v>
      </c>
      <c r="I30" s="22" t="s">
        <v>202</v>
      </c>
      <c r="J30" s="7">
        <f t="shared" ref="J30:J46" ca="1" si="4">F30-H30</f>
        <v>1.0419999999999874E-3</v>
      </c>
    </row>
    <row r="31" spans="1:10" x14ac:dyDescent="0.25">
      <c r="A31" s="20" t="s">
        <v>215</v>
      </c>
      <c r="B31" s="20" t="s">
        <v>216</v>
      </c>
      <c r="C31" s="20">
        <v>250000</v>
      </c>
      <c r="D31" s="21">
        <v>40210</v>
      </c>
      <c r="E31" s="21">
        <v>43755</v>
      </c>
      <c r="F31" s="23">
        <f t="shared" ca="1" si="3"/>
        <v>0.89111424541607898</v>
      </c>
      <c r="G31" s="20">
        <v>249964</v>
      </c>
      <c r="H31" s="22">
        <f t="shared" si="1"/>
        <v>0.99985599999999997</v>
      </c>
      <c r="I31" s="22" t="s">
        <v>202</v>
      </c>
      <c r="J31" s="7">
        <f t="shared" ca="1" si="4"/>
        <v>-0.10874175458392099</v>
      </c>
    </row>
    <row r="32" spans="1:10" x14ac:dyDescent="0.25">
      <c r="A32" s="20" t="s">
        <v>217</v>
      </c>
      <c r="B32" s="20" t="s">
        <v>218</v>
      </c>
      <c r="C32" s="20">
        <v>500000</v>
      </c>
      <c r="D32" s="21">
        <v>41011</v>
      </c>
      <c r="E32" s="21">
        <v>43220</v>
      </c>
      <c r="F32" s="23">
        <f t="shared" ca="1" si="3"/>
        <v>1</v>
      </c>
      <c r="G32" s="20">
        <v>500000</v>
      </c>
      <c r="H32" s="22">
        <f t="shared" si="1"/>
        <v>1</v>
      </c>
      <c r="I32" s="22" t="s">
        <v>202</v>
      </c>
      <c r="J32" s="7">
        <f t="shared" ca="1" si="4"/>
        <v>0</v>
      </c>
    </row>
    <row r="33" spans="1:10" x14ac:dyDescent="0.25">
      <c r="A33" s="20" t="s">
        <v>219</v>
      </c>
      <c r="B33" s="20" t="s">
        <v>220</v>
      </c>
      <c r="C33" s="20">
        <v>250000</v>
      </c>
      <c r="D33" s="21">
        <v>42005</v>
      </c>
      <c r="E33" s="21">
        <v>42916</v>
      </c>
      <c r="F33" s="23">
        <f t="shared" ca="1" si="3"/>
        <v>1</v>
      </c>
      <c r="G33" s="20">
        <v>60268</v>
      </c>
      <c r="H33" s="22">
        <f t="shared" si="1"/>
        <v>0.24107200000000001</v>
      </c>
      <c r="I33" s="22" t="s">
        <v>202</v>
      </c>
      <c r="J33" s="7">
        <f t="shared" ca="1" si="4"/>
        <v>0.75892800000000005</v>
      </c>
    </row>
    <row r="34" spans="1:10" x14ac:dyDescent="0.25">
      <c r="A34" s="20" t="s">
        <v>221</v>
      </c>
      <c r="B34" s="20" t="s">
        <v>222</v>
      </c>
      <c r="C34" s="20">
        <v>600000</v>
      </c>
      <c r="D34" s="21">
        <v>42491</v>
      </c>
      <c r="E34" s="21">
        <v>43646</v>
      </c>
      <c r="F34" s="23">
        <f t="shared" ca="1" si="3"/>
        <v>0.76017316017316017</v>
      </c>
      <c r="G34" s="20">
        <v>599024</v>
      </c>
      <c r="H34" s="22">
        <f t="shared" si="1"/>
        <v>0.99837333333333333</v>
      </c>
      <c r="I34" s="22" t="s">
        <v>202</v>
      </c>
      <c r="J34" s="7">
        <f t="shared" ca="1" si="4"/>
        <v>-0.23820017316017317</v>
      </c>
    </row>
    <row r="35" spans="1:10" x14ac:dyDescent="0.25">
      <c r="A35" s="20" t="s">
        <v>223</v>
      </c>
      <c r="B35" s="20" t="s">
        <v>248</v>
      </c>
      <c r="C35" s="20">
        <v>2142886</v>
      </c>
      <c r="D35" s="21">
        <v>42917</v>
      </c>
      <c r="E35" s="21">
        <v>44012</v>
      </c>
      <c r="F35" s="23">
        <f t="shared" ca="1" si="3"/>
        <v>0.41278538812785387</v>
      </c>
      <c r="G35" s="20">
        <v>954965</v>
      </c>
      <c r="H35" s="22">
        <f t="shared" si="1"/>
        <v>0.44564433198966252</v>
      </c>
      <c r="I35" s="22" t="s">
        <v>202</v>
      </c>
      <c r="J35" s="7">
        <f t="shared" ca="1" si="4"/>
        <v>-3.2858943861808654E-2</v>
      </c>
    </row>
    <row r="36" spans="1:10" x14ac:dyDescent="0.25">
      <c r="A36" s="20" t="s">
        <v>96</v>
      </c>
      <c r="B36" s="20" t="s">
        <v>186</v>
      </c>
      <c r="C36" s="20">
        <v>170349.68</v>
      </c>
      <c r="D36" s="21">
        <v>42736</v>
      </c>
      <c r="E36" s="21">
        <v>43465</v>
      </c>
      <c r="F36" s="23">
        <f t="shared" ca="1" si="3"/>
        <v>1</v>
      </c>
      <c r="G36" s="20">
        <v>168900</v>
      </c>
      <c r="H36" s="22">
        <f t="shared" si="1"/>
        <v>0.99148997520864146</v>
      </c>
      <c r="I36" s="22" t="s">
        <v>99</v>
      </c>
      <c r="J36" s="7">
        <f t="shared" ca="1" si="4"/>
        <v>8.5100247913585392E-3</v>
      </c>
    </row>
    <row r="37" spans="1:10" x14ac:dyDescent="0.25">
      <c r="A37" s="20" t="s">
        <v>225</v>
      </c>
      <c r="B37" s="20" t="s">
        <v>226</v>
      </c>
      <c r="C37" s="20">
        <v>1678505</v>
      </c>
      <c r="D37" s="21">
        <v>42552</v>
      </c>
      <c r="E37" s="21">
        <v>43646</v>
      </c>
      <c r="F37" s="23">
        <f t="shared" ca="1" si="3"/>
        <v>0.74680073126142599</v>
      </c>
      <c r="G37" s="20">
        <v>197257</v>
      </c>
      <c r="H37" s="22">
        <f t="shared" si="1"/>
        <v>0.11751945928072899</v>
      </c>
      <c r="I37" s="22" t="s">
        <v>202</v>
      </c>
      <c r="J37" s="7">
        <f t="shared" ca="1" si="4"/>
        <v>0.62928127198069705</v>
      </c>
    </row>
    <row r="38" spans="1:10" x14ac:dyDescent="0.25">
      <c r="A38" s="20" t="s">
        <v>227</v>
      </c>
      <c r="B38" s="20" t="s">
        <v>228</v>
      </c>
      <c r="C38" s="20">
        <v>250000</v>
      </c>
      <c r="D38" s="21">
        <v>42961</v>
      </c>
      <c r="E38" s="21">
        <v>44074</v>
      </c>
      <c r="F38" s="23">
        <f t="shared" ca="1" si="3"/>
        <v>0.36657681940700809</v>
      </c>
      <c r="G38" s="20">
        <v>104526</v>
      </c>
      <c r="H38" s="23">
        <f t="shared" si="1"/>
        <v>0.41810399999999998</v>
      </c>
      <c r="I38" s="23" t="s">
        <v>202</v>
      </c>
      <c r="J38" s="7">
        <f t="shared" ca="1" si="4"/>
        <v>-5.1527180592991884E-2</v>
      </c>
    </row>
    <row r="39" spans="1:10" x14ac:dyDescent="0.25">
      <c r="A39" s="20" t="s">
        <v>179</v>
      </c>
      <c r="B39" s="20" t="s">
        <v>180</v>
      </c>
      <c r="C39" s="20">
        <v>59577</v>
      </c>
      <c r="D39" s="21">
        <v>42917</v>
      </c>
      <c r="E39" s="21">
        <v>43465</v>
      </c>
      <c r="F39" s="23">
        <f t="shared" ca="1" si="3"/>
        <v>1</v>
      </c>
      <c r="G39" s="20">
        <v>43448</v>
      </c>
      <c r="H39" s="23">
        <f t="shared" si="1"/>
        <v>0.72927472011010963</v>
      </c>
      <c r="I39" s="23" t="s">
        <v>99</v>
      </c>
      <c r="J39" s="7">
        <f t="shared" ca="1" si="4"/>
        <v>0.27072527988989037</v>
      </c>
    </row>
    <row r="40" spans="1:10" x14ac:dyDescent="0.25">
      <c r="A40" s="20" t="s">
        <v>185</v>
      </c>
      <c r="B40" s="20" t="s">
        <v>186</v>
      </c>
      <c r="C40" s="20">
        <v>175000</v>
      </c>
      <c r="D40" s="21">
        <v>43101</v>
      </c>
      <c r="E40" s="21">
        <v>43465</v>
      </c>
      <c r="F40" s="23">
        <f t="shared" ca="1" si="3"/>
        <v>1</v>
      </c>
      <c r="G40" s="20">
        <v>111173</v>
      </c>
      <c r="H40" s="23">
        <f t="shared" si="1"/>
        <v>0.63527428571428568</v>
      </c>
      <c r="I40" s="23" t="s">
        <v>99</v>
      </c>
      <c r="J40" s="7">
        <f t="shared" ca="1" si="4"/>
        <v>0.36472571428571432</v>
      </c>
    </row>
    <row r="41" spans="1:10" x14ac:dyDescent="0.25">
      <c r="A41" s="20" t="s">
        <v>181</v>
      </c>
      <c r="B41" s="20" t="s">
        <v>182</v>
      </c>
      <c r="C41" s="20">
        <v>105000</v>
      </c>
      <c r="D41" s="21">
        <v>43095</v>
      </c>
      <c r="E41" s="21">
        <v>43465</v>
      </c>
      <c r="F41" s="23">
        <f t="shared" ca="1" si="3"/>
        <v>1</v>
      </c>
      <c r="G41" s="20">
        <v>4610</v>
      </c>
      <c r="H41" s="23">
        <f t="shared" si="1"/>
        <v>4.3904761904761905E-2</v>
      </c>
      <c r="I41" s="23" t="s">
        <v>167</v>
      </c>
      <c r="J41" s="7">
        <f t="shared" ca="1" si="4"/>
        <v>0.95609523809523811</v>
      </c>
    </row>
    <row r="42" spans="1:10" x14ac:dyDescent="0.25">
      <c r="A42" s="20" t="s">
        <v>231</v>
      </c>
      <c r="B42" s="20" t="s">
        <v>232</v>
      </c>
      <c r="C42" s="20">
        <v>10000</v>
      </c>
      <c r="D42" s="21">
        <v>43282</v>
      </c>
      <c r="E42" s="21">
        <v>43465</v>
      </c>
      <c r="F42" s="23">
        <f t="shared" ca="1" si="3"/>
        <v>1</v>
      </c>
      <c r="G42" s="20">
        <v>7977</v>
      </c>
      <c r="H42" s="23">
        <f t="shared" si="1"/>
        <v>0.79769999999999996</v>
      </c>
      <c r="I42" s="23" t="s">
        <v>233</v>
      </c>
      <c r="J42" s="7">
        <f t="shared" ca="1" si="4"/>
        <v>0.20230000000000004</v>
      </c>
    </row>
    <row r="43" spans="1:10" x14ac:dyDescent="0.25">
      <c r="A43" s="20" t="s">
        <v>234</v>
      </c>
      <c r="B43" s="20" t="s">
        <v>235</v>
      </c>
      <c r="C43" s="20">
        <v>225000</v>
      </c>
      <c r="D43" s="21">
        <v>43282</v>
      </c>
      <c r="E43" s="21">
        <v>43646</v>
      </c>
      <c r="F43" s="23">
        <f t="shared" ca="1" si="3"/>
        <v>0.23901098901098902</v>
      </c>
      <c r="G43" s="20">
        <v>34796</v>
      </c>
      <c r="H43" s="23">
        <f t="shared" si="1"/>
        <v>0.15464888888888889</v>
      </c>
      <c r="I43" s="23" t="s">
        <v>99</v>
      </c>
      <c r="J43" s="7">
        <f t="shared" ca="1" si="4"/>
        <v>8.4362100122100131E-2</v>
      </c>
    </row>
    <row r="44" spans="1:10" x14ac:dyDescent="0.25">
      <c r="A44" s="20" t="s">
        <v>236</v>
      </c>
      <c r="B44" s="20" t="s">
        <v>237</v>
      </c>
      <c r="C44" s="20">
        <v>200000</v>
      </c>
      <c r="D44" s="21">
        <v>42795</v>
      </c>
      <c r="E44" s="21">
        <v>43281</v>
      </c>
      <c r="F44" s="23">
        <f t="shared" ca="1" si="3"/>
        <v>1</v>
      </c>
      <c r="G44" s="20">
        <v>199494</v>
      </c>
      <c r="H44" s="23">
        <f t="shared" si="1"/>
        <v>0.99746999999999997</v>
      </c>
      <c r="I44" s="23" t="s">
        <v>202</v>
      </c>
      <c r="J44" s="7">
        <f t="shared" ca="1" si="4"/>
        <v>2.5300000000000322E-3</v>
      </c>
    </row>
    <row r="45" spans="1:10" x14ac:dyDescent="0.25">
      <c r="A45" s="20" t="s">
        <v>249</v>
      </c>
      <c r="B45" s="20" t="s">
        <v>250</v>
      </c>
      <c r="C45" s="20">
        <v>186300</v>
      </c>
      <c r="D45" s="21">
        <v>43282</v>
      </c>
      <c r="E45" s="21">
        <v>43646</v>
      </c>
      <c r="F45" s="23">
        <f t="shared" ca="1" si="3"/>
        <v>0.23901098901098902</v>
      </c>
      <c r="G45" s="20">
        <v>38216</v>
      </c>
      <c r="H45" s="23">
        <f t="shared" si="1"/>
        <v>0.20513150831991411</v>
      </c>
      <c r="I45" s="23" t="s">
        <v>251</v>
      </c>
      <c r="J45" s="7">
        <f t="shared" ca="1" si="4"/>
        <v>3.3879480691074909E-2</v>
      </c>
    </row>
    <row r="46" spans="1:10" x14ac:dyDescent="0.25">
      <c r="A46" s="20" t="s">
        <v>252</v>
      </c>
      <c r="B46" s="20" t="s">
        <v>253</v>
      </c>
      <c r="C46" s="20">
        <v>20169</v>
      </c>
      <c r="D46" s="21">
        <v>43282</v>
      </c>
      <c r="E46" s="21">
        <v>43646</v>
      </c>
      <c r="F46" s="23">
        <f t="shared" ca="1" si="3"/>
        <v>0.23901098901098902</v>
      </c>
      <c r="G46" s="20">
        <v>0</v>
      </c>
      <c r="H46" s="23">
        <f t="shared" si="1"/>
        <v>0</v>
      </c>
      <c r="I46" s="23" t="s">
        <v>99</v>
      </c>
      <c r="J46" s="7">
        <f t="shared" ca="1" si="4"/>
        <v>0.23901098901098902</v>
      </c>
    </row>
    <row r="47" spans="1:10" x14ac:dyDescent="0.25">
      <c r="A47" s="20" t="s">
        <v>254</v>
      </c>
      <c r="B47" s="20" t="s">
        <v>255</v>
      </c>
      <c r="C47" s="20">
        <v>23636</v>
      </c>
      <c r="D47" s="21">
        <v>43282</v>
      </c>
      <c r="E47" s="21">
        <v>43646</v>
      </c>
      <c r="F47" s="23">
        <f t="shared" ca="1" si="3"/>
        <v>0.23901098901098902</v>
      </c>
      <c r="G47" s="20">
        <v>0</v>
      </c>
      <c r="H47" s="23">
        <f t="shared" si="1"/>
        <v>0</v>
      </c>
      <c r="I47" s="23" t="s">
        <v>251</v>
      </c>
      <c r="J47" s="7"/>
    </row>
    <row r="48" spans="1:10" x14ac:dyDescent="0.25">
      <c r="A48" s="20" t="s">
        <v>49</v>
      </c>
      <c r="B48" s="20" t="s">
        <v>50</v>
      </c>
      <c r="C48" s="25">
        <v>243501.29</v>
      </c>
      <c r="D48" s="21"/>
      <c r="E48" s="21"/>
      <c r="F48" s="23"/>
      <c r="G48" s="20">
        <v>241792</v>
      </c>
      <c r="H48" s="22"/>
      <c r="I48" s="22" t="s">
        <v>238</v>
      </c>
      <c r="J48" s="7">
        <f>F48-H48</f>
        <v>0</v>
      </c>
    </row>
    <row r="49" spans="1:10" x14ac:dyDescent="0.25">
      <c r="A49" s="20" t="s">
        <v>65</v>
      </c>
      <c r="B49" s="20" t="s">
        <v>183</v>
      </c>
      <c r="C49" s="20">
        <v>110000</v>
      </c>
      <c r="D49" s="21">
        <v>42693</v>
      </c>
      <c r="E49" s="21">
        <v>43465</v>
      </c>
      <c r="F49" s="23">
        <f ca="1">IF(E49&gt;TODAY(),IF(($B$2-D49)/(E49-D49)&lt;0%,0%,($B$2-D49)/(E49-D49)),100%)</f>
        <v>1</v>
      </c>
      <c r="G49" s="20">
        <v>92818</v>
      </c>
      <c r="H49" s="22">
        <f>G49/C49</f>
        <v>0.84379999999999999</v>
      </c>
      <c r="I49" s="22" t="s">
        <v>161</v>
      </c>
      <c r="J49" s="7">
        <f ca="1">F49-H49</f>
        <v>0.15620000000000001</v>
      </c>
    </row>
    <row r="50" spans="1:10" x14ac:dyDescent="0.25">
      <c r="A50" s="20"/>
      <c r="B50" s="26"/>
      <c r="C50" s="20"/>
      <c r="D50" s="21"/>
      <c r="E50" s="21"/>
      <c r="F50" s="23"/>
      <c r="G50" s="20"/>
      <c r="H50" s="22"/>
      <c r="I50" s="22"/>
    </row>
    <row r="52" spans="1:10" x14ac:dyDescent="0.25">
      <c r="A52" s="19" t="s">
        <v>88</v>
      </c>
    </row>
    <row r="53" spans="1:10" x14ac:dyDescent="0.25">
      <c r="A53" t="s">
        <v>240</v>
      </c>
    </row>
    <row r="54" spans="1:10" x14ac:dyDescent="0.25">
      <c r="A54" t="s">
        <v>256</v>
      </c>
    </row>
    <row r="55" spans="1:10" x14ac:dyDescent="0.25">
      <c r="A55" t="s">
        <v>262</v>
      </c>
    </row>
  </sheetData>
  <pageMargins left="0.75" right="0.75" top="1" bottom="1" header="0.5" footer="0.5"/>
  <pageSetup scale="88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/>
  </sheetViews>
  <sheetFormatPr defaultColWidth="11.42578125" defaultRowHeight="15" x14ac:dyDescent="0.25"/>
  <cols>
    <col min="1" max="1" width="6.28515625" style="32" customWidth="1"/>
    <col min="2" max="2" width="40.28515625" style="32" customWidth="1"/>
    <col min="3" max="3" width="15" style="32" customWidth="1"/>
    <col min="4" max="4" width="10.28515625" style="32" customWidth="1"/>
    <col min="5" max="5" width="9.7109375" style="32" customWidth="1"/>
    <col min="6" max="6" width="11" style="32" customWidth="1"/>
    <col min="7" max="7" width="15.42578125" style="32" customWidth="1"/>
    <col min="8" max="8" width="10.7109375" style="32" customWidth="1"/>
    <col min="9" max="9" width="24.140625" style="32" customWidth="1"/>
    <col min="10" max="10" width="8.28515625" style="32" customWidth="1"/>
    <col min="11" max="11" width="80" style="32" bestFit="1" customWidth="1"/>
  </cols>
  <sheetData>
    <row r="1" spans="1:11" x14ac:dyDescent="0.25">
      <c r="A1" s="1" t="s">
        <v>241</v>
      </c>
    </row>
    <row r="2" spans="1:11" x14ac:dyDescent="0.25">
      <c r="A2" s="3" t="s">
        <v>1</v>
      </c>
      <c r="B2" s="4">
        <v>43376</v>
      </c>
    </row>
    <row r="3" spans="1:11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  <c r="J3" s="30"/>
      <c r="K3" s="31" t="s">
        <v>263</v>
      </c>
    </row>
    <row r="4" spans="1:11" x14ac:dyDescent="0.25">
      <c r="A4" s="20" t="s">
        <v>187</v>
      </c>
      <c r="B4" s="20" t="s">
        <v>188</v>
      </c>
      <c r="C4" s="20">
        <v>5263</v>
      </c>
      <c r="D4" s="21">
        <v>43282</v>
      </c>
      <c r="E4" s="21">
        <v>43646</v>
      </c>
      <c r="F4" s="23">
        <f t="shared" ref="F4:F13" ca="1" si="0">IF(E4&gt;TODAY(),IF(($B$2-D4)/(E4-D4)&lt;0%,0%,($B$2-D4)/(E4-D4)),100%)</f>
        <v>0.25824175824175827</v>
      </c>
      <c r="G4" s="20">
        <v>1235</v>
      </c>
      <c r="H4" s="22">
        <f t="shared" ref="H4:H46" si="1">G4/C4</f>
        <v>0.23465703971119134</v>
      </c>
      <c r="I4" s="23"/>
      <c r="J4" s="7">
        <f t="shared" ref="J4:J28" ca="1" si="2">F4-H4</f>
        <v>2.3584718530566928E-2</v>
      </c>
    </row>
    <row r="5" spans="1:11" x14ac:dyDescent="0.25">
      <c r="A5" s="20" t="s">
        <v>159</v>
      </c>
      <c r="B5" s="26" t="s">
        <v>160</v>
      </c>
      <c r="C5" s="20">
        <v>27786</v>
      </c>
      <c r="D5" s="21">
        <v>42278</v>
      </c>
      <c r="E5" s="21">
        <v>43373</v>
      </c>
      <c r="F5" s="23">
        <f t="shared" ca="1" si="0"/>
        <v>1</v>
      </c>
      <c r="G5" s="20">
        <v>27782</v>
      </c>
      <c r="H5" s="22">
        <f t="shared" si="1"/>
        <v>0.99985604261138705</v>
      </c>
      <c r="I5" s="22" t="s">
        <v>161</v>
      </c>
      <c r="J5" s="7">
        <f t="shared" ca="1" si="2"/>
        <v>1.4395738861294749E-4</v>
      </c>
    </row>
    <row r="6" spans="1:11" x14ac:dyDescent="0.25">
      <c r="A6" s="20" t="s">
        <v>52</v>
      </c>
      <c r="B6" s="20" t="s">
        <v>53</v>
      </c>
      <c r="C6" s="20">
        <v>552500</v>
      </c>
      <c r="D6" s="21">
        <v>42457</v>
      </c>
      <c r="E6" s="21">
        <v>43343</v>
      </c>
      <c r="F6" s="23">
        <f t="shared" ca="1" si="0"/>
        <v>1</v>
      </c>
      <c r="G6" s="20">
        <v>441379</v>
      </c>
      <c r="H6" s="22">
        <f t="shared" si="1"/>
        <v>0.79887601809954756</v>
      </c>
      <c r="I6" s="22" t="s">
        <v>104</v>
      </c>
      <c r="J6" s="7">
        <f t="shared" ca="1" si="2"/>
        <v>0.20112398190045244</v>
      </c>
      <c r="K6" t="s">
        <v>264</v>
      </c>
    </row>
    <row r="7" spans="1:11" x14ac:dyDescent="0.25">
      <c r="A7" s="20" t="s">
        <v>189</v>
      </c>
      <c r="B7" s="20" t="s">
        <v>190</v>
      </c>
      <c r="C7" s="20">
        <v>125000</v>
      </c>
      <c r="D7" s="21">
        <v>43282</v>
      </c>
      <c r="E7" s="21">
        <v>43646</v>
      </c>
      <c r="F7" s="23">
        <f t="shared" ca="1" si="0"/>
        <v>0.25824175824175827</v>
      </c>
      <c r="G7" s="20">
        <v>0</v>
      </c>
      <c r="H7" s="23">
        <f t="shared" si="1"/>
        <v>0</v>
      </c>
      <c r="I7" s="23" t="s">
        <v>99</v>
      </c>
      <c r="J7" s="7">
        <f t="shared" ca="1" si="2"/>
        <v>0.25824175824175827</v>
      </c>
      <c r="K7" t="s">
        <v>265</v>
      </c>
    </row>
    <row r="8" spans="1:11" x14ac:dyDescent="0.25">
      <c r="A8" s="20" t="s">
        <v>191</v>
      </c>
      <c r="B8" s="20" t="s">
        <v>192</v>
      </c>
      <c r="C8" s="20">
        <v>125000</v>
      </c>
      <c r="D8" s="21">
        <v>43282</v>
      </c>
      <c r="E8" s="21">
        <v>43646</v>
      </c>
      <c r="F8" s="23">
        <f t="shared" ca="1" si="0"/>
        <v>0.25824175824175827</v>
      </c>
      <c r="G8" s="20">
        <v>0</v>
      </c>
      <c r="H8" s="23">
        <f t="shared" si="1"/>
        <v>0</v>
      </c>
      <c r="I8" s="23" t="s">
        <v>99</v>
      </c>
      <c r="J8" s="7">
        <f t="shared" ca="1" si="2"/>
        <v>0.25824175824175827</v>
      </c>
      <c r="K8" t="s">
        <v>265</v>
      </c>
    </row>
    <row r="9" spans="1:11" x14ac:dyDescent="0.25">
      <c r="A9" s="20" t="s">
        <v>193</v>
      </c>
      <c r="B9" s="20" t="s">
        <v>194</v>
      </c>
      <c r="C9" s="20">
        <v>386250</v>
      </c>
      <c r="D9" s="21">
        <v>43282</v>
      </c>
      <c r="E9" s="21">
        <v>43646</v>
      </c>
      <c r="F9" s="23">
        <f t="shared" ca="1" si="0"/>
        <v>0.25824175824175827</v>
      </c>
      <c r="G9" s="20">
        <v>13381</v>
      </c>
      <c r="H9" s="23">
        <f t="shared" si="1"/>
        <v>3.4643365695792877E-2</v>
      </c>
      <c r="I9" s="23" t="s">
        <v>99</v>
      </c>
      <c r="J9" s="7">
        <f t="shared" ca="1" si="2"/>
        <v>0.22359839254596539</v>
      </c>
      <c r="K9" t="s">
        <v>266</v>
      </c>
    </row>
    <row r="10" spans="1:11" x14ac:dyDescent="0.25">
      <c r="A10" s="20" t="s">
        <v>195</v>
      </c>
      <c r="B10" s="20" t="s">
        <v>196</v>
      </c>
      <c r="C10" s="20">
        <v>77000</v>
      </c>
      <c r="D10" s="21">
        <v>43282</v>
      </c>
      <c r="E10" s="21">
        <v>43646</v>
      </c>
      <c r="F10" s="23">
        <f t="shared" ca="1" si="0"/>
        <v>0.25824175824175827</v>
      </c>
      <c r="G10" s="20">
        <v>18027</v>
      </c>
      <c r="H10" s="23">
        <f t="shared" si="1"/>
        <v>0.23411688311688311</v>
      </c>
      <c r="I10" s="23" t="s">
        <v>99</v>
      </c>
      <c r="J10" s="7">
        <f t="shared" ca="1" si="2"/>
        <v>2.4124875124875156E-2</v>
      </c>
    </row>
    <row r="11" spans="1:11" x14ac:dyDescent="0.25">
      <c r="A11" s="20" t="s">
        <v>197</v>
      </c>
      <c r="B11" s="20" t="s">
        <v>198</v>
      </c>
      <c r="C11" s="20">
        <v>386250</v>
      </c>
      <c r="D11" s="21">
        <v>43282</v>
      </c>
      <c r="E11" s="21">
        <v>43646</v>
      </c>
      <c r="F11" s="23">
        <f t="shared" ca="1" si="0"/>
        <v>0.25824175824175827</v>
      </c>
      <c r="G11" s="20">
        <v>18138</v>
      </c>
      <c r="H11" s="23">
        <f t="shared" si="1"/>
        <v>4.6959223300970875E-2</v>
      </c>
      <c r="I11" s="23" t="s">
        <v>99</v>
      </c>
      <c r="J11" s="7">
        <f t="shared" ca="1" si="2"/>
        <v>0.21128253494078739</v>
      </c>
      <c r="K11" t="s">
        <v>266</v>
      </c>
    </row>
    <row r="12" spans="1:11" x14ac:dyDescent="0.25">
      <c r="A12" s="20" t="s">
        <v>199</v>
      </c>
      <c r="B12" s="20" t="s">
        <v>107</v>
      </c>
      <c r="C12" s="20">
        <v>120000</v>
      </c>
      <c r="D12" s="21">
        <v>43282</v>
      </c>
      <c r="E12" s="21">
        <v>43646</v>
      </c>
      <c r="F12" s="23">
        <f t="shared" ca="1" si="0"/>
        <v>0.25824175824175827</v>
      </c>
      <c r="G12" s="20">
        <v>15725</v>
      </c>
      <c r="H12" s="23">
        <f t="shared" si="1"/>
        <v>0.13104166666666667</v>
      </c>
      <c r="I12" s="23" t="s">
        <v>99</v>
      </c>
      <c r="J12" s="7">
        <f t="shared" ca="1" si="2"/>
        <v>0.1272000915750916</v>
      </c>
      <c r="K12" t="s">
        <v>266</v>
      </c>
    </row>
    <row r="13" spans="1:11" x14ac:dyDescent="0.25">
      <c r="A13" s="20" t="s">
        <v>257</v>
      </c>
      <c r="B13" s="20" t="s">
        <v>258</v>
      </c>
      <c r="C13" s="20">
        <v>71347</v>
      </c>
      <c r="D13" s="21">
        <v>43282</v>
      </c>
      <c r="E13" s="21">
        <v>43646</v>
      </c>
      <c r="F13" s="23">
        <f t="shared" ca="1" si="0"/>
        <v>0.25824175824175827</v>
      </c>
      <c r="G13" s="20">
        <v>16999</v>
      </c>
      <c r="H13" s="23">
        <f t="shared" si="1"/>
        <v>0.23825809073962465</v>
      </c>
      <c r="I13" s="23" t="s">
        <v>99</v>
      </c>
      <c r="J13" s="7">
        <f t="shared" ca="1" si="2"/>
        <v>1.9983667502133623E-2</v>
      </c>
    </row>
    <row r="14" spans="1:11" x14ac:dyDescent="0.25">
      <c r="A14" s="20" t="s">
        <v>47</v>
      </c>
      <c r="B14" s="20" t="s">
        <v>48</v>
      </c>
      <c r="C14" s="20">
        <v>84371.93</v>
      </c>
      <c r="D14" s="21"/>
      <c r="E14" s="21"/>
      <c r="F14" s="23"/>
      <c r="G14" s="20">
        <v>19286</v>
      </c>
      <c r="H14" s="22">
        <f t="shared" si="1"/>
        <v>0.22858313185439758</v>
      </c>
      <c r="I14" s="22" t="s">
        <v>105</v>
      </c>
      <c r="J14" s="7">
        <f t="shared" si="2"/>
        <v>-0.22858313185439758</v>
      </c>
    </row>
    <row r="15" spans="1:11" x14ac:dyDescent="0.25">
      <c r="A15" s="20" t="s">
        <v>162</v>
      </c>
      <c r="B15" s="20" t="s">
        <v>163</v>
      </c>
      <c r="C15" s="20">
        <v>162442.6</v>
      </c>
      <c r="D15" s="21"/>
      <c r="E15" s="21"/>
      <c r="F15" s="23"/>
      <c r="G15" s="20">
        <v>159423</v>
      </c>
      <c r="H15" s="22">
        <f t="shared" si="1"/>
        <v>0.98141128004599776</v>
      </c>
      <c r="I15" s="22" t="s">
        <v>164</v>
      </c>
      <c r="J15" s="7">
        <f t="shared" si="2"/>
        <v>-0.98141128004599776</v>
      </c>
    </row>
    <row r="16" spans="1:11" x14ac:dyDescent="0.25">
      <c r="A16" s="20" t="s">
        <v>140</v>
      </c>
      <c r="B16" s="20" t="s">
        <v>141</v>
      </c>
      <c r="C16" s="20">
        <v>291618.59999999998</v>
      </c>
      <c r="D16" s="21"/>
      <c r="E16" s="21"/>
      <c r="F16" s="23"/>
      <c r="G16" s="20">
        <v>254467</v>
      </c>
      <c r="H16" s="22">
        <f t="shared" si="1"/>
        <v>0.87260209053880655</v>
      </c>
      <c r="I16" s="22"/>
      <c r="J16" s="7">
        <f t="shared" si="2"/>
        <v>-0.87260209053880655</v>
      </c>
    </row>
    <row r="17" spans="1:11" x14ac:dyDescent="0.25">
      <c r="A17" s="20" t="s">
        <v>200</v>
      </c>
      <c r="B17" s="20" t="s">
        <v>201</v>
      </c>
      <c r="C17" s="20">
        <v>230000</v>
      </c>
      <c r="D17" s="21">
        <v>40983</v>
      </c>
      <c r="E17" s="21">
        <v>43281</v>
      </c>
      <c r="F17" s="23">
        <f t="shared" ref="F17:F46" ca="1" si="3">IF(E17&gt;TODAY(),IF(($B$2-D17)/(E17-D17)&lt;0%,0%,($B$2-D17)/(E17-D17)),100%)</f>
        <v>1</v>
      </c>
      <c r="G17" s="20">
        <v>202446</v>
      </c>
      <c r="H17" s="22">
        <f t="shared" si="1"/>
        <v>0.88019999999999998</v>
      </c>
      <c r="I17" s="22" t="s">
        <v>202</v>
      </c>
      <c r="J17" s="7">
        <f t="shared" ca="1" si="2"/>
        <v>0.11980000000000002</v>
      </c>
      <c r="K17" t="s">
        <v>267</v>
      </c>
    </row>
    <row r="18" spans="1:11" x14ac:dyDescent="0.25">
      <c r="A18" s="20" t="s">
        <v>203</v>
      </c>
      <c r="B18" s="20" t="s">
        <v>201</v>
      </c>
      <c r="C18" s="20">
        <v>376000</v>
      </c>
      <c r="D18" s="21">
        <v>41302</v>
      </c>
      <c r="E18" s="21">
        <v>43281</v>
      </c>
      <c r="F18" s="23">
        <f t="shared" ca="1" si="3"/>
        <v>1</v>
      </c>
      <c r="G18" s="20">
        <v>312948</v>
      </c>
      <c r="H18" s="22">
        <f t="shared" si="1"/>
        <v>0.83230851063829792</v>
      </c>
      <c r="I18" s="22" t="s">
        <v>202</v>
      </c>
      <c r="J18" s="7">
        <f t="shared" ca="1" si="2"/>
        <v>0.16769148936170208</v>
      </c>
      <c r="K18" t="s">
        <v>267</v>
      </c>
    </row>
    <row r="19" spans="1:11" x14ac:dyDescent="0.25">
      <c r="A19" s="20" t="s">
        <v>165</v>
      </c>
      <c r="B19" s="20" t="s">
        <v>166</v>
      </c>
      <c r="C19" s="20">
        <v>45000</v>
      </c>
      <c r="D19" s="21">
        <v>41456</v>
      </c>
      <c r="E19" s="21">
        <v>43281</v>
      </c>
      <c r="F19" s="23">
        <f t="shared" ca="1" si="3"/>
        <v>1</v>
      </c>
      <c r="G19" s="20">
        <v>44377</v>
      </c>
      <c r="H19" s="22">
        <f t="shared" si="1"/>
        <v>0.98615555555555556</v>
      </c>
      <c r="I19" s="22" t="s">
        <v>167</v>
      </c>
      <c r="J19" s="7">
        <f t="shared" ca="1" si="2"/>
        <v>1.3844444444444437E-2</v>
      </c>
    </row>
    <row r="20" spans="1:11" x14ac:dyDescent="0.25">
      <c r="A20" s="20" t="s">
        <v>204</v>
      </c>
      <c r="B20" s="20" t="s">
        <v>205</v>
      </c>
      <c r="C20" s="20">
        <v>25000</v>
      </c>
      <c r="D20" s="21">
        <v>41456</v>
      </c>
      <c r="E20" s="21">
        <v>42946</v>
      </c>
      <c r="F20" s="23">
        <f t="shared" ca="1" si="3"/>
        <v>1</v>
      </c>
      <c r="G20" s="20">
        <v>23382</v>
      </c>
      <c r="H20" s="22">
        <f t="shared" si="1"/>
        <v>0.93528</v>
      </c>
      <c r="I20" s="22" t="s">
        <v>202</v>
      </c>
      <c r="J20" s="7">
        <f t="shared" ca="1" si="2"/>
        <v>6.472E-2</v>
      </c>
    </row>
    <row r="21" spans="1:11" x14ac:dyDescent="0.25">
      <c r="A21" s="20" t="s">
        <v>170</v>
      </c>
      <c r="B21" s="20" t="s">
        <v>166</v>
      </c>
      <c r="C21" s="20">
        <v>9001</v>
      </c>
      <c r="D21" s="21">
        <v>41821</v>
      </c>
      <c r="E21" s="21">
        <v>43281</v>
      </c>
      <c r="F21" s="23">
        <f t="shared" ca="1" si="3"/>
        <v>1</v>
      </c>
      <c r="G21" s="20">
        <v>7309</v>
      </c>
      <c r="H21" s="22">
        <f t="shared" si="1"/>
        <v>0.81202088656815907</v>
      </c>
      <c r="I21" s="22" t="s">
        <v>167</v>
      </c>
      <c r="J21" s="7">
        <f t="shared" ca="1" si="2"/>
        <v>0.18797911343184093</v>
      </c>
      <c r="K21" t="s">
        <v>268</v>
      </c>
    </row>
    <row r="22" spans="1:11" x14ac:dyDescent="0.25">
      <c r="A22" s="20" t="s">
        <v>206</v>
      </c>
      <c r="B22" s="20" t="s">
        <v>207</v>
      </c>
      <c r="C22" s="20">
        <v>93000</v>
      </c>
      <c r="D22" s="21">
        <v>42339</v>
      </c>
      <c r="E22" s="21">
        <v>43100</v>
      </c>
      <c r="F22" s="23">
        <f t="shared" ca="1" si="3"/>
        <v>1</v>
      </c>
      <c r="G22" s="20">
        <v>92373</v>
      </c>
      <c r="H22" s="22">
        <f t="shared" si="1"/>
        <v>0.99325806451612908</v>
      </c>
      <c r="I22" s="22" t="s">
        <v>208</v>
      </c>
      <c r="J22" s="7">
        <f t="shared" ca="1" si="2"/>
        <v>6.74193548387092E-3</v>
      </c>
    </row>
    <row r="23" spans="1:11" x14ac:dyDescent="0.25">
      <c r="A23" s="20" t="s">
        <v>173</v>
      </c>
      <c r="B23" s="20" t="s">
        <v>70</v>
      </c>
      <c r="C23" s="20">
        <v>5000</v>
      </c>
      <c r="D23" s="21">
        <v>42917</v>
      </c>
      <c r="E23" s="21">
        <v>43465</v>
      </c>
      <c r="F23" s="23">
        <f t="shared" ca="1" si="3"/>
        <v>1</v>
      </c>
      <c r="G23" s="20">
        <v>3334</v>
      </c>
      <c r="H23" s="22">
        <f t="shared" si="1"/>
        <v>0.66679999999999995</v>
      </c>
      <c r="I23" s="22" t="s">
        <v>172</v>
      </c>
      <c r="J23" s="7">
        <f t="shared" ca="1" si="2"/>
        <v>0.33320000000000005</v>
      </c>
      <c r="K23" t="s">
        <v>269</v>
      </c>
    </row>
    <row r="24" spans="1:11" x14ac:dyDescent="0.25">
      <c r="A24" s="20" t="s">
        <v>209</v>
      </c>
      <c r="B24" s="20" t="s">
        <v>70</v>
      </c>
      <c r="C24" s="20">
        <v>4545</v>
      </c>
      <c r="D24" s="21">
        <v>43263</v>
      </c>
      <c r="E24" s="21">
        <v>43646</v>
      </c>
      <c r="F24" s="23">
        <f t="shared" ca="1" si="3"/>
        <v>0.29503916449086159</v>
      </c>
      <c r="G24" s="20">
        <v>0</v>
      </c>
      <c r="H24" s="22">
        <f t="shared" si="1"/>
        <v>0</v>
      </c>
      <c r="I24" s="22" t="s">
        <v>172</v>
      </c>
      <c r="J24" s="7">
        <f t="shared" ca="1" si="2"/>
        <v>0.29503916449086159</v>
      </c>
      <c r="K24" t="s">
        <v>269</v>
      </c>
    </row>
    <row r="25" spans="1:11" x14ac:dyDescent="0.25">
      <c r="A25" s="20" t="s">
        <v>210</v>
      </c>
      <c r="B25" s="20" t="s">
        <v>125</v>
      </c>
      <c r="C25" s="20">
        <v>43478</v>
      </c>
      <c r="D25" s="21">
        <v>43266</v>
      </c>
      <c r="E25" s="21">
        <v>43646</v>
      </c>
      <c r="F25" s="23">
        <f t="shared" ca="1" si="3"/>
        <v>0.28947368421052633</v>
      </c>
      <c r="G25" s="20">
        <v>1350</v>
      </c>
      <c r="H25" s="22">
        <f t="shared" si="1"/>
        <v>3.1050186301117808E-2</v>
      </c>
      <c r="I25" s="22" t="s">
        <v>104</v>
      </c>
      <c r="J25" s="7">
        <f t="shared" ca="1" si="2"/>
        <v>0.25842349790940849</v>
      </c>
      <c r="K25" t="s">
        <v>266</v>
      </c>
    </row>
    <row r="26" spans="1:11" x14ac:dyDescent="0.25">
      <c r="A26" s="20" t="s">
        <v>242</v>
      </c>
      <c r="B26" s="20" t="s">
        <v>243</v>
      </c>
      <c r="C26" s="20">
        <v>135000</v>
      </c>
      <c r="D26" s="21">
        <v>43279</v>
      </c>
      <c r="E26" s="21">
        <v>43646</v>
      </c>
      <c r="F26" s="23">
        <f t="shared" ca="1" si="3"/>
        <v>0.26430517711171664</v>
      </c>
      <c r="G26" s="20">
        <v>280</v>
      </c>
      <c r="H26" s="22">
        <f t="shared" si="1"/>
        <v>2.0740740740740741E-3</v>
      </c>
      <c r="I26" s="22" t="s">
        <v>244</v>
      </c>
      <c r="J26" s="7">
        <f t="shared" ca="1" si="2"/>
        <v>0.26223110303764258</v>
      </c>
      <c r="K26" t="s">
        <v>265</v>
      </c>
    </row>
    <row r="27" spans="1:11" x14ac:dyDescent="0.25">
      <c r="A27" s="20" t="s">
        <v>211</v>
      </c>
      <c r="B27" s="20" t="s">
        <v>212</v>
      </c>
      <c r="C27" s="20">
        <v>13043</v>
      </c>
      <c r="D27" s="21">
        <v>43280</v>
      </c>
      <c r="E27" s="21">
        <v>43646</v>
      </c>
      <c r="F27" s="23">
        <f t="shared" ca="1" si="3"/>
        <v>0.26229508196721313</v>
      </c>
      <c r="G27" s="20">
        <v>0</v>
      </c>
      <c r="H27" s="22">
        <f t="shared" si="1"/>
        <v>0</v>
      </c>
      <c r="I27" s="22" t="s">
        <v>104</v>
      </c>
      <c r="J27" s="7">
        <f t="shared" ca="1" si="2"/>
        <v>0.26229508196721313</v>
      </c>
      <c r="K27" t="s">
        <v>270</v>
      </c>
    </row>
    <row r="28" spans="1:11" x14ac:dyDescent="0.25">
      <c r="A28" s="20" t="s">
        <v>245</v>
      </c>
      <c r="B28" s="20" t="s">
        <v>246</v>
      </c>
      <c r="C28" s="20">
        <v>250043</v>
      </c>
      <c r="D28" s="21">
        <v>43282</v>
      </c>
      <c r="E28" s="21">
        <v>43646</v>
      </c>
      <c r="F28" s="23">
        <f t="shared" ca="1" si="3"/>
        <v>0.25824175824175827</v>
      </c>
      <c r="G28" s="20">
        <v>10121</v>
      </c>
      <c r="H28" s="22">
        <f t="shared" si="1"/>
        <v>4.0477037949472688E-2</v>
      </c>
      <c r="I28" s="22" t="s">
        <v>247</v>
      </c>
      <c r="J28" s="7">
        <f t="shared" ca="1" si="2"/>
        <v>0.21776472029228558</v>
      </c>
      <c r="K28" t="s">
        <v>266</v>
      </c>
    </row>
    <row r="29" spans="1:11" x14ac:dyDescent="0.25">
      <c r="A29" s="20" t="s">
        <v>259</v>
      </c>
      <c r="B29" s="20" t="s">
        <v>260</v>
      </c>
      <c r="C29" s="20">
        <v>25000</v>
      </c>
      <c r="D29" s="21">
        <v>43364</v>
      </c>
      <c r="E29" s="21">
        <v>43738</v>
      </c>
      <c r="F29" s="23">
        <f t="shared" ca="1" si="3"/>
        <v>3.2085561497326207E-2</v>
      </c>
      <c r="G29" s="20">
        <v>0</v>
      </c>
      <c r="H29" s="22">
        <f t="shared" si="1"/>
        <v>0</v>
      </c>
      <c r="I29" s="22" t="s">
        <v>261</v>
      </c>
      <c r="J29" s="7"/>
    </row>
    <row r="30" spans="1:11" x14ac:dyDescent="0.25">
      <c r="A30" s="20" t="s">
        <v>213</v>
      </c>
      <c r="B30" s="20" t="s">
        <v>214</v>
      </c>
      <c r="C30" s="20">
        <v>6000000</v>
      </c>
      <c r="D30" s="21">
        <v>40914</v>
      </c>
      <c r="E30" s="21">
        <v>43220</v>
      </c>
      <c r="F30" s="23">
        <f t="shared" ca="1" si="3"/>
        <v>1</v>
      </c>
      <c r="G30" s="20">
        <v>5993748</v>
      </c>
      <c r="H30" s="22">
        <f t="shared" si="1"/>
        <v>0.99895800000000001</v>
      </c>
      <c r="I30" s="22" t="s">
        <v>202</v>
      </c>
      <c r="J30" s="7">
        <f t="shared" ref="J30:J48" ca="1" si="4">F30-H30</f>
        <v>1.0419999999999874E-3</v>
      </c>
      <c r="K30" t="s">
        <v>271</v>
      </c>
    </row>
    <row r="31" spans="1:11" x14ac:dyDescent="0.25">
      <c r="A31" s="20" t="s">
        <v>215</v>
      </c>
      <c r="B31" s="20" t="s">
        <v>216</v>
      </c>
      <c r="C31" s="20">
        <v>250000</v>
      </c>
      <c r="D31" s="21">
        <v>40210</v>
      </c>
      <c r="E31" s="21">
        <v>43755</v>
      </c>
      <c r="F31" s="23">
        <f t="shared" ca="1" si="3"/>
        <v>0.89308885754583922</v>
      </c>
      <c r="G31" s="20">
        <v>249964</v>
      </c>
      <c r="H31" s="22">
        <f t="shared" si="1"/>
        <v>0.99985599999999997</v>
      </c>
      <c r="I31" s="22" t="s">
        <v>202</v>
      </c>
      <c r="J31" s="7">
        <f t="shared" ca="1" si="4"/>
        <v>-0.10676714245416075</v>
      </c>
      <c r="K31" t="s">
        <v>272</v>
      </c>
    </row>
    <row r="32" spans="1:11" x14ac:dyDescent="0.25">
      <c r="A32" s="20" t="s">
        <v>217</v>
      </c>
      <c r="B32" s="20" t="s">
        <v>218</v>
      </c>
      <c r="C32" s="20">
        <v>500000</v>
      </c>
      <c r="D32" s="21">
        <v>41011</v>
      </c>
      <c r="E32" s="21">
        <v>43220</v>
      </c>
      <c r="F32" s="23">
        <f t="shared" ca="1" si="3"/>
        <v>1</v>
      </c>
      <c r="G32" s="20">
        <v>500000</v>
      </c>
      <c r="H32" s="22">
        <f t="shared" si="1"/>
        <v>1</v>
      </c>
      <c r="I32" s="22" t="s">
        <v>202</v>
      </c>
      <c r="J32" s="7">
        <f t="shared" ca="1" si="4"/>
        <v>0</v>
      </c>
      <c r="K32" t="s">
        <v>271</v>
      </c>
    </row>
    <row r="33" spans="1:11" x14ac:dyDescent="0.25">
      <c r="A33" s="20" t="s">
        <v>219</v>
      </c>
      <c r="B33" s="20" t="s">
        <v>220</v>
      </c>
      <c r="C33" s="20">
        <v>250000</v>
      </c>
      <c r="D33" s="21">
        <v>42005</v>
      </c>
      <c r="E33" s="21">
        <v>42916</v>
      </c>
      <c r="F33" s="23">
        <f t="shared" ca="1" si="3"/>
        <v>1</v>
      </c>
      <c r="G33" s="20">
        <v>60268</v>
      </c>
      <c r="H33" s="22">
        <f t="shared" si="1"/>
        <v>0.24107200000000001</v>
      </c>
      <c r="I33" s="22" t="s">
        <v>202</v>
      </c>
      <c r="J33" s="7">
        <f t="shared" ca="1" si="4"/>
        <v>0.75892800000000005</v>
      </c>
      <c r="K33" t="s">
        <v>273</v>
      </c>
    </row>
    <row r="34" spans="1:11" x14ac:dyDescent="0.25">
      <c r="A34" s="20" t="s">
        <v>221</v>
      </c>
      <c r="B34" s="20" t="s">
        <v>222</v>
      </c>
      <c r="C34" s="20">
        <v>600000</v>
      </c>
      <c r="D34" s="21">
        <v>42491</v>
      </c>
      <c r="E34" s="21">
        <v>43646</v>
      </c>
      <c r="F34" s="23">
        <f t="shared" ca="1" si="3"/>
        <v>0.76623376623376627</v>
      </c>
      <c r="G34" s="20">
        <v>599024</v>
      </c>
      <c r="H34" s="22">
        <f t="shared" si="1"/>
        <v>0.99837333333333333</v>
      </c>
      <c r="I34" s="22" t="s">
        <v>202</v>
      </c>
      <c r="J34" s="7">
        <f t="shared" ca="1" si="4"/>
        <v>-0.23213956709956707</v>
      </c>
    </row>
    <row r="35" spans="1:11" x14ac:dyDescent="0.25">
      <c r="A35" s="20" t="s">
        <v>223</v>
      </c>
      <c r="B35" s="20" t="s">
        <v>248</v>
      </c>
      <c r="C35" s="20">
        <v>2142886</v>
      </c>
      <c r="D35" s="21">
        <v>42917</v>
      </c>
      <c r="E35" s="21">
        <v>44012</v>
      </c>
      <c r="F35" s="23">
        <f t="shared" ca="1" si="3"/>
        <v>0.41917808219178082</v>
      </c>
      <c r="G35" s="20">
        <v>954965</v>
      </c>
      <c r="H35" s="22">
        <f t="shared" si="1"/>
        <v>0.44564433198966252</v>
      </c>
      <c r="I35" s="22" t="s">
        <v>202</v>
      </c>
      <c r="J35" s="7">
        <f t="shared" ca="1" si="4"/>
        <v>-2.6466249797881702E-2</v>
      </c>
    </row>
    <row r="36" spans="1:11" x14ac:dyDescent="0.25">
      <c r="A36" s="20" t="s">
        <v>225</v>
      </c>
      <c r="B36" s="20" t="s">
        <v>226</v>
      </c>
      <c r="C36" s="20">
        <v>1678505</v>
      </c>
      <c r="D36" s="21">
        <v>42552</v>
      </c>
      <c r="E36" s="21">
        <v>43646</v>
      </c>
      <c r="F36" s="23">
        <f t="shared" ca="1" si="3"/>
        <v>0.75319926873857401</v>
      </c>
      <c r="G36" s="20">
        <v>197257</v>
      </c>
      <c r="H36" s="22">
        <f t="shared" si="1"/>
        <v>0.11751945928072899</v>
      </c>
      <c r="I36" s="22" t="s">
        <v>202</v>
      </c>
      <c r="J36" s="7">
        <f t="shared" ca="1" si="4"/>
        <v>0.63567980945784508</v>
      </c>
      <c r="K36" t="s">
        <v>274</v>
      </c>
    </row>
    <row r="37" spans="1:11" x14ac:dyDescent="0.25">
      <c r="A37" s="20" t="s">
        <v>227</v>
      </c>
      <c r="B37" s="20" t="s">
        <v>228</v>
      </c>
      <c r="C37" s="20">
        <v>250000</v>
      </c>
      <c r="D37" s="21">
        <v>42961</v>
      </c>
      <c r="E37" s="21">
        <v>44074</v>
      </c>
      <c r="F37" s="23">
        <f t="shared" ca="1" si="3"/>
        <v>0.37286612758310872</v>
      </c>
      <c r="G37" s="20">
        <v>104526</v>
      </c>
      <c r="H37" s="23">
        <f t="shared" si="1"/>
        <v>0.41810399999999998</v>
      </c>
      <c r="I37" s="23" t="s">
        <v>202</v>
      </c>
      <c r="J37" s="7">
        <f t="shared" ca="1" si="4"/>
        <v>-4.5237872416891256E-2</v>
      </c>
    </row>
    <row r="38" spans="1:11" x14ac:dyDescent="0.25">
      <c r="A38" s="20" t="s">
        <v>179</v>
      </c>
      <c r="B38" s="20" t="s">
        <v>180</v>
      </c>
      <c r="C38" s="20">
        <v>59577</v>
      </c>
      <c r="D38" s="21">
        <v>42917</v>
      </c>
      <c r="E38" s="21">
        <v>43465</v>
      </c>
      <c r="F38" s="23">
        <f t="shared" ca="1" si="3"/>
        <v>1</v>
      </c>
      <c r="G38" s="20">
        <v>46291</v>
      </c>
      <c r="H38" s="23">
        <f t="shared" si="1"/>
        <v>0.77699447773469632</v>
      </c>
      <c r="I38" s="23" t="s">
        <v>99</v>
      </c>
      <c r="J38" s="7">
        <f t="shared" ca="1" si="4"/>
        <v>0.22300552226530368</v>
      </c>
    </row>
    <row r="39" spans="1:11" x14ac:dyDescent="0.25">
      <c r="A39" s="20" t="s">
        <v>185</v>
      </c>
      <c r="B39" s="20" t="s">
        <v>186</v>
      </c>
      <c r="C39" s="20">
        <v>175000</v>
      </c>
      <c r="D39" s="21">
        <v>43101</v>
      </c>
      <c r="E39" s="21">
        <v>43465</v>
      </c>
      <c r="F39" s="23">
        <f t="shared" ca="1" si="3"/>
        <v>1</v>
      </c>
      <c r="G39" s="20">
        <v>112744</v>
      </c>
      <c r="H39" s="23">
        <f t="shared" si="1"/>
        <v>0.64425142857142859</v>
      </c>
      <c r="I39" s="23" t="s">
        <v>99</v>
      </c>
      <c r="J39" s="7">
        <f t="shared" ca="1" si="4"/>
        <v>0.35574857142857141</v>
      </c>
      <c r="K39" t="s">
        <v>275</v>
      </c>
    </row>
    <row r="40" spans="1:11" x14ac:dyDescent="0.25">
      <c r="A40" s="20" t="s">
        <v>181</v>
      </c>
      <c r="B40" s="20" t="s">
        <v>182</v>
      </c>
      <c r="C40" s="20">
        <v>105000</v>
      </c>
      <c r="D40" s="21">
        <v>43095</v>
      </c>
      <c r="E40" s="21">
        <v>43465</v>
      </c>
      <c r="F40" s="23">
        <f t="shared" ca="1" si="3"/>
        <v>1</v>
      </c>
      <c r="G40" s="20">
        <v>4610</v>
      </c>
      <c r="H40" s="23">
        <f t="shared" si="1"/>
        <v>4.3904761904761905E-2</v>
      </c>
      <c r="I40" s="23" t="s">
        <v>167</v>
      </c>
      <c r="J40" s="7">
        <f t="shared" ca="1" si="4"/>
        <v>0.95609523809523811</v>
      </c>
      <c r="K40" t="s">
        <v>276</v>
      </c>
    </row>
    <row r="41" spans="1:11" x14ac:dyDescent="0.25">
      <c r="A41" s="20" t="s">
        <v>231</v>
      </c>
      <c r="B41" s="20" t="s">
        <v>232</v>
      </c>
      <c r="C41" s="20">
        <v>10000</v>
      </c>
      <c r="D41" s="21">
        <v>43282</v>
      </c>
      <c r="E41" s="21">
        <v>43465</v>
      </c>
      <c r="F41" s="23">
        <f t="shared" ca="1" si="3"/>
        <v>1</v>
      </c>
      <c r="G41" s="20">
        <v>7977</v>
      </c>
      <c r="H41" s="23">
        <f t="shared" si="1"/>
        <v>0.79769999999999996</v>
      </c>
      <c r="I41" s="23" t="s">
        <v>233</v>
      </c>
      <c r="J41" s="7">
        <f t="shared" ca="1" si="4"/>
        <v>0.20230000000000004</v>
      </c>
      <c r="K41" t="s">
        <v>277</v>
      </c>
    </row>
    <row r="42" spans="1:11" x14ac:dyDescent="0.25">
      <c r="A42" s="20" t="s">
        <v>234</v>
      </c>
      <c r="B42" s="20" t="s">
        <v>235</v>
      </c>
      <c r="C42" s="20">
        <v>225000</v>
      </c>
      <c r="D42" s="21">
        <v>43282</v>
      </c>
      <c r="E42" s="21">
        <v>43646</v>
      </c>
      <c r="F42" s="23">
        <f t="shared" ca="1" si="3"/>
        <v>0.25824175824175827</v>
      </c>
      <c r="G42" s="20">
        <v>40784</v>
      </c>
      <c r="H42" s="23">
        <f t="shared" si="1"/>
        <v>0.18126222222222221</v>
      </c>
      <c r="I42" s="23" t="s">
        <v>99</v>
      </c>
      <c r="J42" s="7">
        <f t="shared" ca="1" si="4"/>
        <v>7.6979536019536055E-2</v>
      </c>
    </row>
    <row r="43" spans="1:11" x14ac:dyDescent="0.25">
      <c r="A43" s="20" t="s">
        <v>236</v>
      </c>
      <c r="B43" s="20" t="s">
        <v>237</v>
      </c>
      <c r="C43" s="20">
        <v>200000</v>
      </c>
      <c r="D43" s="21">
        <v>42795</v>
      </c>
      <c r="E43" s="21">
        <v>43281</v>
      </c>
      <c r="F43" s="23">
        <f t="shared" ca="1" si="3"/>
        <v>1</v>
      </c>
      <c r="G43" s="20">
        <v>199494</v>
      </c>
      <c r="H43" s="23">
        <f t="shared" si="1"/>
        <v>0.99746999999999997</v>
      </c>
      <c r="I43" s="23" t="s">
        <v>202</v>
      </c>
      <c r="J43" s="7">
        <f t="shared" ca="1" si="4"/>
        <v>2.5300000000000322E-3</v>
      </c>
    </row>
    <row r="44" spans="1:11" x14ac:dyDescent="0.25">
      <c r="A44" s="20" t="s">
        <v>249</v>
      </c>
      <c r="B44" s="20" t="s">
        <v>250</v>
      </c>
      <c r="C44" s="20">
        <v>186300</v>
      </c>
      <c r="D44" s="21">
        <v>43282</v>
      </c>
      <c r="E44" s="21">
        <v>43646</v>
      </c>
      <c r="F44" s="23">
        <f t="shared" ca="1" si="3"/>
        <v>0.25824175824175827</v>
      </c>
      <c r="G44" s="20">
        <v>47262</v>
      </c>
      <c r="H44" s="23">
        <f t="shared" si="1"/>
        <v>0.25368760064412238</v>
      </c>
      <c r="I44" s="23" t="s">
        <v>251</v>
      </c>
      <c r="J44" s="7">
        <f t="shared" ca="1" si="4"/>
        <v>4.5541575976358883E-3</v>
      </c>
    </row>
    <row r="45" spans="1:11" x14ac:dyDescent="0.25">
      <c r="A45" s="20" t="s">
        <v>252</v>
      </c>
      <c r="B45" s="20" t="s">
        <v>253</v>
      </c>
      <c r="C45" s="20">
        <v>20169</v>
      </c>
      <c r="D45" s="21">
        <v>43282</v>
      </c>
      <c r="E45" s="21">
        <v>43646</v>
      </c>
      <c r="F45" s="23">
        <f t="shared" ca="1" si="3"/>
        <v>0.25824175824175827</v>
      </c>
      <c r="G45" s="20">
        <v>0</v>
      </c>
      <c r="H45" s="23">
        <f t="shared" si="1"/>
        <v>0</v>
      </c>
      <c r="I45" s="23" t="s">
        <v>99</v>
      </c>
      <c r="J45" s="7">
        <f t="shared" ca="1" si="4"/>
        <v>0.25824175824175827</v>
      </c>
      <c r="K45" t="s">
        <v>265</v>
      </c>
    </row>
    <row r="46" spans="1:11" x14ac:dyDescent="0.25">
      <c r="A46" s="20" t="s">
        <v>254</v>
      </c>
      <c r="B46" s="20" t="s">
        <v>255</v>
      </c>
      <c r="C46" s="20">
        <v>23636</v>
      </c>
      <c r="D46" s="21">
        <v>43282</v>
      </c>
      <c r="E46" s="21">
        <v>43646</v>
      </c>
      <c r="F46" s="23">
        <f t="shared" ca="1" si="3"/>
        <v>0.25824175824175827</v>
      </c>
      <c r="G46" s="20">
        <v>0</v>
      </c>
      <c r="H46" s="23">
        <f t="shared" si="1"/>
        <v>0</v>
      </c>
      <c r="I46" s="23" t="s">
        <v>251</v>
      </c>
      <c r="J46" s="7">
        <f t="shared" ca="1" si="4"/>
        <v>0.25824175824175827</v>
      </c>
      <c r="K46" t="s">
        <v>265</v>
      </c>
    </row>
    <row r="47" spans="1:11" x14ac:dyDescent="0.25">
      <c r="A47" s="20" t="s">
        <v>49</v>
      </c>
      <c r="B47" s="20" t="s">
        <v>50</v>
      </c>
      <c r="C47" s="25">
        <v>243501.29</v>
      </c>
      <c r="D47" s="21"/>
      <c r="E47" s="21"/>
      <c r="F47" s="23"/>
      <c r="G47" s="20">
        <v>242617</v>
      </c>
      <c r="H47" s="22"/>
      <c r="I47" s="22" t="s">
        <v>238</v>
      </c>
      <c r="J47" s="7">
        <f t="shared" si="4"/>
        <v>0</v>
      </c>
    </row>
    <row r="48" spans="1:11" x14ac:dyDescent="0.25">
      <c r="A48" s="20" t="s">
        <v>65</v>
      </c>
      <c r="B48" s="20" t="s">
        <v>183</v>
      </c>
      <c r="C48" s="20">
        <v>110000</v>
      </c>
      <c r="D48" s="21">
        <v>42693</v>
      </c>
      <c r="E48" s="21">
        <v>43465</v>
      </c>
      <c r="F48" s="23">
        <f ca="1">IF(E48&gt;TODAY(),IF(($B$2-D48)/(E48-D48)&lt;0%,0%,($B$2-D48)/(E48-D48)),100%)</f>
        <v>1</v>
      </c>
      <c r="G48" s="20">
        <v>93913</v>
      </c>
      <c r="H48" s="22">
        <f>G48/C48</f>
        <v>0.85375454545454543</v>
      </c>
      <c r="I48" s="22" t="s">
        <v>161</v>
      </c>
      <c r="J48" s="7">
        <f t="shared" ca="1" si="4"/>
        <v>0.14624545454545457</v>
      </c>
    </row>
    <row r="49" spans="1:9" x14ac:dyDescent="0.25">
      <c r="A49" s="20"/>
      <c r="B49" s="26"/>
      <c r="C49" s="20"/>
      <c r="D49" s="21"/>
      <c r="E49" s="21"/>
      <c r="F49" s="23"/>
      <c r="G49" s="20"/>
      <c r="H49" s="22"/>
      <c r="I49" s="22"/>
    </row>
    <row r="51" spans="1:9" x14ac:dyDescent="0.25">
      <c r="A51" s="19" t="s">
        <v>88</v>
      </c>
    </row>
    <row r="52" spans="1:9" x14ac:dyDescent="0.25">
      <c r="A52" t="s">
        <v>240</v>
      </c>
    </row>
    <row r="53" spans="1:9" x14ac:dyDescent="0.25">
      <c r="A53" t="s">
        <v>256</v>
      </c>
    </row>
    <row r="54" spans="1:9" x14ac:dyDescent="0.25">
      <c r="A54" t="s">
        <v>262</v>
      </c>
    </row>
  </sheetData>
  <conditionalFormatting sqref="J4:J48">
    <cfRule type="cellIs" dxfId="5" priority="1" operator="greaterThan">
      <formula>0.1</formula>
    </cfRule>
  </conditionalFormatting>
  <pageMargins left="0.75" right="0.75" top="1" bottom="1" header="0.5" footer="0.5"/>
  <pageSetup scale="88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ColWidth="11.42578125" defaultRowHeight="15" x14ac:dyDescent="0.25"/>
  <cols>
    <col min="1" max="1" width="6.28515625" style="32" customWidth="1"/>
    <col min="2" max="2" width="40.28515625" style="32" customWidth="1"/>
    <col min="3" max="3" width="15" style="32" customWidth="1"/>
    <col min="4" max="4" width="10.28515625" style="32" customWidth="1"/>
    <col min="5" max="5" width="9.7109375" style="32" customWidth="1"/>
    <col min="6" max="6" width="11" style="32" customWidth="1"/>
    <col min="7" max="7" width="15" style="32" customWidth="1"/>
    <col min="8" max="8" width="10.7109375" style="32" customWidth="1"/>
    <col min="9" max="9" width="24.140625" style="32" customWidth="1"/>
    <col min="10" max="10" width="8.28515625" style="32" customWidth="1"/>
    <col min="11" max="11" width="80" style="32" bestFit="1" customWidth="1"/>
  </cols>
  <sheetData>
    <row r="1" spans="1:11" x14ac:dyDescent="0.25">
      <c r="A1" s="1" t="s">
        <v>241</v>
      </c>
    </row>
    <row r="2" spans="1:11" x14ac:dyDescent="0.25">
      <c r="A2" s="3" t="s">
        <v>1</v>
      </c>
      <c r="B2" s="4">
        <v>43385</v>
      </c>
    </row>
    <row r="3" spans="1:11" x14ac:dyDescent="0.25">
      <c r="B3" s="4"/>
    </row>
    <row r="4" spans="1:11" ht="45" customHeight="1" x14ac:dyDescent="0.25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91</v>
      </c>
      <c r="G4" s="12" t="s">
        <v>92</v>
      </c>
      <c r="H4" s="12" t="s">
        <v>93</v>
      </c>
      <c r="I4" s="12" t="s">
        <v>98</v>
      </c>
      <c r="J4" s="30"/>
      <c r="K4" s="31" t="s">
        <v>263</v>
      </c>
    </row>
    <row r="5" spans="1:11" x14ac:dyDescent="0.25">
      <c r="A5" s="20" t="s">
        <v>187</v>
      </c>
      <c r="B5" s="20" t="s">
        <v>188</v>
      </c>
      <c r="C5" s="20">
        <v>5263</v>
      </c>
      <c r="D5" s="21">
        <v>43282</v>
      </c>
      <c r="E5" s="21">
        <v>43646</v>
      </c>
      <c r="F5" s="23">
        <f t="shared" ref="F5:F14" ca="1" si="0">IF(E5&gt;TODAY(),IF(($B$2-D5)/(E5-D5)&lt;0%,0%,($B$2-D5)/(E5-D5)),100%)</f>
        <v>0.28296703296703296</v>
      </c>
      <c r="G5" s="20">
        <v>1235</v>
      </c>
      <c r="H5" s="22">
        <f t="shared" ref="H5:H45" si="1">G5/C5</f>
        <v>0.23465703971119134</v>
      </c>
      <c r="I5" s="23"/>
      <c r="J5" s="7">
        <f t="shared" ref="J5:J27" ca="1" si="2">F5-H5</f>
        <v>4.8309993255841621E-2</v>
      </c>
    </row>
    <row r="6" spans="1:11" x14ac:dyDescent="0.25">
      <c r="A6" s="20" t="s">
        <v>159</v>
      </c>
      <c r="B6" s="26" t="s">
        <v>160</v>
      </c>
      <c r="C6" s="20">
        <v>27786</v>
      </c>
      <c r="D6" s="21">
        <v>42278</v>
      </c>
      <c r="E6" s="21">
        <v>43373</v>
      </c>
      <c r="F6" s="23">
        <f t="shared" ca="1" si="0"/>
        <v>1</v>
      </c>
      <c r="G6" s="20">
        <v>27782</v>
      </c>
      <c r="H6" s="22">
        <f t="shared" si="1"/>
        <v>0.99985604261138705</v>
      </c>
      <c r="I6" s="22" t="s">
        <v>161</v>
      </c>
      <c r="J6" s="7">
        <f t="shared" ca="1" si="2"/>
        <v>1.4395738861294749E-4</v>
      </c>
    </row>
    <row r="7" spans="1:11" x14ac:dyDescent="0.25">
      <c r="A7" s="20" t="s">
        <v>52</v>
      </c>
      <c r="B7" s="20" t="s">
        <v>53</v>
      </c>
      <c r="C7" s="20">
        <v>552500</v>
      </c>
      <c r="D7" s="21">
        <v>42457</v>
      </c>
      <c r="E7" s="21">
        <v>43343</v>
      </c>
      <c r="F7" s="23">
        <f t="shared" ca="1" si="0"/>
        <v>1</v>
      </c>
      <c r="G7" s="20">
        <v>347436</v>
      </c>
      <c r="H7" s="22">
        <f t="shared" si="1"/>
        <v>0.62884343891402716</v>
      </c>
      <c r="I7" s="22" t="s">
        <v>104</v>
      </c>
      <c r="J7" s="7">
        <f t="shared" ca="1" si="2"/>
        <v>0.37115656108597284</v>
      </c>
      <c r="K7" t="s">
        <v>264</v>
      </c>
    </row>
    <row r="8" spans="1:11" x14ac:dyDescent="0.25">
      <c r="A8" s="20" t="s">
        <v>189</v>
      </c>
      <c r="B8" s="20" t="s">
        <v>190</v>
      </c>
      <c r="C8" s="20">
        <v>125000</v>
      </c>
      <c r="D8" s="21">
        <v>43282</v>
      </c>
      <c r="E8" s="21">
        <v>43646</v>
      </c>
      <c r="F8" s="23">
        <f t="shared" ca="1" si="0"/>
        <v>0.28296703296703296</v>
      </c>
      <c r="G8" s="20">
        <v>0</v>
      </c>
      <c r="H8" s="23">
        <f t="shared" si="1"/>
        <v>0</v>
      </c>
      <c r="I8" s="23" t="s">
        <v>99</v>
      </c>
      <c r="J8" s="7">
        <f t="shared" ca="1" si="2"/>
        <v>0.28296703296703296</v>
      </c>
      <c r="K8" t="s">
        <v>265</v>
      </c>
    </row>
    <row r="9" spans="1:11" x14ac:dyDescent="0.25">
      <c r="A9" s="20" t="s">
        <v>191</v>
      </c>
      <c r="B9" s="20" t="s">
        <v>192</v>
      </c>
      <c r="C9" s="20">
        <v>125000</v>
      </c>
      <c r="D9" s="21">
        <v>43282</v>
      </c>
      <c r="E9" s="21">
        <v>43646</v>
      </c>
      <c r="F9" s="23">
        <f t="shared" ca="1" si="0"/>
        <v>0.28296703296703296</v>
      </c>
      <c r="G9" s="20">
        <v>0</v>
      </c>
      <c r="H9" s="23">
        <f t="shared" si="1"/>
        <v>0</v>
      </c>
      <c r="I9" s="23" t="s">
        <v>99</v>
      </c>
      <c r="J9" s="7">
        <f t="shared" ca="1" si="2"/>
        <v>0.28296703296703296</v>
      </c>
      <c r="K9" t="s">
        <v>265</v>
      </c>
    </row>
    <row r="10" spans="1:11" x14ac:dyDescent="0.25">
      <c r="A10" s="20" t="s">
        <v>193</v>
      </c>
      <c r="B10" s="20" t="s">
        <v>194</v>
      </c>
      <c r="C10" s="20">
        <v>386250</v>
      </c>
      <c r="D10" s="21">
        <v>43282</v>
      </c>
      <c r="E10" s="21">
        <v>43646</v>
      </c>
      <c r="F10" s="23">
        <f t="shared" ca="1" si="0"/>
        <v>0.28296703296703296</v>
      </c>
      <c r="G10" s="20">
        <v>21986</v>
      </c>
      <c r="H10" s="23">
        <f t="shared" si="1"/>
        <v>5.6921682847896442E-2</v>
      </c>
      <c r="I10" s="23" t="s">
        <v>99</v>
      </c>
      <c r="J10" s="7">
        <f t="shared" ca="1" si="2"/>
        <v>0.22604535011913651</v>
      </c>
      <c r="K10" t="s">
        <v>266</v>
      </c>
    </row>
    <row r="11" spans="1:11" x14ac:dyDescent="0.25">
      <c r="A11" s="20" t="s">
        <v>195</v>
      </c>
      <c r="B11" s="20" t="s">
        <v>196</v>
      </c>
      <c r="C11" s="20">
        <v>77000</v>
      </c>
      <c r="D11" s="21">
        <v>43282</v>
      </c>
      <c r="E11" s="21">
        <v>43646</v>
      </c>
      <c r="F11" s="23">
        <f t="shared" ca="1" si="0"/>
        <v>0.28296703296703296</v>
      </c>
      <c r="G11" s="20">
        <v>33246</v>
      </c>
      <c r="H11" s="23">
        <f t="shared" si="1"/>
        <v>0.43176623376623374</v>
      </c>
      <c r="I11" s="23" t="s">
        <v>99</v>
      </c>
      <c r="J11" s="7">
        <f t="shared" ca="1" si="2"/>
        <v>-0.14879920079920078</v>
      </c>
    </row>
    <row r="12" spans="1:11" x14ac:dyDescent="0.25">
      <c r="A12" s="20" t="s">
        <v>197</v>
      </c>
      <c r="B12" s="20" t="s">
        <v>198</v>
      </c>
      <c r="C12" s="20">
        <v>386250</v>
      </c>
      <c r="D12" s="21">
        <v>43282</v>
      </c>
      <c r="E12" s="21">
        <v>43646</v>
      </c>
      <c r="F12" s="23">
        <f t="shared" ca="1" si="0"/>
        <v>0.28296703296703296</v>
      </c>
      <c r="G12" s="20">
        <v>25352</v>
      </c>
      <c r="H12" s="23">
        <f t="shared" si="1"/>
        <v>6.5636245954692557E-2</v>
      </c>
      <c r="I12" s="23" t="s">
        <v>99</v>
      </c>
      <c r="J12" s="7">
        <f t="shared" ca="1" si="2"/>
        <v>0.2173307870123404</v>
      </c>
      <c r="K12" t="s">
        <v>266</v>
      </c>
    </row>
    <row r="13" spans="1:11" x14ac:dyDescent="0.25">
      <c r="A13" s="20" t="s">
        <v>199</v>
      </c>
      <c r="B13" s="20" t="s">
        <v>107</v>
      </c>
      <c r="C13" s="20">
        <v>120000</v>
      </c>
      <c r="D13" s="21">
        <v>43282</v>
      </c>
      <c r="E13" s="21">
        <v>43646</v>
      </c>
      <c r="F13" s="23">
        <f t="shared" ca="1" si="0"/>
        <v>0.28296703296703296</v>
      </c>
      <c r="G13" s="20">
        <v>18660</v>
      </c>
      <c r="H13" s="23">
        <f t="shared" si="1"/>
        <v>0.1555</v>
      </c>
      <c r="I13" s="23" t="s">
        <v>99</v>
      </c>
      <c r="J13" s="7">
        <f t="shared" ca="1" si="2"/>
        <v>0.12746703296703296</v>
      </c>
      <c r="K13" t="s">
        <v>266</v>
      </c>
    </row>
    <row r="14" spans="1:11" x14ac:dyDescent="0.25">
      <c r="A14" s="20" t="s">
        <v>257</v>
      </c>
      <c r="B14" s="20" t="s">
        <v>258</v>
      </c>
      <c r="C14" s="20">
        <v>71347</v>
      </c>
      <c r="D14" s="21">
        <v>43282</v>
      </c>
      <c r="E14" s="21">
        <v>43646</v>
      </c>
      <c r="F14" s="23">
        <f t="shared" ca="1" si="0"/>
        <v>0.28296703296703296</v>
      </c>
      <c r="G14" s="20">
        <v>20171</v>
      </c>
      <c r="H14" s="23">
        <f t="shared" si="1"/>
        <v>0.28271686265715446</v>
      </c>
      <c r="I14" s="23" t="s">
        <v>99</v>
      </c>
      <c r="J14" s="7">
        <f t="shared" ca="1" si="2"/>
        <v>2.5017030987850575E-4</v>
      </c>
    </row>
    <row r="15" spans="1:11" x14ac:dyDescent="0.25">
      <c r="A15" s="20" t="s">
        <v>140</v>
      </c>
      <c r="B15" s="20" t="s">
        <v>141</v>
      </c>
      <c r="C15" s="20">
        <v>291618.59999999998</v>
      </c>
      <c r="D15" s="21"/>
      <c r="E15" s="21"/>
      <c r="F15" s="23"/>
      <c r="G15" s="20">
        <v>255660</v>
      </c>
      <c r="H15" s="22">
        <f t="shared" si="1"/>
        <v>0.8766930504432846</v>
      </c>
      <c r="I15" s="22"/>
      <c r="J15" s="7">
        <f t="shared" si="2"/>
        <v>-0.8766930504432846</v>
      </c>
    </row>
    <row r="16" spans="1:11" x14ac:dyDescent="0.25">
      <c r="A16" s="20" t="s">
        <v>200</v>
      </c>
      <c r="B16" s="20" t="s">
        <v>201</v>
      </c>
      <c r="C16" s="20">
        <v>230000</v>
      </c>
      <c r="D16" s="21">
        <v>40983</v>
      </c>
      <c r="E16" s="21">
        <v>43281</v>
      </c>
      <c r="F16" s="23">
        <f t="shared" ref="F16:F45" ca="1" si="3">IF(E16&gt;TODAY(),IF(($B$2-D16)/(E16-D16)&lt;0%,0%,($B$2-D16)/(E16-D16)),100%)</f>
        <v>1</v>
      </c>
      <c r="G16" s="20">
        <v>202446</v>
      </c>
      <c r="H16" s="22">
        <f t="shared" si="1"/>
        <v>0.88019999999999998</v>
      </c>
      <c r="I16" s="22" t="s">
        <v>202</v>
      </c>
      <c r="J16" s="7">
        <f t="shared" ca="1" si="2"/>
        <v>0.11980000000000002</v>
      </c>
      <c r="K16" t="s">
        <v>267</v>
      </c>
    </row>
    <row r="17" spans="1:11" x14ac:dyDescent="0.25">
      <c r="A17" s="20" t="s">
        <v>203</v>
      </c>
      <c r="B17" s="20" t="s">
        <v>201</v>
      </c>
      <c r="C17" s="20">
        <v>376000</v>
      </c>
      <c r="D17" s="21">
        <v>41302</v>
      </c>
      <c r="E17" s="21">
        <v>43281</v>
      </c>
      <c r="F17" s="23">
        <f t="shared" ca="1" si="3"/>
        <v>1</v>
      </c>
      <c r="G17" s="20">
        <v>312948</v>
      </c>
      <c r="H17" s="22">
        <f t="shared" si="1"/>
        <v>0.83230851063829792</v>
      </c>
      <c r="I17" s="22" t="s">
        <v>202</v>
      </c>
      <c r="J17" s="7">
        <f t="shared" ca="1" si="2"/>
        <v>0.16769148936170208</v>
      </c>
      <c r="K17" t="s">
        <v>267</v>
      </c>
    </row>
    <row r="18" spans="1:11" x14ac:dyDescent="0.25">
      <c r="A18" s="20" t="s">
        <v>165</v>
      </c>
      <c r="B18" s="20" t="s">
        <v>166</v>
      </c>
      <c r="C18" s="20">
        <v>45000</v>
      </c>
      <c r="D18" s="21">
        <v>41456</v>
      </c>
      <c r="E18" s="21">
        <v>43281</v>
      </c>
      <c r="F18" s="23">
        <f t="shared" ca="1" si="3"/>
        <v>1</v>
      </c>
      <c r="G18" s="20">
        <v>44377</v>
      </c>
      <c r="H18" s="22">
        <f t="shared" si="1"/>
        <v>0.98615555555555556</v>
      </c>
      <c r="I18" s="22" t="s">
        <v>167</v>
      </c>
      <c r="J18" s="7">
        <f t="shared" ca="1" si="2"/>
        <v>1.3844444444444437E-2</v>
      </c>
    </row>
    <row r="19" spans="1:11" x14ac:dyDescent="0.25">
      <c r="A19" s="20" t="s">
        <v>204</v>
      </c>
      <c r="B19" s="20" t="s">
        <v>205</v>
      </c>
      <c r="C19" s="20">
        <v>25000</v>
      </c>
      <c r="D19" s="21">
        <v>41456</v>
      </c>
      <c r="E19" s="21">
        <v>42946</v>
      </c>
      <c r="F19" s="23">
        <f t="shared" ca="1" si="3"/>
        <v>1</v>
      </c>
      <c r="G19" s="20">
        <v>23382</v>
      </c>
      <c r="H19" s="22">
        <f t="shared" si="1"/>
        <v>0.93528</v>
      </c>
      <c r="I19" s="22" t="s">
        <v>202</v>
      </c>
      <c r="J19" s="7">
        <f t="shared" ca="1" si="2"/>
        <v>6.472E-2</v>
      </c>
    </row>
    <row r="20" spans="1:11" x14ac:dyDescent="0.25">
      <c r="A20" s="20" t="s">
        <v>170</v>
      </c>
      <c r="B20" s="20" t="s">
        <v>166</v>
      </c>
      <c r="C20" s="20">
        <v>9001</v>
      </c>
      <c r="D20" s="21">
        <v>41821</v>
      </c>
      <c r="E20" s="21">
        <v>43281</v>
      </c>
      <c r="F20" s="23">
        <f t="shared" ca="1" si="3"/>
        <v>1</v>
      </c>
      <c r="G20" s="20">
        <v>7309</v>
      </c>
      <c r="H20" s="22">
        <f t="shared" si="1"/>
        <v>0.81202088656815907</v>
      </c>
      <c r="I20" s="22" t="s">
        <v>167</v>
      </c>
      <c r="J20" s="7">
        <f t="shared" ca="1" si="2"/>
        <v>0.18797911343184093</v>
      </c>
      <c r="K20" t="s">
        <v>268</v>
      </c>
    </row>
    <row r="21" spans="1:11" x14ac:dyDescent="0.25">
      <c r="A21" s="20" t="s">
        <v>206</v>
      </c>
      <c r="B21" s="20" t="s">
        <v>207</v>
      </c>
      <c r="C21" s="20">
        <v>93000</v>
      </c>
      <c r="D21" s="21">
        <v>42339</v>
      </c>
      <c r="E21" s="21">
        <v>43100</v>
      </c>
      <c r="F21" s="23">
        <f t="shared" ca="1" si="3"/>
        <v>1</v>
      </c>
      <c r="G21" s="20">
        <v>92373</v>
      </c>
      <c r="H21" s="22">
        <f t="shared" si="1"/>
        <v>0.99325806451612908</v>
      </c>
      <c r="I21" s="22" t="s">
        <v>208</v>
      </c>
      <c r="J21" s="7">
        <f t="shared" ca="1" si="2"/>
        <v>6.74193548387092E-3</v>
      </c>
    </row>
    <row r="22" spans="1:11" x14ac:dyDescent="0.25">
      <c r="A22" s="20" t="s">
        <v>173</v>
      </c>
      <c r="B22" s="20" t="s">
        <v>70</v>
      </c>
      <c r="C22" s="20">
        <v>5000</v>
      </c>
      <c r="D22" s="21">
        <v>42917</v>
      </c>
      <c r="E22" s="21">
        <v>43465</v>
      </c>
      <c r="F22" s="23">
        <f t="shared" ca="1" si="3"/>
        <v>1</v>
      </c>
      <c r="G22" s="20">
        <v>3438</v>
      </c>
      <c r="H22" s="22">
        <f t="shared" si="1"/>
        <v>0.68759999999999999</v>
      </c>
      <c r="I22" s="22" t="s">
        <v>172</v>
      </c>
      <c r="J22" s="7">
        <f t="shared" ca="1" si="2"/>
        <v>0.31240000000000001</v>
      </c>
      <c r="K22" t="s">
        <v>269</v>
      </c>
    </row>
    <row r="23" spans="1:11" x14ac:dyDescent="0.25">
      <c r="A23" s="20" t="s">
        <v>209</v>
      </c>
      <c r="B23" s="20" t="s">
        <v>70</v>
      </c>
      <c r="C23" s="20">
        <v>4545</v>
      </c>
      <c r="D23" s="21">
        <v>43263</v>
      </c>
      <c r="E23" s="21">
        <v>43646</v>
      </c>
      <c r="F23" s="23">
        <f t="shared" ca="1" si="3"/>
        <v>0.31853785900783288</v>
      </c>
      <c r="G23" s="20">
        <v>0</v>
      </c>
      <c r="H23" s="22">
        <f t="shared" si="1"/>
        <v>0</v>
      </c>
      <c r="I23" s="22" t="s">
        <v>172</v>
      </c>
      <c r="J23" s="7">
        <f t="shared" ca="1" si="2"/>
        <v>0.31853785900783288</v>
      </c>
      <c r="K23" t="s">
        <v>269</v>
      </c>
    </row>
    <row r="24" spans="1:11" x14ac:dyDescent="0.25">
      <c r="A24" s="20" t="s">
        <v>210</v>
      </c>
      <c r="B24" s="20" t="s">
        <v>125</v>
      </c>
      <c r="C24" s="20">
        <v>43478</v>
      </c>
      <c r="D24" s="21">
        <v>43266</v>
      </c>
      <c r="E24" s="21">
        <v>43646</v>
      </c>
      <c r="F24" s="23">
        <f t="shared" ca="1" si="3"/>
        <v>0.31315789473684208</v>
      </c>
      <c r="G24" s="20">
        <v>1950</v>
      </c>
      <c r="H24" s="22">
        <f t="shared" si="1"/>
        <v>4.4850269101614611E-2</v>
      </c>
      <c r="I24" s="22" t="s">
        <v>104</v>
      </c>
      <c r="J24" s="7">
        <f t="shared" ca="1" si="2"/>
        <v>0.26830762563522748</v>
      </c>
      <c r="K24" t="s">
        <v>266</v>
      </c>
    </row>
    <row r="25" spans="1:11" x14ac:dyDescent="0.25">
      <c r="A25" s="20" t="s">
        <v>242</v>
      </c>
      <c r="B25" s="20" t="s">
        <v>243</v>
      </c>
      <c r="C25" s="20">
        <v>135000</v>
      </c>
      <c r="D25" s="21">
        <v>43279</v>
      </c>
      <c r="E25" s="21">
        <v>43646</v>
      </c>
      <c r="F25" s="23">
        <f t="shared" ca="1" si="3"/>
        <v>0.28882833787465939</v>
      </c>
      <c r="G25" s="20">
        <v>32794</v>
      </c>
      <c r="H25" s="22">
        <f t="shared" si="1"/>
        <v>0.24291851851851851</v>
      </c>
      <c r="I25" s="22" t="s">
        <v>244</v>
      </c>
      <c r="J25" s="7">
        <f t="shared" ca="1" si="2"/>
        <v>4.5909819356140885E-2</v>
      </c>
      <c r="K25" t="s">
        <v>265</v>
      </c>
    </row>
    <row r="26" spans="1:11" x14ac:dyDescent="0.25">
      <c r="A26" s="20" t="s">
        <v>211</v>
      </c>
      <c r="B26" s="20" t="s">
        <v>212</v>
      </c>
      <c r="C26" s="20">
        <v>13043</v>
      </c>
      <c r="D26" s="21">
        <v>43280</v>
      </c>
      <c r="E26" s="21">
        <v>43646</v>
      </c>
      <c r="F26" s="23">
        <f t="shared" ca="1" si="3"/>
        <v>0.28688524590163933</v>
      </c>
      <c r="G26" s="20">
        <v>825</v>
      </c>
      <c r="H26" s="22">
        <f t="shared" si="1"/>
        <v>6.3252319251705894E-2</v>
      </c>
      <c r="I26" s="22" t="s">
        <v>104</v>
      </c>
      <c r="J26" s="7">
        <f t="shared" ca="1" si="2"/>
        <v>0.22363292664993345</v>
      </c>
      <c r="K26" t="s">
        <v>270</v>
      </c>
    </row>
    <row r="27" spans="1:11" x14ac:dyDescent="0.25">
      <c r="A27" s="20" t="s">
        <v>245</v>
      </c>
      <c r="B27" s="20" t="s">
        <v>246</v>
      </c>
      <c r="C27" s="20">
        <v>250043</v>
      </c>
      <c r="D27" s="21">
        <v>43282</v>
      </c>
      <c r="E27" s="21">
        <v>43646</v>
      </c>
      <c r="F27" s="23">
        <f t="shared" ca="1" si="3"/>
        <v>0.28296703296703296</v>
      </c>
      <c r="G27" s="20">
        <v>12679</v>
      </c>
      <c r="H27" s="22">
        <f t="shared" si="1"/>
        <v>5.0707278348124121E-2</v>
      </c>
      <c r="I27" s="22" t="s">
        <v>247</v>
      </c>
      <c r="J27" s="7">
        <f t="shared" ca="1" si="2"/>
        <v>0.23225975461890885</v>
      </c>
      <c r="K27" t="s">
        <v>266</v>
      </c>
    </row>
    <row r="28" spans="1:11" x14ac:dyDescent="0.25">
      <c r="A28" s="20" t="s">
        <v>259</v>
      </c>
      <c r="B28" s="20" t="s">
        <v>260</v>
      </c>
      <c r="C28" s="20">
        <v>25000</v>
      </c>
      <c r="D28" s="21">
        <v>43364</v>
      </c>
      <c r="E28" s="21">
        <v>43738</v>
      </c>
      <c r="F28" s="23">
        <f t="shared" ca="1" si="3"/>
        <v>5.6149732620320858E-2</v>
      </c>
      <c r="G28" s="20">
        <v>0</v>
      </c>
      <c r="H28" s="22">
        <f t="shared" si="1"/>
        <v>0</v>
      </c>
      <c r="I28" s="22" t="s">
        <v>261</v>
      </c>
      <c r="J28" s="7"/>
    </row>
    <row r="29" spans="1:11" x14ac:dyDescent="0.25">
      <c r="A29" s="20" t="s">
        <v>213</v>
      </c>
      <c r="B29" s="20" t="s">
        <v>214</v>
      </c>
      <c r="C29" s="20">
        <v>6000000</v>
      </c>
      <c r="D29" s="21">
        <v>40914</v>
      </c>
      <c r="E29" s="21">
        <v>43220</v>
      </c>
      <c r="F29" s="23">
        <f t="shared" ca="1" si="3"/>
        <v>1</v>
      </c>
      <c r="G29" s="20">
        <v>5993748</v>
      </c>
      <c r="H29" s="22">
        <f t="shared" si="1"/>
        <v>0.99895800000000001</v>
      </c>
      <c r="I29" s="22" t="s">
        <v>202</v>
      </c>
      <c r="J29" s="7">
        <f t="shared" ref="J29:J47" ca="1" si="4">F29-H29</f>
        <v>1.0419999999999874E-3</v>
      </c>
      <c r="K29" t="s">
        <v>271</v>
      </c>
    </row>
    <row r="30" spans="1:11" x14ac:dyDescent="0.25">
      <c r="A30" s="20" t="s">
        <v>215</v>
      </c>
      <c r="B30" s="20" t="s">
        <v>216</v>
      </c>
      <c r="C30" s="20">
        <v>250000</v>
      </c>
      <c r="D30" s="21">
        <v>40210</v>
      </c>
      <c r="E30" s="21">
        <v>43755</v>
      </c>
      <c r="F30" s="23">
        <f t="shared" ca="1" si="3"/>
        <v>0.89562764456981669</v>
      </c>
      <c r="G30" s="20">
        <v>249964</v>
      </c>
      <c r="H30" s="22">
        <f t="shared" si="1"/>
        <v>0.99985599999999997</v>
      </c>
      <c r="I30" s="22" t="s">
        <v>202</v>
      </c>
      <c r="J30" s="7">
        <f t="shared" ca="1" si="4"/>
        <v>-0.10422835543018327</v>
      </c>
      <c r="K30" t="s">
        <v>272</v>
      </c>
    </row>
    <row r="31" spans="1:11" x14ac:dyDescent="0.25">
      <c r="A31" s="20" t="s">
        <v>217</v>
      </c>
      <c r="B31" s="20" t="s">
        <v>218</v>
      </c>
      <c r="C31" s="20">
        <v>500000</v>
      </c>
      <c r="D31" s="21">
        <v>41011</v>
      </c>
      <c r="E31" s="21">
        <v>43220</v>
      </c>
      <c r="F31" s="23">
        <f t="shared" ca="1" si="3"/>
        <v>1</v>
      </c>
      <c r="G31" s="20">
        <v>500000</v>
      </c>
      <c r="H31" s="22">
        <f t="shared" si="1"/>
        <v>1</v>
      </c>
      <c r="I31" s="22" t="s">
        <v>202</v>
      </c>
      <c r="J31" s="7">
        <f t="shared" ca="1" si="4"/>
        <v>0</v>
      </c>
      <c r="K31" t="s">
        <v>271</v>
      </c>
    </row>
    <row r="32" spans="1:11" x14ac:dyDescent="0.25">
      <c r="A32" s="20" t="s">
        <v>219</v>
      </c>
      <c r="B32" s="20" t="s">
        <v>220</v>
      </c>
      <c r="C32" s="20">
        <v>250000</v>
      </c>
      <c r="D32" s="21">
        <v>42005</v>
      </c>
      <c r="E32" s="21">
        <v>42916</v>
      </c>
      <c r="F32" s="23">
        <f t="shared" ca="1" si="3"/>
        <v>1</v>
      </c>
      <c r="G32" s="20">
        <v>60268</v>
      </c>
      <c r="H32" s="22">
        <f t="shared" si="1"/>
        <v>0.24107200000000001</v>
      </c>
      <c r="I32" s="22" t="s">
        <v>202</v>
      </c>
      <c r="J32" s="7">
        <f t="shared" ca="1" si="4"/>
        <v>0.75892800000000005</v>
      </c>
      <c r="K32" t="s">
        <v>273</v>
      </c>
    </row>
    <row r="33" spans="1:11" x14ac:dyDescent="0.25">
      <c r="A33" s="20" t="s">
        <v>221</v>
      </c>
      <c r="B33" s="20" t="s">
        <v>222</v>
      </c>
      <c r="C33" s="20">
        <v>600000</v>
      </c>
      <c r="D33" s="21">
        <v>42491</v>
      </c>
      <c r="E33" s="21">
        <v>43646</v>
      </c>
      <c r="F33" s="23">
        <f t="shared" ca="1" si="3"/>
        <v>0.77402597402597406</v>
      </c>
      <c r="G33" s="20">
        <v>599024</v>
      </c>
      <c r="H33" s="22">
        <f t="shared" si="1"/>
        <v>0.99837333333333333</v>
      </c>
      <c r="I33" s="22" t="s">
        <v>202</v>
      </c>
      <c r="J33" s="7">
        <f t="shared" ca="1" si="4"/>
        <v>-0.22434735930735927</v>
      </c>
    </row>
    <row r="34" spans="1:11" x14ac:dyDescent="0.25">
      <c r="A34" s="20" t="s">
        <v>223</v>
      </c>
      <c r="B34" s="20" t="s">
        <v>248</v>
      </c>
      <c r="C34" s="20">
        <v>2142886</v>
      </c>
      <c r="D34" s="21">
        <v>42917</v>
      </c>
      <c r="E34" s="21">
        <v>44012</v>
      </c>
      <c r="F34" s="23">
        <f t="shared" ca="1" si="3"/>
        <v>0.42739726027397262</v>
      </c>
      <c r="G34" s="20">
        <v>963315</v>
      </c>
      <c r="H34" s="22">
        <f t="shared" si="1"/>
        <v>0.44954094618192475</v>
      </c>
      <c r="I34" s="22" t="s">
        <v>202</v>
      </c>
      <c r="J34" s="7">
        <f t="shared" ca="1" si="4"/>
        <v>-2.2143685907952126E-2</v>
      </c>
    </row>
    <row r="35" spans="1:11" x14ac:dyDescent="0.25">
      <c r="A35" s="20" t="s">
        <v>225</v>
      </c>
      <c r="B35" s="20" t="s">
        <v>226</v>
      </c>
      <c r="C35" s="20">
        <v>1678505</v>
      </c>
      <c r="D35" s="21">
        <v>42552</v>
      </c>
      <c r="E35" s="21">
        <v>43646</v>
      </c>
      <c r="F35" s="23">
        <f t="shared" ca="1" si="3"/>
        <v>0.76142595978062155</v>
      </c>
      <c r="G35" s="20">
        <v>216167</v>
      </c>
      <c r="H35" s="22">
        <f t="shared" si="1"/>
        <v>0.12878543704069992</v>
      </c>
      <c r="I35" s="22" t="s">
        <v>202</v>
      </c>
      <c r="J35" s="7">
        <f t="shared" ca="1" si="4"/>
        <v>0.63264052273992166</v>
      </c>
      <c r="K35" t="s">
        <v>274</v>
      </c>
    </row>
    <row r="36" spans="1:11" x14ac:dyDescent="0.25">
      <c r="A36" s="20" t="s">
        <v>227</v>
      </c>
      <c r="B36" s="20" t="s">
        <v>228</v>
      </c>
      <c r="C36" s="20">
        <v>250000</v>
      </c>
      <c r="D36" s="21">
        <v>42961</v>
      </c>
      <c r="E36" s="21">
        <v>44074</v>
      </c>
      <c r="F36" s="23">
        <f t="shared" ca="1" si="3"/>
        <v>0.38095238095238093</v>
      </c>
      <c r="G36" s="20">
        <v>104526</v>
      </c>
      <c r="H36" s="23">
        <f t="shared" si="1"/>
        <v>0.41810399999999998</v>
      </c>
      <c r="I36" s="23" t="s">
        <v>202</v>
      </c>
      <c r="J36" s="7">
        <f t="shared" ca="1" si="4"/>
        <v>-3.7151619047619044E-2</v>
      </c>
    </row>
    <row r="37" spans="1:11" x14ac:dyDescent="0.25">
      <c r="A37" s="20" t="s">
        <v>179</v>
      </c>
      <c r="B37" s="20" t="s">
        <v>180</v>
      </c>
      <c r="C37" s="20">
        <v>59577</v>
      </c>
      <c r="D37" s="21">
        <v>42917</v>
      </c>
      <c r="E37" s="21">
        <v>43465</v>
      </c>
      <c r="F37" s="23">
        <f t="shared" ca="1" si="3"/>
        <v>1</v>
      </c>
      <c r="G37" s="20">
        <v>48649</v>
      </c>
      <c r="H37" s="23">
        <f t="shared" si="1"/>
        <v>0.81657350991154309</v>
      </c>
      <c r="I37" s="23" t="s">
        <v>99</v>
      </c>
      <c r="J37" s="7">
        <f t="shared" ca="1" si="4"/>
        <v>0.18342649008845691</v>
      </c>
    </row>
    <row r="38" spans="1:11" x14ac:dyDescent="0.25">
      <c r="A38" s="20" t="s">
        <v>185</v>
      </c>
      <c r="B38" s="20" t="s">
        <v>186</v>
      </c>
      <c r="C38" s="20">
        <v>175000</v>
      </c>
      <c r="D38" s="21">
        <v>43101</v>
      </c>
      <c r="E38" s="21">
        <v>43465</v>
      </c>
      <c r="F38" s="23">
        <f t="shared" ca="1" si="3"/>
        <v>1</v>
      </c>
      <c r="G38" s="20">
        <v>116959</v>
      </c>
      <c r="H38" s="23">
        <f t="shared" si="1"/>
        <v>0.66833714285714285</v>
      </c>
      <c r="I38" s="23" t="s">
        <v>99</v>
      </c>
      <c r="J38" s="7">
        <f t="shared" ca="1" si="4"/>
        <v>0.33166285714285715</v>
      </c>
      <c r="K38" t="s">
        <v>275</v>
      </c>
    </row>
    <row r="39" spans="1:11" x14ac:dyDescent="0.25">
      <c r="A39" s="20" t="s">
        <v>181</v>
      </c>
      <c r="B39" s="20" t="s">
        <v>182</v>
      </c>
      <c r="C39" s="20">
        <v>105000</v>
      </c>
      <c r="D39" s="21">
        <v>43095</v>
      </c>
      <c r="E39" s="21">
        <v>43465</v>
      </c>
      <c r="F39" s="23">
        <f t="shared" ca="1" si="3"/>
        <v>1</v>
      </c>
      <c r="G39" s="20">
        <v>6959</v>
      </c>
      <c r="H39" s="23">
        <f t="shared" si="1"/>
        <v>6.6276190476190475E-2</v>
      </c>
      <c r="I39" s="23" t="s">
        <v>167</v>
      </c>
      <c r="J39" s="7">
        <f t="shared" ca="1" si="4"/>
        <v>0.93372380952380951</v>
      </c>
      <c r="K39" t="s">
        <v>276</v>
      </c>
    </row>
    <row r="40" spans="1:11" x14ac:dyDescent="0.25">
      <c r="A40" s="20" t="s">
        <v>231</v>
      </c>
      <c r="B40" s="20" t="s">
        <v>232</v>
      </c>
      <c r="C40" s="20">
        <v>10000</v>
      </c>
      <c r="D40" s="21">
        <v>43282</v>
      </c>
      <c r="E40" s="21">
        <v>43465</v>
      </c>
      <c r="F40" s="23">
        <f t="shared" ca="1" si="3"/>
        <v>1</v>
      </c>
      <c r="G40" s="20">
        <v>7977</v>
      </c>
      <c r="H40" s="23">
        <f t="shared" si="1"/>
        <v>0.79769999999999996</v>
      </c>
      <c r="I40" s="23" t="s">
        <v>233</v>
      </c>
      <c r="J40" s="7">
        <f t="shared" ca="1" si="4"/>
        <v>0.20230000000000004</v>
      </c>
      <c r="K40" t="s">
        <v>277</v>
      </c>
    </row>
    <row r="41" spans="1:11" x14ac:dyDescent="0.25">
      <c r="A41" s="20" t="s">
        <v>234</v>
      </c>
      <c r="B41" s="20" t="s">
        <v>235</v>
      </c>
      <c r="C41" s="20">
        <v>225000</v>
      </c>
      <c r="D41" s="21">
        <v>43282</v>
      </c>
      <c r="E41" s="21">
        <v>43646</v>
      </c>
      <c r="F41" s="23">
        <f t="shared" ca="1" si="3"/>
        <v>0.28296703296703296</v>
      </c>
      <c r="G41" s="20">
        <v>47995</v>
      </c>
      <c r="H41" s="23">
        <f t="shared" si="1"/>
        <v>0.21331111111111112</v>
      </c>
      <c r="I41" s="23" t="s">
        <v>99</v>
      </c>
      <c r="J41" s="7">
        <f t="shared" ca="1" si="4"/>
        <v>6.9655921855921843E-2</v>
      </c>
    </row>
    <row r="42" spans="1:11" x14ac:dyDescent="0.25">
      <c r="A42" s="20" t="s">
        <v>236</v>
      </c>
      <c r="B42" s="20" t="s">
        <v>237</v>
      </c>
      <c r="C42" s="20">
        <v>200000</v>
      </c>
      <c r="D42" s="21">
        <v>42795</v>
      </c>
      <c r="E42" s="21">
        <v>43281</v>
      </c>
      <c r="F42" s="23">
        <f t="shared" ca="1" si="3"/>
        <v>1</v>
      </c>
      <c r="G42" s="20">
        <v>199494</v>
      </c>
      <c r="H42" s="23">
        <f t="shared" si="1"/>
        <v>0.99746999999999997</v>
      </c>
      <c r="I42" s="23" t="s">
        <v>202</v>
      </c>
      <c r="J42" s="7">
        <f t="shared" ca="1" si="4"/>
        <v>2.5300000000000322E-3</v>
      </c>
    </row>
    <row r="43" spans="1:11" x14ac:dyDescent="0.25">
      <c r="A43" s="20" t="s">
        <v>249</v>
      </c>
      <c r="B43" s="20" t="s">
        <v>250</v>
      </c>
      <c r="C43" s="20">
        <v>186300</v>
      </c>
      <c r="D43" s="21">
        <v>43282</v>
      </c>
      <c r="E43" s="21">
        <v>43646</v>
      </c>
      <c r="F43" s="23">
        <f t="shared" ca="1" si="3"/>
        <v>0.28296703296703296</v>
      </c>
      <c r="G43" s="20">
        <v>58032</v>
      </c>
      <c r="H43" s="23">
        <f t="shared" si="1"/>
        <v>0.3114975845410628</v>
      </c>
      <c r="I43" s="23" t="s">
        <v>251</v>
      </c>
      <c r="J43" s="7">
        <f t="shared" ca="1" si="4"/>
        <v>-2.8530551574029839E-2</v>
      </c>
    </row>
    <row r="44" spans="1:11" x14ac:dyDescent="0.25">
      <c r="A44" s="20" t="s">
        <v>252</v>
      </c>
      <c r="B44" s="20" t="s">
        <v>253</v>
      </c>
      <c r="C44" s="20">
        <v>20169</v>
      </c>
      <c r="D44" s="21">
        <v>43282</v>
      </c>
      <c r="E44" s="21">
        <v>43646</v>
      </c>
      <c r="F44" s="23">
        <f t="shared" ca="1" si="3"/>
        <v>0.28296703296703296</v>
      </c>
      <c r="G44" s="20">
        <v>0</v>
      </c>
      <c r="H44" s="23">
        <f t="shared" si="1"/>
        <v>0</v>
      </c>
      <c r="I44" s="23" t="s">
        <v>99</v>
      </c>
      <c r="J44" s="7">
        <f t="shared" ca="1" si="4"/>
        <v>0.28296703296703296</v>
      </c>
      <c r="K44" t="s">
        <v>265</v>
      </c>
    </row>
    <row r="45" spans="1:11" x14ac:dyDescent="0.25">
      <c r="A45" s="20" t="s">
        <v>254</v>
      </c>
      <c r="B45" s="20" t="s">
        <v>255</v>
      </c>
      <c r="C45" s="20">
        <v>23636</v>
      </c>
      <c r="D45" s="21">
        <v>43282</v>
      </c>
      <c r="E45" s="21">
        <v>43646</v>
      </c>
      <c r="F45" s="23">
        <f t="shared" ca="1" si="3"/>
        <v>0.28296703296703296</v>
      </c>
      <c r="G45" s="20">
        <v>0</v>
      </c>
      <c r="H45" s="23">
        <f t="shared" si="1"/>
        <v>0</v>
      </c>
      <c r="I45" s="23" t="s">
        <v>251</v>
      </c>
      <c r="J45" s="7">
        <f t="shared" ca="1" si="4"/>
        <v>0.28296703296703296</v>
      </c>
      <c r="K45" t="s">
        <v>265</v>
      </c>
    </row>
    <row r="46" spans="1:11" x14ac:dyDescent="0.25">
      <c r="A46" s="20" t="s">
        <v>49</v>
      </c>
      <c r="B46" s="20" t="s">
        <v>50</v>
      </c>
      <c r="C46" s="25">
        <v>243501.29</v>
      </c>
      <c r="D46" s="21"/>
      <c r="E46" s="21"/>
      <c r="F46" s="23"/>
      <c r="G46" s="25">
        <v>242617</v>
      </c>
      <c r="H46" s="22"/>
      <c r="I46" s="22" t="s">
        <v>238</v>
      </c>
      <c r="J46" s="7">
        <f t="shared" si="4"/>
        <v>0</v>
      </c>
    </row>
    <row r="47" spans="1:11" x14ac:dyDescent="0.25">
      <c r="A47" s="20" t="s">
        <v>65</v>
      </c>
      <c r="B47" s="20" t="s">
        <v>183</v>
      </c>
      <c r="C47" s="20">
        <v>110000</v>
      </c>
      <c r="D47" s="21">
        <v>42693</v>
      </c>
      <c r="E47" s="21">
        <v>43465</v>
      </c>
      <c r="F47" s="23">
        <f ca="1">IF(E47&gt;TODAY(),IF(($B$2-D47)/(E47-D47)&lt;0%,0%,($B$2-D47)/(E47-D47)),100%)</f>
        <v>1</v>
      </c>
      <c r="G47" s="20">
        <v>95668</v>
      </c>
      <c r="H47" s="22">
        <f>G47/C47</f>
        <v>0.86970909090909088</v>
      </c>
      <c r="I47" s="22" t="s">
        <v>161</v>
      </c>
      <c r="J47" s="7">
        <f t="shared" ca="1" si="4"/>
        <v>0.13029090909090912</v>
      </c>
    </row>
    <row r="48" spans="1:11" x14ac:dyDescent="0.25">
      <c r="A48" s="20" t="s">
        <v>278</v>
      </c>
      <c r="B48" s="26"/>
      <c r="C48" s="20">
        <f>SUM(C5:C47)</f>
        <v>16451698.889999999</v>
      </c>
      <c r="D48" s="21"/>
      <c r="E48" s="21"/>
      <c r="F48" s="23"/>
      <c r="G48" s="20"/>
      <c r="H48" s="22"/>
      <c r="I48" s="22"/>
    </row>
    <row r="50" spans="1:1" x14ac:dyDescent="0.25">
      <c r="A50" s="19" t="s">
        <v>88</v>
      </c>
    </row>
    <row r="51" spans="1:1" x14ac:dyDescent="0.25">
      <c r="A51" t="s">
        <v>240</v>
      </c>
    </row>
  </sheetData>
  <conditionalFormatting sqref="J5:J47">
    <cfRule type="cellIs" dxfId="4" priority="1" operator="greaterThan">
      <formula>0.1</formula>
    </cfRule>
  </conditionalFormatting>
  <pageMargins left="0.75" right="0.75" top="1" bottom="1" header="0.5" footer="0.5"/>
  <pageSetup scale="88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1" sqref="B1:B43"/>
    </sheetView>
  </sheetViews>
  <sheetFormatPr defaultColWidth="11.42578125" defaultRowHeight="15" x14ac:dyDescent="0.25"/>
  <sheetData>
    <row r="1" spans="1:2" x14ac:dyDescent="0.25">
      <c r="A1" t="s">
        <v>187</v>
      </c>
      <c r="B1" s="35">
        <v>1955</v>
      </c>
    </row>
    <row r="2" spans="1:2" x14ac:dyDescent="0.25">
      <c r="A2" t="s">
        <v>159</v>
      </c>
      <c r="B2" s="35">
        <v>27685</v>
      </c>
    </row>
    <row r="3" spans="1:2" x14ac:dyDescent="0.25">
      <c r="A3" t="s">
        <v>52</v>
      </c>
      <c r="B3" s="35">
        <v>444373</v>
      </c>
    </row>
    <row r="4" spans="1:2" x14ac:dyDescent="0.25">
      <c r="A4" t="s">
        <v>189</v>
      </c>
      <c r="B4" s="35">
        <v>25676</v>
      </c>
    </row>
    <row r="5" spans="1:2" x14ac:dyDescent="0.25">
      <c r="A5" t="s">
        <v>191</v>
      </c>
      <c r="B5" s="35">
        <v>31815</v>
      </c>
    </row>
    <row r="6" spans="1:2" x14ac:dyDescent="0.25">
      <c r="A6" t="s">
        <v>193</v>
      </c>
      <c r="B6" s="35">
        <v>123616</v>
      </c>
    </row>
    <row r="7" spans="1:2" x14ac:dyDescent="0.25">
      <c r="A7" t="s">
        <v>195</v>
      </c>
      <c r="B7" s="35">
        <v>209429</v>
      </c>
    </row>
    <row r="8" spans="1:2" x14ac:dyDescent="0.25">
      <c r="A8" t="s">
        <v>197</v>
      </c>
      <c r="B8" s="35">
        <v>120736</v>
      </c>
    </row>
    <row r="9" spans="1:2" x14ac:dyDescent="0.25">
      <c r="A9" t="s">
        <v>199</v>
      </c>
      <c r="B9" s="35">
        <v>48201</v>
      </c>
    </row>
    <row r="10" spans="1:2" x14ac:dyDescent="0.25">
      <c r="A10" t="s">
        <v>257</v>
      </c>
      <c r="B10" s="35">
        <v>46262</v>
      </c>
    </row>
    <row r="11" spans="1:2" x14ac:dyDescent="0.25">
      <c r="A11" t="s">
        <v>140</v>
      </c>
      <c r="B11" s="35">
        <v>278737</v>
      </c>
    </row>
    <row r="12" spans="1:2" x14ac:dyDescent="0.25">
      <c r="A12" t="s">
        <v>200</v>
      </c>
      <c r="B12" s="35">
        <v>202446</v>
      </c>
    </row>
    <row r="13" spans="1:2" x14ac:dyDescent="0.25">
      <c r="A13" t="s">
        <v>203</v>
      </c>
      <c r="B13" s="35">
        <v>320508</v>
      </c>
    </row>
    <row r="14" spans="1:2" x14ac:dyDescent="0.25">
      <c r="A14" t="s">
        <v>165</v>
      </c>
      <c r="B14" s="35">
        <v>45000</v>
      </c>
    </row>
    <row r="15" spans="1:2" x14ac:dyDescent="0.25">
      <c r="A15" t="s">
        <v>204</v>
      </c>
      <c r="B15" s="35">
        <v>23382</v>
      </c>
    </row>
    <row r="16" spans="1:2" x14ac:dyDescent="0.25">
      <c r="A16" t="s">
        <v>170</v>
      </c>
      <c r="B16" s="35">
        <v>6692</v>
      </c>
    </row>
    <row r="17" spans="1:2" x14ac:dyDescent="0.25">
      <c r="A17" t="s">
        <v>206</v>
      </c>
      <c r="B17" s="35">
        <v>92373</v>
      </c>
    </row>
    <row r="18" spans="1:2" x14ac:dyDescent="0.25">
      <c r="A18" t="s">
        <v>173</v>
      </c>
      <c r="B18" s="35">
        <v>4208</v>
      </c>
    </row>
    <row r="19" spans="1:2" x14ac:dyDescent="0.25">
      <c r="A19" t="s">
        <v>209</v>
      </c>
      <c r="B19" s="35">
        <v>0</v>
      </c>
    </row>
    <row r="20" spans="1:2" x14ac:dyDescent="0.25">
      <c r="A20" t="s">
        <v>210</v>
      </c>
      <c r="B20" s="35">
        <v>18750</v>
      </c>
    </row>
    <row r="21" spans="1:2" x14ac:dyDescent="0.25">
      <c r="A21" t="s">
        <v>242</v>
      </c>
      <c r="B21" s="35">
        <v>68195</v>
      </c>
    </row>
    <row r="22" spans="1:2" x14ac:dyDescent="0.25">
      <c r="A22" t="s">
        <v>211</v>
      </c>
      <c r="B22" s="35">
        <v>6496</v>
      </c>
    </row>
    <row r="23" spans="1:2" x14ac:dyDescent="0.25">
      <c r="A23" t="s">
        <v>245</v>
      </c>
      <c r="B23" s="35">
        <v>51562</v>
      </c>
    </row>
    <row r="24" spans="1:2" x14ac:dyDescent="0.25">
      <c r="A24" t="s">
        <v>259</v>
      </c>
      <c r="B24" s="35">
        <v>3067</v>
      </c>
    </row>
    <row r="25" spans="1:2" x14ac:dyDescent="0.25">
      <c r="A25" t="s">
        <v>213</v>
      </c>
      <c r="B25" s="35">
        <v>5995863</v>
      </c>
    </row>
    <row r="26" spans="1:2" x14ac:dyDescent="0.25">
      <c r="A26" t="s">
        <v>215</v>
      </c>
      <c r="B26" s="35">
        <v>249964</v>
      </c>
    </row>
    <row r="27" spans="1:2" x14ac:dyDescent="0.25">
      <c r="A27" t="s">
        <v>217</v>
      </c>
      <c r="B27" s="35">
        <v>500000</v>
      </c>
    </row>
    <row r="28" spans="1:2" x14ac:dyDescent="0.25">
      <c r="A28" t="s">
        <v>219</v>
      </c>
      <c r="B28" s="35">
        <v>60268</v>
      </c>
    </row>
    <row r="29" spans="1:2" x14ac:dyDescent="0.25">
      <c r="A29" t="s">
        <v>221</v>
      </c>
      <c r="B29" s="35">
        <v>599024</v>
      </c>
    </row>
    <row r="30" spans="1:2" x14ac:dyDescent="0.25">
      <c r="A30" t="s">
        <v>223</v>
      </c>
      <c r="B30" s="35">
        <v>963315</v>
      </c>
    </row>
    <row r="31" spans="1:2" x14ac:dyDescent="0.25">
      <c r="A31" t="s">
        <v>225</v>
      </c>
      <c r="B31" s="35">
        <v>216167</v>
      </c>
    </row>
    <row r="32" spans="1:2" x14ac:dyDescent="0.25">
      <c r="A32" t="s">
        <v>227</v>
      </c>
      <c r="B32" s="35">
        <v>104526</v>
      </c>
    </row>
    <row r="33" spans="1:2" x14ac:dyDescent="0.25">
      <c r="A33" t="s">
        <v>179</v>
      </c>
      <c r="B33" s="35">
        <v>52007</v>
      </c>
    </row>
    <row r="34" spans="1:2" x14ac:dyDescent="0.25">
      <c r="A34" t="s">
        <v>185</v>
      </c>
      <c r="B34" s="35">
        <v>166256</v>
      </c>
    </row>
    <row r="35" spans="1:2" x14ac:dyDescent="0.25">
      <c r="A35" t="s">
        <v>181</v>
      </c>
      <c r="B35" s="35">
        <v>39287</v>
      </c>
    </row>
    <row r="36" spans="1:2" x14ac:dyDescent="0.25">
      <c r="A36" t="s">
        <v>231</v>
      </c>
      <c r="B36" s="35">
        <v>10000</v>
      </c>
    </row>
    <row r="37" spans="1:2" x14ac:dyDescent="0.25">
      <c r="A37" t="s">
        <v>234</v>
      </c>
      <c r="B37" s="35">
        <v>119041</v>
      </c>
    </row>
    <row r="38" spans="1:2" x14ac:dyDescent="0.25">
      <c r="A38" t="s">
        <v>236</v>
      </c>
      <c r="B38" s="35">
        <v>199494</v>
      </c>
    </row>
    <row r="39" spans="1:2" x14ac:dyDescent="0.25">
      <c r="A39" t="s">
        <v>249</v>
      </c>
      <c r="B39" s="35">
        <v>139271</v>
      </c>
    </row>
    <row r="40" spans="1:2" x14ac:dyDescent="0.25">
      <c r="A40" t="s">
        <v>252</v>
      </c>
      <c r="B40" s="35">
        <v>6782</v>
      </c>
    </row>
    <row r="41" spans="1:2" x14ac:dyDescent="0.25">
      <c r="A41" t="s">
        <v>254</v>
      </c>
      <c r="B41" s="35">
        <v>1759</v>
      </c>
    </row>
    <row r="42" spans="1:2" x14ac:dyDescent="0.25">
      <c r="A42" t="s">
        <v>49</v>
      </c>
      <c r="B42" s="35">
        <v>245517</v>
      </c>
    </row>
    <row r="43" spans="1:2" x14ac:dyDescent="0.25">
      <c r="A43" t="s">
        <v>65</v>
      </c>
      <c r="B43" s="35">
        <v>109963</v>
      </c>
    </row>
    <row r="45" spans="1:2" x14ac:dyDescent="0.25">
      <c r="A45" t="s">
        <v>279</v>
      </c>
      <c r="B45" t="s">
        <v>280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/>
  </sheetViews>
  <sheetFormatPr defaultColWidth="11.42578125" defaultRowHeight="15" x14ac:dyDescent="0.25"/>
  <cols>
    <col min="1" max="1" width="6.28515625" style="32" customWidth="1"/>
    <col min="2" max="2" width="40.28515625" style="32" customWidth="1"/>
    <col min="3" max="3" width="15" style="32" customWidth="1"/>
    <col min="4" max="4" width="10.28515625" style="32" customWidth="1"/>
    <col min="5" max="5" width="9.7109375" style="32" customWidth="1"/>
    <col min="6" max="6" width="11" style="32" customWidth="1"/>
    <col min="7" max="7" width="15" style="32" customWidth="1"/>
    <col min="8" max="8" width="10.7109375" style="32" customWidth="1"/>
    <col min="9" max="9" width="24.140625" style="32" customWidth="1"/>
    <col min="10" max="10" width="8.28515625" style="32" customWidth="1"/>
    <col min="11" max="11" width="80" style="32" bestFit="1" customWidth="1"/>
  </cols>
  <sheetData>
    <row r="1" spans="1:11" x14ac:dyDescent="0.25">
      <c r="A1" s="1" t="s">
        <v>241</v>
      </c>
    </row>
    <row r="2" spans="1:11" x14ac:dyDescent="0.25">
      <c r="A2" s="3" t="s">
        <v>1</v>
      </c>
      <c r="B2" s="4">
        <v>43391</v>
      </c>
    </row>
    <row r="3" spans="1:11" x14ac:dyDescent="0.25">
      <c r="B3" s="4"/>
    </row>
    <row r="4" spans="1:11" ht="45" customHeight="1" x14ac:dyDescent="0.25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91</v>
      </c>
      <c r="G4" s="12" t="s">
        <v>92</v>
      </c>
      <c r="H4" s="12" t="s">
        <v>93</v>
      </c>
      <c r="I4" s="12" t="s">
        <v>98</v>
      </c>
      <c r="J4" s="30"/>
      <c r="K4" s="31" t="s">
        <v>263</v>
      </c>
    </row>
    <row r="5" spans="1:11" x14ac:dyDescent="0.25">
      <c r="A5" s="20" t="s">
        <v>187</v>
      </c>
      <c r="B5" s="20" t="s">
        <v>188</v>
      </c>
      <c r="C5" s="33">
        <v>5263</v>
      </c>
      <c r="D5" s="21">
        <v>43282</v>
      </c>
      <c r="E5" s="21">
        <v>43646</v>
      </c>
      <c r="F5" s="23">
        <f t="shared" ref="F5:F14" ca="1" si="0">IF(E5&gt;TODAY(),IF(($B$2-D5)/(E5-D5)&lt;0%,0%,($B$2-D5)/(E5-D5)),100%)</f>
        <v>0.29945054945054944</v>
      </c>
      <c r="G5" s="33">
        <f>INDEX(Scrap!B:B,MATCH('2018.10.18'!A5,Scrap!A:A,0))</f>
        <v>1955</v>
      </c>
      <c r="H5" s="22">
        <f t="shared" ref="H5:H47" si="1">G5/C5</f>
        <v>0.37146114383431506</v>
      </c>
      <c r="I5" s="23"/>
      <c r="J5" s="7">
        <f t="shared" ref="J5:J29" ca="1" si="2">F5-H5</f>
        <v>-7.2010594383765614E-2</v>
      </c>
    </row>
    <row r="6" spans="1:11" x14ac:dyDescent="0.25">
      <c r="A6" s="20" t="s">
        <v>159</v>
      </c>
      <c r="B6" s="26" t="s">
        <v>160</v>
      </c>
      <c r="C6" s="33">
        <v>27786</v>
      </c>
      <c r="D6" s="21">
        <v>42278</v>
      </c>
      <c r="E6" s="21">
        <v>43373</v>
      </c>
      <c r="F6" s="23">
        <f t="shared" ca="1" si="0"/>
        <v>1</v>
      </c>
      <c r="G6" s="33">
        <f>INDEX(Scrap!B:B,MATCH('2018.10.18'!A6,Scrap!A:A,0))</f>
        <v>27685</v>
      </c>
      <c r="H6" s="22">
        <f t="shared" si="1"/>
        <v>0.99636507593752255</v>
      </c>
      <c r="I6" s="22" t="s">
        <v>161</v>
      </c>
      <c r="J6" s="7">
        <f t="shared" ca="1" si="2"/>
        <v>3.6349240624774515E-3</v>
      </c>
    </row>
    <row r="7" spans="1:11" x14ac:dyDescent="0.25">
      <c r="A7" s="20" t="s">
        <v>52</v>
      </c>
      <c r="B7" s="20" t="s">
        <v>53</v>
      </c>
      <c r="C7" s="33">
        <v>552500</v>
      </c>
      <c r="D7" s="21">
        <v>42457</v>
      </c>
      <c r="E7" s="21">
        <v>43343</v>
      </c>
      <c r="F7" s="23">
        <f t="shared" ca="1" si="0"/>
        <v>1</v>
      </c>
      <c r="G7" s="33">
        <f>INDEX(Scrap!B:B,MATCH('2018.10.18'!A7,Scrap!A:A,0))</f>
        <v>444373</v>
      </c>
      <c r="H7" s="22">
        <f t="shared" si="1"/>
        <v>0.80429502262443442</v>
      </c>
      <c r="I7" s="22" t="s">
        <v>104</v>
      </c>
      <c r="J7" s="7">
        <f t="shared" ca="1" si="2"/>
        <v>0.19570497737556558</v>
      </c>
      <c r="K7" t="s">
        <v>264</v>
      </c>
    </row>
    <row r="8" spans="1:11" x14ac:dyDescent="0.25">
      <c r="A8" s="20" t="s">
        <v>189</v>
      </c>
      <c r="B8" s="20" t="s">
        <v>190</v>
      </c>
      <c r="C8" s="33">
        <v>125000</v>
      </c>
      <c r="D8" s="21">
        <v>43282</v>
      </c>
      <c r="E8" s="21">
        <v>43646</v>
      </c>
      <c r="F8" s="23">
        <f t="shared" ca="1" si="0"/>
        <v>0.29945054945054944</v>
      </c>
      <c r="G8" s="33">
        <f>INDEX(Scrap!B:B,MATCH('2018.10.18'!A8,Scrap!A:A,0))</f>
        <v>25676</v>
      </c>
      <c r="H8" s="23">
        <f t="shared" si="1"/>
        <v>0.20540800000000001</v>
      </c>
      <c r="I8" s="23" t="s">
        <v>99</v>
      </c>
      <c r="J8" s="7">
        <f t="shared" ca="1" si="2"/>
        <v>9.4042549450549434E-2</v>
      </c>
      <c r="K8" t="s">
        <v>265</v>
      </c>
    </row>
    <row r="9" spans="1:11" x14ac:dyDescent="0.25">
      <c r="A9" s="20" t="s">
        <v>191</v>
      </c>
      <c r="B9" s="20" t="s">
        <v>192</v>
      </c>
      <c r="C9" s="33">
        <v>125000</v>
      </c>
      <c r="D9" s="21">
        <v>43282</v>
      </c>
      <c r="E9" s="21">
        <v>43646</v>
      </c>
      <c r="F9" s="23">
        <f t="shared" ca="1" si="0"/>
        <v>0.29945054945054944</v>
      </c>
      <c r="G9" s="33">
        <f>INDEX(Scrap!B:B,MATCH('2018.10.18'!A9,Scrap!A:A,0))</f>
        <v>31815</v>
      </c>
      <c r="H9" s="23">
        <f t="shared" si="1"/>
        <v>0.25452000000000002</v>
      </c>
      <c r="I9" s="23" t="s">
        <v>99</v>
      </c>
      <c r="J9" s="7">
        <f t="shared" ca="1" si="2"/>
        <v>4.4930549450549417E-2</v>
      </c>
      <c r="K9" t="s">
        <v>265</v>
      </c>
    </row>
    <row r="10" spans="1:11" x14ac:dyDescent="0.25">
      <c r="A10" s="20" t="s">
        <v>193</v>
      </c>
      <c r="B10" s="20" t="s">
        <v>194</v>
      </c>
      <c r="C10" s="33">
        <v>386250</v>
      </c>
      <c r="D10" s="21">
        <v>43282</v>
      </c>
      <c r="E10" s="21">
        <v>43646</v>
      </c>
      <c r="F10" s="23">
        <f t="shared" ca="1" si="0"/>
        <v>0.29945054945054944</v>
      </c>
      <c r="G10" s="33">
        <f>INDEX(Scrap!B:B,MATCH('2018.10.18'!A10,Scrap!A:A,0))</f>
        <v>123616</v>
      </c>
      <c r="H10" s="23">
        <f t="shared" si="1"/>
        <v>0.32004142394822005</v>
      </c>
      <c r="I10" s="23" t="s">
        <v>99</v>
      </c>
      <c r="J10" s="7">
        <f t="shared" ca="1" si="2"/>
        <v>-2.0590874497670608E-2</v>
      </c>
      <c r="K10" t="s">
        <v>266</v>
      </c>
    </row>
    <row r="11" spans="1:11" x14ac:dyDescent="0.25">
      <c r="A11" s="20" t="s">
        <v>195</v>
      </c>
      <c r="B11" s="20" t="s">
        <v>196</v>
      </c>
      <c r="C11" s="33">
        <v>77000</v>
      </c>
      <c r="D11" s="21">
        <v>43282</v>
      </c>
      <c r="E11" s="21">
        <v>43646</v>
      </c>
      <c r="F11" s="23">
        <f t="shared" ca="1" si="0"/>
        <v>0.29945054945054944</v>
      </c>
      <c r="G11" s="33">
        <f>INDEX(Scrap!B:B,MATCH('2018.10.18'!A11,Scrap!A:A,0))</f>
        <v>209429</v>
      </c>
      <c r="H11" s="23">
        <f t="shared" si="1"/>
        <v>2.7198571428571428</v>
      </c>
      <c r="I11" s="23" t="s">
        <v>99</v>
      </c>
      <c r="J11" s="7">
        <f t="shared" ca="1" si="2"/>
        <v>-2.4204065934065935</v>
      </c>
    </row>
    <row r="12" spans="1:11" x14ac:dyDescent="0.25">
      <c r="A12" s="20" t="s">
        <v>197</v>
      </c>
      <c r="B12" s="20" t="s">
        <v>198</v>
      </c>
      <c r="C12" s="33">
        <v>386250</v>
      </c>
      <c r="D12" s="21">
        <v>43282</v>
      </c>
      <c r="E12" s="21">
        <v>43646</v>
      </c>
      <c r="F12" s="23">
        <f t="shared" ca="1" si="0"/>
        <v>0.29945054945054944</v>
      </c>
      <c r="G12" s="33">
        <f>INDEX(Scrap!B:B,MATCH('2018.10.18'!A12,Scrap!A:A,0))</f>
        <v>120736</v>
      </c>
      <c r="H12" s="23">
        <f t="shared" si="1"/>
        <v>0.31258511326860844</v>
      </c>
      <c r="I12" s="23" t="s">
        <v>99</v>
      </c>
      <c r="J12" s="7">
        <f t="shared" ca="1" si="2"/>
        <v>-1.3134563818058997E-2</v>
      </c>
      <c r="K12" t="s">
        <v>266</v>
      </c>
    </row>
    <row r="13" spans="1:11" x14ac:dyDescent="0.25">
      <c r="A13" s="20" t="s">
        <v>199</v>
      </c>
      <c r="B13" s="20" t="s">
        <v>107</v>
      </c>
      <c r="C13" s="33">
        <v>120000</v>
      </c>
      <c r="D13" s="21">
        <v>43282</v>
      </c>
      <c r="E13" s="21">
        <v>43646</v>
      </c>
      <c r="F13" s="23">
        <f t="shared" ca="1" si="0"/>
        <v>0.29945054945054944</v>
      </c>
      <c r="G13" s="33">
        <f>INDEX(Scrap!B:B,MATCH('2018.10.18'!A13,Scrap!A:A,0))</f>
        <v>48201</v>
      </c>
      <c r="H13" s="23">
        <f t="shared" si="1"/>
        <v>0.401675</v>
      </c>
      <c r="I13" s="23" t="s">
        <v>99</v>
      </c>
      <c r="J13" s="7">
        <f t="shared" ca="1" si="2"/>
        <v>-0.10222445054945056</v>
      </c>
      <c r="K13" t="s">
        <v>266</v>
      </c>
    </row>
    <row r="14" spans="1:11" x14ac:dyDescent="0.25">
      <c r="A14" s="20" t="s">
        <v>257</v>
      </c>
      <c r="B14" s="20" t="s">
        <v>258</v>
      </c>
      <c r="C14" s="33">
        <v>71347</v>
      </c>
      <c r="D14" s="21">
        <v>43282</v>
      </c>
      <c r="E14" s="21">
        <v>43646</v>
      </c>
      <c r="F14" s="23">
        <f t="shared" ca="1" si="0"/>
        <v>0.29945054945054944</v>
      </c>
      <c r="G14" s="33">
        <f>INDEX(Scrap!B:B,MATCH('2018.10.18'!A14,Scrap!A:A,0))</f>
        <v>46262</v>
      </c>
      <c r="H14" s="23">
        <f t="shared" si="1"/>
        <v>0.64840848248700012</v>
      </c>
      <c r="I14" s="23" t="s">
        <v>99</v>
      </c>
      <c r="J14" s="7">
        <f t="shared" ca="1" si="2"/>
        <v>-0.34895793303645067</v>
      </c>
    </row>
    <row r="15" spans="1:11" x14ac:dyDescent="0.25">
      <c r="A15" s="20" t="s">
        <v>47</v>
      </c>
      <c r="B15" s="20" t="s">
        <v>48</v>
      </c>
      <c r="C15" s="33">
        <v>84371.93</v>
      </c>
      <c r="D15" s="21"/>
      <c r="E15" s="21"/>
      <c r="F15" s="23"/>
      <c r="G15" s="33"/>
      <c r="H15" s="22">
        <f t="shared" si="1"/>
        <v>0</v>
      </c>
      <c r="I15" s="22" t="s">
        <v>105</v>
      </c>
      <c r="J15" s="7">
        <f t="shared" si="2"/>
        <v>0</v>
      </c>
    </row>
    <row r="16" spans="1:11" x14ac:dyDescent="0.25">
      <c r="A16" s="20" t="s">
        <v>162</v>
      </c>
      <c r="B16" s="20" t="s">
        <v>163</v>
      </c>
      <c r="C16" s="33">
        <v>162442.6</v>
      </c>
      <c r="D16" s="21"/>
      <c r="E16" s="21"/>
      <c r="F16" s="23"/>
      <c r="G16" s="33"/>
      <c r="H16" s="22">
        <f t="shared" si="1"/>
        <v>0</v>
      </c>
      <c r="I16" s="22" t="s">
        <v>164</v>
      </c>
      <c r="J16" s="7">
        <f t="shared" si="2"/>
        <v>0</v>
      </c>
    </row>
    <row r="17" spans="1:11" x14ac:dyDescent="0.25">
      <c r="A17" s="20" t="s">
        <v>140</v>
      </c>
      <c r="B17" s="20" t="s">
        <v>141</v>
      </c>
      <c r="C17" s="33">
        <v>291618.59999999998</v>
      </c>
      <c r="D17" s="21"/>
      <c r="E17" s="21"/>
      <c r="F17" s="23"/>
      <c r="G17" s="33">
        <f>INDEX(Scrap!B:B,MATCH('2018.10.18'!A17,Scrap!A:A,0))</f>
        <v>278737</v>
      </c>
      <c r="H17" s="22">
        <f t="shared" si="1"/>
        <v>0.95582723461397878</v>
      </c>
      <c r="I17" s="22"/>
      <c r="J17" s="7">
        <f t="shared" si="2"/>
        <v>-0.95582723461397878</v>
      </c>
    </row>
    <row r="18" spans="1:11" x14ac:dyDescent="0.25">
      <c r="A18" s="20" t="s">
        <v>200</v>
      </c>
      <c r="B18" s="20" t="s">
        <v>201</v>
      </c>
      <c r="C18" s="33">
        <v>230000</v>
      </c>
      <c r="D18" s="21">
        <v>40983</v>
      </c>
      <c r="E18" s="21">
        <v>43281</v>
      </c>
      <c r="F18" s="23">
        <f t="shared" ref="F18:F47" ca="1" si="3">IF(E18&gt;TODAY(),IF(($B$2-D18)/(E18-D18)&lt;0%,0%,($B$2-D18)/(E18-D18)),100%)</f>
        <v>1</v>
      </c>
      <c r="G18" s="33">
        <f>INDEX(Scrap!B:B,MATCH('2018.10.18'!A18,Scrap!A:A,0))</f>
        <v>202446</v>
      </c>
      <c r="H18" s="22">
        <f t="shared" si="1"/>
        <v>0.88019999999999998</v>
      </c>
      <c r="I18" s="22" t="s">
        <v>202</v>
      </c>
      <c r="J18" s="7">
        <f t="shared" ca="1" si="2"/>
        <v>0.11980000000000002</v>
      </c>
      <c r="K18" t="s">
        <v>281</v>
      </c>
    </row>
    <row r="19" spans="1:11" x14ac:dyDescent="0.25">
      <c r="A19" s="20" t="s">
        <v>203</v>
      </c>
      <c r="B19" s="20" t="s">
        <v>201</v>
      </c>
      <c r="C19" s="33">
        <v>376000</v>
      </c>
      <c r="D19" s="21">
        <v>41302</v>
      </c>
      <c r="E19" s="21">
        <v>43281</v>
      </c>
      <c r="F19" s="23">
        <f t="shared" ca="1" si="3"/>
        <v>1</v>
      </c>
      <c r="G19" s="33">
        <f>INDEX(Scrap!B:B,MATCH('2018.10.18'!A19,Scrap!A:A,0))</f>
        <v>320508</v>
      </c>
      <c r="H19" s="22">
        <f t="shared" si="1"/>
        <v>0.85241489361702127</v>
      </c>
      <c r="I19" s="22" t="s">
        <v>202</v>
      </c>
      <c r="J19" s="7">
        <f t="shared" ca="1" si="2"/>
        <v>0.14758510638297873</v>
      </c>
      <c r="K19" t="s">
        <v>281</v>
      </c>
    </row>
    <row r="20" spans="1:11" x14ac:dyDescent="0.25">
      <c r="A20" s="20" t="s">
        <v>165</v>
      </c>
      <c r="B20" s="20" t="s">
        <v>166</v>
      </c>
      <c r="C20" s="33">
        <v>45000</v>
      </c>
      <c r="D20" s="21">
        <v>41456</v>
      </c>
      <c r="E20" s="21">
        <v>43281</v>
      </c>
      <c r="F20" s="23">
        <f t="shared" ca="1" si="3"/>
        <v>1</v>
      </c>
      <c r="G20" s="33">
        <f>INDEX(Scrap!B:B,MATCH('2018.10.18'!A20,Scrap!A:A,0))</f>
        <v>45000</v>
      </c>
      <c r="H20" s="22">
        <f t="shared" si="1"/>
        <v>1</v>
      </c>
      <c r="I20" s="22" t="s">
        <v>167</v>
      </c>
      <c r="J20" s="7">
        <f t="shared" ca="1" si="2"/>
        <v>0</v>
      </c>
    </row>
    <row r="21" spans="1:11" x14ac:dyDescent="0.25">
      <c r="A21" s="20" t="s">
        <v>204</v>
      </c>
      <c r="B21" s="20" t="s">
        <v>205</v>
      </c>
      <c r="C21" s="33">
        <v>25000</v>
      </c>
      <c r="D21" s="21">
        <v>41456</v>
      </c>
      <c r="E21" s="21">
        <v>42946</v>
      </c>
      <c r="F21" s="23">
        <f t="shared" ca="1" si="3"/>
        <v>1</v>
      </c>
      <c r="G21" s="33">
        <f>INDEX(Scrap!B:B,MATCH('2018.10.18'!A21,Scrap!A:A,0))</f>
        <v>23382</v>
      </c>
      <c r="H21" s="22">
        <f t="shared" si="1"/>
        <v>0.93528</v>
      </c>
      <c r="I21" s="22" t="s">
        <v>202</v>
      </c>
      <c r="J21" s="7">
        <f t="shared" ca="1" si="2"/>
        <v>6.472E-2</v>
      </c>
    </row>
    <row r="22" spans="1:11" x14ac:dyDescent="0.25">
      <c r="A22" s="20" t="s">
        <v>170</v>
      </c>
      <c r="B22" s="20" t="s">
        <v>166</v>
      </c>
      <c r="C22" s="33">
        <v>9001</v>
      </c>
      <c r="D22" s="21">
        <v>41821</v>
      </c>
      <c r="E22" s="21">
        <v>43281</v>
      </c>
      <c r="F22" s="23">
        <f t="shared" ca="1" si="3"/>
        <v>1</v>
      </c>
      <c r="G22" s="33">
        <f>INDEX(Scrap!B:B,MATCH('2018.10.18'!A22,Scrap!A:A,0))</f>
        <v>6692</v>
      </c>
      <c r="H22" s="22">
        <f t="shared" si="1"/>
        <v>0.74347294745028325</v>
      </c>
      <c r="I22" s="22" t="s">
        <v>167</v>
      </c>
      <c r="J22" s="7">
        <f t="shared" ca="1" si="2"/>
        <v>0.25652705254971675</v>
      </c>
      <c r="K22" t="s">
        <v>268</v>
      </c>
    </row>
    <row r="23" spans="1:11" x14ac:dyDescent="0.25">
      <c r="A23" s="20" t="s">
        <v>206</v>
      </c>
      <c r="B23" s="20" t="s">
        <v>207</v>
      </c>
      <c r="C23" s="33">
        <v>93000</v>
      </c>
      <c r="D23" s="21">
        <v>42339</v>
      </c>
      <c r="E23" s="21">
        <v>43100</v>
      </c>
      <c r="F23" s="23">
        <f t="shared" ca="1" si="3"/>
        <v>1</v>
      </c>
      <c r="G23" s="33">
        <f>INDEX(Scrap!B:B,MATCH('2018.10.18'!A23,Scrap!A:A,0))</f>
        <v>92373</v>
      </c>
      <c r="H23" s="22">
        <f t="shared" si="1"/>
        <v>0.99325806451612908</v>
      </c>
      <c r="I23" s="22" t="s">
        <v>208</v>
      </c>
      <c r="J23" s="7">
        <f t="shared" ca="1" si="2"/>
        <v>6.74193548387092E-3</v>
      </c>
    </row>
    <row r="24" spans="1:11" x14ac:dyDescent="0.25">
      <c r="A24" s="20" t="s">
        <v>173</v>
      </c>
      <c r="B24" s="20" t="s">
        <v>70</v>
      </c>
      <c r="C24" s="33">
        <v>5000</v>
      </c>
      <c r="D24" s="21">
        <v>42917</v>
      </c>
      <c r="E24" s="21">
        <v>43465</v>
      </c>
      <c r="F24" s="23">
        <f t="shared" ca="1" si="3"/>
        <v>1</v>
      </c>
      <c r="G24" s="33">
        <f>INDEX(Scrap!B:B,MATCH('2018.10.18'!A24,Scrap!A:A,0))</f>
        <v>4208</v>
      </c>
      <c r="H24" s="22">
        <f t="shared" si="1"/>
        <v>0.84160000000000001</v>
      </c>
      <c r="I24" s="22" t="s">
        <v>172</v>
      </c>
      <c r="J24" s="7">
        <f t="shared" ca="1" si="2"/>
        <v>0.15839999999999999</v>
      </c>
      <c r="K24" t="s">
        <v>269</v>
      </c>
    </row>
    <row r="25" spans="1:11" x14ac:dyDescent="0.25">
      <c r="A25" s="20" t="s">
        <v>209</v>
      </c>
      <c r="B25" s="20" t="s">
        <v>70</v>
      </c>
      <c r="C25" s="33">
        <v>4545</v>
      </c>
      <c r="D25" s="21">
        <v>43263</v>
      </c>
      <c r="E25" s="21">
        <v>43646</v>
      </c>
      <c r="F25" s="23">
        <f t="shared" ca="1" si="3"/>
        <v>0.33420365535248042</v>
      </c>
      <c r="G25" s="33">
        <f>INDEX(Scrap!B:B,MATCH('2018.10.18'!A25,Scrap!A:A,0))</f>
        <v>0</v>
      </c>
      <c r="H25" s="22">
        <f t="shared" si="1"/>
        <v>0</v>
      </c>
      <c r="I25" s="22" t="s">
        <v>172</v>
      </c>
      <c r="J25" s="7">
        <f t="shared" ca="1" si="2"/>
        <v>0.33420365535248042</v>
      </c>
      <c r="K25" t="s">
        <v>269</v>
      </c>
    </row>
    <row r="26" spans="1:11" x14ac:dyDescent="0.25">
      <c r="A26" s="20" t="s">
        <v>210</v>
      </c>
      <c r="B26" s="20" t="s">
        <v>125</v>
      </c>
      <c r="C26" s="33">
        <v>43478</v>
      </c>
      <c r="D26" s="21">
        <v>43266</v>
      </c>
      <c r="E26" s="21">
        <v>43646</v>
      </c>
      <c r="F26" s="23">
        <f t="shared" ca="1" si="3"/>
        <v>0.32894736842105265</v>
      </c>
      <c r="G26" s="33">
        <f>INDEX(Scrap!B:B,MATCH('2018.10.18'!A26,Scrap!A:A,0))</f>
        <v>18750</v>
      </c>
      <c r="H26" s="22">
        <f t="shared" si="1"/>
        <v>0.43125258751552509</v>
      </c>
      <c r="I26" s="22" t="s">
        <v>104</v>
      </c>
      <c r="J26" s="7">
        <f t="shared" ca="1" si="2"/>
        <v>-0.10230521909447243</v>
      </c>
      <c r="K26" t="s">
        <v>266</v>
      </c>
    </row>
    <row r="27" spans="1:11" x14ac:dyDescent="0.25">
      <c r="A27" s="20" t="s">
        <v>242</v>
      </c>
      <c r="B27" s="20" t="s">
        <v>243</v>
      </c>
      <c r="C27" s="33">
        <v>135000</v>
      </c>
      <c r="D27" s="21">
        <v>43279</v>
      </c>
      <c r="E27" s="21">
        <v>43646</v>
      </c>
      <c r="F27" s="23">
        <f t="shared" ca="1" si="3"/>
        <v>0.30517711171662126</v>
      </c>
      <c r="G27" s="33">
        <f>INDEX(Scrap!B:B,MATCH('2018.10.18'!A27,Scrap!A:A,0))</f>
        <v>68195</v>
      </c>
      <c r="H27" s="22">
        <f t="shared" si="1"/>
        <v>0.50514814814814812</v>
      </c>
      <c r="I27" s="22" t="s">
        <v>244</v>
      </c>
      <c r="J27" s="7">
        <f t="shared" ca="1" si="2"/>
        <v>-0.19997103643152686</v>
      </c>
      <c r="K27" t="s">
        <v>282</v>
      </c>
    </row>
    <row r="28" spans="1:11" x14ac:dyDescent="0.25">
      <c r="A28" s="20" t="s">
        <v>211</v>
      </c>
      <c r="B28" s="20" t="s">
        <v>212</v>
      </c>
      <c r="C28" s="33">
        <v>13043</v>
      </c>
      <c r="D28" s="21">
        <v>43280</v>
      </c>
      <c r="E28" s="21">
        <v>43646</v>
      </c>
      <c r="F28" s="23">
        <f t="shared" ca="1" si="3"/>
        <v>0.30327868852459017</v>
      </c>
      <c r="G28" s="33">
        <f>INDEX(Scrap!B:B,MATCH('2018.10.18'!A28,Scrap!A:A,0))</f>
        <v>6496</v>
      </c>
      <c r="H28" s="22">
        <f t="shared" si="1"/>
        <v>0.49804492831403818</v>
      </c>
      <c r="I28" s="22" t="s">
        <v>104</v>
      </c>
      <c r="J28" s="7">
        <f t="shared" ca="1" si="2"/>
        <v>-0.19476623978944801</v>
      </c>
      <c r="K28" t="s">
        <v>270</v>
      </c>
    </row>
    <row r="29" spans="1:11" x14ac:dyDescent="0.25">
      <c r="A29" s="20" t="s">
        <v>245</v>
      </c>
      <c r="B29" s="20" t="s">
        <v>246</v>
      </c>
      <c r="C29" s="33">
        <v>250043</v>
      </c>
      <c r="D29" s="21">
        <v>43282</v>
      </c>
      <c r="E29" s="21">
        <v>43646</v>
      </c>
      <c r="F29" s="23">
        <f t="shared" ca="1" si="3"/>
        <v>0.29945054945054944</v>
      </c>
      <c r="G29" s="33">
        <f>INDEX(Scrap!B:B,MATCH('2018.10.18'!A29,Scrap!A:A,0))</f>
        <v>51562</v>
      </c>
      <c r="H29" s="22">
        <f t="shared" si="1"/>
        <v>0.20621253144459153</v>
      </c>
      <c r="I29" s="22" t="s">
        <v>247</v>
      </c>
      <c r="J29" s="7">
        <f t="shared" ca="1" si="2"/>
        <v>9.3238018005957907E-2</v>
      </c>
      <c r="K29" t="s">
        <v>266</v>
      </c>
    </row>
    <row r="30" spans="1:11" x14ac:dyDescent="0.25">
      <c r="A30" s="20" t="s">
        <v>259</v>
      </c>
      <c r="B30" s="20" t="s">
        <v>260</v>
      </c>
      <c r="C30" s="33">
        <v>25000</v>
      </c>
      <c r="D30" s="21">
        <v>43364</v>
      </c>
      <c r="E30" s="21">
        <v>43738</v>
      </c>
      <c r="F30" s="23">
        <f t="shared" ca="1" si="3"/>
        <v>7.2192513368983954E-2</v>
      </c>
      <c r="G30" s="33">
        <f>INDEX(Scrap!B:B,MATCH('2018.10.18'!A30,Scrap!A:A,0))</f>
        <v>3067</v>
      </c>
      <c r="H30" s="22">
        <f t="shared" si="1"/>
        <v>0.12268</v>
      </c>
      <c r="I30" s="22" t="s">
        <v>261</v>
      </c>
      <c r="J30" s="7"/>
    </row>
    <row r="31" spans="1:11" x14ac:dyDescent="0.25">
      <c r="A31" s="20" t="s">
        <v>213</v>
      </c>
      <c r="B31" s="20" t="s">
        <v>214</v>
      </c>
      <c r="C31" s="33">
        <v>6000000</v>
      </c>
      <c r="D31" s="21">
        <v>40914</v>
      </c>
      <c r="E31" s="21">
        <v>43220</v>
      </c>
      <c r="F31" s="23">
        <f t="shared" ca="1" si="3"/>
        <v>1</v>
      </c>
      <c r="G31" s="33">
        <f>INDEX(Scrap!B:B,MATCH('2018.10.18'!A31,Scrap!A:A,0))</f>
        <v>5995863</v>
      </c>
      <c r="H31" s="22">
        <f t="shared" si="1"/>
        <v>0.99931049999999999</v>
      </c>
      <c r="I31" s="22" t="s">
        <v>202</v>
      </c>
      <c r="J31" s="7">
        <f t="shared" ref="J31:J49" ca="1" si="4">F31-H31</f>
        <v>6.8950000000000955E-4</v>
      </c>
      <c r="K31" t="s">
        <v>271</v>
      </c>
    </row>
    <row r="32" spans="1:11" x14ac:dyDescent="0.25">
      <c r="A32" s="20" t="s">
        <v>215</v>
      </c>
      <c r="B32" s="20" t="s">
        <v>216</v>
      </c>
      <c r="C32" s="33">
        <v>250000</v>
      </c>
      <c r="D32" s="21">
        <v>40210</v>
      </c>
      <c r="E32" s="21">
        <v>43755</v>
      </c>
      <c r="F32" s="23">
        <f t="shared" ca="1" si="3"/>
        <v>0.89732016925246827</v>
      </c>
      <c r="G32" s="33">
        <f>INDEX(Scrap!B:B,MATCH('2018.10.18'!A32,Scrap!A:A,0))</f>
        <v>249964</v>
      </c>
      <c r="H32" s="22">
        <f t="shared" si="1"/>
        <v>0.99985599999999997</v>
      </c>
      <c r="I32" s="22" t="s">
        <v>202</v>
      </c>
      <c r="J32" s="7">
        <f t="shared" ca="1" si="4"/>
        <v>-0.1025358307475317</v>
      </c>
      <c r="K32" t="s">
        <v>272</v>
      </c>
    </row>
    <row r="33" spans="1:11" x14ac:dyDescent="0.25">
      <c r="A33" s="20" t="s">
        <v>217</v>
      </c>
      <c r="B33" s="20" t="s">
        <v>218</v>
      </c>
      <c r="C33" s="33">
        <v>500000</v>
      </c>
      <c r="D33" s="21">
        <v>41011</v>
      </c>
      <c r="E33" s="21">
        <v>43220</v>
      </c>
      <c r="F33" s="23">
        <f t="shared" ca="1" si="3"/>
        <v>1</v>
      </c>
      <c r="G33" s="33">
        <f>INDEX(Scrap!B:B,MATCH('2018.10.18'!A33,Scrap!A:A,0))</f>
        <v>500000</v>
      </c>
      <c r="H33" s="22">
        <f t="shared" si="1"/>
        <v>1</v>
      </c>
      <c r="I33" s="22" t="s">
        <v>202</v>
      </c>
      <c r="J33" s="7">
        <f t="shared" ca="1" si="4"/>
        <v>0</v>
      </c>
      <c r="K33" t="s">
        <v>271</v>
      </c>
    </row>
    <row r="34" spans="1:11" x14ac:dyDescent="0.25">
      <c r="A34" s="20" t="s">
        <v>219</v>
      </c>
      <c r="B34" s="20" t="s">
        <v>220</v>
      </c>
      <c r="C34" s="33">
        <v>250000</v>
      </c>
      <c r="D34" s="21">
        <v>42005</v>
      </c>
      <c r="E34" s="21">
        <v>42916</v>
      </c>
      <c r="F34" s="23">
        <f t="shared" ca="1" si="3"/>
        <v>1</v>
      </c>
      <c r="G34" s="33">
        <f>INDEX(Scrap!B:B,MATCH('2018.10.18'!A34,Scrap!A:A,0))</f>
        <v>60268</v>
      </c>
      <c r="H34" s="22">
        <f t="shared" si="1"/>
        <v>0.24107200000000001</v>
      </c>
      <c r="I34" s="22" t="s">
        <v>202</v>
      </c>
      <c r="J34" s="7">
        <f t="shared" ca="1" si="4"/>
        <v>0.75892800000000005</v>
      </c>
      <c r="K34" t="s">
        <v>273</v>
      </c>
    </row>
    <row r="35" spans="1:11" x14ac:dyDescent="0.25">
      <c r="A35" s="20" t="s">
        <v>221</v>
      </c>
      <c r="B35" s="20" t="s">
        <v>222</v>
      </c>
      <c r="C35" s="33">
        <v>600000</v>
      </c>
      <c r="D35" s="21">
        <v>42491</v>
      </c>
      <c r="E35" s="21">
        <v>43646</v>
      </c>
      <c r="F35" s="23">
        <f t="shared" ca="1" si="3"/>
        <v>0.77922077922077926</v>
      </c>
      <c r="G35" s="33">
        <f>INDEX(Scrap!B:B,MATCH('2018.10.18'!A35,Scrap!A:A,0))</f>
        <v>599024</v>
      </c>
      <c r="H35" s="22">
        <f t="shared" si="1"/>
        <v>0.99837333333333333</v>
      </c>
      <c r="I35" s="22" t="s">
        <v>202</v>
      </c>
      <c r="J35" s="7">
        <f t="shared" ca="1" si="4"/>
        <v>-0.21915255411255408</v>
      </c>
    </row>
    <row r="36" spans="1:11" x14ac:dyDescent="0.25">
      <c r="A36" s="20" t="s">
        <v>223</v>
      </c>
      <c r="B36" s="20" t="s">
        <v>248</v>
      </c>
      <c r="C36" s="33">
        <v>2142886</v>
      </c>
      <c r="D36" s="21">
        <v>42917</v>
      </c>
      <c r="E36" s="21">
        <v>44012</v>
      </c>
      <c r="F36" s="23">
        <f t="shared" ca="1" si="3"/>
        <v>0.43287671232876712</v>
      </c>
      <c r="G36" s="33">
        <f>INDEX(Scrap!B:B,MATCH('2018.10.18'!A36,Scrap!A:A,0))</f>
        <v>963315</v>
      </c>
      <c r="H36" s="22">
        <f t="shared" si="1"/>
        <v>0.44954094618192475</v>
      </c>
      <c r="I36" s="22" t="s">
        <v>202</v>
      </c>
      <c r="J36" s="7">
        <f t="shared" ca="1" si="4"/>
        <v>-1.6664233853157628E-2</v>
      </c>
      <c r="K36" t="s">
        <v>283</v>
      </c>
    </row>
    <row r="37" spans="1:11" x14ac:dyDescent="0.25">
      <c r="A37" s="20" t="s">
        <v>225</v>
      </c>
      <c r="B37" s="20" t="s">
        <v>226</v>
      </c>
      <c r="C37" s="33">
        <v>1678505</v>
      </c>
      <c r="D37" s="21">
        <v>42552</v>
      </c>
      <c r="E37" s="21">
        <v>43646</v>
      </c>
      <c r="F37" s="23">
        <f t="shared" ca="1" si="3"/>
        <v>0.76691042047531988</v>
      </c>
      <c r="G37" s="33">
        <f>INDEX(Scrap!B:B,MATCH('2018.10.18'!A37,Scrap!A:A,0))</f>
        <v>216167</v>
      </c>
      <c r="H37" s="22">
        <f t="shared" si="1"/>
        <v>0.12878543704069992</v>
      </c>
      <c r="I37" s="22" t="s">
        <v>202</v>
      </c>
      <c r="J37" s="7">
        <f t="shared" ca="1" si="4"/>
        <v>0.63812498343461999</v>
      </c>
      <c r="K37" t="s">
        <v>274</v>
      </c>
    </row>
    <row r="38" spans="1:11" x14ac:dyDescent="0.25">
      <c r="A38" s="20" t="s">
        <v>227</v>
      </c>
      <c r="B38" s="20" t="s">
        <v>228</v>
      </c>
      <c r="C38" s="33">
        <v>250000</v>
      </c>
      <c r="D38" s="21">
        <v>42961</v>
      </c>
      <c r="E38" s="21">
        <v>44074</v>
      </c>
      <c r="F38" s="23">
        <f t="shared" ca="1" si="3"/>
        <v>0.38634321653189579</v>
      </c>
      <c r="G38" s="33">
        <f>INDEX(Scrap!B:B,MATCH('2018.10.18'!A38,Scrap!A:A,0))</f>
        <v>104526</v>
      </c>
      <c r="H38" s="23">
        <f t="shared" si="1"/>
        <v>0.41810399999999998</v>
      </c>
      <c r="I38" s="23" t="s">
        <v>202</v>
      </c>
      <c r="J38" s="7">
        <f t="shared" ca="1" si="4"/>
        <v>-3.1760783468104181E-2</v>
      </c>
    </row>
    <row r="39" spans="1:11" x14ac:dyDescent="0.25">
      <c r="A39" s="20" t="s">
        <v>179</v>
      </c>
      <c r="B39" s="20" t="s">
        <v>180</v>
      </c>
      <c r="C39" s="33">
        <v>59577</v>
      </c>
      <c r="D39" s="21">
        <v>42917</v>
      </c>
      <c r="E39" s="21">
        <v>43465</v>
      </c>
      <c r="F39" s="23">
        <f t="shared" ca="1" si="3"/>
        <v>1</v>
      </c>
      <c r="G39" s="33">
        <f>INDEX(Scrap!B:B,MATCH('2018.10.18'!A39,Scrap!A:A,0))</f>
        <v>52007</v>
      </c>
      <c r="H39" s="23">
        <f t="shared" si="1"/>
        <v>0.8729375430115649</v>
      </c>
      <c r="I39" s="23" t="s">
        <v>99</v>
      </c>
      <c r="J39" s="7">
        <f t="shared" ca="1" si="4"/>
        <v>0.1270624569884351</v>
      </c>
    </row>
    <row r="40" spans="1:11" x14ac:dyDescent="0.25">
      <c r="A40" s="20" t="s">
        <v>185</v>
      </c>
      <c r="B40" s="20" t="s">
        <v>186</v>
      </c>
      <c r="C40" s="33">
        <v>175000</v>
      </c>
      <c r="D40" s="21">
        <v>43101</v>
      </c>
      <c r="E40" s="21">
        <v>43465</v>
      </c>
      <c r="F40" s="23">
        <f t="shared" ca="1" si="3"/>
        <v>1</v>
      </c>
      <c r="G40" s="33">
        <f>INDEX(Scrap!B:B,MATCH('2018.10.18'!A40,Scrap!A:A,0))</f>
        <v>166256</v>
      </c>
      <c r="H40" s="23">
        <f t="shared" si="1"/>
        <v>0.95003428571428572</v>
      </c>
      <c r="I40" s="23" t="s">
        <v>99</v>
      </c>
      <c r="J40" s="7">
        <f t="shared" ca="1" si="4"/>
        <v>4.996571428571428E-2</v>
      </c>
      <c r="K40" t="s">
        <v>284</v>
      </c>
    </row>
    <row r="41" spans="1:11" x14ac:dyDescent="0.25">
      <c r="A41" s="20" t="s">
        <v>181</v>
      </c>
      <c r="B41" s="20" t="s">
        <v>182</v>
      </c>
      <c r="C41" s="33">
        <v>105000</v>
      </c>
      <c r="D41" s="21">
        <v>43095</v>
      </c>
      <c r="E41" s="21">
        <v>43465</v>
      </c>
      <c r="F41" s="23">
        <f t="shared" ca="1" si="3"/>
        <v>1</v>
      </c>
      <c r="G41" s="33">
        <f>INDEX(Scrap!B:B,MATCH('2018.10.18'!A41,Scrap!A:A,0))</f>
        <v>39287</v>
      </c>
      <c r="H41" s="23">
        <f t="shared" si="1"/>
        <v>0.37416190476190475</v>
      </c>
      <c r="I41" s="23" t="s">
        <v>167</v>
      </c>
      <c r="J41" s="7">
        <f t="shared" ca="1" si="4"/>
        <v>0.6258380952380953</v>
      </c>
      <c r="K41" t="s">
        <v>285</v>
      </c>
    </row>
    <row r="42" spans="1:11" x14ac:dyDescent="0.25">
      <c r="A42" s="20" t="s">
        <v>231</v>
      </c>
      <c r="B42" s="20" t="s">
        <v>232</v>
      </c>
      <c r="C42" s="33">
        <v>10000</v>
      </c>
      <c r="D42" s="21">
        <v>43282</v>
      </c>
      <c r="E42" s="21">
        <v>43465</v>
      </c>
      <c r="F42" s="23">
        <f t="shared" ca="1" si="3"/>
        <v>1</v>
      </c>
      <c r="G42" s="33">
        <f>INDEX(Scrap!B:B,MATCH('2018.10.18'!A42,Scrap!A:A,0))</f>
        <v>10000</v>
      </c>
      <c r="H42" s="23">
        <f t="shared" si="1"/>
        <v>1</v>
      </c>
      <c r="I42" s="23" t="s">
        <v>233</v>
      </c>
      <c r="J42" s="7">
        <f t="shared" ca="1" si="4"/>
        <v>0</v>
      </c>
      <c r="K42" t="s">
        <v>277</v>
      </c>
    </row>
    <row r="43" spans="1:11" x14ac:dyDescent="0.25">
      <c r="A43" s="20" t="s">
        <v>234</v>
      </c>
      <c r="B43" s="20" t="s">
        <v>235</v>
      </c>
      <c r="C43" s="33">
        <v>225000</v>
      </c>
      <c r="D43" s="21">
        <v>43282</v>
      </c>
      <c r="E43" s="21">
        <v>43646</v>
      </c>
      <c r="F43" s="23">
        <f t="shared" ca="1" si="3"/>
        <v>0.29945054945054944</v>
      </c>
      <c r="G43" s="33">
        <f>INDEX(Scrap!B:B,MATCH('2018.10.18'!A43,Scrap!A:A,0))</f>
        <v>119041</v>
      </c>
      <c r="H43" s="23">
        <f t="shared" si="1"/>
        <v>0.52907111111111116</v>
      </c>
      <c r="I43" s="23" t="s">
        <v>99</v>
      </c>
      <c r="J43" s="7">
        <f t="shared" ca="1" si="4"/>
        <v>-0.22962056166056172</v>
      </c>
    </row>
    <row r="44" spans="1:11" x14ac:dyDescent="0.25">
      <c r="A44" s="20" t="s">
        <v>236</v>
      </c>
      <c r="B44" s="20" t="s">
        <v>237</v>
      </c>
      <c r="C44" s="33">
        <v>200000</v>
      </c>
      <c r="D44" s="21">
        <v>42795</v>
      </c>
      <c r="E44" s="21">
        <v>43281</v>
      </c>
      <c r="F44" s="23">
        <f t="shared" ca="1" si="3"/>
        <v>1</v>
      </c>
      <c r="G44" s="33">
        <f>INDEX(Scrap!B:B,MATCH('2018.10.18'!A44,Scrap!A:A,0))</f>
        <v>199494</v>
      </c>
      <c r="H44" s="23">
        <f t="shared" si="1"/>
        <v>0.99746999999999997</v>
      </c>
      <c r="I44" s="23" t="s">
        <v>202</v>
      </c>
      <c r="J44" s="7">
        <f t="shared" ca="1" si="4"/>
        <v>2.5300000000000322E-3</v>
      </c>
    </row>
    <row r="45" spans="1:11" x14ac:dyDescent="0.25">
      <c r="A45" s="20" t="s">
        <v>249</v>
      </c>
      <c r="B45" s="20" t="s">
        <v>250</v>
      </c>
      <c r="C45" s="33">
        <v>186300</v>
      </c>
      <c r="D45" s="21">
        <v>43282</v>
      </c>
      <c r="E45" s="21">
        <v>43646</v>
      </c>
      <c r="F45" s="23">
        <f t="shared" ca="1" si="3"/>
        <v>0.29945054945054944</v>
      </c>
      <c r="G45" s="33">
        <f>INDEX(Scrap!B:B,MATCH('2018.10.18'!A45,Scrap!A:A,0))</f>
        <v>139271</v>
      </c>
      <c r="H45" s="23">
        <f t="shared" si="1"/>
        <v>0.74756307031669356</v>
      </c>
      <c r="I45" s="23" t="s">
        <v>251</v>
      </c>
      <c r="J45" s="7">
        <f t="shared" ca="1" si="4"/>
        <v>-0.44811252086614412</v>
      </c>
    </row>
    <row r="46" spans="1:11" x14ac:dyDescent="0.25">
      <c r="A46" s="20" t="s">
        <v>252</v>
      </c>
      <c r="B46" s="20" t="s">
        <v>253</v>
      </c>
      <c r="C46" s="33">
        <v>20169</v>
      </c>
      <c r="D46" s="21">
        <v>43282</v>
      </c>
      <c r="E46" s="21">
        <v>43646</v>
      </c>
      <c r="F46" s="23">
        <f t="shared" ca="1" si="3"/>
        <v>0.29945054945054944</v>
      </c>
      <c r="G46" s="33">
        <f>INDEX(Scrap!B:B,MATCH('2018.10.18'!A46,Scrap!A:A,0))</f>
        <v>6782</v>
      </c>
      <c r="H46" s="23">
        <f t="shared" si="1"/>
        <v>0.33625861470573654</v>
      </c>
      <c r="I46" s="23" t="s">
        <v>99</v>
      </c>
      <c r="J46" s="7">
        <f t="shared" ca="1" si="4"/>
        <v>-3.6808065255187095E-2</v>
      </c>
      <c r="K46" t="s">
        <v>265</v>
      </c>
    </row>
    <row r="47" spans="1:11" x14ac:dyDescent="0.25">
      <c r="A47" s="20" t="s">
        <v>254</v>
      </c>
      <c r="B47" s="20" t="s">
        <v>255</v>
      </c>
      <c r="C47" s="33">
        <v>23636</v>
      </c>
      <c r="D47" s="21">
        <v>43282</v>
      </c>
      <c r="E47" s="21">
        <v>43646</v>
      </c>
      <c r="F47" s="23">
        <f t="shared" ca="1" si="3"/>
        <v>0.29945054945054944</v>
      </c>
      <c r="G47" s="33">
        <f>INDEX(Scrap!B:B,MATCH('2018.10.18'!A47,Scrap!A:A,0))</f>
        <v>1759</v>
      </c>
      <c r="H47" s="23">
        <f t="shared" si="1"/>
        <v>7.4420375698087668E-2</v>
      </c>
      <c r="I47" s="23" t="s">
        <v>251</v>
      </c>
      <c r="J47" s="7">
        <f t="shared" ca="1" si="4"/>
        <v>0.22503017375246176</v>
      </c>
      <c r="K47" t="s">
        <v>265</v>
      </c>
    </row>
    <row r="48" spans="1:11" x14ac:dyDescent="0.25">
      <c r="A48" s="20" t="s">
        <v>49</v>
      </c>
      <c r="B48" s="20" t="s">
        <v>50</v>
      </c>
      <c r="C48" s="34">
        <v>243501.29</v>
      </c>
      <c r="D48" s="21"/>
      <c r="E48" s="21"/>
      <c r="F48" s="23"/>
      <c r="G48" s="33">
        <f>INDEX(Scrap!B:B,MATCH('2018.10.18'!A48,Scrap!A:A,0))</f>
        <v>245517</v>
      </c>
      <c r="H48" s="22"/>
      <c r="I48" s="22" t="s">
        <v>238</v>
      </c>
      <c r="J48" s="7">
        <f t="shared" si="4"/>
        <v>0</v>
      </c>
    </row>
    <row r="49" spans="1:10" x14ac:dyDescent="0.25">
      <c r="A49" s="20" t="s">
        <v>65</v>
      </c>
      <c r="B49" s="20" t="s">
        <v>183</v>
      </c>
      <c r="C49" s="33">
        <v>110000</v>
      </c>
      <c r="D49" s="21">
        <v>42693</v>
      </c>
      <c r="E49" s="21">
        <v>43465</v>
      </c>
      <c r="F49" s="23">
        <f ca="1">IF(E49&gt;TODAY(),IF(($B$2-D49)/(E49-D49)&lt;0%,0%,($B$2-D49)/(E49-D49)),100%)</f>
        <v>1</v>
      </c>
      <c r="G49" s="33">
        <f>INDEX(Scrap!B:B,MATCH('2018.10.18'!A49,Scrap!A:A,0))</f>
        <v>109963</v>
      </c>
      <c r="H49" s="22">
        <f>G49/C49</f>
        <v>0.99966363636363631</v>
      </c>
      <c r="I49" s="22" t="s">
        <v>161</v>
      </c>
      <c r="J49" s="7">
        <f t="shared" ca="1" si="4"/>
        <v>3.3636363636369015E-4</v>
      </c>
    </row>
    <row r="50" spans="1:10" x14ac:dyDescent="0.25">
      <c r="A50" s="20" t="s">
        <v>278</v>
      </c>
      <c r="B50" s="26"/>
      <c r="C50" s="33">
        <f>SUM(C5:C49)</f>
        <v>16698513.419999998</v>
      </c>
      <c r="D50" s="21"/>
      <c r="E50" s="21"/>
      <c r="F50" s="23"/>
      <c r="G50" s="33"/>
      <c r="H50" s="22"/>
      <c r="I50" s="22"/>
    </row>
    <row r="52" spans="1:10" x14ac:dyDescent="0.25">
      <c r="A52" s="19" t="s">
        <v>88</v>
      </c>
    </row>
    <row r="53" spans="1:10" x14ac:dyDescent="0.25">
      <c r="A53" t="s">
        <v>240</v>
      </c>
    </row>
  </sheetData>
  <conditionalFormatting sqref="J5:J14 J17:J49">
    <cfRule type="cellIs" dxfId="3" priority="2" operator="greaterThan">
      <formula>0.1</formula>
    </cfRule>
  </conditionalFormatting>
  <conditionalFormatting sqref="J15:J16">
    <cfRule type="cellIs" dxfId="2" priority="1" operator="greaterThan">
      <formula>0.1</formula>
    </cfRule>
  </conditionalFormatting>
  <pageMargins left="0.75" right="0.75" top="1" bottom="1" header="0.5" footer="0.5"/>
  <pageSetup scale="8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4" width="9.28515625" style="32" customWidth="1"/>
    <col min="5" max="5" width="8.7109375" style="32" customWidth="1"/>
    <col min="6" max="6" width="11.7109375" style="32" customWidth="1"/>
    <col min="7" max="7" width="13" style="32" customWidth="1"/>
    <col min="8" max="8" width="11.85546875" style="32" customWidth="1"/>
    <col min="9" max="9" width="7.14062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42746</v>
      </c>
    </row>
    <row r="3" spans="1:9" ht="60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56</v>
      </c>
      <c r="G3" s="12" t="s">
        <v>57</v>
      </c>
      <c r="H3" s="12" t="s">
        <v>58</v>
      </c>
      <c r="I3" s="31"/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</row>
    <row r="5" spans="1:9" x14ac:dyDescent="0.25">
      <c r="A5" s="20" t="s">
        <v>12</v>
      </c>
      <c r="B5" s="20" t="s">
        <v>13</v>
      </c>
      <c r="C5" s="20">
        <v>361107</v>
      </c>
      <c r="D5" s="21">
        <v>42552</v>
      </c>
      <c r="E5" s="21">
        <v>42916</v>
      </c>
      <c r="F5" s="23">
        <f>($B$2-D5)/(E5-D5)</f>
        <v>0.53296703296703296</v>
      </c>
      <c r="G5" s="20">
        <v>133375</v>
      </c>
      <c r="H5" s="23">
        <f>G5/C5</f>
        <v>0.36935035875793049</v>
      </c>
    </row>
    <row r="6" spans="1:9" x14ac:dyDescent="0.25">
      <c r="A6" s="20" t="s">
        <v>14</v>
      </c>
      <c r="B6" s="20" t="s">
        <v>15</v>
      </c>
      <c r="C6" s="25" t="s">
        <v>16</v>
      </c>
      <c r="D6" s="21"/>
      <c r="E6" s="21"/>
      <c r="F6" s="24"/>
      <c r="G6" s="20"/>
      <c r="H6" s="22"/>
    </row>
    <row r="7" spans="1:9" x14ac:dyDescent="0.25">
      <c r="A7" s="20" t="s">
        <v>17</v>
      </c>
      <c r="B7" s="20" t="s">
        <v>18</v>
      </c>
      <c r="C7" s="20">
        <v>22588</v>
      </c>
      <c r="D7" s="21">
        <v>42552</v>
      </c>
      <c r="E7" s="21">
        <v>42916</v>
      </c>
      <c r="F7" s="23">
        <f t="shared" ref="F7:F13" si="0">($B$2-D7)/(E7-D7)</f>
        <v>0.53296703296703296</v>
      </c>
      <c r="G7" s="20">
        <v>15286</v>
      </c>
      <c r="H7" s="23">
        <f t="shared" ref="H7:H13" si="1">G7/C7</f>
        <v>0.67673100761466265</v>
      </c>
    </row>
    <row r="8" spans="1:9" x14ac:dyDescent="0.25">
      <c r="A8" s="20" t="s">
        <v>19</v>
      </c>
      <c r="B8" s="20" t="s">
        <v>20</v>
      </c>
      <c r="C8" s="20">
        <v>82576</v>
      </c>
      <c r="D8" s="21">
        <v>42552</v>
      </c>
      <c r="E8" s="21">
        <v>42916</v>
      </c>
      <c r="F8" s="23">
        <f t="shared" si="0"/>
        <v>0.53296703296703296</v>
      </c>
      <c r="G8" s="20">
        <v>26697</v>
      </c>
      <c r="H8" s="23">
        <f t="shared" si="1"/>
        <v>0.32330217012206935</v>
      </c>
    </row>
    <row r="9" spans="1:9" x14ac:dyDescent="0.25">
      <c r="A9" s="20" t="s">
        <v>21</v>
      </c>
      <c r="B9" s="20" t="s">
        <v>22</v>
      </c>
      <c r="C9" s="20">
        <v>398856</v>
      </c>
      <c r="D9" s="21">
        <v>42461</v>
      </c>
      <c r="E9" s="21">
        <v>42825</v>
      </c>
      <c r="F9" s="23">
        <f t="shared" si="0"/>
        <v>0.78296703296703296</v>
      </c>
      <c r="G9" s="20">
        <v>414231</v>
      </c>
      <c r="H9" s="23">
        <f t="shared" si="1"/>
        <v>1.0385477465551478</v>
      </c>
    </row>
    <row r="10" spans="1:9" x14ac:dyDescent="0.25">
      <c r="A10" s="20" t="s">
        <v>23</v>
      </c>
      <c r="B10" s="20" t="s">
        <v>24</v>
      </c>
      <c r="C10" s="20">
        <v>99996</v>
      </c>
      <c r="D10" s="21">
        <v>42552</v>
      </c>
      <c r="E10" s="21">
        <v>42916</v>
      </c>
      <c r="F10" s="23">
        <f t="shared" si="0"/>
        <v>0.53296703296703296</v>
      </c>
      <c r="G10" s="20">
        <v>56490</v>
      </c>
      <c r="H10" s="23">
        <f t="shared" si="1"/>
        <v>0.56492259690387614</v>
      </c>
    </row>
    <row r="11" spans="1:9" x14ac:dyDescent="0.25">
      <c r="A11" s="20" t="s">
        <v>25</v>
      </c>
      <c r="B11" s="20" t="s">
        <v>26</v>
      </c>
      <c r="C11" s="20">
        <v>99983</v>
      </c>
      <c r="D11" s="21">
        <v>42552</v>
      </c>
      <c r="E11" s="21">
        <v>42916</v>
      </c>
      <c r="F11" s="23">
        <f t="shared" si="0"/>
        <v>0.53296703296703296</v>
      </c>
      <c r="G11" s="20">
        <v>58219</v>
      </c>
      <c r="H11" s="23">
        <f t="shared" si="1"/>
        <v>0.58228898912815175</v>
      </c>
    </row>
    <row r="12" spans="1:9" x14ac:dyDescent="0.25">
      <c r="A12" s="20" t="s">
        <v>27</v>
      </c>
      <c r="B12" s="20" t="s">
        <v>28</v>
      </c>
      <c r="C12" s="20">
        <v>499966</v>
      </c>
      <c r="D12" s="21">
        <v>42552</v>
      </c>
      <c r="E12" s="21">
        <v>42916</v>
      </c>
      <c r="F12" s="23">
        <f t="shared" si="0"/>
        <v>0.53296703296703296</v>
      </c>
      <c r="G12" s="20">
        <v>242648</v>
      </c>
      <c r="H12" s="23">
        <f t="shared" si="1"/>
        <v>0.48532900237216131</v>
      </c>
    </row>
    <row r="13" spans="1:9" x14ac:dyDescent="0.25">
      <c r="A13" s="20" t="s">
        <v>29</v>
      </c>
      <c r="B13" s="20" t="s">
        <v>30</v>
      </c>
      <c r="C13" s="20">
        <v>68250</v>
      </c>
      <c r="D13" s="21">
        <v>42552</v>
      </c>
      <c r="E13" s="21">
        <v>42916</v>
      </c>
      <c r="F13" s="23">
        <f t="shared" si="0"/>
        <v>0.53296703296703296</v>
      </c>
      <c r="G13" s="20">
        <v>30706</v>
      </c>
      <c r="H13" s="23">
        <f t="shared" si="1"/>
        <v>0.44990476190476192</v>
      </c>
    </row>
    <row r="14" spans="1:9" x14ac:dyDescent="0.25">
      <c r="A14" s="20" t="s">
        <v>31</v>
      </c>
      <c r="B14" s="20" t="s">
        <v>32</v>
      </c>
      <c r="C14" s="20"/>
      <c r="D14" s="21"/>
      <c r="E14" s="21"/>
      <c r="F14" s="24"/>
      <c r="G14" s="20"/>
      <c r="H14" s="22"/>
    </row>
    <row r="15" spans="1:9" x14ac:dyDescent="0.25">
      <c r="A15" s="20" t="s">
        <v>33</v>
      </c>
      <c r="B15" s="20" t="s">
        <v>34</v>
      </c>
      <c r="C15" s="20">
        <v>134999</v>
      </c>
      <c r="D15" s="21">
        <v>42359</v>
      </c>
      <c r="E15" s="21">
        <v>42766</v>
      </c>
      <c r="F15" s="23">
        <f t="shared" ref="F15:F20" si="2">($B$2-D15)/(E15-D15)</f>
        <v>0.9508599508599509</v>
      </c>
      <c r="G15" s="20">
        <v>122755</v>
      </c>
      <c r="H15" s="23">
        <f t="shared" ref="H15:H20" si="3">G15/C15</f>
        <v>0.90930303187431016</v>
      </c>
    </row>
    <row r="16" spans="1:9" x14ac:dyDescent="0.25">
      <c r="A16" s="20" t="s">
        <v>35</v>
      </c>
      <c r="B16" s="20" t="s">
        <v>36</v>
      </c>
      <c r="C16" s="20">
        <v>409627</v>
      </c>
      <c r="D16" s="21">
        <v>42552</v>
      </c>
      <c r="E16" s="21">
        <v>42916</v>
      </c>
      <c r="F16" s="23">
        <f t="shared" si="2"/>
        <v>0.53296703296703296</v>
      </c>
      <c r="G16" s="20">
        <v>188469</v>
      </c>
      <c r="H16" s="23">
        <f t="shared" si="3"/>
        <v>0.46009906573541293</v>
      </c>
    </row>
    <row r="17" spans="1:8" x14ac:dyDescent="0.25">
      <c r="A17" s="20" t="s">
        <v>37</v>
      </c>
      <c r="B17" s="20" t="s">
        <v>38</v>
      </c>
      <c r="C17" s="20">
        <v>19961</v>
      </c>
      <c r="D17" s="21">
        <v>42552</v>
      </c>
      <c r="E17" s="21">
        <v>42916</v>
      </c>
      <c r="F17" s="23">
        <f t="shared" si="2"/>
        <v>0.53296703296703296</v>
      </c>
      <c r="G17" s="20">
        <v>6319</v>
      </c>
      <c r="H17" s="22">
        <f t="shared" si="3"/>
        <v>0.31656730624718199</v>
      </c>
    </row>
    <row r="18" spans="1:8" x14ac:dyDescent="0.25">
      <c r="A18" s="20" t="s">
        <v>39</v>
      </c>
      <c r="B18" s="20" t="s">
        <v>40</v>
      </c>
      <c r="C18" s="20">
        <v>225000</v>
      </c>
      <c r="D18" s="21">
        <v>42552</v>
      </c>
      <c r="E18" s="21">
        <v>42916</v>
      </c>
      <c r="F18" s="23">
        <f t="shared" si="2"/>
        <v>0.53296703296703296</v>
      </c>
      <c r="G18" s="20">
        <v>115057</v>
      </c>
      <c r="H18" s="23">
        <f t="shared" si="3"/>
        <v>0.5113644444444444</v>
      </c>
    </row>
    <row r="19" spans="1:8" x14ac:dyDescent="0.25">
      <c r="A19" s="20" t="s">
        <v>41</v>
      </c>
      <c r="B19" s="20" t="s">
        <v>42</v>
      </c>
      <c r="C19" s="20">
        <v>59577</v>
      </c>
      <c r="D19" s="21">
        <v>42370</v>
      </c>
      <c r="E19" s="21">
        <v>42735</v>
      </c>
      <c r="F19" s="23">
        <f t="shared" si="2"/>
        <v>1.0301369863013699</v>
      </c>
      <c r="G19" s="20">
        <v>61034</v>
      </c>
      <c r="H19" s="22">
        <f t="shared" si="3"/>
        <v>1.0244557463450661</v>
      </c>
    </row>
    <row r="20" spans="1:8" x14ac:dyDescent="0.25">
      <c r="A20" s="20" t="s">
        <v>43</v>
      </c>
      <c r="B20" s="20" t="s">
        <v>44</v>
      </c>
      <c r="C20" s="20">
        <v>175000</v>
      </c>
      <c r="D20" s="21">
        <v>42370</v>
      </c>
      <c r="E20" s="21">
        <v>42735</v>
      </c>
      <c r="F20" s="23">
        <f t="shared" si="2"/>
        <v>1.0301369863013699</v>
      </c>
      <c r="G20" s="20">
        <v>146994</v>
      </c>
      <c r="H20" s="22">
        <f t="shared" si="3"/>
        <v>0.83996571428571432</v>
      </c>
    </row>
    <row r="21" spans="1:8" x14ac:dyDescent="0.25">
      <c r="A21" s="20" t="s">
        <v>45</v>
      </c>
      <c r="B21" s="20" t="s">
        <v>46</v>
      </c>
      <c r="C21" s="20"/>
      <c r="D21" s="21"/>
      <c r="E21" s="21"/>
      <c r="F21" s="24"/>
      <c r="G21" s="20"/>
      <c r="H21" s="22"/>
    </row>
    <row r="22" spans="1:8" x14ac:dyDescent="0.25">
      <c r="A22" s="20" t="s">
        <v>47</v>
      </c>
      <c r="B22" s="20" t="s">
        <v>48</v>
      </c>
      <c r="C22" s="25">
        <v>76911</v>
      </c>
      <c r="D22" s="21">
        <v>42552</v>
      </c>
      <c r="E22" s="21">
        <v>42916</v>
      </c>
      <c r="F22" s="23">
        <f>($B$2-D22)/(E22-D22)</f>
        <v>0.53296703296703296</v>
      </c>
      <c r="G22" s="20">
        <v>42716</v>
      </c>
      <c r="H22" s="22">
        <f>G22/C22</f>
        <v>0.55539519704593621</v>
      </c>
    </row>
    <row r="23" spans="1:8" x14ac:dyDescent="0.25">
      <c r="A23" s="13" t="s">
        <v>49</v>
      </c>
      <c r="B23" s="20" t="s">
        <v>50</v>
      </c>
      <c r="C23" s="14" t="s">
        <v>51</v>
      </c>
      <c r="D23" s="21"/>
      <c r="E23" s="21"/>
      <c r="F23" s="24"/>
      <c r="G23" s="20"/>
      <c r="H23" s="22"/>
    </row>
    <row r="24" spans="1:8" x14ac:dyDescent="0.25">
      <c r="A24" s="20" t="s">
        <v>52</v>
      </c>
      <c r="B24" s="20" t="s">
        <v>53</v>
      </c>
      <c r="C24" s="20">
        <v>552500</v>
      </c>
      <c r="D24" s="21">
        <v>42457</v>
      </c>
      <c r="E24" s="21">
        <v>43187</v>
      </c>
      <c r="F24" s="23">
        <f>($B$2-D24)/(E24-D24)</f>
        <v>0.39589041095890409</v>
      </c>
      <c r="G24" s="20">
        <v>47444</v>
      </c>
      <c r="H24" s="22">
        <f>G24/C24</f>
        <v>8.5871493212669681E-2</v>
      </c>
    </row>
    <row r="25" spans="1:8" ht="30" customHeight="1" x14ac:dyDescent="0.25">
      <c r="A25" s="20" t="s">
        <v>54</v>
      </c>
      <c r="B25" s="26" t="s">
        <v>55</v>
      </c>
      <c r="C25" s="20">
        <v>21600</v>
      </c>
      <c r="D25" s="21">
        <v>42552</v>
      </c>
      <c r="E25" s="21">
        <v>42916</v>
      </c>
      <c r="F25" s="23">
        <f>($B$2-D25)/(E25-D25)</f>
        <v>0.53296703296703296</v>
      </c>
      <c r="G25" s="20">
        <v>5336</v>
      </c>
      <c r="H25" s="22">
        <f>G25/C25</f>
        <v>0.24703703703703703</v>
      </c>
    </row>
    <row r="26" spans="1:8" ht="30" customHeight="1" x14ac:dyDescent="0.25">
      <c r="A26" s="20" t="s">
        <v>59</v>
      </c>
      <c r="B26" s="26" t="s">
        <v>60</v>
      </c>
      <c r="C26" s="20">
        <v>20400</v>
      </c>
      <c r="D26" s="21">
        <v>42552</v>
      </c>
      <c r="E26" s="21">
        <v>42916</v>
      </c>
      <c r="F26" s="23">
        <f>($B$2-D26)/(E26-D26)</f>
        <v>0.53296703296703296</v>
      </c>
      <c r="G26" s="20">
        <v>0</v>
      </c>
      <c r="H26" s="22">
        <f>G26/C26</f>
        <v>0</v>
      </c>
    </row>
  </sheetData>
  <pageMargins left="0.75" right="0.75" top="1" bottom="1" header="0.5" footer="0.5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/>
  </sheetViews>
  <sheetFormatPr defaultColWidth="11.42578125" defaultRowHeight="15" x14ac:dyDescent="0.25"/>
  <cols>
    <col min="1" max="1" width="11.7109375" style="32" customWidth="1"/>
    <col min="2" max="2" width="40.28515625" style="32" customWidth="1"/>
    <col min="3" max="3" width="15" style="32" customWidth="1"/>
    <col min="4" max="4" width="11.5703125" style="32" customWidth="1"/>
    <col min="5" max="5" width="10.42578125" style="32" customWidth="1"/>
    <col min="6" max="6" width="11" style="32" customWidth="1"/>
    <col min="7" max="7" width="15" style="32" customWidth="1"/>
    <col min="8" max="8" width="10.7109375" style="32" customWidth="1"/>
    <col min="9" max="9" width="24.140625" style="32" customWidth="1"/>
    <col min="10" max="10" width="8.28515625" style="32" customWidth="1"/>
    <col min="11" max="11" width="80" style="32" bestFit="1" customWidth="1"/>
    <col min="12" max="16384" width="11.42578125" style="32"/>
  </cols>
  <sheetData>
    <row r="1" spans="1:11" x14ac:dyDescent="0.25">
      <c r="A1" s="1" t="s">
        <v>241</v>
      </c>
    </row>
    <row r="2" spans="1:11" x14ac:dyDescent="0.25">
      <c r="A2" s="3" t="s">
        <v>1</v>
      </c>
      <c r="B2" s="36">
        <v>43516</v>
      </c>
    </row>
    <row r="3" spans="1:11" x14ac:dyDescent="0.25">
      <c r="B3" s="4"/>
    </row>
    <row r="4" spans="1:11" ht="45" customHeight="1" x14ac:dyDescent="0.25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91</v>
      </c>
      <c r="G4" s="12" t="s">
        <v>92</v>
      </c>
      <c r="H4" s="12" t="s">
        <v>93</v>
      </c>
      <c r="I4" s="12" t="s">
        <v>98</v>
      </c>
      <c r="J4" s="30"/>
      <c r="K4" s="31" t="s">
        <v>263</v>
      </c>
    </row>
    <row r="5" spans="1:11" x14ac:dyDescent="0.25">
      <c r="A5" s="20" t="s">
        <v>187</v>
      </c>
      <c r="B5" s="20" t="s">
        <v>188</v>
      </c>
      <c r="C5" s="33">
        <v>5263</v>
      </c>
      <c r="D5" s="17">
        <v>43282</v>
      </c>
      <c r="E5" s="17">
        <v>43646</v>
      </c>
      <c r="F5" s="23">
        <f t="shared" ref="F5:F13" ca="1" si="0">IF(E5&gt;TODAY(),IF(($B$2-D5)/(E5-D5)&lt;0%,0%,($B$2-D5)/(E5-D5)),100%)</f>
        <v>0.6428571428571429</v>
      </c>
      <c r="G5" s="33">
        <f>INDEX(Scrap!B:B,MATCH('2019.02.20'!A5,Scrap!A:A,0))</f>
        <v>1955</v>
      </c>
      <c r="H5" s="22">
        <f t="shared" ref="H5:H43" si="1">G5/C5</f>
        <v>0.37146114383431506</v>
      </c>
      <c r="I5" s="23"/>
      <c r="J5" s="7">
        <f t="shared" ref="J5:J26" ca="1" si="2">F5-H5</f>
        <v>0.27139599902282785</v>
      </c>
    </row>
    <row r="6" spans="1:11" x14ac:dyDescent="0.25">
      <c r="A6" s="20" t="s">
        <v>159</v>
      </c>
      <c r="B6" s="26" t="s">
        <v>160</v>
      </c>
      <c r="C6" s="33">
        <v>27786</v>
      </c>
      <c r="D6" s="17">
        <v>42278</v>
      </c>
      <c r="E6" s="17">
        <v>43373</v>
      </c>
      <c r="F6" s="23">
        <f t="shared" ca="1" si="0"/>
        <v>1</v>
      </c>
      <c r="G6" s="33">
        <f>INDEX(Scrap!B:B,MATCH('2019.02.20'!A6,Scrap!A:A,0))</f>
        <v>27685</v>
      </c>
      <c r="H6" s="22">
        <f t="shared" si="1"/>
        <v>0.99636507593752255</v>
      </c>
      <c r="I6" s="22" t="s">
        <v>161</v>
      </c>
      <c r="J6" s="7">
        <f t="shared" ca="1" si="2"/>
        <v>3.6349240624774515E-3</v>
      </c>
    </row>
    <row r="7" spans="1:11" x14ac:dyDescent="0.25">
      <c r="A7" s="20" t="s">
        <v>189</v>
      </c>
      <c r="B7" s="20" t="s">
        <v>190</v>
      </c>
      <c r="C7" s="33">
        <v>125000</v>
      </c>
      <c r="D7" s="17">
        <v>43282</v>
      </c>
      <c r="E7" s="17">
        <v>43646</v>
      </c>
      <c r="F7" s="23">
        <f t="shared" ca="1" si="0"/>
        <v>0.6428571428571429</v>
      </c>
      <c r="G7" s="33">
        <f>INDEX(Scrap!B:B,MATCH('2019.02.20'!A7,Scrap!A:A,0))</f>
        <v>25676</v>
      </c>
      <c r="H7" s="23">
        <f t="shared" si="1"/>
        <v>0.20540800000000001</v>
      </c>
      <c r="I7" s="23" t="s">
        <v>99</v>
      </c>
      <c r="J7" s="7">
        <f t="shared" ca="1" si="2"/>
        <v>0.43744914285714287</v>
      </c>
      <c r="K7" s="32" t="s">
        <v>286</v>
      </c>
    </row>
    <row r="8" spans="1:11" x14ac:dyDescent="0.25">
      <c r="A8" s="20" t="s">
        <v>191</v>
      </c>
      <c r="B8" s="20" t="s">
        <v>192</v>
      </c>
      <c r="C8" s="33">
        <v>125000</v>
      </c>
      <c r="D8" s="17">
        <v>43282</v>
      </c>
      <c r="E8" s="17">
        <v>43646</v>
      </c>
      <c r="F8" s="23">
        <f t="shared" ca="1" si="0"/>
        <v>0.6428571428571429</v>
      </c>
      <c r="G8" s="33">
        <f>INDEX(Scrap!B:B,MATCH('2019.02.20'!A8,Scrap!A:A,0))</f>
        <v>31815</v>
      </c>
      <c r="H8" s="23">
        <f t="shared" si="1"/>
        <v>0.25452000000000002</v>
      </c>
      <c r="I8" s="23" t="s">
        <v>99</v>
      </c>
      <c r="J8" s="7">
        <f t="shared" ca="1" si="2"/>
        <v>0.38833714285714288</v>
      </c>
      <c r="K8" s="32" t="s">
        <v>286</v>
      </c>
    </row>
    <row r="9" spans="1:11" x14ac:dyDescent="0.25">
      <c r="A9" s="20" t="s">
        <v>193</v>
      </c>
      <c r="B9" s="20" t="s">
        <v>194</v>
      </c>
      <c r="C9" s="33">
        <v>386250</v>
      </c>
      <c r="D9" s="17">
        <v>43282</v>
      </c>
      <c r="E9" s="17">
        <v>43646</v>
      </c>
      <c r="F9" s="23">
        <f t="shared" ca="1" si="0"/>
        <v>0.6428571428571429</v>
      </c>
      <c r="G9" s="33">
        <f>INDEX(Scrap!B:B,MATCH('2019.02.20'!A9,Scrap!A:A,0))</f>
        <v>123616</v>
      </c>
      <c r="H9" s="23">
        <f t="shared" si="1"/>
        <v>0.32004142394822005</v>
      </c>
      <c r="I9" s="23" t="s">
        <v>99</v>
      </c>
      <c r="J9" s="7">
        <f t="shared" ca="1" si="2"/>
        <v>0.32281571890892286</v>
      </c>
      <c r="K9" s="32" t="s">
        <v>286</v>
      </c>
    </row>
    <row r="10" spans="1:11" x14ac:dyDescent="0.25">
      <c r="A10" s="20" t="s">
        <v>195</v>
      </c>
      <c r="B10" s="20" t="s">
        <v>196</v>
      </c>
      <c r="C10" s="33">
        <v>500000</v>
      </c>
      <c r="D10" s="17">
        <v>43282</v>
      </c>
      <c r="E10" s="17">
        <v>43646</v>
      </c>
      <c r="F10" s="23">
        <f t="shared" ca="1" si="0"/>
        <v>0.6428571428571429</v>
      </c>
      <c r="G10" s="33">
        <f>INDEX(Scrap!B:B,MATCH('2019.02.20'!A10,Scrap!A:A,0))</f>
        <v>209429</v>
      </c>
      <c r="H10" s="23">
        <f t="shared" si="1"/>
        <v>0.41885800000000001</v>
      </c>
      <c r="I10" s="23" t="s">
        <v>99</v>
      </c>
      <c r="J10" s="7">
        <f t="shared" ca="1" si="2"/>
        <v>0.2239991428571429</v>
      </c>
      <c r="K10" s="32" t="s">
        <v>286</v>
      </c>
    </row>
    <row r="11" spans="1:11" x14ac:dyDescent="0.25">
      <c r="A11" s="20" t="s">
        <v>197</v>
      </c>
      <c r="B11" s="20" t="s">
        <v>198</v>
      </c>
      <c r="C11" s="33">
        <v>386250</v>
      </c>
      <c r="D11" s="17">
        <v>43282</v>
      </c>
      <c r="E11" s="17">
        <v>43646</v>
      </c>
      <c r="F11" s="23">
        <f t="shared" ca="1" si="0"/>
        <v>0.6428571428571429</v>
      </c>
      <c r="G11" s="33">
        <f>INDEX(Scrap!B:B,MATCH('2019.02.20'!A11,Scrap!A:A,0))</f>
        <v>120736</v>
      </c>
      <c r="H11" s="23">
        <f t="shared" si="1"/>
        <v>0.31258511326860844</v>
      </c>
      <c r="I11" s="23" t="s">
        <v>99</v>
      </c>
      <c r="J11" s="7">
        <f t="shared" ca="1" si="2"/>
        <v>0.33027202958853447</v>
      </c>
      <c r="K11" s="32" t="s">
        <v>286</v>
      </c>
    </row>
    <row r="12" spans="1:11" x14ac:dyDescent="0.25">
      <c r="A12" s="20" t="s">
        <v>199</v>
      </c>
      <c r="B12" s="20" t="s">
        <v>107</v>
      </c>
      <c r="C12" s="33">
        <v>120000</v>
      </c>
      <c r="D12" s="17">
        <v>43282</v>
      </c>
      <c r="E12" s="17">
        <v>43646</v>
      </c>
      <c r="F12" s="23">
        <f t="shared" ca="1" si="0"/>
        <v>0.6428571428571429</v>
      </c>
      <c r="G12" s="33">
        <f>INDEX(Scrap!B:B,MATCH('2019.02.20'!A12,Scrap!A:A,0))</f>
        <v>48201</v>
      </c>
      <c r="H12" s="23">
        <f t="shared" si="1"/>
        <v>0.401675</v>
      </c>
      <c r="I12" s="23" t="s">
        <v>99</v>
      </c>
      <c r="J12" s="7">
        <f t="shared" ca="1" si="2"/>
        <v>0.2411821428571429</v>
      </c>
      <c r="K12" s="32" t="s">
        <v>287</v>
      </c>
    </row>
    <row r="13" spans="1:11" x14ac:dyDescent="0.25">
      <c r="A13" s="20" t="s">
        <v>257</v>
      </c>
      <c r="B13" s="20" t="s">
        <v>258</v>
      </c>
      <c r="C13" s="33">
        <v>71347</v>
      </c>
      <c r="D13" s="17">
        <v>43282</v>
      </c>
      <c r="E13" s="17">
        <v>43646</v>
      </c>
      <c r="F13" s="23">
        <f t="shared" ca="1" si="0"/>
        <v>0.6428571428571429</v>
      </c>
      <c r="G13" s="33">
        <f>INDEX(Scrap!B:B,MATCH('2019.02.20'!A13,Scrap!A:A,0))</f>
        <v>46262</v>
      </c>
      <c r="H13" s="23">
        <f t="shared" si="1"/>
        <v>0.64840848248700012</v>
      </c>
      <c r="I13" s="23" t="s">
        <v>99</v>
      </c>
      <c r="J13" s="7">
        <f t="shared" ca="1" si="2"/>
        <v>-5.5513396298572104E-3</v>
      </c>
    </row>
    <row r="14" spans="1:11" x14ac:dyDescent="0.25">
      <c r="A14" s="20" t="s">
        <v>47</v>
      </c>
      <c r="B14" s="20" t="s">
        <v>48</v>
      </c>
      <c r="C14" s="33">
        <v>84371.93</v>
      </c>
      <c r="D14" s="17"/>
      <c r="E14" s="17"/>
      <c r="F14" s="23"/>
      <c r="G14" s="33"/>
      <c r="H14" s="22">
        <f t="shared" si="1"/>
        <v>0</v>
      </c>
      <c r="I14" s="22" t="s">
        <v>105</v>
      </c>
      <c r="J14" s="7">
        <f t="shared" si="2"/>
        <v>0</v>
      </c>
    </row>
    <row r="15" spans="1:11" x14ac:dyDescent="0.25">
      <c r="A15" s="20" t="s">
        <v>162</v>
      </c>
      <c r="B15" s="20" t="s">
        <v>163</v>
      </c>
      <c r="C15" s="33">
        <v>162442.6</v>
      </c>
      <c r="D15" s="17"/>
      <c r="E15" s="17"/>
      <c r="F15" s="23"/>
      <c r="G15" s="33"/>
      <c r="H15" s="22">
        <f t="shared" si="1"/>
        <v>0</v>
      </c>
      <c r="I15" s="22" t="s">
        <v>164</v>
      </c>
      <c r="J15" s="7">
        <f t="shared" si="2"/>
        <v>0</v>
      </c>
    </row>
    <row r="16" spans="1:11" x14ac:dyDescent="0.25">
      <c r="A16" s="20" t="s">
        <v>140</v>
      </c>
      <c r="B16" s="20" t="s">
        <v>141</v>
      </c>
      <c r="C16" s="33">
        <v>291618.59999999998</v>
      </c>
      <c r="D16" s="17"/>
      <c r="E16" s="17"/>
      <c r="F16" s="23"/>
      <c r="G16" s="33">
        <f>INDEX(Scrap!B:B,MATCH('2019.02.20'!A16,Scrap!A:A,0))</f>
        <v>278737</v>
      </c>
      <c r="H16" s="22">
        <f t="shared" si="1"/>
        <v>0.95582723461397878</v>
      </c>
      <c r="I16" s="22"/>
      <c r="J16" s="7">
        <f t="shared" si="2"/>
        <v>-0.95582723461397878</v>
      </c>
    </row>
    <row r="17" spans="1:11" x14ac:dyDescent="0.25">
      <c r="A17" s="20" t="s">
        <v>204</v>
      </c>
      <c r="B17" s="20" t="s">
        <v>205</v>
      </c>
      <c r="C17" s="33">
        <v>25000</v>
      </c>
      <c r="D17" s="17">
        <v>41456</v>
      </c>
      <c r="E17" s="17">
        <v>42946</v>
      </c>
      <c r="F17" s="23">
        <f t="shared" ref="F17:F43" ca="1" si="3">IF(E17&gt;TODAY(),IF(($B$2-D17)/(E17-D17)&lt;0%,0%,($B$2-D17)/(E17-D17)),100%)</f>
        <v>1</v>
      </c>
      <c r="G17" s="33">
        <f>INDEX(Scrap!B:B,MATCH('2019.02.20'!A17,Scrap!A:A,0))</f>
        <v>23382</v>
      </c>
      <c r="H17" s="22">
        <f t="shared" si="1"/>
        <v>0.93528</v>
      </c>
      <c r="I17" s="22" t="s">
        <v>202</v>
      </c>
      <c r="J17" s="7">
        <f t="shared" ca="1" si="2"/>
        <v>6.472E-2</v>
      </c>
    </row>
    <row r="18" spans="1:11" x14ac:dyDescent="0.25">
      <c r="A18" s="20" t="s">
        <v>170</v>
      </c>
      <c r="B18" s="20" t="s">
        <v>166</v>
      </c>
      <c r="C18" s="33">
        <v>9001</v>
      </c>
      <c r="D18" s="17">
        <v>41821</v>
      </c>
      <c r="E18" s="17">
        <v>43281</v>
      </c>
      <c r="F18" s="23">
        <f t="shared" ca="1" si="3"/>
        <v>1</v>
      </c>
      <c r="G18" s="33">
        <f>INDEX(Scrap!B:B,MATCH('2019.02.20'!A18,Scrap!A:A,0))</f>
        <v>6692</v>
      </c>
      <c r="H18" s="22">
        <f t="shared" si="1"/>
        <v>0.74347294745028325</v>
      </c>
      <c r="I18" s="22" t="s">
        <v>167</v>
      </c>
      <c r="J18" s="7">
        <f t="shared" ca="1" si="2"/>
        <v>0.25652705254971675</v>
      </c>
      <c r="K18" s="32" t="s">
        <v>268</v>
      </c>
    </row>
    <row r="19" spans="1:11" x14ac:dyDescent="0.25">
      <c r="A19" s="20" t="s">
        <v>206</v>
      </c>
      <c r="B19" s="20" t="s">
        <v>207</v>
      </c>
      <c r="C19" s="33">
        <v>93000</v>
      </c>
      <c r="D19" s="17">
        <v>42339</v>
      </c>
      <c r="E19" s="17">
        <v>43100</v>
      </c>
      <c r="F19" s="23">
        <f t="shared" ca="1" si="3"/>
        <v>1</v>
      </c>
      <c r="G19" s="33">
        <f>INDEX(Scrap!B:B,MATCH('2019.02.20'!A19,Scrap!A:A,0))</f>
        <v>92373</v>
      </c>
      <c r="H19" s="22">
        <f t="shared" si="1"/>
        <v>0.99325806451612908</v>
      </c>
      <c r="I19" s="22" t="s">
        <v>208</v>
      </c>
      <c r="J19" s="7">
        <f t="shared" ca="1" si="2"/>
        <v>6.74193548387092E-3</v>
      </c>
      <c r="K19" s="32" t="s">
        <v>288</v>
      </c>
    </row>
    <row r="20" spans="1:11" x14ac:dyDescent="0.25">
      <c r="A20" s="20" t="s">
        <v>173</v>
      </c>
      <c r="B20" s="20" t="s">
        <v>70</v>
      </c>
      <c r="C20" s="33">
        <v>5000</v>
      </c>
      <c r="D20" s="17">
        <v>42917</v>
      </c>
      <c r="E20" s="17">
        <v>43465</v>
      </c>
      <c r="F20" s="23">
        <f t="shared" ca="1" si="3"/>
        <v>1</v>
      </c>
      <c r="G20" s="33">
        <f>INDEX(Scrap!B:B,MATCH('2019.02.20'!A20,Scrap!A:A,0))</f>
        <v>4208</v>
      </c>
      <c r="H20" s="22">
        <f t="shared" si="1"/>
        <v>0.84160000000000001</v>
      </c>
      <c r="I20" s="22" t="s">
        <v>172</v>
      </c>
      <c r="J20" s="7">
        <f t="shared" ca="1" si="2"/>
        <v>0.15839999999999999</v>
      </c>
      <c r="K20" s="32" t="s">
        <v>269</v>
      </c>
    </row>
    <row r="21" spans="1:11" x14ac:dyDescent="0.25">
      <c r="A21" s="20" t="s">
        <v>209</v>
      </c>
      <c r="B21" s="20" t="s">
        <v>70</v>
      </c>
      <c r="C21" s="33">
        <v>4545</v>
      </c>
      <c r="D21" s="17">
        <v>43263</v>
      </c>
      <c r="E21" s="17">
        <v>43646</v>
      </c>
      <c r="F21" s="23">
        <f t="shared" ca="1" si="3"/>
        <v>0.66057441253263705</v>
      </c>
      <c r="G21" s="33">
        <f>INDEX(Scrap!B:B,MATCH('2019.02.20'!A21,Scrap!A:A,0))</f>
        <v>0</v>
      </c>
      <c r="H21" s="22">
        <f t="shared" si="1"/>
        <v>0</v>
      </c>
      <c r="I21" s="22" t="s">
        <v>172</v>
      </c>
      <c r="J21" s="7">
        <f t="shared" ca="1" si="2"/>
        <v>0.66057441253263705</v>
      </c>
      <c r="K21" s="32" t="s">
        <v>269</v>
      </c>
    </row>
    <row r="22" spans="1:11" x14ac:dyDescent="0.25">
      <c r="A22" s="20" t="s">
        <v>210</v>
      </c>
      <c r="B22" s="20" t="s">
        <v>125</v>
      </c>
      <c r="C22" s="33">
        <v>43478</v>
      </c>
      <c r="D22" s="17">
        <v>43266</v>
      </c>
      <c r="E22" s="17">
        <v>43646</v>
      </c>
      <c r="F22" s="23">
        <f t="shared" ca="1" si="3"/>
        <v>0.65789473684210531</v>
      </c>
      <c r="G22" s="33">
        <f>INDEX(Scrap!B:B,MATCH('2019.02.20'!A22,Scrap!A:A,0))</f>
        <v>18750</v>
      </c>
      <c r="H22" s="22">
        <f t="shared" si="1"/>
        <v>0.43125258751552509</v>
      </c>
      <c r="I22" s="22" t="s">
        <v>104</v>
      </c>
      <c r="J22" s="7">
        <f t="shared" ca="1" si="2"/>
        <v>0.22664214932658022</v>
      </c>
      <c r="K22" s="32" t="s">
        <v>287</v>
      </c>
    </row>
    <row r="23" spans="1:11" x14ac:dyDescent="0.25">
      <c r="A23" s="20" t="s">
        <v>242</v>
      </c>
      <c r="B23" s="20" t="s">
        <v>243</v>
      </c>
      <c r="C23" s="33">
        <v>135000</v>
      </c>
      <c r="D23" s="17">
        <v>43279</v>
      </c>
      <c r="E23" s="17">
        <v>43646</v>
      </c>
      <c r="F23" s="23">
        <f t="shared" ca="1" si="3"/>
        <v>0.64577656675749318</v>
      </c>
      <c r="G23" s="33">
        <f>INDEX(Scrap!B:B,MATCH('2019.02.20'!A23,Scrap!A:A,0))</f>
        <v>68195</v>
      </c>
      <c r="H23" s="22">
        <f t="shared" si="1"/>
        <v>0.50514814814814812</v>
      </c>
      <c r="I23" s="22" t="s">
        <v>244</v>
      </c>
      <c r="J23" s="7">
        <f t="shared" ca="1" si="2"/>
        <v>0.14062841860934505</v>
      </c>
      <c r="K23" s="32" t="s">
        <v>287</v>
      </c>
    </row>
    <row r="24" spans="1:11" x14ac:dyDescent="0.25">
      <c r="A24" s="20" t="s">
        <v>211</v>
      </c>
      <c r="B24" s="20" t="s">
        <v>212</v>
      </c>
      <c r="C24" s="33">
        <v>13043</v>
      </c>
      <c r="D24" s="17">
        <v>43280</v>
      </c>
      <c r="E24" s="17">
        <v>43646</v>
      </c>
      <c r="F24" s="23">
        <f t="shared" ca="1" si="3"/>
        <v>0.64480874316939896</v>
      </c>
      <c r="G24" s="33">
        <f>INDEX(Scrap!B:B,MATCH('2019.02.20'!A24,Scrap!A:A,0))</f>
        <v>6496</v>
      </c>
      <c r="H24" s="22">
        <f t="shared" si="1"/>
        <v>0.49804492831403818</v>
      </c>
      <c r="I24" s="22" t="s">
        <v>104</v>
      </c>
      <c r="J24" s="7">
        <f t="shared" ca="1" si="2"/>
        <v>0.14676381485536077</v>
      </c>
      <c r="K24" s="32" t="s">
        <v>270</v>
      </c>
    </row>
    <row r="25" spans="1:11" x14ac:dyDescent="0.25">
      <c r="A25" s="20" t="s">
        <v>245</v>
      </c>
      <c r="B25" s="20" t="s">
        <v>246</v>
      </c>
      <c r="C25" s="33">
        <v>250043</v>
      </c>
      <c r="D25" s="17">
        <v>43282</v>
      </c>
      <c r="E25" s="17">
        <v>43646</v>
      </c>
      <c r="F25" s="23">
        <f t="shared" ca="1" si="3"/>
        <v>0.6428571428571429</v>
      </c>
      <c r="G25" s="33">
        <f>INDEX(Scrap!B:B,MATCH('2019.02.20'!A25,Scrap!A:A,0))</f>
        <v>51562</v>
      </c>
      <c r="H25" s="22">
        <f t="shared" si="1"/>
        <v>0.20621253144459153</v>
      </c>
      <c r="I25" s="22" t="s">
        <v>247</v>
      </c>
      <c r="J25" s="7">
        <f t="shared" ca="1" si="2"/>
        <v>0.4366446114125514</v>
      </c>
      <c r="K25" s="32" t="s">
        <v>287</v>
      </c>
    </row>
    <row r="26" spans="1:11" x14ac:dyDescent="0.25">
      <c r="A26" s="20" t="s">
        <v>259</v>
      </c>
      <c r="B26" s="20" t="s">
        <v>260</v>
      </c>
      <c r="C26" s="33">
        <v>25000</v>
      </c>
      <c r="D26" s="17">
        <v>43364</v>
      </c>
      <c r="E26" s="17">
        <v>43738</v>
      </c>
      <c r="F26" s="23">
        <f t="shared" ca="1" si="3"/>
        <v>0.40641711229946526</v>
      </c>
      <c r="G26" s="33">
        <f>INDEX(Scrap!B:B,MATCH('2019.02.20'!A26,Scrap!A:A,0))</f>
        <v>3067</v>
      </c>
      <c r="H26" s="22">
        <f t="shared" si="1"/>
        <v>0.12268</v>
      </c>
      <c r="I26" s="22" t="s">
        <v>261</v>
      </c>
      <c r="J26" s="7">
        <f t="shared" ca="1" si="2"/>
        <v>0.28373711229946524</v>
      </c>
    </row>
    <row r="27" spans="1:11" x14ac:dyDescent="0.25">
      <c r="A27" s="20" t="s">
        <v>213</v>
      </c>
      <c r="B27" s="20" t="s">
        <v>214</v>
      </c>
      <c r="C27" s="33">
        <v>6000000</v>
      </c>
      <c r="D27" s="17">
        <v>40914</v>
      </c>
      <c r="E27" s="17">
        <v>43220</v>
      </c>
      <c r="F27" s="23">
        <f t="shared" ca="1" si="3"/>
        <v>1</v>
      </c>
      <c r="G27" s="33">
        <f>INDEX(Scrap!B:B,MATCH('2019.02.20'!A27,Scrap!A:A,0))</f>
        <v>5995863</v>
      </c>
      <c r="H27" s="22">
        <f t="shared" si="1"/>
        <v>0.99931049999999999</v>
      </c>
      <c r="I27" s="22" t="s">
        <v>202</v>
      </c>
      <c r="J27" s="7">
        <f t="shared" ref="J27:J45" ca="1" si="4">F27-H27</f>
        <v>6.8950000000000955E-4</v>
      </c>
      <c r="K27" s="32" t="s">
        <v>289</v>
      </c>
    </row>
    <row r="28" spans="1:11" x14ac:dyDescent="0.25">
      <c r="A28" s="20" t="s">
        <v>215</v>
      </c>
      <c r="B28" s="20" t="s">
        <v>216</v>
      </c>
      <c r="C28" s="33">
        <v>250000</v>
      </c>
      <c r="D28" s="17">
        <v>40210</v>
      </c>
      <c r="E28" s="17">
        <v>43755</v>
      </c>
      <c r="F28" s="23">
        <f t="shared" ca="1" si="3"/>
        <v>0.93258110014104367</v>
      </c>
      <c r="G28" s="33">
        <f>INDEX(Scrap!B:B,MATCH('2019.02.20'!A28,Scrap!A:A,0))</f>
        <v>249964</v>
      </c>
      <c r="H28" s="22">
        <f t="shared" si="1"/>
        <v>0.99985599999999997</v>
      </c>
      <c r="I28" s="22" t="s">
        <v>202</v>
      </c>
      <c r="J28" s="7">
        <f t="shared" ca="1" si="4"/>
        <v>-6.7274899858956294E-2</v>
      </c>
      <c r="K28" s="32" t="s">
        <v>289</v>
      </c>
    </row>
    <row r="29" spans="1:11" x14ac:dyDescent="0.25">
      <c r="A29" s="20" t="s">
        <v>217</v>
      </c>
      <c r="B29" s="20" t="s">
        <v>218</v>
      </c>
      <c r="C29" s="33">
        <v>500000</v>
      </c>
      <c r="D29" s="17">
        <v>41011</v>
      </c>
      <c r="E29" s="17">
        <v>43220</v>
      </c>
      <c r="F29" s="23">
        <f t="shared" ca="1" si="3"/>
        <v>1</v>
      </c>
      <c r="G29" s="33">
        <f>INDEX(Scrap!B:B,MATCH('2019.02.20'!A29,Scrap!A:A,0))</f>
        <v>500000</v>
      </c>
      <c r="H29" s="22">
        <f t="shared" si="1"/>
        <v>1</v>
      </c>
      <c r="I29" s="22" t="s">
        <v>202</v>
      </c>
      <c r="J29" s="7">
        <f t="shared" ca="1" si="4"/>
        <v>0</v>
      </c>
      <c r="K29" s="32" t="s">
        <v>292</v>
      </c>
    </row>
    <row r="30" spans="1:11" x14ac:dyDescent="0.25">
      <c r="A30" s="20" t="s">
        <v>219</v>
      </c>
      <c r="B30" s="20" t="s">
        <v>220</v>
      </c>
      <c r="C30" s="33">
        <v>250000</v>
      </c>
      <c r="D30" s="17">
        <v>42005</v>
      </c>
      <c r="E30" s="17">
        <v>42916</v>
      </c>
      <c r="F30" s="23">
        <f t="shared" ca="1" si="3"/>
        <v>1</v>
      </c>
      <c r="G30" s="33">
        <f>INDEX(Scrap!B:B,MATCH('2019.02.20'!A30,Scrap!A:A,0))</f>
        <v>60268</v>
      </c>
      <c r="H30" s="22">
        <f t="shared" si="1"/>
        <v>0.24107200000000001</v>
      </c>
      <c r="I30" s="22" t="s">
        <v>202</v>
      </c>
      <c r="J30" s="7">
        <f t="shared" ca="1" si="4"/>
        <v>0.75892800000000005</v>
      </c>
      <c r="K30" s="32" t="s">
        <v>273</v>
      </c>
    </row>
    <row r="31" spans="1:11" x14ac:dyDescent="0.25">
      <c r="A31" s="20" t="s">
        <v>221</v>
      </c>
      <c r="B31" s="20" t="s">
        <v>222</v>
      </c>
      <c r="C31" s="33">
        <v>600000</v>
      </c>
      <c r="D31" s="17">
        <v>42491</v>
      </c>
      <c r="E31" s="17">
        <v>43646</v>
      </c>
      <c r="F31" s="23">
        <f t="shared" ca="1" si="3"/>
        <v>0.88744588744588748</v>
      </c>
      <c r="G31" s="33">
        <f>INDEX(Scrap!B:B,MATCH('2019.02.20'!A31,Scrap!A:A,0))</f>
        <v>599024</v>
      </c>
      <c r="H31" s="22">
        <f t="shared" si="1"/>
        <v>0.99837333333333333</v>
      </c>
      <c r="I31" s="22" t="s">
        <v>202</v>
      </c>
      <c r="J31" s="7">
        <f t="shared" ca="1" si="4"/>
        <v>-0.11092744588744585</v>
      </c>
      <c r="K31" s="32" t="s">
        <v>290</v>
      </c>
    </row>
    <row r="32" spans="1:11" x14ac:dyDescent="0.25">
      <c r="A32" s="20" t="s">
        <v>223</v>
      </c>
      <c r="B32" s="20" t="s">
        <v>248</v>
      </c>
      <c r="C32" s="33">
        <v>2142886</v>
      </c>
      <c r="D32" s="17">
        <v>42917</v>
      </c>
      <c r="E32" s="17">
        <v>44012</v>
      </c>
      <c r="F32" s="23">
        <f t="shared" ca="1" si="3"/>
        <v>0.54703196347031968</v>
      </c>
      <c r="G32" s="33">
        <f>INDEX(Scrap!B:B,MATCH('2019.02.20'!A32,Scrap!A:A,0))</f>
        <v>963315</v>
      </c>
      <c r="H32" s="22">
        <f t="shared" si="1"/>
        <v>0.44954094618192475</v>
      </c>
      <c r="I32" s="22" t="s">
        <v>202</v>
      </c>
      <c r="J32" s="7">
        <f t="shared" ca="1" si="4"/>
        <v>9.7491017288394932E-2</v>
      </c>
      <c r="K32" s="32" t="s">
        <v>283</v>
      </c>
    </row>
    <row r="33" spans="1:11" x14ac:dyDescent="0.25">
      <c r="A33" s="20" t="s">
        <v>225</v>
      </c>
      <c r="B33" s="20" t="s">
        <v>226</v>
      </c>
      <c r="C33" s="33">
        <v>1678505</v>
      </c>
      <c r="D33" s="17">
        <v>42552</v>
      </c>
      <c r="E33" s="17">
        <v>43646</v>
      </c>
      <c r="F33" s="23">
        <f t="shared" ca="1" si="3"/>
        <v>0.88117001828153563</v>
      </c>
      <c r="G33" s="33">
        <f>INDEX(Scrap!B:B,MATCH('2019.02.20'!A33,Scrap!A:A,0))</f>
        <v>216167</v>
      </c>
      <c r="H33" s="22">
        <f t="shared" si="1"/>
        <v>0.12878543704069992</v>
      </c>
      <c r="I33" s="22" t="s">
        <v>202</v>
      </c>
      <c r="J33" s="7">
        <f t="shared" ca="1" si="4"/>
        <v>0.75238458124083574</v>
      </c>
      <c r="K33" s="32" t="s">
        <v>291</v>
      </c>
    </row>
    <row r="34" spans="1:11" x14ac:dyDescent="0.25">
      <c r="A34" s="20" t="s">
        <v>227</v>
      </c>
      <c r="B34" s="20" t="s">
        <v>228</v>
      </c>
      <c r="C34" s="33">
        <v>250000</v>
      </c>
      <c r="D34" s="17">
        <v>42961</v>
      </c>
      <c r="E34" s="17">
        <v>44074</v>
      </c>
      <c r="F34" s="23">
        <f t="shared" ca="1" si="3"/>
        <v>0.49865229110512127</v>
      </c>
      <c r="G34" s="33">
        <f>INDEX(Scrap!B:B,MATCH('2019.02.20'!A34,Scrap!A:A,0))</f>
        <v>104526</v>
      </c>
      <c r="H34" s="23">
        <f t="shared" si="1"/>
        <v>0.41810399999999998</v>
      </c>
      <c r="I34" s="23" t="s">
        <v>202</v>
      </c>
      <c r="J34" s="7">
        <f t="shared" ca="1" si="4"/>
        <v>8.0548291105121295E-2</v>
      </c>
    </row>
    <row r="35" spans="1:11" x14ac:dyDescent="0.25">
      <c r="A35" s="20" t="s">
        <v>179</v>
      </c>
      <c r="B35" s="20" t="s">
        <v>180</v>
      </c>
      <c r="C35" s="33">
        <v>59577</v>
      </c>
      <c r="D35" s="17">
        <v>42917</v>
      </c>
      <c r="E35" s="17">
        <v>43465</v>
      </c>
      <c r="F35" s="23">
        <f t="shared" ca="1" si="3"/>
        <v>1</v>
      </c>
      <c r="G35" s="33">
        <f>INDEX(Scrap!B:B,MATCH('2019.02.20'!A35,Scrap!A:A,0))</f>
        <v>52007</v>
      </c>
      <c r="H35" s="23">
        <f t="shared" si="1"/>
        <v>0.8729375430115649</v>
      </c>
      <c r="I35" s="23" t="s">
        <v>99</v>
      </c>
      <c r="J35" s="7">
        <f t="shared" ca="1" si="4"/>
        <v>0.1270624569884351</v>
      </c>
    </row>
    <row r="36" spans="1:11" x14ac:dyDescent="0.25">
      <c r="A36" s="20" t="s">
        <v>185</v>
      </c>
      <c r="B36" s="20" t="s">
        <v>186</v>
      </c>
      <c r="C36" s="33">
        <v>175000</v>
      </c>
      <c r="D36" s="17">
        <v>43101</v>
      </c>
      <c r="E36" s="17">
        <v>43465</v>
      </c>
      <c r="F36" s="23">
        <f t="shared" ca="1" si="3"/>
        <v>1</v>
      </c>
      <c r="G36" s="33">
        <f>INDEX(Scrap!B:B,MATCH('2019.02.20'!A36,Scrap!A:A,0))</f>
        <v>166256</v>
      </c>
      <c r="H36" s="23">
        <f t="shared" si="1"/>
        <v>0.95003428571428572</v>
      </c>
      <c r="I36" s="23" t="s">
        <v>99</v>
      </c>
      <c r="J36" s="7">
        <f t="shared" ca="1" si="4"/>
        <v>4.996571428571428E-2</v>
      </c>
      <c r="K36" s="32" t="s">
        <v>289</v>
      </c>
    </row>
    <row r="37" spans="1:11" x14ac:dyDescent="0.25">
      <c r="A37" s="20" t="s">
        <v>181</v>
      </c>
      <c r="B37" s="20" t="s">
        <v>182</v>
      </c>
      <c r="C37" s="33">
        <v>105000</v>
      </c>
      <c r="D37" s="17">
        <v>43095</v>
      </c>
      <c r="E37" s="17">
        <v>43465</v>
      </c>
      <c r="F37" s="23">
        <f t="shared" ca="1" si="3"/>
        <v>1</v>
      </c>
      <c r="G37" s="33">
        <f>INDEX(Scrap!B:B,MATCH('2019.02.20'!A37,Scrap!A:A,0))</f>
        <v>39287</v>
      </c>
      <c r="H37" s="23">
        <f t="shared" si="1"/>
        <v>0.37416190476190475</v>
      </c>
      <c r="I37" s="23" t="s">
        <v>167</v>
      </c>
      <c r="J37" s="7">
        <f t="shared" ca="1" si="4"/>
        <v>0.6258380952380953</v>
      </c>
      <c r="K37" s="32" t="s">
        <v>285</v>
      </c>
    </row>
    <row r="38" spans="1:11" x14ac:dyDescent="0.25">
      <c r="A38" s="20" t="s">
        <v>231</v>
      </c>
      <c r="B38" s="20" t="s">
        <v>232</v>
      </c>
      <c r="C38" s="33">
        <v>10000</v>
      </c>
      <c r="D38" s="17">
        <v>43282</v>
      </c>
      <c r="E38" s="17">
        <v>43465</v>
      </c>
      <c r="F38" s="23">
        <f t="shared" ca="1" si="3"/>
        <v>1</v>
      </c>
      <c r="G38" s="33">
        <f>INDEX(Scrap!B:B,MATCH('2019.02.20'!A38,Scrap!A:A,0))</f>
        <v>10000</v>
      </c>
      <c r="H38" s="23">
        <f t="shared" si="1"/>
        <v>1</v>
      </c>
      <c r="I38" s="23" t="s">
        <v>233</v>
      </c>
      <c r="J38" s="7">
        <f t="shared" ca="1" si="4"/>
        <v>0</v>
      </c>
      <c r="K38" s="32" t="s">
        <v>293</v>
      </c>
    </row>
    <row r="39" spans="1:11" x14ac:dyDescent="0.25">
      <c r="A39" s="20" t="s">
        <v>234</v>
      </c>
      <c r="B39" s="20" t="s">
        <v>235</v>
      </c>
      <c r="C39" s="33">
        <v>225000</v>
      </c>
      <c r="D39" s="17">
        <v>43282</v>
      </c>
      <c r="E39" s="17">
        <v>43646</v>
      </c>
      <c r="F39" s="23">
        <f t="shared" ca="1" si="3"/>
        <v>0.6428571428571429</v>
      </c>
      <c r="G39" s="33">
        <f>INDEX(Scrap!B:B,MATCH('2019.02.20'!A39,Scrap!A:A,0))</f>
        <v>119041</v>
      </c>
      <c r="H39" s="23">
        <f t="shared" si="1"/>
        <v>0.52907111111111116</v>
      </c>
      <c r="I39" s="23" t="s">
        <v>99</v>
      </c>
      <c r="J39" s="7">
        <f t="shared" ca="1" si="4"/>
        <v>0.11378603174603175</v>
      </c>
    </row>
    <row r="40" spans="1:11" x14ac:dyDescent="0.25">
      <c r="A40" s="20" t="s">
        <v>236</v>
      </c>
      <c r="B40" s="20" t="s">
        <v>237</v>
      </c>
      <c r="C40" s="33">
        <v>200000</v>
      </c>
      <c r="D40" s="17">
        <v>42795</v>
      </c>
      <c r="E40" s="17">
        <v>43281</v>
      </c>
      <c r="F40" s="23">
        <f t="shared" ca="1" si="3"/>
        <v>1</v>
      </c>
      <c r="G40" s="33">
        <f>INDEX(Scrap!B:B,MATCH('2019.02.20'!A40,Scrap!A:A,0))</f>
        <v>199494</v>
      </c>
      <c r="H40" s="23">
        <f t="shared" si="1"/>
        <v>0.99746999999999997</v>
      </c>
      <c r="I40" s="23" t="s">
        <v>202</v>
      </c>
      <c r="J40" s="7">
        <f t="shared" ca="1" si="4"/>
        <v>2.5300000000000322E-3</v>
      </c>
    </row>
    <row r="41" spans="1:11" x14ac:dyDescent="0.25">
      <c r="A41" s="20" t="s">
        <v>249</v>
      </c>
      <c r="B41" s="20" t="s">
        <v>250</v>
      </c>
      <c r="C41" s="33">
        <v>186300</v>
      </c>
      <c r="D41" s="17">
        <v>43282</v>
      </c>
      <c r="E41" s="17">
        <v>43646</v>
      </c>
      <c r="F41" s="23">
        <f t="shared" ca="1" si="3"/>
        <v>0.6428571428571429</v>
      </c>
      <c r="G41" s="33">
        <f>INDEX(Scrap!B:B,MATCH('2019.02.20'!A41,Scrap!A:A,0))</f>
        <v>139271</v>
      </c>
      <c r="H41" s="23">
        <f t="shared" si="1"/>
        <v>0.74756307031669356</v>
      </c>
      <c r="I41" s="23" t="s">
        <v>251</v>
      </c>
      <c r="J41" s="7">
        <f t="shared" ca="1" si="4"/>
        <v>-0.10470592745955065</v>
      </c>
    </row>
    <row r="42" spans="1:11" x14ac:dyDescent="0.25">
      <c r="A42" s="20" t="s">
        <v>252</v>
      </c>
      <c r="B42" s="20" t="s">
        <v>253</v>
      </c>
      <c r="C42" s="33">
        <v>20169</v>
      </c>
      <c r="D42" s="17">
        <v>43282</v>
      </c>
      <c r="E42" s="17">
        <v>43646</v>
      </c>
      <c r="F42" s="23">
        <f t="shared" ca="1" si="3"/>
        <v>0.6428571428571429</v>
      </c>
      <c r="G42" s="33">
        <f>INDEX(Scrap!B:B,MATCH('2019.02.20'!A42,Scrap!A:A,0))</f>
        <v>6782</v>
      </c>
      <c r="H42" s="23">
        <f t="shared" si="1"/>
        <v>0.33625861470573654</v>
      </c>
      <c r="I42" s="23" t="s">
        <v>99</v>
      </c>
      <c r="J42" s="7">
        <f t="shared" ca="1" si="4"/>
        <v>0.30659852815140637</v>
      </c>
      <c r="K42" s="32" t="s">
        <v>287</v>
      </c>
    </row>
    <row r="43" spans="1:11" x14ac:dyDescent="0.25">
      <c r="A43" s="20" t="s">
        <v>254</v>
      </c>
      <c r="B43" s="20" t="s">
        <v>255</v>
      </c>
      <c r="C43" s="33">
        <v>23636</v>
      </c>
      <c r="D43" s="17">
        <v>43282</v>
      </c>
      <c r="E43" s="17">
        <v>43646</v>
      </c>
      <c r="F43" s="23">
        <f t="shared" ca="1" si="3"/>
        <v>0.6428571428571429</v>
      </c>
      <c r="G43" s="33">
        <f>INDEX(Scrap!B:B,MATCH('2019.02.20'!A43,Scrap!A:A,0))</f>
        <v>1759</v>
      </c>
      <c r="H43" s="23">
        <f t="shared" si="1"/>
        <v>7.4420375698087668E-2</v>
      </c>
      <c r="I43" s="23" t="s">
        <v>251</v>
      </c>
      <c r="J43" s="7">
        <f t="shared" ca="1" si="4"/>
        <v>0.56843676715905522</v>
      </c>
      <c r="K43" s="32" t="s">
        <v>287</v>
      </c>
    </row>
    <row r="44" spans="1:11" x14ac:dyDescent="0.25">
      <c r="A44" s="20" t="s">
        <v>49</v>
      </c>
      <c r="B44" s="20" t="s">
        <v>50</v>
      </c>
      <c r="C44" s="34">
        <v>243501.29</v>
      </c>
      <c r="D44" s="17"/>
      <c r="E44" s="17"/>
      <c r="F44" s="23"/>
      <c r="G44" s="33">
        <f>INDEX(Scrap!B:B,MATCH('2019.02.20'!A44,Scrap!A:A,0))</f>
        <v>245517</v>
      </c>
      <c r="H44" s="22"/>
      <c r="I44" s="22" t="s">
        <v>238</v>
      </c>
      <c r="J44" s="7">
        <f t="shared" si="4"/>
        <v>0</v>
      </c>
    </row>
    <row r="45" spans="1:11" x14ac:dyDescent="0.25">
      <c r="A45" s="20" t="s">
        <v>65</v>
      </c>
      <c r="B45" s="20" t="s">
        <v>183</v>
      </c>
      <c r="C45" s="33">
        <v>110000</v>
      </c>
      <c r="D45" s="17">
        <v>42693</v>
      </c>
      <c r="E45" s="17">
        <v>43465</v>
      </c>
      <c r="F45" s="23">
        <f ca="1">IF(E45&gt;TODAY(),IF(($B$2-D45)/(E45-D45)&lt;0%,0%,($B$2-D45)/(E45-D45)),100%)</f>
        <v>1</v>
      </c>
      <c r="G45" s="33">
        <f>INDEX(Scrap!B:B,MATCH('2019.02.20'!A45,Scrap!A:A,0))</f>
        <v>109963</v>
      </c>
      <c r="H45" s="22">
        <f>G45/C45</f>
        <v>0.99966363636363631</v>
      </c>
      <c r="I45" s="22" t="s">
        <v>161</v>
      </c>
      <c r="J45" s="7">
        <f t="shared" ca="1" si="4"/>
        <v>3.3636363636369015E-4</v>
      </c>
      <c r="K45" s="32" t="s">
        <v>289</v>
      </c>
    </row>
    <row r="46" spans="1:11" x14ac:dyDescent="0.25">
      <c r="A46" s="20" t="s">
        <v>278</v>
      </c>
      <c r="B46" s="26"/>
      <c r="C46" s="33">
        <f>SUM(C5:C45)</f>
        <v>15918013.419999998</v>
      </c>
      <c r="D46" s="17"/>
      <c r="E46" s="17"/>
      <c r="F46" s="23"/>
      <c r="G46" s="33">
        <f>SUM(G5:G45)</f>
        <v>10967341</v>
      </c>
      <c r="H46" s="22"/>
      <c r="I46" s="22"/>
    </row>
    <row r="48" spans="1:11" x14ac:dyDescent="0.25">
      <c r="A48" s="19"/>
    </row>
  </sheetData>
  <conditionalFormatting sqref="J5:J13 J16:J45">
    <cfRule type="cellIs" dxfId="1" priority="2" operator="greaterThan">
      <formula>0.1</formula>
    </cfRule>
  </conditionalFormatting>
  <conditionalFormatting sqref="J14:J15">
    <cfRule type="cellIs" dxfId="0" priority="1" operator="greaterThan">
      <formula>0.1</formula>
    </cfRule>
  </conditionalFormatting>
  <pageMargins left="0.75" right="0.75" top="1" bottom="1" header="0.5" footer="0.5"/>
  <pageSetup scale="8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ColWidth="11.42578125" defaultRowHeight="15" x14ac:dyDescent="0.25"/>
  <cols>
    <col min="1" max="1" width="12.140625" style="32" customWidth="1"/>
    <col min="2" max="2" width="39.5703125" style="32" customWidth="1"/>
    <col min="3" max="3" width="10" style="32" bestFit="1" customWidth="1"/>
    <col min="4" max="5" width="10.5703125" style="32" bestFit="1" customWidth="1"/>
    <col min="6" max="6" width="11.28515625" style="32" customWidth="1"/>
    <col min="7" max="7" width="11" style="32" customWidth="1"/>
    <col min="8" max="8" width="11.42578125" style="32" customWidth="1"/>
  </cols>
  <sheetData>
    <row r="1" spans="1:8" x14ac:dyDescent="0.25">
      <c r="A1" s="1" t="s">
        <v>61</v>
      </c>
    </row>
    <row r="2" spans="1:8" x14ac:dyDescent="0.25">
      <c r="A2" s="3" t="s">
        <v>1</v>
      </c>
      <c r="B2" s="4">
        <v>42760</v>
      </c>
    </row>
    <row r="3" spans="1:8" ht="60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62</v>
      </c>
      <c r="G3" s="12" t="s">
        <v>63</v>
      </c>
      <c r="H3" s="12" t="s">
        <v>64</v>
      </c>
    </row>
    <row r="4" spans="1:8" x14ac:dyDescent="0.25">
      <c r="A4" t="s">
        <v>65</v>
      </c>
      <c r="B4" t="s">
        <v>66</v>
      </c>
      <c r="C4" s="16">
        <v>55000</v>
      </c>
      <c r="D4" s="15">
        <v>42693</v>
      </c>
      <c r="E4" s="15">
        <v>43465</v>
      </c>
      <c r="F4" s="8">
        <f>($B$2-D4)/(E4-D4)</f>
        <v>8.6787564766839381E-2</v>
      </c>
      <c r="G4" s="16">
        <v>12875</v>
      </c>
      <c r="H4" s="8">
        <f>G4/C4</f>
        <v>0.2340909090909091</v>
      </c>
    </row>
    <row r="5" spans="1:8" x14ac:dyDescent="0.25">
      <c r="A5" t="s">
        <v>67</v>
      </c>
      <c r="B5" t="s">
        <v>68</v>
      </c>
      <c r="C5" s="16">
        <v>7000</v>
      </c>
      <c r="D5" s="15">
        <v>42736</v>
      </c>
      <c r="E5" s="15">
        <v>43100</v>
      </c>
      <c r="F5" s="8">
        <f>($B$2-D5)/(E5-D5)</f>
        <v>6.5934065934065936E-2</v>
      </c>
      <c r="G5" s="16">
        <v>0</v>
      </c>
      <c r="H5" s="8">
        <f>G5/C5</f>
        <v>0</v>
      </c>
    </row>
    <row r="6" spans="1:8" x14ac:dyDescent="0.25">
      <c r="A6" t="s">
        <v>69</v>
      </c>
      <c r="B6" t="s">
        <v>70</v>
      </c>
      <c r="C6" s="16">
        <v>5000</v>
      </c>
      <c r="D6" s="15">
        <v>42552</v>
      </c>
      <c r="E6" s="15">
        <v>42916</v>
      </c>
      <c r="F6" s="8">
        <f>($B$2-D6)/(E6-D6)</f>
        <v>0.5714285714285714</v>
      </c>
      <c r="G6" s="16">
        <v>989</v>
      </c>
      <c r="H6" s="8">
        <f>G6/C6</f>
        <v>0.1978</v>
      </c>
    </row>
    <row r="7" spans="1:8" x14ac:dyDescent="0.25">
      <c r="A7" t="s">
        <v>71</v>
      </c>
      <c r="B7" t="s">
        <v>72</v>
      </c>
      <c r="C7" s="16">
        <v>2000</v>
      </c>
      <c r="D7" s="15">
        <v>42767</v>
      </c>
      <c r="E7" s="15">
        <v>43070</v>
      </c>
      <c r="F7" s="8">
        <f>($B$2-D7)/(E7-D7)</f>
        <v>-2.3102310231023101E-2</v>
      </c>
      <c r="G7" s="16">
        <v>0</v>
      </c>
      <c r="H7" s="8">
        <f>G7/C7</f>
        <v>0</v>
      </c>
    </row>
  </sheetData>
  <pageMargins left="0.75" right="0.75" top="1" bottom="1" header="0.5" footer="0.5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ColWidth="11.42578125" defaultRowHeight="15" x14ac:dyDescent="0.25"/>
  <cols>
    <col min="1" max="1" width="12.140625" style="32" customWidth="1"/>
    <col min="2" max="2" width="39.5703125" style="32" customWidth="1"/>
    <col min="3" max="3" width="10" style="32" bestFit="1" customWidth="1"/>
    <col min="4" max="5" width="10.5703125" style="32" bestFit="1" customWidth="1"/>
    <col min="6" max="6" width="11.28515625" style="32" customWidth="1"/>
    <col min="7" max="7" width="11" style="32" customWidth="1"/>
    <col min="8" max="8" width="11.42578125" style="32" customWidth="1"/>
  </cols>
  <sheetData>
    <row r="1" spans="1:8" x14ac:dyDescent="0.25">
      <c r="A1" s="1" t="s">
        <v>61</v>
      </c>
    </row>
    <row r="2" spans="1:8" x14ac:dyDescent="0.25">
      <c r="A2" s="3" t="s">
        <v>1</v>
      </c>
      <c r="B2" s="4">
        <v>42767</v>
      </c>
    </row>
    <row r="3" spans="1:8" ht="60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73</v>
      </c>
      <c r="G3" s="12" t="s">
        <v>74</v>
      </c>
      <c r="H3" s="12" t="s">
        <v>75</v>
      </c>
    </row>
    <row r="4" spans="1:8" x14ac:dyDescent="0.25">
      <c r="A4" s="20" t="s">
        <v>65</v>
      </c>
      <c r="B4" s="20" t="s">
        <v>66</v>
      </c>
      <c r="C4" s="18">
        <v>55000</v>
      </c>
      <c r="D4" s="17">
        <v>42693</v>
      </c>
      <c r="E4" s="17">
        <v>43465</v>
      </c>
      <c r="F4" s="23">
        <f>($B$2-D4)/(E4-D4)</f>
        <v>9.585492227979274E-2</v>
      </c>
      <c r="G4" s="18">
        <v>12875</v>
      </c>
      <c r="H4" s="23">
        <f>G4/C4</f>
        <v>0.2340909090909091</v>
      </c>
    </row>
    <row r="5" spans="1:8" x14ac:dyDescent="0.25">
      <c r="A5" s="20" t="s">
        <v>67</v>
      </c>
      <c r="B5" s="20" t="s">
        <v>68</v>
      </c>
      <c r="C5" s="18">
        <v>7000</v>
      </c>
      <c r="D5" s="17">
        <v>42736</v>
      </c>
      <c r="E5" s="17">
        <v>43100</v>
      </c>
      <c r="F5" s="23">
        <f>($B$2-D5)/(E5-D5)</f>
        <v>8.5164835164835168E-2</v>
      </c>
      <c r="G5" s="18">
        <v>0</v>
      </c>
      <c r="H5" s="23">
        <f>G5/C5</f>
        <v>0</v>
      </c>
    </row>
    <row r="6" spans="1:8" x14ac:dyDescent="0.25">
      <c r="A6" s="20" t="s">
        <v>69</v>
      </c>
      <c r="B6" s="20" t="s">
        <v>70</v>
      </c>
      <c r="C6" s="18">
        <v>5000</v>
      </c>
      <c r="D6" s="17">
        <v>42552</v>
      </c>
      <c r="E6" s="17">
        <v>42916</v>
      </c>
      <c r="F6" s="23">
        <f>($B$2-D6)/(E6-D6)</f>
        <v>0.59065934065934067</v>
      </c>
      <c r="G6" s="18">
        <v>989</v>
      </c>
      <c r="H6" s="23">
        <f>G6/C6</f>
        <v>0.1978</v>
      </c>
    </row>
    <row r="7" spans="1:8" x14ac:dyDescent="0.25">
      <c r="A7" s="20" t="s">
        <v>71</v>
      </c>
      <c r="B7" s="20" t="s">
        <v>72</v>
      </c>
      <c r="C7" s="18">
        <v>2000</v>
      </c>
      <c r="D7" s="17">
        <v>42767</v>
      </c>
      <c r="E7" s="17">
        <v>43070</v>
      </c>
      <c r="F7" s="23">
        <f>($B$2-D7)/(E7-D7)</f>
        <v>0</v>
      </c>
      <c r="G7" s="18">
        <v>0</v>
      </c>
      <c r="H7" s="23">
        <f>G7/C7</f>
        <v>0</v>
      </c>
    </row>
  </sheetData>
  <pageMargins left="0.75" right="0.75" top="1" bottom="1" header="0.5" footer="0.5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ColWidth="11.42578125" defaultRowHeight="15" x14ac:dyDescent="0.25"/>
  <cols>
    <col min="1" max="1" width="12.140625" style="32" customWidth="1"/>
    <col min="2" max="2" width="39.5703125" style="32" customWidth="1"/>
    <col min="3" max="3" width="10" style="32" bestFit="1" customWidth="1"/>
    <col min="4" max="5" width="10.5703125" style="32" bestFit="1" customWidth="1"/>
    <col min="6" max="6" width="11.85546875" style="32" customWidth="1"/>
    <col min="7" max="7" width="11" style="32" customWidth="1"/>
    <col min="8" max="8" width="12" style="32" customWidth="1"/>
  </cols>
  <sheetData>
    <row r="1" spans="1:8" x14ac:dyDescent="0.25">
      <c r="A1" s="1" t="s">
        <v>61</v>
      </c>
    </row>
    <row r="2" spans="1:8" x14ac:dyDescent="0.25">
      <c r="A2" s="3" t="s">
        <v>1</v>
      </c>
      <c r="B2" s="4">
        <v>42774</v>
      </c>
    </row>
    <row r="3" spans="1:8" ht="60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76</v>
      </c>
      <c r="G3" s="12" t="s">
        <v>77</v>
      </c>
      <c r="H3" s="12" t="s">
        <v>78</v>
      </c>
    </row>
    <row r="4" spans="1:8" x14ac:dyDescent="0.25">
      <c r="A4" s="20" t="s">
        <v>65</v>
      </c>
      <c r="B4" s="20" t="s">
        <v>66</v>
      </c>
      <c r="C4" s="18">
        <v>55000</v>
      </c>
      <c r="D4" s="17">
        <v>42693</v>
      </c>
      <c r="E4" s="17">
        <v>43465</v>
      </c>
      <c r="F4" s="23">
        <f>($B$2-D4)/(E4-D4)</f>
        <v>0.10492227979274611</v>
      </c>
      <c r="G4" s="18">
        <v>14075</v>
      </c>
      <c r="H4" s="23">
        <f>G4/C4</f>
        <v>0.25590909090909092</v>
      </c>
    </row>
    <row r="5" spans="1:8" x14ac:dyDescent="0.25">
      <c r="A5" s="20" t="s">
        <v>67</v>
      </c>
      <c r="B5" s="20" t="s">
        <v>68</v>
      </c>
      <c r="C5" s="18">
        <v>7000</v>
      </c>
      <c r="D5" s="17">
        <v>42736</v>
      </c>
      <c r="E5" s="17">
        <v>43100</v>
      </c>
      <c r="F5" s="23">
        <f>($B$2-D5)/(E5-D5)</f>
        <v>0.1043956043956044</v>
      </c>
      <c r="G5" s="18">
        <v>0</v>
      </c>
      <c r="H5" s="23">
        <f>G5/C5</f>
        <v>0</v>
      </c>
    </row>
    <row r="6" spans="1:8" x14ac:dyDescent="0.25">
      <c r="A6" s="20" t="s">
        <v>69</v>
      </c>
      <c r="B6" s="20" t="s">
        <v>70</v>
      </c>
      <c r="C6" s="18">
        <v>5000</v>
      </c>
      <c r="D6" s="17">
        <v>42552</v>
      </c>
      <c r="E6" s="17">
        <v>42916</v>
      </c>
      <c r="F6" s="23">
        <f>($B$2-D6)/(E6-D6)</f>
        <v>0.60989010989010994</v>
      </c>
      <c r="G6" s="18">
        <v>989</v>
      </c>
      <c r="H6" s="23">
        <f>G6/C6</f>
        <v>0.1978</v>
      </c>
    </row>
    <row r="7" spans="1:8" x14ac:dyDescent="0.25">
      <c r="A7" s="20" t="s">
        <v>71</v>
      </c>
      <c r="B7" s="20" t="s">
        <v>72</v>
      </c>
      <c r="C7" s="18">
        <v>2000</v>
      </c>
      <c r="D7" s="17">
        <v>42767</v>
      </c>
      <c r="E7" s="17">
        <v>43070</v>
      </c>
      <c r="F7" s="23">
        <f>($B$2-D7)/(E7-D7)</f>
        <v>2.3102310231023101E-2</v>
      </c>
      <c r="G7" s="18">
        <v>0</v>
      </c>
      <c r="H7" s="23">
        <f>G7/C7</f>
        <v>0</v>
      </c>
    </row>
  </sheetData>
  <pageMargins left="0.75" right="0.75" top="1" bottom="1" header="0.5" footer="0.5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4" width="9.28515625" style="32" customWidth="1"/>
    <col min="5" max="5" width="8.7109375" style="32" customWidth="1"/>
    <col min="6" max="6" width="11.7109375" style="32" customWidth="1"/>
    <col min="7" max="7" width="13" style="32" customWidth="1"/>
    <col min="8" max="8" width="11.85546875" style="32" customWidth="1"/>
    <col min="9" max="9" width="7.14062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42803</v>
      </c>
    </row>
    <row r="3" spans="1:9" ht="60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79</v>
      </c>
      <c r="G3" s="12" t="s">
        <v>80</v>
      </c>
      <c r="H3" s="12" t="s">
        <v>81</v>
      </c>
      <c r="I3" s="31"/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</row>
    <row r="5" spans="1:9" x14ac:dyDescent="0.25">
      <c r="A5" s="20" t="s">
        <v>12</v>
      </c>
      <c r="B5" s="20" t="s">
        <v>13</v>
      </c>
      <c r="C5" s="20">
        <v>361107</v>
      </c>
      <c r="D5" s="21">
        <v>42552</v>
      </c>
      <c r="E5" s="21">
        <v>42916</v>
      </c>
      <c r="F5" s="23">
        <f>($B$2-D5)/(E5-D5)</f>
        <v>0.68956043956043955</v>
      </c>
      <c r="G5" s="20">
        <v>169297</v>
      </c>
      <c r="H5" s="23">
        <f>G5/C5</f>
        <v>0.46882779896263432</v>
      </c>
    </row>
    <row r="6" spans="1:9" x14ac:dyDescent="0.25">
      <c r="A6" s="20" t="s">
        <v>14</v>
      </c>
      <c r="B6" s="20" t="s">
        <v>15</v>
      </c>
      <c r="C6" s="25" t="s">
        <v>16</v>
      </c>
      <c r="D6" s="21"/>
      <c r="E6" s="21"/>
      <c r="F6" s="24"/>
      <c r="G6" s="20"/>
      <c r="H6" s="22"/>
    </row>
    <row r="7" spans="1:9" x14ac:dyDescent="0.25">
      <c r="A7" s="20" t="s">
        <v>17</v>
      </c>
      <c r="B7" s="20" t="s">
        <v>18</v>
      </c>
      <c r="C7" s="20">
        <v>22588</v>
      </c>
      <c r="D7" s="21">
        <v>42552</v>
      </c>
      <c r="E7" s="21">
        <v>42916</v>
      </c>
      <c r="F7" s="23">
        <f t="shared" ref="F7:F13" si="0">($B$2-D7)/(E7-D7)</f>
        <v>0.68956043956043955</v>
      </c>
      <c r="G7" s="20">
        <v>16926</v>
      </c>
      <c r="H7" s="23">
        <f t="shared" ref="H7:H13" si="1">G7/C7</f>
        <v>0.74933593058261028</v>
      </c>
    </row>
    <row r="8" spans="1:9" x14ac:dyDescent="0.25">
      <c r="A8" s="20" t="s">
        <v>19</v>
      </c>
      <c r="B8" s="20" t="s">
        <v>20</v>
      </c>
      <c r="C8" s="20">
        <v>82576</v>
      </c>
      <c r="D8" s="21">
        <v>42552</v>
      </c>
      <c r="E8" s="21">
        <v>42916</v>
      </c>
      <c r="F8" s="23">
        <f t="shared" si="0"/>
        <v>0.68956043956043955</v>
      </c>
      <c r="G8" s="20">
        <v>32072</v>
      </c>
      <c r="H8" s="23">
        <f t="shared" si="1"/>
        <v>0.38839372214687073</v>
      </c>
    </row>
    <row r="9" spans="1:9" x14ac:dyDescent="0.25">
      <c r="A9" s="20" t="s">
        <v>21</v>
      </c>
      <c r="B9" s="20" t="s">
        <v>22</v>
      </c>
      <c r="C9" s="20">
        <v>398856</v>
      </c>
      <c r="D9" s="21">
        <v>42461</v>
      </c>
      <c r="E9" s="21">
        <v>42825</v>
      </c>
      <c r="F9" s="23">
        <f t="shared" si="0"/>
        <v>0.93956043956043955</v>
      </c>
      <c r="G9" s="20">
        <v>424057</v>
      </c>
      <c r="H9" s="23">
        <f t="shared" si="1"/>
        <v>1.0631832039633351</v>
      </c>
    </row>
    <row r="10" spans="1:9" x14ac:dyDescent="0.25">
      <c r="A10" s="20" t="s">
        <v>23</v>
      </c>
      <c r="B10" s="20" t="s">
        <v>24</v>
      </c>
      <c r="C10" s="20">
        <v>99996</v>
      </c>
      <c r="D10" s="21">
        <v>42552</v>
      </c>
      <c r="E10" s="21">
        <v>42916</v>
      </c>
      <c r="F10" s="23">
        <f t="shared" si="0"/>
        <v>0.68956043956043955</v>
      </c>
      <c r="G10" s="20">
        <v>70670</v>
      </c>
      <c r="H10" s="23">
        <f t="shared" si="1"/>
        <v>0.70672826913076525</v>
      </c>
    </row>
    <row r="11" spans="1:9" x14ac:dyDescent="0.25">
      <c r="A11" s="20" t="s">
        <v>25</v>
      </c>
      <c r="B11" s="20" t="s">
        <v>26</v>
      </c>
      <c r="C11" s="20">
        <v>99983</v>
      </c>
      <c r="D11" s="21">
        <v>42552</v>
      </c>
      <c r="E11" s="21">
        <v>42916</v>
      </c>
      <c r="F11" s="23">
        <f t="shared" si="0"/>
        <v>0.68956043956043955</v>
      </c>
      <c r="G11" s="20">
        <v>69323</v>
      </c>
      <c r="H11" s="23">
        <f t="shared" si="1"/>
        <v>0.69334786913775337</v>
      </c>
    </row>
    <row r="12" spans="1:9" x14ac:dyDescent="0.25">
      <c r="A12" s="20" t="s">
        <v>27</v>
      </c>
      <c r="B12" s="20" t="s">
        <v>28</v>
      </c>
      <c r="C12" s="20">
        <v>499966</v>
      </c>
      <c r="D12" s="21">
        <v>42552</v>
      </c>
      <c r="E12" s="21">
        <v>42916</v>
      </c>
      <c r="F12" s="23">
        <f t="shared" si="0"/>
        <v>0.68956043956043955</v>
      </c>
      <c r="G12" s="20">
        <v>312282</v>
      </c>
      <c r="H12" s="23">
        <f t="shared" si="1"/>
        <v>0.62460647324018037</v>
      </c>
    </row>
    <row r="13" spans="1:9" x14ac:dyDescent="0.25">
      <c r="A13" s="20" t="s">
        <v>29</v>
      </c>
      <c r="B13" s="20" t="s">
        <v>30</v>
      </c>
      <c r="C13" s="20">
        <v>68250</v>
      </c>
      <c r="D13" s="21">
        <v>42552</v>
      </c>
      <c r="E13" s="21">
        <v>42916</v>
      </c>
      <c r="F13" s="23">
        <f t="shared" si="0"/>
        <v>0.68956043956043955</v>
      </c>
      <c r="G13" s="20">
        <v>42200</v>
      </c>
      <c r="H13" s="23">
        <f t="shared" si="1"/>
        <v>0.61831501831501834</v>
      </c>
    </row>
    <row r="14" spans="1:9" x14ac:dyDescent="0.25">
      <c r="A14" s="20" t="s">
        <v>31</v>
      </c>
      <c r="B14" s="20" t="s">
        <v>32</v>
      </c>
      <c r="C14" s="20"/>
      <c r="D14" s="21"/>
      <c r="E14" s="21"/>
      <c r="F14" s="24"/>
      <c r="G14" s="20"/>
      <c r="H14" s="22"/>
    </row>
    <row r="15" spans="1:9" x14ac:dyDescent="0.25">
      <c r="A15" s="20" t="s">
        <v>33</v>
      </c>
      <c r="B15" s="20" t="s">
        <v>34</v>
      </c>
      <c r="C15" s="20">
        <v>134999</v>
      </c>
      <c r="D15" s="21">
        <v>42359</v>
      </c>
      <c r="E15" s="21">
        <v>42766</v>
      </c>
      <c r="F15" s="23">
        <f t="shared" ref="F15:F21" si="2">($B$2-D15)/(E15-D15)</f>
        <v>1.0909090909090908</v>
      </c>
      <c r="G15" s="20">
        <v>135000</v>
      </c>
      <c r="H15" s="23">
        <f t="shared" ref="H15:H21" si="3">G15/C15</f>
        <v>1.0000074074622776</v>
      </c>
    </row>
    <row r="16" spans="1:9" x14ac:dyDescent="0.25">
      <c r="A16" s="20" t="s">
        <v>35</v>
      </c>
      <c r="B16" s="20" t="s">
        <v>36</v>
      </c>
      <c r="C16" s="20">
        <v>409627</v>
      </c>
      <c r="D16" s="21">
        <v>42552</v>
      </c>
      <c r="E16" s="21">
        <v>42916</v>
      </c>
      <c r="F16" s="23">
        <f t="shared" si="2"/>
        <v>0.68956043956043955</v>
      </c>
      <c r="G16" s="20">
        <v>278085</v>
      </c>
      <c r="H16" s="23">
        <f t="shared" si="3"/>
        <v>0.67887370705544314</v>
      </c>
    </row>
    <row r="17" spans="1:8" x14ac:dyDescent="0.25">
      <c r="A17" s="20" t="s">
        <v>37</v>
      </c>
      <c r="B17" s="20" t="s">
        <v>38</v>
      </c>
      <c r="C17" s="20">
        <v>19961</v>
      </c>
      <c r="D17" s="21">
        <v>42552</v>
      </c>
      <c r="E17" s="21">
        <v>42916</v>
      </c>
      <c r="F17" s="23">
        <f t="shared" si="2"/>
        <v>0.68956043956043955</v>
      </c>
      <c r="G17" s="20">
        <v>15069</v>
      </c>
      <c r="H17" s="22">
        <f t="shared" si="3"/>
        <v>0.75492209809127797</v>
      </c>
    </row>
    <row r="18" spans="1:8" x14ac:dyDescent="0.25">
      <c r="A18" s="20" t="s">
        <v>39</v>
      </c>
      <c r="B18" s="20" t="s">
        <v>40</v>
      </c>
      <c r="C18" s="20">
        <v>225000</v>
      </c>
      <c r="D18" s="21">
        <v>42552</v>
      </c>
      <c r="E18" s="21">
        <v>42916</v>
      </c>
      <c r="F18" s="23">
        <f t="shared" si="2"/>
        <v>0.68956043956043955</v>
      </c>
      <c r="G18" s="20">
        <v>138764</v>
      </c>
      <c r="H18" s="23">
        <f t="shared" si="3"/>
        <v>0.61672888888888888</v>
      </c>
    </row>
    <row r="19" spans="1:8" x14ac:dyDescent="0.25">
      <c r="A19" s="20" t="s">
        <v>41</v>
      </c>
      <c r="B19" s="20" t="s">
        <v>42</v>
      </c>
      <c r="C19" s="20">
        <v>35226</v>
      </c>
      <c r="D19" s="21">
        <v>42370</v>
      </c>
      <c r="E19" s="21">
        <v>43100</v>
      </c>
      <c r="F19" s="23">
        <f t="shared" si="2"/>
        <v>0.5931506849315068</v>
      </c>
      <c r="G19" s="20">
        <v>35225</v>
      </c>
      <c r="H19" s="22">
        <f t="shared" si="3"/>
        <v>0.99997161187759043</v>
      </c>
    </row>
    <row r="20" spans="1:8" x14ac:dyDescent="0.25">
      <c r="A20" s="20" t="s">
        <v>43</v>
      </c>
      <c r="B20" s="20" t="s">
        <v>82</v>
      </c>
      <c r="C20" s="20">
        <v>175000</v>
      </c>
      <c r="D20" s="21">
        <v>42370</v>
      </c>
      <c r="E20" s="21">
        <v>42735</v>
      </c>
      <c r="F20" s="23">
        <f t="shared" si="2"/>
        <v>1.1863013698630136</v>
      </c>
      <c r="G20" s="20">
        <v>149370</v>
      </c>
      <c r="H20" s="22">
        <f t="shared" si="3"/>
        <v>0.85354285714285716</v>
      </c>
    </row>
    <row r="21" spans="1:8" x14ac:dyDescent="0.25">
      <c r="A21" s="20"/>
      <c r="B21" s="20" t="s">
        <v>83</v>
      </c>
      <c r="C21" s="20">
        <v>175000</v>
      </c>
      <c r="D21" s="21">
        <v>42736</v>
      </c>
      <c r="E21" s="21">
        <v>43100</v>
      </c>
      <c r="F21" s="23">
        <f t="shared" si="2"/>
        <v>0.18406593406593408</v>
      </c>
      <c r="G21" s="20"/>
      <c r="H21" s="22">
        <f t="shared" si="3"/>
        <v>0</v>
      </c>
    </row>
    <row r="22" spans="1:8" x14ac:dyDescent="0.25">
      <c r="A22" s="20" t="s">
        <v>45</v>
      </c>
      <c r="B22" s="20" t="s">
        <v>46</v>
      </c>
      <c r="C22" s="20"/>
      <c r="D22" s="21"/>
      <c r="E22" s="21"/>
      <c r="F22" s="24"/>
      <c r="G22" s="20"/>
      <c r="H22" s="22"/>
    </row>
    <row r="23" spans="1:8" x14ac:dyDescent="0.25">
      <c r="A23" s="20" t="s">
        <v>47</v>
      </c>
      <c r="B23" s="20" t="s">
        <v>48</v>
      </c>
      <c r="C23" s="25">
        <v>76911</v>
      </c>
      <c r="D23" s="21">
        <v>42552</v>
      </c>
      <c r="E23" s="21">
        <v>42825</v>
      </c>
      <c r="F23" s="23">
        <f t="shared" ref="F23:F29" si="4">($B$2-D23)/(E23-D23)</f>
        <v>0.91941391941391937</v>
      </c>
      <c r="G23" s="20">
        <v>71621</v>
      </c>
      <c r="H23" s="22">
        <f t="shared" ref="H23:H29" si="5">G23/C23</f>
        <v>0.93121920141462211</v>
      </c>
    </row>
    <row r="24" spans="1:8" x14ac:dyDescent="0.25">
      <c r="A24" s="20" t="s">
        <v>49</v>
      </c>
      <c r="B24" s="20" t="s">
        <v>50</v>
      </c>
      <c r="C24" s="25">
        <v>216449</v>
      </c>
      <c r="D24" s="21">
        <v>42552</v>
      </c>
      <c r="E24" s="21">
        <v>42825</v>
      </c>
      <c r="F24" s="23">
        <f t="shared" si="4"/>
        <v>0.91941391941391937</v>
      </c>
      <c r="G24" s="20">
        <v>204606</v>
      </c>
      <c r="H24" s="22">
        <f t="shared" si="5"/>
        <v>0.94528503250188267</v>
      </c>
    </row>
    <row r="25" spans="1:8" x14ac:dyDescent="0.25">
      <c r="A25" s="20" t="s">
        <v>52</v>
      </c>
      <c r="B25" s="20" t="s">
        <v>53</v>
      </c>
      <c r="C25" s="25">
        <v>552500</v>
      </c>
      <c r="D25" s="21">
        <v>42457</v>
      </c>
      <c r="E25" s="21">
        <v>43187</v>
      </c>
      <c r="F25" s="23">
        <f t="shared" si="4"/>
        <v>0.47397260273972602</v>
      </c>
      <c r="G25" s="20">
        <v>54878</v>
      </c>
      <c r="H25" s="22">
        <f t="shared" si="5"/>
        <v>9.9326696832579192E-2</v>
      </c>
    </row>
    <row r="26" spans="1:8" ht="30" customHeight="1" x14ac:dyDescent="0.25">
      <c r="A26" s="20" t="s">
        <v>54</v>
      </c>
      <c r="B26" s="26" t="s">
        <v>55</v>
      </c>
      <c r="C26" s="20">
        <v>21600</v>
      </c>
      <c r="D26" s="21">
        <v>42552</v>
      </c>
      <c r="E26" s="21">
        <v>42916</v>
      </c>
      <c r="F26" s="23">
        <f t="shared" si="4"/>
        <v>0.68956043956043955</v>
      </c>
      <c r="G26" s="20">
        <v>8775</v>
      </c>
      <c r="H26" s="22">
        <f t="shared" si="5"/>
        <v>0.40625</v>
      </c>
    </row>
    <row r="27" spans="1:8" ht="30" customHeight="1" x14ac:dyDescent="0.25">
      <c r="A27" s="20" t="s">
        <v>59</v>
      </c>
      <c r="B27" s="26" t="s">
        <v>60</v>
      </c>
      <c r="C27" s="20">
        <v>20400</v>
      </c>
      <c r="D27" s="21">
        <v>42552</v>
      </c>
      <c r="E27" s="21">
        <v>42916</v>
      </c>
      <c r="F27" s="23">
        <f t="shared" si="4"/>
        <v>0.68956043956043955</v>
      </c>
      <c r="G27" s="20">
        <v>5700</v>
      </c>
      <c r="H27" s="22">
        <f t="shared" si="5"/>
        <v>0.27941176470588236</v>
      </c>
    </row>
    <row r="28" spans="1:8" x14ac:dyDescent="0.25">
      <c r="A28" s="20"/>
      <c r="B28" s="26" t="s">
        <v>84</v>
      </c>
      <c r="C28" s="20">
        <v>285000</v>
      </c>
      <c r="D28" s="21">
        <v>42826</v>
      </c>
      <c r="E28" s="21">
        <v>43190</v>
      </c>
      <c r="F28" s="23">
        <f t="shared" si="4"/>
        <v>-6.3186813186813184E-2</v>
      </c>
      <c r="G28" s="20"/>
      <c r="H28" s="22">
        <f t="shared" si="5"/>
        <v>0</v>
      </c>
    </row>
    <row r="29" spans="1:8" x14ac:dyDescent="0.25">
      <c r="A29" s="20" t="s">
        <v>85</v>
      </c>
      <c r="B29" s="26" t="s">
        <v>86</v>
      </c>
      <c r="C29" s="20">
        <v>10000</v>
      </c>
      <c r="D29" s="21">
        <v>42767</v>
      </c>
      <c r="E29" s="21">
        <v>43131</v>
      </c>
      <c r="F29" s="23">
        <f t="shared" si="4"/>
        <v>9.8901098901098897E-2</v>
      </c>
      <c r="G29" s="20"/>
      <c r="H29" s="22">
        <f t="shared" si="5"/>
        <v>0</v>
      </c>
    </row>
    <row r="30" spans="1:8" x14ac:dyDescent="0.25">
      <c r="A30" s="20"/>
      <c r="B30" s="26" t="s">
        <v>87</v>
      </c>
      <c r="C30" s="20"/>
      <c r="D30" s="21"/>
      <c r="E30" s="21"/>
      <c r="F30" s="23"/>
      <c r="G30" s="20"/>
      <c r="H30" s="22"/>
    </row>
    <row r="32" spans="1:8" x14ac:dyDescent="0.25">
      <c r="A32" s="19" t="s">
        <v>88</v>
      </c>
    </row>
    <row r="33" spans="1:2" x14ac:dyDescent="0.25">
      <c r="A33" t="s">
        <v>21</v>
      </c>
      <c r="B33" t="s">
        <v>89</v>
      </c>
    </row>
    <row r="34" spans="1:2" x14ac:dyDescent="0.25">
      <c r="A34" t="s">
        <v>52</v>
      </c>
      <c r="B34" t="s">
        <v>90</v>
      </c>
    </row>
  </sheetData>
  <pageMargins left="0.75" right="0.75" top="1" bottom="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4" width="6.7109375" style="32" customWidth="1"/>
    <col min="5" max="5" width="7.28515625" style="32" customWidth="1"/>
    <col min="6" max="6" width="11" style="32" customWidth="1"/>
    <col min="7" max="7" width="11.5703125" style="32" customWidth="1"/>
    <col min="8" max="8" width="10.7109375" style="32" customWidth="1"/>
    <col min="9" max="9" width="7.14062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42811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31"/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</row>
    <row r="5" spans="1:9" x14ac:dyDescent="0.25">
      <c r="A5" s="20" t="s">
        <v>12</v>
      </c>
      <c r="B5" s="20" t="s">
        <v>13</v>
      </c>
      <c r="C5" s="20">
        <v>361107</v>
      </c>
      <c r="D5" s="21">
        <v>42552</v>
      </c>
      <c r="E5" s="21">
        <v>42916</v>
      </c>
      <c r="F5" s="23">
        <f>($B$2-D5)/(E5-D5)</f>
        <v>0.71153846153846156</v>
      </c>
      <c r="G5" s="20">
        <v>185708</v>
      </c>
      <c r="H5" s="23">
        <f>G5/C5</f>
        <v>0.51427416250585012</v>
      </c>
    </row>
    <row r="6" spans="1:9" x14ac:dyDescent="0.25">
      <c r="A6" s="20" t="s">
        <v>14</v>
      </c>
      <c r="B6" s="20" t="s">
        <v>15</v>
      </c>
      <c r="C6" s="25" t="s">
        <v>16</v>
      </c>
      <c r="D6" s="21"/>
      <c r="E6" s="21"/>
      <c r="F6" s="24"/>
      <c r="G6" s="20"/>
      <c r="H6" s="22"/>
    </row>
    <row r="7" spans="1:9" x14ac:dyDescent="0.25">
      <c r="A7" s="20" t="s">
        <v>17</v>
      </c>
      <c r="B7" s="20" t="s">
        <v>18</v>
      </c>
      <c r="C7" s="20">
        <v>22588</v>
      </c>
      <c r="D7" s="21">
        <v>42552</v>
      </c>
      <c r="E7" s="21">
        <v>42916</v>
      </c>
      <c r="F7" s="23">
        <f t="shared" ref="F7:F18" si="0">($B$2-D7)/(E7-D7)</f>
        <v>0.71153846153846156</v>
      </c>
      <c r="G7" s="20">
        <v>19441</v>
      </c>
      <c r="H7" s="23">
        <f t="shared" ref="H7:H18" si="1">G7/C7</f>
        <v>0.86067823623162742</v>
      </c>
    </row>
    <row r="8" spans="1:9" x14ac:dyDescent="0.25">
      <c r="A8" s="20" t="s">
        <v>19</v>
      </c>
      <c r="B8" s="20" t="s">
        <v>20</v>
      </c>
      <c r="C8" s="20">
        <v>82576</v>
      </c>
      <c r="D8" s="21">
        <v>42552</v>
      </c>
      <c r="E8" s="21">
        <v>42916</v>
      </c>
      <c r="F8" s="23">
        <f t="shared" si="0"/>
        <v>0.71153846153846156</v>
      </c>
      <c r="G8" s="20">
        <v>48620</v>
      </c>
      <c r="H8" s="23">
        <f t="shared" si="1"/>
        <v>0.58879093198992438</v>
      </c>
    </row>
    <row r="9" spans="1:9" x14ac:dyDescent="0.25">
      <c r="A9" s="20" t="s">
        <v>54</v>
      </c>
      <c r="B9" s="26" t="s">
        <v>94</v>
      </c>
      <c r="C9" s="20">
        <v>120000</v>
      </c>
      <c r="D9" s="21">
        <v>42552</v>
      </c>
      <c r="E9" s="21">
        <v>42916</v>
      </c>
      <c r="F9" s="23">
        <f t="shared" si="0"/>
        <v>0.71153846153846156</v>
      </c>
      <c r="G9" s="20">
        <v>26044</v>
      </c>
      <c r="H9" s="22">
        <f t="shared" si="1"/>
        <v>0.21703333333333333</v>
      </c>
    </row>
    <row r="10" spans="1:9" ht="30" customHeight="1" x14ac:dyDescent="0.25">
      <c r="A10" s="20" t="s">
        <v>59</v>
      </c>
      <c r="B10" s="26" t="s">
        <v>60</v>
      </c>
      <c r="C10" s="20">
        <v>20400</v>
      </c>
      <c r="D10" s="21">
        <v>42552</v>
      </c>
      <c r="E10" s="21">
        <v>42916</v>
      </c>
      <c r="F10" s="23">
        <f t="shared" si="0"/>
        <v>0.71153846153846156</v>
      </c>
      <c r="G10" s="20">
        <v>7752</v>
      </c>
      <c r="H10" s="22">
        <f t="shared" si="1"/>
        <v>0.38</v>
      </c>
    </row>
    <row r="11" spans="1:9" x14ac:dyDescent="0.25">
      <c r="A11" s="20" t="s">
        <v>21</v>
      </c>
      <c r="B11" s="20" t="s">
        <v>22</v>
      </c>
      <c r="C11" s="20">
        <v>398856</v>
      </c>
      <c r="D11" s="21">
        <v>42461</v>
      </c>
      <c r="E11" s="21">
        <v>42825</v>
      </c>
      <c r="F11" s="23">
        <f t="shared" si="0"/>
        <v>0.96153846153846156</v>
      </c>
      <c r="G11" s="20">
        <v>433518</v>
      </c>
      <c r="H11" s="23">
        <f t="shared" si="1"/>
        <v>1.0869035441362296</v>
      </c>
    </row>
    <row r="12" spans="1:9" x14ac:dyDescent="0.25">
      <c r="A12" s="20" t="s">
        <v>52</v>
      </c>
      <c r="B12" s="20" t="s">
        <v>53</v>
      </c>
      <c r="C12" s="25">
        <v>552500</v>
      </c>
      <c r="D12" s="21">
        <v>42457</v>
      </c>
      <c r="E12" s="21">
        <v>43187</v>
      </c>
      <c r="F12" s="23">
        <f t="shared" si="0"/>
        <v>0.48493150684931507</v>
      </c>
      <c r="G12" s="20">
        <v>56736</v>
      </c>
      <c r="H12" s="22">
        <f t="shared" si="1"/>
        <v>0.102689592760181</v>
      </c>
    </row>
    <row r="13" spans="1:9" x14ac:dyDescent="0.25">
      <c r="A13" s="20" t="s">
        <v>23</v>
      </c>
      <c r="B13" s="20" t="s">
        <v>24</v>
      </c>
      <c r="C13" s="20">
        <v>99996</v>
      </c>
      <c r="D13" s="21">
        <v>42552</v>
      </c>
      <c r="E13" s="21">
        <v>42916</v>
      </c>
      <c r="F13" s="23">
        <f t="shared" si="0"/>
        <v>0.71153846153846156</v>
      </c>
      <c r="G13" s="20">
        <v>74567</v>
      </c>
      <c r="H13" s="23">
        <f t="shared" si="1"/>
        <v>0.74569982799311973</v>
      </c>
    </row>
    <row r="14" spans="1:9" x14ac:dyDescent="0.25">
      <c r="A14" s="20" t="s">
        <v>25</v>
      </c>
      <c r="B14" s="20" t="s">
        <v>26</v>
      </c>
      <c r="C14" s="20">
        <v>99983</v>
      </c>
      <c r="D14" s="21">
        <v>42552</v>
      </c>
      <c r="E14" s="21">
        <v>42916</v>
      </c>
      <c r="F14" s="23">
        <f t="shared" si="0"/>
        <v>0.71153846153846156</v>
      </c>
      <c r="G14" s="20">
        <v>71144</v>
      </c>
      <c r="H14" s="23">
        <f t="shared" si="1"/>
        <v>0.71156096536411195</v>
      </c>
    </row>
    <row r="15" spans="1:9" x14ac:dyDescent="0.25">
      <c r="A15" s="20" t="s">
        <v>27</v>
      </c>
      <c r="B15" s="20" t="s">
        <v>28</v>
      </c>
      <c r="C15" s="20">
        <v>499966</v>
      </c>
      <c r="D15" s="21">
        <v>42552</v>
      </c>
      <c r="E15" s="21">
        <v>42916</v>
      </c>
      <c r="F15" s="23">
        <f t="shared" si="0"/>
        <v>0.71153846153846156</v>
      </c>
      <c r="G15" s="20">
        <v>337618</v>
      </c>
      <c r="H15" s="23">
        <f t="shared" si="1"/>
        <v>0.67528191917050362</v>
      </c>
    </row>
    <row r="16" spans="1:9" x14ac:dyDescent="0.25">
      <c r="A16" s="20" t="s">
        <v>29</v>
      </c>
      <c r="B16" s="20" t="s">
        <v>30</v>
      </c>
      <c r="C16" s="20">
        <v>68250</v>
      </c>
      <c r="D16" s="21">
        <v>42552</v>
      </c>
      <c r="E16" s="21">
        <v>42916</v>
      </c>
      <c r="F16" s="23">
        <f t="shared" si="0"/>
        <v>0.71153846153846156</v>
      </c>
      <c r="G16" s="20">
        <v>45801</v>
      </c>
      <c r="H16" s="23">
        <f t="shared" si="1"/>
        <v>0.67107692307692313</v>
      </c>
    </row>
    <row r="17" spans="1:8" x14ac:dyDescent="0.25">
      <c r="A17" s="20" t="s">
        <v>95</v>
      </c>
      <c r="B17" s="20" t="s">
        <v>84</v>
      </c>
      <c r="C17" s="20">
        <v>285000</v>
      </c>
      <c r="D17" s="21">
        <v>42826</v>
      </c>
      <c r="E17" s="21">
        <v>43190</v>
      </c>
      <c r="F17" s="23">
        <f t="shared" si="0"/>
        <v>-4.1208791208791208E-2</v>
      </c>
      <c r="G17" s="20"/>
      <c r="H17" s="23">
        <f t="shared" si="1"/>
        <v>0</v>
      </c>
    </row>
    <row r="18" spans="1:8" x14ac:dyDescent="0.25">
      <c r="A18" s="20" t="s">
        <v>47</v>
      </c>
      <c r="B18" s="20" t="s">
        <v>48</v>
      </c>
      <c r="C18" s="25">
        <v>76911</v>
      </c>
      <c r="D18" s="21">
        <v>42552</v>
      </c>
      <c r="E18" s="21">
        <v>42825</v>
      </c>
      <c r="F18" s="23">
        <f t="shared" si="0"/>
        <v>0.94871794871794868</v>
      </c>
      <c r="G18" s="20">
        <v>75476</v>
      </c>
      <c r="H18" s="22">
        <f t="shared" si="1"/>
        <v>0.98134207070510071</v>
      </c>
    </row>
    <row r="19" spans="1:8" x14ac:dyDescent="0.25">
      <c r="A19" s="20" t="s">
        <v>31</v>
      </c>
      <c r="B19" s="20" t="s">
        <v>32</v>
      </c>
      <c r="C19" s="20"/>
      <c r="D19" s="21"/>
      <c r="E19" s="21"/>
      <c r="F19" s="24"/>
      <c r="G19" s="20"/>
      <c r="H19" s="22"/>
    </row>
    <row r="20" spans="1:8" x14ac:dyDescent="0.25">
      <c r="A20" s="20" t="s">
        <v>33</v>
      </c>
      <c r="B20" s="20" t="s">
        <v>34</v>
      </c>
      <c r="C20" s="20">
        <v>134999</v>
      </c>
      <c r="D20" s="21">
        <v>42359</v>
      </c>
      <c r="E20" s="21">
        <v>42766</v>
      </c>
      <c r="F20" s="23">
        <f t="shared" ref="F20:F26" si="2">($B$2-D20)/(E20-D20)</f>
        <v>1.1105651105651106</v>
      </c>
      <c r="G20" s="20">
        <v>135425</v>
      </c>
      <c r="H20" s="23">
        <f t="shared" ref="H20:H26" si="3">G20/C20</f>
        <v>1.0031555789302142</v>
      </c>
    </row>
    <row r="21" spans="1:8" x14ac:dyDescent="0.25">
      <c r="A21" s="20" t="s">
        <v>35</v>
      </c>
      <c r="B21" s="20" t="s">
        <v>36</v>
      </c>
      <c r="C21" s="20">
        <v>409627</v>
      </c>
      <c r="D21" s="21">
        <v>42552</v>
      </c>
      <c r="E21" s="21">
        <v>42916</v>
      </c>
      <c r="F21" s="23">
        <f t="shared" si="2"/>
        <v>0.71153846153846156</v>
      </c>
      <c r="G21" s="20">
        <v>290625</v>
      </c>
      <c r="H21" s="23">
        <f t="shared" si="3"/>
        <v>0.70948692346940023</v>
      </c>
    </row>
    <row r="22" spans="1:8" x14ac:dyDescent="0.25">
      <c r="A22" s="20" t="s">
        <v>41</v>
      </c>
      <c r="B22" s="20" t="s">
        <v>42</v>
      </c>
      <c r="C22" s="20">
        <v>35226</v>
      </c>
      <c r="D22" s="21">
        <v>42370</v>
      </c>
      <c r="E22" s="21">
        <v>43100</v>
      </c>
      <c r="F22" s="23">
        <f t="shared" si="2"/>
        <v>0.60410958904109591</v>
      </c>
      <c r="G22" s="20">
        <v>35225</v>
      </c>
      <c r="H22" s="22">
        <f t="shared" si="3"/>
        <v>0.99997161187759043</v>
      </c>
    </row>
    <row r="23" spans="1:8" x14ac:dyDescent="0.25">
      <c r="A23" s="20" t="s">
        <v>43</v>
      </c>
      <c r="B23" s="20" t="s">
        <v>82</v>
      </c>
      <c r="C23" s="20">
        <v>175000</v>
      </c>
      <c r="D23" s="21">
        <v>42370</v>
      </c>
      <c r="E23" s="21">
        <v>42735</v>
      </c>
      <c r="F23" s="23">
        <f t="shared" si="2"/>
        <v>1.2082191780821918</v>
      </c>
      <c r="G23" s="20">
        <v>149580</v>
      </c>
      <c r="H23" s="22">
        <f t="shared" si="3"/>
        <v>0.85474285714285714</v>
      </c>
    </row>
    <row r="24" spans="1:8" x14ac:dyDescent="0.25">
      <c r="A24" s="20" t="s">
        <v>39</v>
      </c>
      <c r="B24" s="20" t="s">
        <v>40</v>
      </c>
      <c r="C24" s="20">
        <v>225000</v>
      </c>
      <c r="D24" s="21">
        <v>42552</v>
      </c>
      <c r="E24" s="21">
        <v>42916</v>
      </c>
      <c r="F24" s="23">
        <f t="shared" si="2"/>
        <v>0.71153846153846156</v>
      </c>
      <c r="G24" s="20">
        <v>147506</v>
      </c>
      <c r="H24" s="23">
        <f t="shared" si="3"/>
        <v>0.65558222222222218</v>
      </c>
    </row>
    <row r="25" spans="1:8" x14ac:dyDescent="0.25">
      <c r="A25" s="20" t="s">
        <v>37</v>
      </c>
      <c r="B25" s="20" t="s">
        <v>38</v>
      </c>
      <c r="C25" s="20">
        <v>19961</v>
      </c>
      <c r="D25" s="21">
        <v>42552</v>
      </c>
      <c r="E25" s="21">
        <v>42916</v>
      </c>
      <c r="F25" s="23">
        <f t="shared" si="2"/>
        <v>0.71153846153846156</v>
      </c>
      <c r="G25" s="20">
        <v>15819</v>
      </c>
      <c r="H25" s="22">
        <f t="shared" si="3"/>
        <v>0.79249536596362913</v>
      </c>
    </row>
    <row r="26" spans="1:8" x14ac:dyDescent="0.25">
      <c r="A26" s="20" t="s">
        <v>96</v>
      </c>
      <c r="B26" s="20" t="s">
        <v>83</v>
      </c>
      <c r="C26" s="20">
        <v>175000</v>
      </c>
      <c r="D26" s="21">
        <v>42736</v>
      </c>
      <c r="E26" s="21">
        <v>43100</v>
      </c>
      <c r="F26" s="23">
        <f t="shared" si="2"/>
        <v>0.20604395604395603</v>
      </c>
      <c r="G26" s="20">
        <v>21507</v>
      </c>
      <c r="H26" s="22">
        <f t="shared" si="3"/>
        <v>0.12289714285714286</v>
      </c>
    </row>
    <row r="27" spans="1:8" x14ac:dyDescent="0.25">
      <c r="A27" s="20" t="s">
        <v>45</v>
      </c>
      <c r="B27" s="20" t="s">
        <v>46</v>
      </c>
      <c r="C27" s="20"/>
      <c r="D27" s="21"/>
      <c r="E27" s="21"/>
      <c r="F27" s="24"/>
      <c r="G27" s="20"/>
      <c r="H27" s="22"/>
    </row>
    <row r="28" spans="1:8" x14ac:dyDescent="0.25">
      <c r="A28" s="20" t="s">
        <v>49</v>
      </c>
      <c r="B28" s="20" t="s">
        <v>50</v>
      </c>
      <c r="C28" s="25">
        <v>216449</v>
      </c>
      <c r="D28" s="21">
        <v>42552</v>
      </c>
      <c r="E28" s="21">
        <v>42825</v>
      </c>
      <c r="F28" s="23">
        <f>($B$2-D28)/(E28-D28)</f>
        <v>0.94871794871794868</v>
      </c>
      <c r="G28" s="20">
        <v>204856</v>
      </c>
      <c r="H28" s="22">
        <f>G28/C28</f>
        <v>0.94644003899301909</v>
      </c>
    </row>
    <row r="29" spans="1:8" x14ac:dyDescent="0.25">
      <c r="A29" s="20" t="s">
        <v>85</v>
      </c>
      <c r="B29" s="26" t="s">
        <v>86</v>
      </c>
      <c r="C29" s="20">
        <v>10000</v>
      </c>
      <c r="D29" s="21">
        <v>42767</v>
      </c>
      <c r="E29" s="21">
        <v>43131</v>
      </c>
      <c r="F29" s="23">
        <f>($B$2-D29)/(E29-D29)</f>
        <v>0.12087912087912088</v>
      </c>
      <c r="G29" s="20"/>
      <c r="H29" s="22">
        <f>G29/C29</f>
        <v>0</v>
      </c>
    </row>
    <row r="30" spans="1:8" x14ac:dyDescent="0.25">
      <c r="A30" s="20"/>
      <c r="B30" s="26" t="s">
        <v>87</v>
      </c>
      <c r="C30" s="20"/>
      <c r="D30" s="21"/>
      <c r="E30" s="21"/>
      <c r="F30" s="23"/>
      <c r="G30" s="20"/>
      <c r="H30" s="22"/>
    </row>
    <row r="31" spans="1:8" x14ac:dyDescent="0.25">
      <c r="A31" s="20"/>
      <c r="B31" s="26"/>
      <c r="C31" s="20"/>
      <c r="D31" s="21"/>
      <c r="E31" s="21"/>
      <c r="F31" s="23"/>
      <c r="G31" s="20"/>
      <c r="H31" s="22"/>
    </row>
    <row r="33" spans="1:2" x14ac:dyDescent="0.25">
      <c r="A33" s="19" t="s">
        <v>88</v>
      </c>
    </row>
    <row r="34" spans="1:2" x14ac:dyDescent="0.25">
      <c r="A34" t="s">
        <v>21</v>
      </c>
      <c r="B34" t="s">
        <v>89</v>
      </c>
    </row>
    <row r="35" spans="1:2" x14ac:dyDescent="0.25">
      <c r="A35" t="s">
        <v>52</v>
      </c>
      <c r="B35" t="s">
        <v>90</v>
      </c>
    </row>
    <row r="36" spans="1:2" x14ac:dyDescent="0.25">
      <c r="A36" t="s">
        <v>96</v>
      </c>
      <c r="B36" t="s">
        <v>97</v>
      </c>
    </row>
  </sheetData>
  <pageMargins left="0.75" right="0.75" top="1" bottom="1" header="0.5" footer="0.5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11.42578125" defaultRowHeight="15" x14ac:dyDescent="0.25"/>
  <cols>
    <col min="1" max="1" width="11.7109375" style="32" customWidth="1"/>
    <col min="2" max="2" width="43.85546875" style="32" customWidth="1"/>
    <col min="3" max="3" width="11.28515625" style="32" bestFit="1" customWidth="1"/>
    <col min="4" max="5" width="8.140625" style="32" customWidth="1"/>
    <col min="6" max="6" width="11" style="32" customWidth="1"/>
    <col min="7" max="7" width="11.5703125" style="32" customWidth="1"/>
    <col min="8" max="9" width="10.7109375" style="32" customWidth="1"/>
  </cols>
  <sheetData>
    <row r="1" spans="1:9" x14ac:dyDescent="0.25">
      <c r="A1" s="1" t="s">
        <v>0</v>
      </c>
    </row>
    <row r="2" spans="1:9" x14ac:dyDescent="0.25">
      <c r="A2" s="3" t="s">
        <v>1</v>
      </c>
      <c r="B2" s="4">
        <v>42824</v>
      </c>
    </row>
    <row r="3" spans="1:9" ht="45" customHeight="1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91</v>
      </c>
      <c r="G3" s="12" t="s">
        <v>92</v>
      </c>
      <c r="H3" s="12" t="s">
        <v>93</v>
      </c>
      <c r="I3" s="12" t="s">
        <v>98</v>
      </c>
    </row>
    <row r="4" spans="1:9" x14ac:dyDescent="0.25">
      <c r="A4" s="20" t="s">
        <v>10</v>
      </c>
      <c r="B4" s="20" t="s">
        <v>11</v>
      </c>
      <c r="C4" s="20"/>
      <c r="D4" s="21"/>
      <c r="E4" s="21"/>
      <c r="F4" s="24"/>
      <c r="G4" s="20"/>
      <c r="H4" s="22"/>
      <c r="I4" s="22"/>
    </row>
    <row r="5" spans="1:9" x14ac:dyDescent="0.25">
      <c r="A5" s="20" t="s">
        <v>12</v>
      </c>
      <c r="B5" s="20" t="s">
        <v>13</v>
      </c>
      <c r="C5" s="20">
        <v>361107</v>
      </c>
      <c r="D5" s="21">
        <v>42552</v>
      </c>
      <c r="E5" s="21">
        <v>42916</v>
      </c>
      <c r="F5" s="23">
        <f t="shared" ref="F5:F30" ca="1" si="0">IF(E5&gt;TODAY(),IF(($B$2-D5)/(E5-D5)&lt;0%,0%,($B$2-D5)/(E5-D5)),100%)</f>
        <v>1</v>
      </c>
      <c r="G5" s="20">
        <v>201669</v>
      </c>
      <c r="H5" s="23">
        <f t="shared" ref="H5:H19" si="1">G5/C5</f>
        <v>0.55847435801576817</v>
      </c>
      <c r="I5" s="23" t="s">
        <v>99</v>
      </c>
    </row>
    <row r="6" spans="1:9" x14ac:dyDescent="0.25">
      <c r="A6" s="20" t="s">
        <v>17</v>
      </c>
      <c r="B6" s="20" t="s">
        <v>18</v>
      </c>
      <c r="C6" s="20">
        <v>22588</v>
      </c>
      <c r="D6" s="21">
        <v>42552</v>
      </c>
      <c r="E6" s="21">
        <v>42916</v>
      </c>
      <c r="F6" s="23">
        <f t="shared" ca="1" si="0"/>
        <v>1</v>
      </c>
      <c r="G6" s="20">
        <v>21004</v>
      </c>
      <c r="H6" s="23">
        <f t="shared" si="1"/>
        <v>0.92987426952364083</v>
      </c>
      <c r="I6" s="23" t="s">
        <v>100</v>
      </c>
    </row>
    <row r="7" spans="1:9" x14ac:dyDescent="0.25">
      <c r="A7" s="20" t="s">
        <v>19</v>
      </c>
      <c r="B7" s="20" t="s">
        <v>20</v>
      </c>
      <c r="C7" s="20">
        <v>82576</v>
      </c>
      <c r="D7" s="21">
        <v>42552</v>
      </c>
      <c r="E7" s="21">
        <v>42916</v>
      </c>
      <c r="F7" s="23">
        <f t="shared" ca="1" si="0"/>
        <v>1</v>
      </c>
      <c r="G7" s="20">
        <v>51985</v>
      </c>
      <c r="H7" s="23">
        <f t="shared" si="1"/>
        <v>0.62954127107149782</v>
      </c>
      <c r="I7" s="23" t="s">
        <v>100</v>
      </c>
    </row>
    <row r="8" spans="1:9" x14ac:dyDescent="0.25">
      <c r="A8" s="20" t="s">
        <v>54</v>
      </c>
      <c r="B8" s="26" t="s">
        <v>94</v>
      </c>
      <c r="C8" s="20">
        <v>120000</v>
      </c>
      <c r="D8" s="21">
        <v>42552</v>
      </c>
      <c r="E8" s="21">
        <v>42916</v>
      </c>
      <c r="F8" s="23">
        <f t="shared" ca="1" si="0"/>
        <v>1</v>
      </c>
      <c r="G8" s="20">
        <v>29162</v>
      </c>
      <c r="H8" s="22">
        <f t="shared" si="1"/>
        <v>0.24301666666666666</v>
      </c>
      <c r="I8" s="22" t="s">
        <v>101</v>
      </c>
    </row>
    <row r="9" spans="1:9" ht="30" customHeight="1" x14ac:dyDescent="0.25">
      <c r="A9" s="20" t="s">
        <v>59</v>
      </c>
      <c r="B9" s="26" t="s">
        <v>60</v>
      </c>
      <c r="C9" s="20">
        <v>20400</v>
      </c>
      <c r="D9" s="21">
        <v>42552</v>
      </c>
      <c r="E9" s="21">
        <v>42916</v>
      </c>
      <c r="F9" s="23">
        <f t="shared" ca="1" si="0"/>
        <v>1</v>
      </c>
      <c r="G9" s="20">
        <v>9576</v>
      </c>
      <c r="H9" s="22">
        <f t="shared" si="1"/>
        <v>0.46941176470588236</v>
      </c>
      <c r="I9" s="22" t="s">
        <v>101</v>
      </c>
    </row>
    <row r="10" spans="1:9" x14ac:dyDescent="0.25">
      <c r="A10" s="20" t="s">
        <v>102</v>
      </c>
      <c r="B10" s="26" t="s">
        <v>103</v>
      </c>
      <c r="C10" s="20">
        <v>150000</v>
      </c>
      <c r="D10" s="21">
        <v>42795</v>
      </c>
      <c r="E10" s="21">
        <v>42916</v>
      </c>
      <c r="F10" s="23">
        <f t="shared" ca="1" si="0"/>
        <v>1</v>
      </c>
      <c r="G10" s="20">
        <v>282</v>
      </c>
      <c r="H10" s="22">
        <f t="shared" si="1"/>
        <v>1.8799999999999999E-3</v>
      </c>
      <c r="I10" s="22" t="s">
        <v>104</v>
      </c>
    </row>
    <row r="11" spans="1:9" x14ac:dyDescent="0.25">
      <c r="A11" s="20" t="s">
        <v>21</v>
      </c>
      <c r="B11" s="20" t="s">
        <v>22</v>
      </c>
      <c r="C11" s="20">
        <v>398856</v>
      </c>
      <c r="D11" s="21">
        <v>42461</v>
      </c>
      <c r="E11" s="21">
        <v>42825</v>
      </c>
      <c r="F11" s="23">
        <f t="shared" ca="1" si="0"/>
        <v>1</v>
      </c>
      <c r="G11" s="20">
        <v>438403</v>
      </c>
      <c r="H11" s="23">
        <f t="shared" si="1"/>
        <v>1.0991510720661091</v>
      </c>
      <c r="I11" s="23" t="s">
        <v>105</v>
      </c>
    </row>
    <row r="12" spans="1:9" x14ac:dyDescent="0.25">
      <c r="A12" s="20" t="s">
        <v>52</v>
      </c>
      <c r="B12" s="20" t="s">
        <v>53</v>
      </c>
      <c r="C12" s="25">
        <v>552500</v>
      </c>
      <c r="D12" s="21">
        <v>42457</v>
      </c>
      <c r="E12" s="21">
        <v>43187</v>
      </c>
      <c r="F12" s="23">
        <f t="shared" ca="1" si="0"/>
        <v>1</v>
      </c>
      <c r="G12" s="20">
        <v>63180</v>
      </c>
      <c r="H12" s="22">
        <f t="shared" si="1"/>
        <v>0.11435294117647059</v>
      </c>
      <c r="I12" s="22" t="s">
        <v>104</v>
      </c>
    </row>
    <row r="13" spans="1:9" x14ac:dyDescent="0.25">
      <c r="A13" s="20" t="s">
        <v>23</v>
      </c>
      <c r="B13" s="20" t="s">
        <v>24</v>
      </c>
      <c r="C13" s="20">
        <v>99996</v>
      </c>
      <c r="D13" s="21">
        <v>42552</v>
      </c>
      <c r="E13" s="21">
        <v>42916</v>
      </c>
      <c r="F13" s="23">
        <f t="shared" ca="1" si="0"/>
        <v>1</v>
      </c>
      <c r="G13" s="20">
        <v>77664</v>
      </c>
      <c r="H13" s="23">
        <f t="shared" si="1"/>
        <v>0.77667106684267373</v>
      </c>
      <c r="I13" s="23" t="s">
        <v>99</v>
      </c>
    </row>
    <row r="14" spans="1:9" x14ac:dyDescent="0.25">
      <c r="A14" s="20" t="s">
        <v>25</v>
      </c>
      <c r="B14" s="20" t="s">
        <v>26</v>
      </c>
      <c r="C14" s="20">
        <v>99983</v>
      </c>
      <c r="D14" s="21">
        <v>42552</v>
      </c>
      <c r="E14" s="21">
        <v>42916</v>
      </c>
      <c r="F14" s="23">
        <f t="shared" ca="1" si="0"/>
        <v>1</v>
      </c>
      <c r="G14" s="20">
        <v>74585</v>
      </c>
      <c r="H14" s="23">
        <f t="shared" si="1"/>
        <v>0.74597681605873001</v>
      </c>
      <c r="I14" s="23" t="s">
        <v>99</v>
      </c>
    </row>
    <row r="15" spans="1:9" x14ac:dyDescent="0.25">
      <c r="A15" s="20" t="s">
        <v>27</v>
      </c>
      <c r="B15" s="20" t="s">
        <v>28</v>
      </c>
      <c r="C15" s="20">
        <v>499966</v>
      </c>
      <c r="D15" s="21">
        <v>42552</v>
      </c>
      <c r="E15" s="21">
        <v>42916</v>
      </c>
      <c r="F15" s="23">
        <f t="shared" ca="1" si="0"/>
        <v>1</v>
      </c>
      <c r="G15" s="20">
        <v>359990</v>
      </c>
      <c r="H15" s="23">
        <f t="shared" si="1"/>
        <v>0.72002896196941391</v>
      </c>
      <c r="I15" s="23" t="s">
        <v>99</v>
      </c>
    </row>
    <row r="16" spans="1:9" x14ac:dyDescent="0.25">
      <c r="A16" s="20" t="s">
        <v>29</v>
      </c>
      <c r="B16" s="20" t="s">
        <v>30</v>
      </c>
      <c r="C16" s="20">
        <v>68250</v>
      </c>
      <c r="D16" s="21">
        <v>42552</v>
      </c>
      <c r="E16" s="21">
        <v>42916</v>
      </c>
      <c r="F16" s="23">
        <f t="shared" ca="1" si="0"/>
        <v>1</v>
      </c>
      <c r="G16" s="20">
        <v>49683</v>
      </c>
      <c r="H16" s="23">
        <f t="shared" si="1"/>
        <v>0.72795604395604396</v>
      </c>
      <c r="I16" s="23" t="s">
        <v>99</v>
      </c>
    </row>
    <row r="17" spans="1:9" x14ac:dyDescent="0.25">
      <c r="A17" s="20" t="s">
        <v>95</v>
      </c>
      <c r="B17" s="20" t="s">
        <v>84</v>
      </c>
      <c r="C17" s="20">
        <v>285000</v>
      </c>
      <c r="D17" s="21">
        <v>42826</v>
      </c>
      <c r="E17" s="21">
        <v>43190</v>
      </c>
      <c r="F17" s="23">
        <f t="shared" ca="1" si="0"/>
        <v>1</v>
      </c>
      <c r="G17" s="20">
        <v>0</v>
      </c>
      <c r="H17" s="23">
        <f t="shared" si="1"/>
        <v>0</v>
      </c>
      <c r="I17" s="23" t="s">
        <v>104</v>
      </c>
    </row>
    <row r="18" spans="1:9" x14ac:dyDescent="0.25">
      <c r="A18" s="20" t="s">
        <v>106</v>
      </c>
      <c r="B18" s="20" t="s">
        <v>107</v>
      </c>
      <c r="C18" s="20">
        <v>120001</v>
      </c>
      <c r="D18" s="21">
        <v>42917</v>
      </c>
      <c r="E18" s="21">
        <v>43281</v>
      </c>
      <c r="F18" s="23">
        <f t="shared" ca="1" si="0"/>
        <v>1</v>
      </c>
      <c r="G18" s="20">
        <v>0</v>
      </c>
      <c r="H18" s="23">
        <f t="shared" si="1"/>
        <v>0</v>
      </c>
      <c r="I18" s="23" t="s">
        <v>99</v>
      </c>
    </row>
    <row r="19" spans="1:9" x14ac:dyDescent="0.25">
      <c r="A19" s="20" t="s">
        <v>47</v>
      </c>
      <c r="B19" s="20" t="s">
        <v>48</v>
      </c>
      <c r="C19" s="25">
        <v>76911</v>
      </c>
      <c r="D19" s="21">
        <v>42552</v>
      </c>
      <c r="E19" s="21">
        <v>42825</v>
      </c>
      <c r="F19" s="23">
        <f t="shared" ca="1" si="0"/>
        <v>1</v>
      </c>
      <c r="G19" s="20">
        <v>82333</v>
      </c>
      <c r="H19" s="22">
        <f t="shared" si="1"/>
        <v>1.0704970680396821</v>
      </c>
      <c r="I19" s="22" t="s">
        <v>105</v>
      </c>
    </row>
    <row r="20" spans="1:9" x14ac:dyDescent="0.25">
      <c r="A20" s="20" t="s">
        <v>31</v>
      </c>
      <c r="B20" s="20" t="s">
        <v>32</v>
      </c>
      <c r="C20" s="20"/>
      <c r="D20" s="21"/>
      <c r="E20" s="21"/>
      <c r="F20" s="23">
        <f t="shared" ca="1" si="0"/>
        <v>1</v>
      </c>
      <c r="G20" s="20"/>
      <c r="H20" s="22"/>
      <c r="I20" s="22"/>
    </row>
    <row r="21" spans="1:9" x14ac:dyDescent="0.25">
      <c r="A21" s="27" t="s">
        <v>33</v>
      </c>
      <c r="B21" s="27" t="s">
        <v>34</v>
      </c>
      <c r="C21" s="27">
        <v>134999</v>
      </c>
      <c r="D21" s="28">
        <v>42359</v>
      </c>
      <c r="E21" s="28">
        <v>42766</v>
      </c>
      <c r="F21" s="29">
        <f t="shared" ca="1" si="0"/>
        <v>1</v>
      </c>
      <c r="G21" s="27">
        <v>135000</v>
      </c>
      <c r="H21" s="29">
        <f t="shared" ref="H21:H27" si="2">G21/C21</f>
        <v>1.0000074074622776</v>
      </c>
      <c r="I21" s="29" t="s">
        <v>108</v>
      </c>
    </row>
    <row r="22" spans="1:9" x14ac:dyDescent="0.25">
      <c r="A22" s="20" t="s">
        <v>35</v>
      </c>
      <c r="B22" s="20" t="s">
        <v>36</v>
      </c>
      <c r="C22" s="20">
        <v>409627</v>
      </c>
      <c r="D22" s="21">
        <v>42552</v>
      </c>
      <c r="E22" s="21">
        <v>42916</v>
      </c>
      <c r="F22" s="23">
        <f t="shared" ca="1" si="0"/>
        <v>1</v>
      </c>
      <c r="G22" s="20">
        <v>309257</v>
      </c>
      <c r="H22" s="23">
        <f t="shared" si="2"/>
        <v>0.75497220642193996</v>
      </c>
      <c r="I22" s="23" t="s">
        <v>99</v>
      </c>
    </row>
    <row r="23" spans="1:9" x14ac:dyDescent="0.25">
      <c r="A23" s="20" t="s">
        <v>41</v>
      </c>
      <c r="B23" s="20" t="s">
        <v>42</v>
      </c>
      <c r="C23" s="20">
        <v>35226</v>
      </c>
      <c r="D23" s="21">
        <v>42370</v>
      </c>
      <c r="E23" s="21">
        <v>43100</v>
      </c>
      <c r="F23" s="23">
        <f t="shared" ca="1" si="0"/>
        <v>1</v>
      </c>
      <c r="G23" s="20">
        <v>35225</v>
      </c>
      <c r="H23" s="22">
        <f t="shared" si="2"/>
        <v>0.99997161187759043</v>
      </c>
      <c r="I23" s="22" t="s">
        <v>99</v>
      </c>
    </row>
    <row r="24" spans="1:9" x14ac:dyDescent="0.25">
      <c r="A24" s="27" t="s">
        <v>43</v>
      </c>
      <c r="B24" s="27" t="s">
        <v>82</v>
      </c>
      <c r="C24" s="27">
        <v>175000</v>
      </c>
      <c r="D24" s="28">
        <v>42370</v>
      </c>
      <c r="E24" s="28">
        <v>42735</v>
      </c>
      <c r="F24" s="29">
        <f t="shared" ca="1" si="0"/>
        <v>1</v>
      </c>
      <c r="G24" s="27">
        <v>149580</v>
      </c>
      <c r="H24" s="29">
        <f t="shared" si="2"/>
        <v>0.85474285714285714</v>
      </c>
      <c r="I24" s="29" t="s">
        <v>99</v>
      </c>
    </row>
    <row r="25" spans="1:9" x14ac:dyDescent="0.25">
      <c r="A25" s="20" t="s">
        <v>39</v>
      </c>
      <c r="B25" s="20" t="s">
        <v>40</v>
      </c>
      <c r="C25" s="20">
        <v>225000</v>
      </c>
      <c r="D25" s="21">
        <v>42552</v>
      </c>
      <c r="E25" s="21">
        <v>42916</v>
      </c>
      <c r="F25" s="23">
        <f t="shared" ca="1" si="0"/>
        <v>1</v>
      </c>
      <c r="G25" s="20">
        <v>152914</v>
      </c>
      <c r="H25" s="23">
        <f t="shared" si="2"/>
        <v>0.67961777777777777</v>
      </c>
      <c r="I25" s="23" t="s">
        <v>99</v>
      </c>
    </row>
    <row r="26" spans="1:9" x14ac:dyDescent="0.25">
      <c r="A26" s="20" t="s">
        <v>37</v>
      </c>
      <c r="B26" s="20" t="s">
        <v>38</v>
      </c>
      <c r="C26" s="20">
        <v>19961</v>
      </c>
      <c r="D26" s="21">
        <v>42552</v>
      </c>
      <c r="E26" s="21">
        <v>42916</v>
      </c>
      <c r="F26" s="23">
        <f t="shared" ca="1" si="0"/>
        <v>1</v>
      </c>
      <c r="G26" s="20">
        <v>15819</v>
      </c>
      <c r="H26" s="22">
        <f t="shared" si="2"/>
        <v>0.79249536596362913</v>
      </c>
      <c r="I26" s="22" t="s">
        <v>101</v>
      </c>
    </row>
    <row r="27" spans="1:9" x14ac:dyDescent="0.25">
      <c r="A27" s="20" t="s">
        <v>96</v>
      </c>
      <c r="B27" s="20" t="s">
        <v>83</v>
      </c>
      <c r="C27" s="20">
        <v>175000</v>
      </c>
      <c r="D27" s="21">
        <v>42736</v>
      </c>
      <c r="E27" s="21">
        <v>43100</v>
      </c>
      <c r="F27" s="23">
        <f t="shared" ca="1" si="0"/>
        <v>1</v>
      </c>
      <c r="G27" s="20">
        <v>26932</v>
      </c>
      <c r="H27" s="22">
        <f t="shared" si="2"/>
        <v>0.15389714285714284</v>
      </c>
      <c r="I27" s="22" t="s">
        <v>99</v>
      </c>
    </row>
    <row r="28" spans="1:9" x14ac:dyDescent="0.25">
      <c r="A28" s="20" t="s">
        <v>45</v>
      </c>
      <c r="B28" s="20" t="s">
        <v>46</v>
      </c>
      <c r="C28" s="20"/>
      <c r="D28" s="21"/>
      <c r="E28" s="21"/>
      <c r="F28" s="23">
        <f t="shared" ca="1" si="0"/>
        <v>1</v>
      </c>
      <c r="G28" s="20"/>
      <c r="H28" s="22"/>
      <c r="I28" s="22"/>
    </row>
    <row r="29" spans="1:9" x14ac:dyDescent="0.25">
      <c r="A29" s="20" t="s">
        <v>49</v>
      </c>
      <c r="B29" s="20" t="s">
        <v>50</v>
      </c>
      <c r="C29" s="25">
        <v>216449</v>
      </c>
      <c r="D29" s="21">
        <v>42552</v>
      </c>
      <c r="E29" s="21">
        <v>42825</v>
      </c>
      <c r="F29" s="23">
        <f t="shared" ca="1" si="0"/>
        <v>1</v>
      </c>
      <c r="G29" s="20">
        <v>206006</v>
      </c>
      <c r="H29" s="22">
        <f>G29/C29</f>
        <v>0.95175306885224698</v>
      </c>
      <c r="I29" s="22" t="s">
        <v>105</v>
      </c>
    </row>
    <row r="30" spans="1:9" x14ac:dyDescent="0.25">
      <c r="A30" s="20" t="s">
        <v>85</v>
      </c>
      <c r="B30" s="26" t="s">
        <v>86</v>
      </c>
      <c r="C30" s="20">
        <v>10000</v>
      </c>
      <c r="D30" s="21">
        <v>42767</v>
      </c>
      <c r="E30" s="21">
        <v>43131</v>
      </c>
      <c r="F30" s="23">
        <f t="shared" ca="1" si="0"/>
        <v>1</v>
      </c>
      <c r="G30" s="20">
        <v>4158</v>
      </c>
      <c r="H30" s="22">
        <f>G30/C30</f>
        <v>0.4158</v>
      </c>
      <c r="I30" s="22" t="s">
        <v>105</v>
      </c>
    </row>
    <row r="31" spans="1:9" x14ac:dyDescent="0.25">
      <c r="A31" s="20"/>
      <c r="B31" s="26"/>
      <c r="C31" s="20"/>
      <c r="D31" s="21"/>
      <c r="E31" s="21"/>
      <c r="F31" s="23"/>
      <c r="G31" s="20"/>
      <c r="H31" s="22"/>
      <c r="I31" s="22"/>
    </row>
    <row r="33" spans="1:2" x14ac:dyDescent="0.25">
      <c r="A33" s="19" t="s">
        <v>88</v>
      </c>
    </row>
    <row r="34" spans="1:2" x14ac:dyDescent="0.25">
      <c r="A34" t="s">
        <v>21</v>
      </c>
      <c r="B34" t="s">
        <v>89</v>
      </c>
    </row>
    <row r="35" spans="1:2" x14ac:dyDescent="0.25">
      <c r="A35" t="s">
        <v>52</v>
      </c>
      <c r="B35" t="s">
        <v>90</v>
      </c>
    </row>
    <row r="36" spans="1:2" x14ac:dyDescent="0.25">
      <c r="A36" t="s">
        <v>96</v>
      </c>
      <c r="B36" t="s">
        <v>97</v>
      </c>
    </row>
  </sheetData>
  <pageMargins left="0.75" right="0.75" top="1" bottom="1" header="0.5" footer="0.5"/>
  <pageSetup scale="8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2016.12.29</vt:lpstr>
      <vt:lpstr>2017.01.06</vt:lpstr>
      <vt:lpstr>2017.01.11</vt:lpstr>
      <vt:lpstr>2017.01.25</vt:lpstr>
      <vt:lpstr>2017.02.01</vt:lpstr>
      <vt:lpstr>2017.02.08</vt:lpstr>
      <vt:lpstr>2017.03.09</vt:lpstr>
      <vt:lpstr>2017.03.17</vt:lpstr>
      <vt:lpstr>2017.03.23</vt:lpstr>
      <vt:lpstr>2017.03.30</vt:lpstr>
      <vt:lpstr>2017.04.06</vt:lpstr>
      <vt:lpstr>2017.04.13</vt:lpstr>
      <vt:lpstr>2017.04.20</vt:lpstr>
      <vt:lpstr>2017.05.02</vt:lpstr>
      <vt:lpstr>2017.05.25</vt:lpstr>
      <vt:lpstr>2017.06.01</vt:lpstr>
      <vt:lpstr>2017.06.08</vt:lpstr>
      <vt:lpstr>2017.09.06</vt:lpstr>
      <vt:lpstr>2017.09.28</vt:lpstr>
      <vt:lpstr>2017.11.07</vt:lpstr>
      <vt:lpstr>2018.02.02</vt:lpstr>
      <vt:lpstr>2018.04.19</vt:lpstr>
      <vt:lpstr>2018.07.19</vt:lpstr>
      <vt:lpstr>2018.08.22</vt:lpstr>
      <vt:lpstr>2018.09.26</vt:lpstr>
      <vt:lpstr>2018.10.3</vt:lpstr>
      <vt:lpstr>2018.10.12</vt:lpstr>
      <vt:lpstr>Scrap</vt:lpstr>
      <vt:lpstr>2018.10.18</vt:lpstr>
      <vt:lpstr>2019.02.20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John Pham</dc:creator>
  <cp:lastModifiedBy>Pham, John</cp:lastModifiedBy>
  <dcterms:created xsi:type="dcterms:W3CDTF">2016-12-28T21:06:36Z</dcterms:created>
  <dcterms:modified xsi:type="dcterms:W3CDTF">2019-02-20T19:36:43Z</dcterms:modified>
</cp:coreProperties>
</file>