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johnryter/Dropbox (MIT)/John MIT/Research/generalizationOutside/generalization/"/>
    </mc:Choice>
  </mc:AlternateContent>
  <xr:revisionPtr revIDLastSave="0" documentId="13_ncr:1_{71FB41A2-1C76-CD45-824A-3DD389493AAC}" xr6:coauthVersionLast="47" xr6:coauthVersionMax="47" xr10:uidLastSave="{00000000-0000-0000-0000-000000000000}"/>
  <bookViews>
    <workbookView xWindow="0" yWindow="500" windowWidth="28800" windowHeight="16080" xr2:uid="{19F7A473-1970-354B-A27C-175479056876}"/>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5" i="3" l="1"/>
  <c r="J16" i="3"/>
  <c r="J17" i="3"/>
  <c r="J18" i="3"/>
  <c r="J19" i="3"/>
  <c r="J20" i="3"/>
  <c r="J14" i="3"/>
  <c r="L10" i="3"/>
  <c r="L11" i="3" s="1"/>
  <c r="L12" i="3" s="1"/>
  <c r="L13" i="3" s="1"/>
  <c r="H18" i="3"/>
  <c r="H10" i="3"/>
  <c r="H9" i="3"/>
  <c r="H22" i="3"/>
  <c r="H23" i="3"/>
  <c r="H24" i="3"/>
  <c r="H25" i="3"/>
  <c r="H30" i="3"/>
  <c r="H31" i="3"/>
  <c r="H32" i="3"/>
  <c r="H33" i="3"/>
  <c r="F10" i="3"/>
  <c r="F11" i="3"/>
  <c r="H11" i="3" s="1"/>
  <c r="F12" i="3"/>
  <c r="H12" i="3" s="1"/>
  <c r="F13" i="3"/>
  <c r="F14" i="3"/>
  <c r="F15" i="3"/>
  <c r="H15" i="3" s="1"/>
  <c r="F16" i="3"/>
  <c r="F17" i="3"/>
  <c r="F18" i="3"/>
  <c r="F19" i="3"/>
  <c r="H19" i="3" s="1"/>
  <c r="F20" i="3"/>
  <c r="H20" i="3" s="1"/>
  <c r="F21" i="3"/>
  <c r="H21" i="3" s="1"/>
  <c r="F22" i="3"/>
  <c r="F23" i="3"/>
  <c r="F24" i="3"/>
  <c r="F25" i="3"/>
  <c r="F26" i="3"/>
  <c r="H26" i="3" s="1"/>
  <c r="F27" i="3"/>
  <c r="H27" i="3" s="1"/>
  <c r="F28" i="3"/>
  <c r="H28" i="3" s="1"/>
  <c r="F29" i="3"/>
  <c r="H29" i="3" s="1"/>
  <c r="F30" i="3"/>
  <c r="F31" i="3"/>
  <c r="F32" i="3"/>
  <c r="F33" i="3"/>
  <c r="F34" i="3"/>
  <c r="H34" i="3" s="1"/>
  <c r="F35" i="3"/>
  <c r="H35" i="3" s="1"/>
  <c r="F36" i="3"/>
  <c r="H36" i="3" s="1"/>
  <c r="F37" i="3"/>
  <c r="H37" i="3" s="1"/>
  <c r="F9" i="3"/>
  <c r="I13" i="3" l="1"/>
  <c r="I14" i="3" s="1"/>
  <c r="I15" i="3" s="1"/>
  <c r="I16" i="3" s="1"/>
  <c r="I17" i="3" s="1"/>
  <c r="I18" i="3" s="1"/>
  <c r="I19" i="3" s="1"/>
  <c r="I20" i="3" s="1"/>
  <c r="H13" i="3"/>
  <c r="H17" i="3"/>
  <c r="H16" i="3"/>
  <c r="H14" i="3"/>
  <c r="L14" i="3"/>
  <c r="L15" i="3" s="1"/>
  <c r="L16" i="3" s="1"/>
  <c r="L17" i="3" s="1"/>
  <c r="L18" i="3" s="1"/>
  <c r="L19" i="3" s="1"/>
  <c r="L20" i="3" s="1"/>
  <c r="L21" i="3" s="1"/>
  <c r="L22" i="3" s="1"/>
  <c r="L23" i="3" s="1"/>
  <c r="L24" i="3" s="1"/>
  <c r="L25" i="3" s="1"/>
  <c r="L26" i="3" s="1"/>
  <c r="L27" i="3" s="1"/>
  <c r="L28" i="3" s="1"/>
  <c r="L29" i="3" s="1"/>
  <c r="L30" i="3" s="1"/>
  <c r="L31" i="3" s="1"/>
  <c r="L32" i="3" s="1"/>
  <c r="L33" i="3" s="1"/>
  <c r="L34" i="3" s="1"/>
  <c r="L35" i="3" s="1"/>
  <c r="L36" i="3" s="1"/>
  <c r="L37" i="3" s="1"/>
</calcChain>
</file>

<file path=xl/sharedStrings.xml><?xml version="1.0" encoding="utf-8"?>
<sst xmlns="http://schemas.openxmlformats.org/spreadsheetml/2006/main" count="452" uniqueCount="294">
  <si>
    <t>Parameter category</t>
  </si>
  <si>
    <t>Parameter name</t>
  </si>
  <si>
    <t>Variable name</t>
  </si>
  <si>
    <t>Description</t>
  </si>
  <si>
    <t>Tuning range or preset value</t>
  </si>
  <si>
    <t>Year 1</t>
  </si>
  <si>
    <t>Year 2</t>
  </si>
  <si>
    <t>Commodity data</t>
  </si>
  <si>
    <t>Future volume growth rate</t>
  </si>
  <si>
    <t>volume_growth_rate</t>
  </si>
  <si>
    <t>Commodity-specific</t>
  </si>
  <si>
    <t>Historical volume growth rate</t>
  </si>
  <si>
    <t>historical_growth_rate</t>
  </si>
  <si>
    <t>Historical average growth rate of the underlying volume drivers, goes from 1912 to simulation start (or shock year)</t>
  </si>
  <si>
    <t>Sector fraction, construction</t>
  </si>
  <si>
    <t>sector_dist_construction</t>
  </si>
  <si>
    <t>Sector distribution of demand - construction (industrial for gold/silver)</t>
  </si>
  <si>
    <t>Sector fraction, electrical</t>
  </si>
  <si>
    <t>sector_dist_electrical</t>
  </si>
  <si>
    <t>Sector distribution of demand - electrical (electronics for gold/silver)</t>
  </si>
  <si>
    <t>Sector fraction, industrial</t>
  </si>
  <si>
    <t>sector_dist_industrial</t>
  </si>
  <si>
    <t>Sector distribution of demand - industrial (bar and coin for gold/silver)</t>
  </si>
  <si>
    <t>Sector fraction, transport</t>
  </si>
  <si>
    <t>sector_dist_transport</t>
  </si>
  <si>
    <t>Sector distribution of demand - transport (jewelry for gold/silver)</t>
  </si>
  <si>
    <t>Sector fraction, other</t>
  </si>
  <si>
    <t>sector_dist_other</t>
  </si>
  <si>
    <t xml:space="preserve">Sector distribution of demand - other </t>
  </si>
  <si>
    <t>Fabrication efficiency, construction</t>
  </si>
  <si>
    <t>fabrication_efficiency_construction</t>
  </si>
  <si>
    <t>Fabrication efficiency of semifabrication - construction (industrial for gold/silver)</t>
  </si>
  <si>
    <t>Fabrication efficiency, electrical</t>
  </si>
  <si>
    <t>fabrication_efficiency_electrical</t>
  </si>
  <si>
    <t>Fabrication efficiency of semifabrication - electrical (electronics for gold/silver)</t>
  </si>
  <si>
    <t>Fabrication efficiency, industrial</t>
  </si>
  <si>
    <t>fabrication_efficiency_industrial</t>
  </si>
  <si>
    <t>Fabrication efficiency of semifabrication - industrial (bar and coin for gold/silver)</t>
  </si>
  <si>
    <t>Fabrication efficiency, transport</t>
  </si>
  <si>
    <t>fabrication_efficiency_transport</t>
  </si>
  <si>
    <t>Fabrication efficiency of semifabrication - transport</t>
  </si>
  <si>
    <t>Fabrication efficiency, other</t>
  </si>
  <si>
    <t>fabrication_efficiency_other</t>
  </si>
  <si>
    <t>Fabrication efficiency of semifabrication - other</t>
  </si>
  <si>
    <t>Mean product lifetime, construction</t>
  </si>
  <si>
    <t>lifetime_mean_construction</t>
  </si>
  <si>
    <t>Mean product lifetime of sector - construction (industrial for gold/silver)</t>
  </si>
  <si>
    <t>Mean product lifetime, electrical</t>
  </si>
  <si>
    <t>lifetime_mean_electrical</t>
  </si>
  <si>
    <t>Mean product lifetime of sector - electrical (electronics for gold/silver)</t>
  </si>
  <si>
    <t>Mean product lifetime, industrial</t>
  </si>
  <si>
    <t>lifetime_mean_industrial</t>
  </si>
  <si>
    <t>Mean product lifetime of sector - industrial (bar and coin for gold/silver)</t>
  </si>
  <si>
    <t>Mean product lifetime, transport</t>
  </si>
  <si>
    <t>lifetime_mean_transport</t>
  </si>
  <si>
    <t>Mean product lifetime of sector - transport (jewelry for gold/silver)</t>
  </si>
  <si>
    <t>Mean product lifetime, other</t>
  </si>
  <si>
    <t>lifetime_mean_other</t>
  </si>
  <si>
    <t>Mean product lifetime of sector - construction</t>
  </si>
  <si>
    <t>Standard deviation of product lifetime, construction</t>
  </si>
  <si>
    <t>lifetime_sigma_construction</t>
  </si>
  <si>
    <t>Standard deviation of product lifetime, electrical</t>
  </si>
  <si>
    <t>lifetime_sigma_electrical</t>
  </si>
  <si>
    <t>Standard deviation of product lifetime, industrial</t>
  </si>
  <si>
    <t>lifetime_sigma_industrial</t>
  </si>
  <si>
    <t>Standard deviation of product lifetime, transport</t>
  </si>
  <si>
    <t>lifetime_sigma_transport</t>
  </si>
  <si>
    <t>Standard deviation of product lifetime, other</t>
  </si>
  <si>
    <t>lifetime_sigma_other</t>
  </si>
  <si>
    <t>Target collection rate, construction</t>
  </si>
  <si>
    <t>collection_rate_target_construction</t>
  </si>
  <si>
    <t>Sectoral fraction of scrap generated available for use, or the product of collection rate and sorting efficiency - construction (industrial for gold/silver)</t>
  </si>
  <si>
    <t>Target collection rate, electrical</t>
  </si>
  <si>
    <t>collection_rate_target_electrical</t>
  </si>
  <si>
    <t>Sectoral fraction of scrap generated available for use, or the product of collection rate and sorting efficiency - electrical (electronics for gold/silver)</t>
  </si>
  <si>
    <t>Target collection rate, industrial</t>
  </si>
  <si>
    <t>collection_rate_target_industrial</t>
  </si>
  <si>
    <t>Sectoral fraction of scrap generated available for use, or the product of collection rate and sorting efficiency - industrial (bar and coin for gold/silver)</t>
  </si>
  <si>
    <t>Target collection rate, transport</t>
  </si>
  <si>
    <t>collection_rate_target_transport</t>
  </si>
  <si>
    <t>Sectoral fraction of scrap generated available for use, or the product of collection rate and sorting efficiency - transport (jewelry for gold/silver)</t>
  </si>
  <si>
    <t>Target collection rate, other</t>
  </si>
  <si>
    <t>collection_rate_target_other</t>
  </si>
  <si>
    <t>Sectoral fraction of scrap generated available for use, or the product of collection rate and sorting efficiency - other</t>
  </si>
  <si>
    <t>SX-EW fraction of production, Global</t>
  </si>
  <si>
    <t xml:space="preserve">Fraction of global mine production coming from SX-EW process, or any other process that produces the refined product directly rather than having it pass through a refinery (e.g. lithium brines) </t>
  </si>
  <si>
    <t>SX-EW fraction of production, China</t>
  </si>
  <si>
    <t>Fraction of China's mine production coming from SX-EW process, or any other process that produces the refined product directly (e.g. lithium brines)</t>
  </si>
  <si>
    <t>Mine size mean</t>
  </si>
  <si>
    <t>primary_production_mean</t>
  </si>
  <si>
    <t>The natural log of mine production is normally distributed; this is the exponentiated mean of that distribution.</t>
  </si>
  <si>
    <t>Mine size variance</t>
  </si>
  <si>
    <t>primary_production_var</t>
  </si>
  <si>
    <t>The natural log of mine production is normally distributed; this is the standard deviation of that distribution.</t>
  </si>
  <si>
    <t>Mine ore grade mean</t>
  </si>
  <si>
    <t>primary_ore_grade_mean</t>
  </si>
  <si>
    <t>The natural log of ore grade is normally distributed; this is the exponentiated mean of that distribution.</t>
  </si>
  <si>
    <t>Mine ore grade variance</t>
  </si>
  <si>
    <t>primary_ore_grade_var</t>
  </si>
  <si>
    <t>Mine fraction, underground</t>
  </si>
  <si>
    <t>minetype_prod_frac_underground</t>
  </si>
  <si>
    <t>Fraction of mines that are primarily categorized as underground mines</t>
  </si>
  <si>
    <t>Mine fraction, open pit</t>
  </si>
  <si>
    <t>minetype_prod_frac_openpit</t>
  </si>
  <si>
    <t>Fraction of mines that are primarily categorized as open pit mines</t>
  </si>
  <si>
    <t>Mine fraction, tailings</t>
  </si>
  <si>
    <t>minetype_prod_frac_tailings</t>
  </si>
  <si>
    <t>Fraction of mines that are primarily categorized as tailings mines</t>
  </si>
  <si>
    <t>Mine fraction, stockpile</t>
  </si>
  <si>
    <t>minetype_prod_frac_stockpile</t>
  </si>
  <si>
    <t>Fraction of mines that are primarily categorized as stockpile mines</t>
  </si>
  <si>
    <t>Mine fraction, placer</t>
  </si>
  <si>
    <t>minetype_prod_frac_placer</t>
  </si>
  <si>
    <t>Fraction of mines that are primarily categorized as placer mines</t>
  </si>
  <si>
    <t>New scrap fraction</t>
  </si>
  <si>
    <t>new_scrap_fraction</t>
  </si>
  <si>
    <t>fraction of manufacuring scrap generated that is sold on the market as new scrap. The class variable new_scrap fraction is the fraction of demand that is new scrap, having already accounted for manufacturing efficiency</t>
  </si>
  <si>
    <t>Tuning</t>
  </si>
  <si>
    <t>Primary refinery CU elasticity to commodity price change</t>
  </si>
  <si>
    <t>pri CU price elas</t>
  </si>
  <si>
    <t>Primary refinery CU response to commodity price change. Capacity changes uses the weighted mean of total demand and mine production growth rates, with one year lag. The weights are determined by the Refinery capacity growth fraction from mine production growth</t>
  </si>
  <si>
    <t>[0.001,1]</t>
  </si>
  <si>
    <t>Secondary refinery CU elasticity to commodity price change</t>
  </si>
  <si>
    <t>sec CU price elas</t>
  </si>
  <si>
    <t>Secondary refinery CU response to commodity price change</t>
  </si>
  <si>
    <t>pri CU TCRC elas</t>
  </si>
  <si>
    <t>Primary refinery CU response to TCRC change. Capacity changes uses the weighted mean of total demand and mine production growth rates, with one year lag. The weights are determined by the Refinery capacity growth fraction from mine production growth</t>
  </si>
  <si>
    <t>sec CU TCRC elas</t>
  </si>
  <si>
    <t>Secondary refinery CU response to TCRC change</t>
  </si>
  <si>
    <t>Secondary refinery secondary ratio elasticity to TCRC change</t>
  </si>
  <si>
    <t>sec ratio TCRC elas</t>
  </si>
  <si>
    <t>Secondary refinery secondary ratio response to TCRC change. Secondary ratio is the fraction of secondary refinery production using scrap.</t>
  </si>
  <si>
    <t>[-1,-0.001]</t>
  </si>
  <si>
    <t>Secondary refinery secondary ratio elasticity to scrap spread change</t>
  </si>
  <si>
    <t>sec ratio scrap spread elas</t>
  </si>
  <si>
    <t>Secondary refinery secondary ratio response to scrap spread change</t>
  </si>
  <si>
    <t>Commodity price elasticity to supply-demand imbalance</t>
  </si>
  <si>
    <t>primary_commodity_price_elas_sd</t>
  </si>
  <si>
    <t>Commodity price response to refined commodity supply-demand imbalance</t>
  </si>
  <si>
    <t>TCRC elasticity to supply-demand imbalance</t>
  </si>
  <si>
    <t>tcrc_elas_sd</t>
  </si>
  <si>
    <t>TCRC response to concentrate supply-demand imbalance</t>
  </si>
  <si>
    <t>TCRC elasticity to commodity price change</t>
  </si>
  <si>
    <t>tcrc_elas_price</t>
  </si>
  <si>
    <t>TCRC response to commodity price change</t>
  </si>
  <si>
    <t>Scrap spread elasticity to supply-demand imbalance</t>
  </si>
  <si>
    <t>scrap_spread_elas_sd</t>
  </si>
  <si>
    <t>Scrap spread response to scrap supply-demand imbalance</t>
  </si>
  <si>
    <t>Scrap spread elasticity to change in commodity price</t>
  </si>
  <si>
    <t>scrap_spread_elas_primary_commodity_price</t>
  </si>
  <si>
    <t>Scrap spread response to change in commodity price</t>
  </si>
  <si>
    <t>Direct melt fraction elasticity to scrap spread</t>
  </si>
  <si>
    <t>direct_melt_elas_scrap_spread</t>
  </si>
  <si>
    <t>Direct melt scrap demand response to scrap spread change</t>
  </si>
  <si>
    <t>Collection elasticity to scrap price change</t>
  </si>
  <si>
    <t>collection_elas_scrap_price</t>
  </si>
  <si>
    <t>% increase in collection rate corresponding with a 1% increase in scrap price</t>
  </si>
  <si>
    <t>Refinery capacity growth fraction from mine production growth</t>
  </si>
  <si>
    <t>refinery_capacity_fraction_increase_mining</t>
  </si>
  <si>
    <t>Fraction of refinery capacity growth determined by mine production, with the remainder from demand growth - 0 means refinery capacity growth is determined by demand growth alone; 1 means refinery capacity growth is determined by mining production growth alone. Values in between allow for a weighted mixture.'</t>
  </si>
  <si>
    <t>Incentive pool opening probability</t>
  </si>
  <si>
    <t>incentive_opening_probability</t>
  </si>
  <si>
    <t>Fraction of profitable mines that are capable of opening that actually undergo opening, for any year</t>
  </si>
  <si>
    <t>[0.001,0.5]</t>
  </si>
  <si>
    <t>Mine capacity utilization elasticity to total cash margin</t>
  </si>
  <si>
    <t>mine_cu_margin_elas</t>
  </si>
  <si>
    <t>Capacity utilization elasticity to total cash margin</t>
  </si>
  <si>
    <t>Mine cost change per year</t>
  </si>
  <si>
    <t>mine_cost_change_per_year</t>
  </si>
  <si>
    <t>Percent change in mine cost per year, for operating mines</t>
  </si>
  <si>
    <t>[-5,5]</t>
  </si>
  <si>
    <t>Incentive mine cost change per year</t>
  </si>
  <si>
    <t>incentive_mine_cost_change_per_year</t>
  </si>
  <si>
    <t>Percent change in mine cost per year, for incentive/opening mines</t>
  </si>
  <si>
    <t>Mine cost elasticity to ore grade</t>
  </si>
  <si>
    <t>mine_cost_og_elas</t>
  </si>
  <si>
    <t>Minesite cost elasticity to ore grade (minesite cost is on a paid metal basis, and therefore is a function of ore grade)</t>
  </si>
  <si>
    <t>Ore grade elasticity distribution mean</t>
  </si>
  <si>
    <t>primary_oge_scale</t>
  </si>
  <si>
    <t>The scale parameter used to generate (1-OGE) for lognormal distribution; mean ore grade elasticity to cumulative ore treated for operating mines</t>
  </si>
  <si>
    <t>Incentive ore grade decline</t>
  </si>
  <si>
    <t>initial_ore_grade_decline</t>
  </si>
  <si>
    <t>Percent change in ore grade per year, for opening/incentive pool mines; incentive pool mean ore grade elasticity to cumulative ore treated</t>
  </si>
  <si>
    <t>Intensity elasticity to time</t>
  </si>
  <si>
    <t>sector_specific_dematerialization_tech_growth</t>
  </si>
  <si>
    <t>Intensity change over time due to dematerialization and technology growth</t>
  </si>
  <si>
    <t>[-0.1,0.1]</t>
  </si>
  <si>
    <t xml:space="preserve">Intensity elasticity to GDP </t>
  </si>
  <si>
    <t>intensity_response_to_gdp</t>
  </si>
  <si>
    <t>Intensity elasticity to GDP, where commodity intensity increases with wealth</t>
  </si>
  <si>
    <t>[-0.5,1.0]</t>
  </si>
  <si>
    <t>Intensity elasticity to price</t>
  </si>
  <si>
    <t>sector_specific_price_response</t>
  </si>
  <si>
    <t>Region- and sector-specific intensity responses to price are possible with this model, but we merged them all into one single variable to minimize complexity and avoid overfitting</t>
  </si>
  <si>
    <t>[-0.6,-0.001]</t>
  </si>
  <si>
    <t>Incentive pool tonnage elasticity to commodity price</t>
  </si>
  <si>
    <t>primary_price_resources_contained_elas</t>
  </si>
  <si>
    <t>Percent increase in the incentive pool tonnage when price rises by 1% (lagged by reserves_ratio_price_lag below)</t>
  </si>
  <si>
    <t>Asserted</t>
  </si>
  <si>
    <t>Price lag used for incentive pool tonnage</t>
  </si>
  <si>
    <t>reserves_ratio_price_lag</t>
  </si>
  <si>
    <t xml:space="preserve">Lag on price change [price(year-lag)/price(year-lag-1)] used for informing incentive pool tonnage change, paired with the incentive pool tonnage elasticity to commodity price resources_contained_elas_primary_price. </t>
  </si>
  <si>
    <t>Prior years used for price prediction</t>
  </si>
  <si>
    <t>close_years_back</t>
  </si>
  <si>
    <t>Number of years to use for rolling maximum values when evaluating mine price expectations for opening and closing decisions (IRR and NPV)</t>
  </si>
  <si>
    <t>Mine price prediction method</t>
  </si>
  <si>
    <t>close_price_method</t>
  </si>
  <si>
    <t>Price prediction method mines use for estimating future revenues and making closing decisions. Options include: mean, max, alonso-ayuso, or probabilistic; if using probabilistic you can adjust the close_probability_split variables. All use some rolling max, mean, or min value from the prior n years, determined by the close_years_back variable</t>
  </si>
  <si>
    <t>max</t>
  </si>
  <si>
    <t>Mine price prediction weight, maximum</t>
  </si>
  <si>
    <t>close_probability_split_max</t>
  </si>
  <si>
    <t>For the probabilistic close_price_method, the weight of the rolling maximum price in estimating the future price for the mine's remaining life</t>
  </si>
  <si>
    <t>Mine price prediction weight, minimum</t>
  </si>
  <si>
    <t>close_probability_split_min</t>
  </si>
  <si>
    <t>For the probabilistic close_price_method, the weight of the rolling minimum price in estimating the future price for the mine's remaining life</t>
  </si>
  <si>
    <t>Mine price prediction weight, mean</t>
  </si>
  <si>
    <t>close_probability_split_mean</t>
  </si>
  <si>
    <t>For the probabilistic close_price_method, the weight of the rolling mean price in estimating the future price for the mine's remaining life</t>
  </si>
  <si>
    <t>Constant overhead cost</t>
  </si>
  <si>
    <t>primary_overhead_const</t>
  </si>
  <si>
    <t>A constant annual cost can be added to each mine, where this value does not depend on quantity of metal produced and is instead a constant value across all mines, in million USD/year</t>
  </si>
  <si>
    <t>Ramp down capacity utilization</t>
  </si>
  <si>
    <t>ramp_down_cu</t>
  </si>
  <si>
    <t>Mine capacity utilization during the one-year ramp down period</t>
  </si>
  <si>
    <t>Ramp up capacity utilization</t>
  </si>
  <si>
    <t>ramp_up_cu</t>
  </si>
  <si>
    <t>Mine capacity utilization value during ramp up years, acting as the intercept in the function cu = median_operating_cu * (ramp_up_cu + (1 - ramp_up_cu) / (ramp_up_years) ** ramp_up_exp * (ramp_up_year - 1) ** ramp_up_exp)). Equation is formulated such that if ramp_up_exponent is 0, we have constant ramp up capacity utilization; if ramp_up_cu is 1, we have linear ramp up from the value (ramp_up_cu*median_operating_cu) to mean_operating_cu, where median_operating_cu is the median capacity utilization of the generated operating mines.</t>
  </si>
  <si>
    <t>Ramp up duration</t>
  </si>
  <si>
    <t>ramp_up_years</t>
  </si>
  <si>
    <t>Number of years each mine is in the ramp up stage</t>
  </si>
  <si>
    <t>Ramp up function exponent</t>
  </si>
  <si>
    <t>ramp_up_exponent</t>
  </si>
  <si>
    <t>Rate at which mines ramp up their capacity utilization during the ramp up stage - 0=constant at the ramp_up_cu value, 1=linear increase, 2=quadratic increase, etc.</t>
  </si>
  <si>
    <t>Incentive pool perturbation, percent</t>
  </si>
  <si>
    <t>incentive_perturbation_percent</t>
  </si>
  <si>
    <t>Percent perturbation for the incentive pool parameters, on resampling from the operating mine pool</t>
  </si>
  <si>
    <t>Years for new mine return on investment</t>
  </si>
  <si>
    <t>incentive_roi_years</t>
  </si>
  <si>
    <t>Number of years of mine life to simulate to determine profitability for opening mines. Includes ramp_up_years, and more years corresponds with greater computation time</t>
  </si>
  <si>
    <t>Discount rate used for mine opening</t>
  </si>
  <si>
    <t>incentive_discount_rate</t>
  </si>
  <si>
    <t>Discount rate applied to opening mines for NPV calculation, effectively return on investment minimum required for opening.</t>
  </si>
  <si>
    <t>Boolean for collection rate responding to price</t>
  </si>
  <si>
    <t>collection_rate_price_response</t>
  </si>
  <si>
    <t>Whether or not the scrap collection rate should respond to price (True), or remain at its initially-generated value (False)</t>
  </si>
  <si>
    <t>Whether or not direct melt scrap consumption (fraction of total demand) should respond to price (True), or remain at its initially-generated value (False)</t>
  </si>
  <si>
    <t>Lag on mining/demand growth effect on refinery capacity</t>
  </si>
  <si>
    <t>refinery_capacity_growth_lag</t>
  </si>
  <si>
    <t>Refinery capacity growth lag, can be 1 or 0. Using 1 means that we use the year_i-1 and year_i-2 years to calculated the growth associated with mining or demand for calculating refinery capacity growth, while 0 means we use year_i and year_i-1.</t>
  </si>
  <si>
    <t>Random state</t>
  </si>
  <si>
    <t>random_state</t>
  </si>
  <si>
    <t>The random state/seed used for ensuring reproducibility of all randomly generated parameters</t>
  </si>
  <si>
    <t>Maximum scrap collection rate</t>
  </si>
  <si>
    <t>maximum_collection_rate</t>
  </si>
  <si>
    <t>Maximum allowable scrap collection rate for any one sector/region. For simplicity, collection rate refers to both collection rate and sorting efficiency (the product of these two)</t>
  </si>
  <si>
    <t>Notes:</t>
  </si>
  <si>
    <t>Any number of scenarios are permitted, and they can be named in any way that follows the following format: "Scenario scenarioname", where scenarioname can contain any symbols, numbers or characters except spaces. Place a numerical value in the Scenario column; the value for the corresponding parameter will be changed when the simulation reaches the Year given, or 2019 if no "Year scenarioname" column is given. If a "Year scenarioname" column is given, the value will be changed in that year. Different changes can be set to occur in different years, and for the case where a parameter is set to be incrementally changed over several years, the row corresponding to that parameter should be duplicated and the same Scenario and Year columns used, with each of the values given. The simulation will always use the value given in the last year for all years that follow, and that includes the case where no Year column is given, where giving a value in the Scenario column would mean the system uses the given value from 2019 onward.</t>
  </si>
  <si>
    <t>Scrap scenario</t>
  </si>
  <si>
    <t>collection_rate_duration</t>
  </si>
  <si>
    <t>collection_rate_pct_change_tot</t>
  </si>
  <si>
    <t>collection_rate_pct_change_inc</t>
  </si>
  <si>
    <t>scrap_demand_duration</t>
  </si>
  <si>
    <t>scrap_demand_pct_change_tot</t>
  </si>
  <si>
    <t>Scrap collection, total percent change (%)</t>
  </si>
  <si>
    <t>Scrap collection, percent change per year after ramp (%)</t>
  </si>
  <si>
    <t>Scrap demand, total percent change (%)</t>
  </si>
  <si>
    <t>Scrap demand, percent change per year after ramp (%)</t>
  </si>
  <si>
    <t>Scrap demand, duration of ramp for additional demand (years)</t>
  </si>
  <si>
    <t>Scrap collection, duration of ramp for additional collection (years)</t>
  </si>
  <si>
    <t>Boolean for scrap demand responding to price</t>
  </si>
  <si>
    <t>scrap_demand_price_response</t>
  </si>
  <si>
    <t>Place a numerical (or corresponding data type) value in the Scenario column; the value for the corresponding parameter will be changed when the simulation reaches the Year given, or 2019 if no "Year scenarioname" column is given.</t>
  </si>
  <si>
    <t xml:space="preserve">If a "Year scenarioname" column is given, the value will be changed in that year and retain that value for all years after. </t>
  </si>
  <si>
    <t xml:space="preserve">Different changes can be set to occur in different years, and for the case where a parameter is set to be incrementally changed over several years, the row corresponding to that parameter should be duplicated and the same Scenario and Year columns used, with each of the values given. </t>
  </si>
  <si>
    <t xml:space="preserve">Any number of scenarios are permitted, and they can be named in any way that follows the following format: "Scenario scenarioname", where scenarioname can contain any symbols, numbers or characters except spaces. </t>
  </si>
  <si>
    <t>The simulation will always use the value given in the last year for all years that follow, and that includes the case where no Year column is given, where giving a value in the Scenario column would mean the system uses the given value from 2019 onward.</t>
  </si>
  <si>
    <t>Scenarios where we change scrap supply or demand over time can be implemented using the variables in the "Scrap scenario" variable category. Scrap scenario variables cannot be set by duplicating rows in the way described above.</t>
  </si>
  <si>
    <t>Length of the increase in collection rate described by collection_rate_pct_change_tot, where after this time period the collection rate (or additional scrap being collected, in the case of collection responding to price) remains at this value</t>
  </si>
  <si>
    <t>Total increase in the scrap supply</t>
  </si>
  <si>
    <t>Scenario 1</t>
  </si>
  <si>
    <t>Scenario 2</t>
  </si>
  <si>
    <t>Scenario 3</t>
  </si>
  <si>
    <t>Scenario 4</t>
  </si>
  <si>
    <t>Scenario 5</t>
  </si>
  <si>
    <t>Value</t>
  </si>
  <si>
    <t>Cumu OT</t>
  </si>
  <si>
    <t>OT</t>
  </si>
  <si>
    <t>grade decline</t>
  </si>
  <si>
    <t>grade change rate</t>
  </si>
  <si>
    <t>alt</t>
  </si>
  <si>
    <t>cost improvement rate</t>
  </si>
  <si>
    <t>cost improve</t>
  </si>
  <si>
    <t>scrap_demand_pct_change_inc</t>
  </si>
  <si>
    <t>Future average growth rate of the underlying volume drivers, goes from simulation start (or shock year) to simulation end, used average from our initial copper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</si>
</sst>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2"/>
      <color rgb="FF000000"/>
      <name val="Calibri"/>
      <family val="2"/>
      <scheme val="minor"/>
    </font>
    <font>
      <sz val="12"/>
      <color rgb="FF000000"/>
      <name val="Calibri"/>
      <family val="2"/>
      <scheme val="minor"/>
    </font>
    <font>
      <sz val="16"/>
      <color theme="1"/>
      <name val="Calibri"/>
      <family val="2"/>
      <scheme val="minor"/>
    </font>
  </fonts>
  <fills count="3">
    <fill>
      <patternFill patternType="none"/>
    </fill>
    <fill>
      <patternFill patternType="gray125"/>
    </fill>
    <fill>
      <patternFill patternType="solid">
        <fgColor theme="0" tint="-0.14999847407452621"/>
        <bgColor theme="0" tint="-0.14999847407452621"/>
      </patternFill>
    </fill>
  </fills>
  <borders count="2">
    <border>
      <left/>
      <right/>
      <top/>
      <bottom/>
      <diagonal/>
    </border>
    <border>
      <left/>
      <right/>
      <top/>
      <bottom style="thin">
        <color theme="1"/>
      </bottom>
      <diagonal/>
    </border>
  </borders>
  <cellStyleXfs count="1">
    <xf numFmtId="0" fontId="0" fillId="0" borderId="0"/>
  </cellStyleXfs>
  <cellXfs count="16">
    <xf numFmtId="0" fontId="0" fillId="0" borderId="0" xfId="0"/>
    <xf numFmtId="0" fontId="1" fillId="0" borderId="0" xfId="0" applyFont="1"/>
    <xf numFmtId="0" fontId="1" fillId="0" borderId="0" xfId="0" applyFont="1" applyAlignment="1">
      <alignment horizontal="left"/>
    </xf>
    <xf numFmtId="0" fontId="0" fillId="2" borderId="0" xfId="0" applyFill="1" applyAlignment="1">
      <alignment horizontal="left"/>
    </xf>
    <xf numFmtId="0" fontId="0" fillId="0" borderId="0" xfId="0" applyAlignment="1">
      <alignment horizontal="left"/>
    </xf>
    <xf numFmtId="0" fontId="0" fillId="0" borderId="0" xfId="0" quotePrefix="1" applyAlignment="1">
      <alignment horizontal="left"/>
    </xf>
    <xf numFmtId="0" fontId="1" fillId="2" borderId="0" xfId="0" applyFont="1" applyFill="1"/>
    <xf numFmtId="0" fontId="0" fillId="2" borderId="0" xfId="0" applyFill="1"/>
    <xf numFmtId="0" fontId="0" fillId="2" borderId="0" xfId="0" applyFill="1" applyAlignment="1">
      <alignment horizontal="left" vertical="center"/>
    </xf>
    <xf numFmtId="0" fontId="2" fillId="0" borderId="0" xfId="0" applyFont="1"/>
    <xf numFmtId="0" fontId="3" fillId="0" borderId="0" xfId="0" applyFont="1"/>
    <xf numFmtId="0" fontId="1" fillId="0" borderId="1" xfId="0" applyFont="1" applyBorder="1"/>
    <xf numFmtId="0" fontId="0" fillId="0" borderId="1" xfId="0" applyBorder="1"/>
    <xf numFmtId="0" fontId="0" fillId="0" borderId="1" xfId="0" applyBorder="1" applyAlignment="1">
      <alignment horizontal="left"/>
    </xf>
    <xf numFmtId="0" fontId="4" fillId="0" borderId="0" xfId="0" applyFont="1"/>
    <xf numFmtId="0" fontId="4"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A1D66-ACB3-5F43-8146-4761D363CB09}">
  <dimension ref="A1:L92"/>
  <sheetViews>
    <sheetView tabSelected="1" topLeftCell="D1" workbookViewId="0">
      <pane ySplit="1" topLeftCell="A42" activePane="bottomLeft" state="frozen"/>
      <selection pane="bottomLeft" activeCell="D60" sqref="D60"/>
    </sheetView>
  </sheetViews>
  <sheetFormatPr baseColWidth="10" defaultRowHeight="16" x14ac:dyDescent="0.2"/>
  <cols>
    <col min="1" max="1" width="17.6640625" bestFit="1" customWidth="1"/>
    <col min="2" max="2" width="58.6640625" bestFit="1" customWidth="1"/>
    <col min="3" max="3" width="28.33203125" customWidth="1"/>
    <col min="4" max="4" width="89.5" customWidth="1"/>
  </cols>
  <sheetData>
    <row r="1" spans="1:12" x14ac:dyDescent="0.2">
      <c r="A1" s="1" t="s">
        <v>0</v>
      </c>
      <c r="B1" s="1" t="s">
        <v>1</v>
      </c>
      <c r="C1" s="1" t="s">
        <v>2</v>
      </c>
      <c r="D1" s="1" t="s">
        <v>3</v>
      </c>
      <c r="E1" s="2" t="s">
        <v>4</v>
      </c>
      <c r="F1" s="1" t="s">
        <v>279</v>
      </c>
      <c r="G1" s="1" t="s">
        <v>280</v>
      </c>
      <c r="H1" s="1" t="s">
        <v>281</v>
      </c>
      <c r="I1" s="1" t="s">
        <v>282</v>
      </c>
      <c r="J1" s="1" t="s">
        <v>283</v>
      </c>
      <c r="K1" s="1" t="s">
        <v>5</v>
      </c>
      <c r="L1" s="1" t="s">
        <v>6</v>
      </c>
    </row>
    <row r="2" spans="1:12" x14ac:dyDescent="0.2">
      <c r="A2" t="s">
        <v>117</v>
      </c>
      <c r="B2" s="6" t="s">
        <v>118</v>
      </c>
      <c r="C2" s="7" t="s">
        <v>119</v>
      </c>
      <c r="D2" s="7" t="s">
        <v>120</v>
      </c>
      <c r="E2" s="3" t="s">
        <v>121</v>
      </c>
    </row>
    <row r="3" spans="1:12" x14ac:dyDescent="0.2">
      <c r="A3" t="s">
        <v>117</v>
      </c>
      <c r="B3" s="1" t="s">
        <v>122</v>
      </c>
      <c r="C3" t="s">
        <v>123</v>
      </c>
      <c r="D3" t="s">
        <v>124</v>
      </c>
      <c r="E3" s="4" t="s">
        <v>121</v>
      </c>
    </row>
    <row r="4" spans="1:12" x14ac:dyDescent="0.2">
      <c r="A4" t="s">
        <v>117</v>
      </c>
      <c r="B4" s="6" t="s">
        <v>118</v>
      </c>
      <c r="C4" s="7" t="s">
        <v>125</v>
      </c>
      <c r="D4" s="7" t="s">
        <v>126</v>
      </c>
      <c r="E4" s="3" t="s">
        <v>121</v>
      </c>
    </row>
    <row r="5" spans="1:12" x14ac:dyDescent="0.2">
      <c r="A5" t="s">
        <v>117</v>
      </c>
      <c r="B5" s="1" t="s">
        <v>122</v>
      </c>
      <c r="C5" t="s">
        <v>127</v>
      </c>
      <c r="D5" t="s">
        <v>128</v>
      </c>
      <c r="E5" s="4" t="s">
        <v>121</v>
      </c>
    </row>
    <row r="6" spans="1:12" x14ac:dyDescent="0.2">
      <c r="A6" t="s">
        <v>117</v>
      </c>
      <c r="B6" s="6" t="s">
        <v>129</v>
      </c>
      <c r="C6" s="7" t="s">
        <v>130</v>
      </c>
      <c r="D6" s="7" t="s">
        <v>131</v>
      </c>
      <c r="E6" s="3" t="s">
        <v>132</v>
      </c>
    </row>
    <row r="7" spans="1:12" x14ac:dyDescent="0.2">
      <c r="A7" t="s">
        <v>117</v>
      </c>
      <c r="B7" s="1" t="s">
        <v>133</v>
      </c>
      <c r="C7" t="s">
        <v>134</v>
      </c>
      <c r="D7" t="s">
        <v>135</v>
      </c>
      <c r="E7" s="4" t="s">
        <v>121</v>
      </c>
    </row>
    <row r="8" spans="1:12" x14ac:dyDescent="0.2">
      <c r="A8" t="s">
        <v>117</v>
      </c>
      <c r="B8" s="6" t="s">
        <v>136</v>
      </c>
      <c r="C8" s="7" t="s">
        <v>137</v>
      </c>
      <c r="D8" s="7" t="s">
        <v>138</v>
      </c>
      <c r="E8" s="3" t="s">
        <v>132</v>
      </c>
    </row>
    <row r="9" spans="1:12" x14ac:dyDescent="0.2">
      <c r="A9" t="s">
        <v>117</v>
      </c>
      <c r="B9" s="1" t="s">
        <v>139</v>
      </c>
      <c r="C9" t="s">
        <v>140</v>
      </c>
      <c r="D9" t="s">
        <v>141</v>
      </c>
      <c r="E9" s="4" t="s">
        <v>121</v>
      </c>
    </row>
    <row r="10" spans="1:12" x14ac:dyDescent="0.2">
      <c r="A10" t="s">
        <v>117</v>
      </c>
      <c r="B10" s="6" t="s">
        <v>142</v>
      </c>
      <c r="C10" s="7" t="s">
        <v>143</v>
      </c>
      <c r="D10" s="7" t="s">
        <v>144</v>
      </c>
      <c r="E10" s="3" t="s">
        <v>121</v>
      </c>
    </row>
    <row r="11" spans="1:12" x14ac:dyDescent="0.2">
      <c r="A11" t="s">
        <v>117</v>
      </c>
      <c r="B11" s="1" t="s">
        <v>145</v>
      </c>
      <c r="C11" t="s">
        <v>146</v>
      </c>
      <c r="D11" t="s">
        <v>147</v>
      </c>
      <c r="E11" s="4" t="s">
        <v>121</v>
      </c>
    </row>
    <row r="12" spans="1:12" x14ac:dyDescent="0.2">
      <c r="A12" t="s">
        <v>117</v>
      </c>
      <c r="B12" s="6" t="s">
        <v>148</v>
      </c>
      <c r="C12" s="7" t="s">
        <v>149</v>
      </c>
      <c r="D12" s="7" t="s">
        <v>150</v>
      </c>
      <c r="E12" s="3" t="s">
        <v>121</v>
      </c>
    </row>
    <row r="13" spans="1:12" x14ac:dyDescent="0.2">
      <c r="A13" t="s">
        <v>117</v>
      </c>
      <c r="B13" s="1" t="s">
        <v>151</v>
      </c>
      <c r="C13" t="s">
        <v>152</v>
      </c>
      <c r="D13" t="s">
        <v>153</v>
      </c>
      <c r="E13" s="4" t="s">
        <v>121</v>
      </c>
    </row>
    <row r="14" spans="1:12" x14ac:dyDescent="0.2">
      <c r="A14" t="s">
        <v>117</v>
      </c>
      <c r="B14" s="6" t="s">
        <v>154</v>
      </c>
      <c r="C14" s="7" t="s">
        <v>155</v>
      </c>
      <c r="D14" s="7" t="s">
        <v>156</v>
      </c>
      <c r="E14" s="3" t="s">
        <v>121</v>
      </c>
    </row>
    <row r="15" spans="1:12" x14ac:dyDescent="0.2">
      <c r="A15" t="s">
        <v>117</v>
      </c>
      <c r="B15" s="1" t="s">
        <v>157</v>
      </c>
      <c r="C15" t="s">
        <v>158</v>
      </c>
      <c r="D15" t="s">
        <v>159</v>
      </c>
      <c r="E15" s="4" t="s">
        <v>121</v>
      </c>
    </row>
    <row r="16" spans="1:12" x14ac:dyDescent="0.2">
      <c r="A16" t="s">
        <v>117</v>
      </c>
      <c r="B16" s="6" t="s">
        <v>160</v>
      </c>
      <c r="C16" s="7" t="s">
        <v>161</v>
      </c>
      <c r="D16" s="7" t="s">
        <v>162</v>
      </c>
      <c r="E16" s="8" t="s">
        <v>163</v>
      </c>
    </row>
    <row r="17" spans="1:5" x14ac:dyDescent="0.2">
      <c r="A17" t="s">
        <v>117</v>
      </c>
      <c r="B17" s="6" t="s">
        <v>164</v>
      </c>
      <c r="C17" s="7" t="s">
        <v>165</v>
      </c>
      <c r="D17" s="7" t="s">
        <v>166</v>
      </c>
      <c r="E17" s="3" t="s">
        <v>121</v>
      </c>
    </row>
    <row r="18" spans="1:5" x14ac:dyDescent="0.2">
      <c r="A18" t="s">
        <v>117</v>
      </c>
      <c r="B18" s="9" t="s">
        <v>167</v>
      </c>
      <c r="C18" s="10" t="s">
        <v>168</v>
      </c>
      <c r="D18" s="10" t="s">
        <v>169</v>
      </c>
      <c r="E18" s="4" t="s">
        <v>170</v>
      </c>
    </row>
    <row r="19" spans="1:5" x14ac:dyDescent="0.2">
      <c r="A19" t="s">
        <v>117</v>
      </c>
      <c r="B19" s="9" t="s">
        <v>171</v>
      </c>
      <c r="C19" t="s">
        <v>172</v>
      </c>
      <c r="D19" s="10" t="s">
        <v>173</v>
      </c>
      <c r="E19" s="4" t="s">
        <v>170</v>
      </c>
    </row>
    <row r="20" spans="1:5" x14ac:dyDescent="0.2">
      <c r="A20" t="s">
        <v>117</v>
      </c>
      <c r="B20" s="6" t="s">
        <v>174</v>
      </c>
      <c r="C20" s="7" t="s">
        <v>175</v>
      </c>
      <c r="D20" s="7" t="s">
        <v>176</v>
      </c>
      <c r="E20" s="3" t="s">
        <v>121</v>
      </c>
    </row>
    <row r="21" spans="1:5" x14ac:dyDescent="0.2">
      <c r="A21" t="s">
        <v>117</v>
      </c>
      <c r="B21" s="1" t="s">
        <v>177</v>
      </c>
      <c r="C21" t="s">
        <v>178</v>
      </c>
      <c r="D21" t="s">
        <v>179</v>
      </c>
      <c r="E21" s="4" t="s">
        <v>121</v>
      </c>
    </row>
    <row r="22" spans="1:5" x14ac:dyDescent="0.2">
      <c r="A22" t="s">
        <v>117</v>
      </c>
      <c r="B22" s="1" t="s">
        <v>180</v>
      </c>
      <c r="C22" s="7" t="s">
        <v>181</v>
      </c>
      <c r="D22" t="s">
        <v>182</v>
      </c>
      <c r="E22" s="4" t="s">
        <v>132</v>
      </c>
    </row>
    <row r="23" spans="1:5" x14ac:dyDescent="0.2">
      <c r="A23" t="s">
        <v>117</v>
      </c>
      <c r="B23" s="6" t="s">
        <v>183</v>
      </c>
      <c r="C23" s="7" t="s">
        <v>184</v>
      </c>
      <c r="D23" s="7" t="s">
        <v>185</v>
      </c>
      <c r="E23" s="3" t="s">
        <v>186</v>
      </c>
    </row>
    <row r="24" spans="1:5" x14ac:dyDescent="0.2">
      <c r="A24" t="s">
        <v>117</v>
      </c>
      <c r="B24" s="1" t="s">
        <v>187</v>
      </c>
      <c r="C24" t="s">
        <v>188</v>
      </c>
      <c r="D24" t="s">
        <v>189</v>
      </c>
      <c r="E24" s="4" t="s">
        <v>190</v>
      </c>
    </row>
    <row r="25" spans="1:5" x14ac:dyDescent="0.2">
      <c r="A25" t="s">
        <v>117</v>
      </c>
      <c r="B25" s="6" t="s">
        <v>191</v>
      </c>
      <c r="C25" s="7" t="s">
        <v>192</v>
      </c>
      <c r="D25" s="7" t="s">
        <v>193</v>
      </c>
      <c r="E25" s="3" t="s">
        <v>194</v>
      </c>
    </row>
    <row r="26" spans="1:5" x14ac:dyDescent="0.2">
      <c r="A26" t="s">
        <v>117</v>
      </c>
      <c r="B26" s="6" t="s">
        <v>195</v>
      </c>
      <c r="C26" s="7" t="s">
        <v>196</v>
      </c>
      <c r="D26" s="7" t="s">
        <v>197</v>
      </c>
      <c r="E26" s="3" t="s">
        <v>121</v>
      </c>
    </row>
    <row r="27" spans="1:5" x14ac:dyDescent="0.2">
      <c r="A27" t="s">
        <v>198</v>
      </c>
      <c r="B27" s="1" t="s">
        <v>199</v>
      </c>
      <c r="C27" t="s">
        <v>200</v>
      </c>
      <c r="D27" t="s">
        <v>201</v>
      </c>
      <c r="E27" s="4">
        <v>5</v>
      </c>
    </row>
    <row r="28" spans="1:5" x14ac:dyDescent="0.2">
      <c r="A28" t="s">
        <v>198</v>
      </c>
      <c r="B28" s="11" t="s">
        <v>202</v>
      </c>
      <c r="C28" s="12" t="s">
        <v>203</v>
      </c>
      <c r="D28" s="12" t="s">
        <v>204</v>
      </c>
      <c r="E28" s="13">
        <v>3</v>
      </c>
    </row>
    <row r="29" spans="1:5" x14ac:dyDescent="0.2">
      <c r="A29" t="s">
        <v>198</v>
      </c>
      <c r="B29" s="1" t="s">
        <v>205</v>
      </c>
      <c r="C29" t="s">
        <v>206</v>
      </c>
      <c r="D29" t="s">
        <v>207</v>
      </c>
      <c r="E29" s="5" t="s">
        <v>208</v>
      </c>
    </row>
    <row r="30" spans="1:5" x14ac:dyDescent="0.2">
      <c r="A30" t="s">
        <v>198</v>
      </c>
      <c r="B30" s="1" t="s">
        <v>209</v>
      </c>
      <c r="C30" t="s">
        <v>210</v>
      </c>
      <c r="D30" t="s">
        <v>211</v>
      </c>
      <c r="E30" s="4">
        <v>0.3</v>
      </c>
    </row>
    <row r="31" spans="1:5" x14ac:dyDescent="0.2">
      <c r="A31" t="s">
        <v>198</v>
      </c>
      <c r="B31" s="1" t="s">
        <v>212</v>
      </c>
      <c r="C31" t="s">
        <v>213</v>
      </c>
      <c r="D31" t="s">
        <v>214</v>
      </c>
      <c r="E31" s="4">
        <v>0.5</v>
      </c>
    </row>
    <row r="32" spans="1:5" x14ac:dyDescent="0.2">
      <c r="A32" t="s">
        <v>198</v>
      </c>
      <c r="B32" s="1" t="s">
        <v>215</v>
      </c>
      <c r="C32" t="s">
        <v>216</v>
      </c>
      <c r="D32" t="s">
        <v>217</v>
      </c>
      <c r="E32" s="4">
        <v>0.2</v>
      </c>
    </row>
    <row r="33" spans="1:12" x14ac:dyDescent="0.2">
      <c r="A33" t="s">
        <v>198</v>
      </c>
      <c r="B33" s="1" t="s">
        <v>218</v>
      </c>
      <c r="C33" t="s">
        <v>219</v>
      </c>
      <c r="D33" t="s">
        <v>220</v>
      </c>
      <c r="E33" s="4">
        <v>0</v>
      </c>
    </row>
    <row r="34" spans="1:12" x14ac:dyDescent="0.2">
      <c r="A34" t="s">
        <v>198</v>
      </c>
      <c r="B34" s="1" t="s">
        <v>221</v>
      </c>
      <c r="C34" t="s">
        <v>222</v>
      </c>
      <c r="D34" t="s">
        <v>223</v>
      </c>
      <c r="E34" s="4">
        <v>0.4</v>
      </c>
      <c r="F34">
        <v>0.5</v>
      </c>
      <c r="J34">
        <v>0.6</v>
      </c>
      <c r="K34">
        <v>2002</v>
      </c>
    </row>
    <row r="35" spans="1:12" x14ac:dyDescent="0.2">
      <c r="A35" t="s">
        <v>198</v>
      </c>
      <c r="B35" s="1" t="s">
        <v>221</v>
      </c>
      <c r="C35" t="s">
        <v>222</v>
      </c>
      <c r="D35" t="s">
        <v>223</v>
      </c>
      <c r="E35" s="4">
        <v>0.4</v>
      </c>
      <c r="F35">
        <v>0.6</v>
      </c>
      <c r="J35">
        <v>0.7</v>
      </c>
      <c r="K35">
        <v>2005</v>
      </c>
    </row>
    <row r="36" spans="1:12" x14ac:dyDescent="0.2">
      <c r="A36" t="s">
        <v>198</v>
      </c>
      <c r="B36" s="1" t="s">
        <v>224</v>
      </c>
      <c r="C36" t="s">
        <v>225</v>
      </c>
      <c r="D36" t="s">
        <v>226</v>
      </c>
      <c r="E36" s="4">
        <v>0.4</v>
      </c>
    </row>
    <row r="37" spans="1:12" x14ac:dyDescent="0.2">
      <c r="A37" t="s">
        <v>198</v>
      </c>
      <c r="B37" s="1" t="s">
        <v>227</v>
      </c>
      <c r="C37" t="s">
        <v>228</v>
      </c>
      <c r="D37" t="s">
        <v>229</v>
      </c>
      <c r="E37" s="4">
        <v>3</v>
      </c>
      <c r="F37">
        <v>2</v>
      </c>
      <c r="K37">
        <v>2019</v>
      </c>
    </row>
    <row r="38" spans="1:12" x14ac:dyDescent="0.2">
      <c r="A38" t="s">
        <v>198</v>
      </c>
      <c r="B38" s="1" t="s">
        <v>227</v>
      </c>
      <c r="C38" t="s">
        <v>228</v>
      </c>
      <c r="D38" t="s">
        <v>229</v>
      </c>
      <c r="E38" s="4">
        <v>3</v>
      </c>
      <c r="F38">
        <v>3</v>
      </c>
      <c r="K38">
        <v>2025</v>
      </c>
    </row>
    <row r="39" spans="1:12" x14ac:dyDescent="0.2">
      <c r="A39" t="s">
        <v>198</v>
      </c>
      <c r="B39" s="1" t="s">
        <v>230</v>
      </c>
      <c r="C39" t="s">
        <v>231</v>
      </c>
      <c r="D39" t="s">
        <v>232</v>
      </c>
      <c r="E39" s="4">
        <v>1</v>
      </c>
    </row>
    <row r="40" spans="1:12" x14ac:dyDescent="0.2">
      <c r="A40" t="s">
        <v>198</v>
      </c>
      <c r="B40" s="1" t="s">
        <v>233</v>
      </c>
      <c r="C40" t="s">
        <v>234</v>
      </c>
      <c r="D40" t="s">
        <v>235</v>
      </c>
      <c r="E40" s="4">
        <v>10</v>
      </c>
      <c r="K40">
        <v>2015</v>
      </c>
      <c r="L40">
        <v>2015</v>
      </c>
    </row>
    <row r="41" spans="1:12" x14ac:dyDescent="0.2">
      <c r="A41" t="s">
        <v>198</v>
      </c>
      <c r="B41" s="1" t="s">
        <v>236</v>
      </c>
      <c r="C41" t="s">
        <v>237</v>
      </c>
      <c r="D41" t="s">
        <v>238</v>
      </c>
      <c r="E41" s="4">
        <v>10</v>
      </c>
    </row>
    <row r="42" spans="1:12" x14ac:dyDescent="0.2">
      <c r="A42" t="s">
        <v>198</v>
      </c>
      <c r="B42" s="1" t="s">
        <v>239</v>
      </c>
      <c r="C42" t="s">
        <v>240</v>
      </c>
      <c r="D42" t="s">
        <v>241</v>
      </c>
      <c r="E42" s="4">
        <v>0.1</v>
      </c>
    </row>
    <row r="43" spans="1:12" x14ac:dyDescent="0.2">
      <c r="A43" t="s">
        <v>198</v>
      </c>
      <c r="B43" s="1" t="s">
        <v>246</v>
      </c>
      <c r="C43" t="s">
        <v>247</v>
      </c>
      <c r="D43" t="s">
        <v>248</v>
      </c>
      <c r="E43" s="4">
        <v>1</v>
      </c>
    </row>
    <row r="44" spans="1:12" x14ac:dyDescent="0.2">
      <c r="A44" t="s">
        <v>198</v>
      </c>
      <c r="B44" s="1" t="s">
        <v>249</v>
      </c>
      <c r="C44" t="s">
        <v>250</v>
      </c>
      <c r="D44" t="s">
        <v>251</v>
      </c>
      <c r="E44" s="4">
        <v>20220208</v>
      </c>
    </row>
    <row r="45" spans="1:12" x14ac:dyDescent="0.2">
      <c r="A45" t="s">
        <v>198</v>
      </c>
      <c r="B45" s="1" t="s">
        <v>252</v>
      </c>
      <c r="C45" t="s">
        <v>253</v>
      </c>
      <c r="D45" t="s">
        <v>254</v>
      </c>
      <c r="E45" s="4">
        <v>0.95</v>
      </c>
    </row>
    <row r="46" spans="1:12" x14ac:dyDescent="0.2">
      <c r="A46" t="s">
        <v>257</v>
      </c>
      <c r="B46" s="1" t="s">
        <v>242</v>
      </c>
      <c r="C46" t="s">
        <v>243</v>
      </c>
      <c r="D46" t="s">
        <v>244</v>
      </c>
      <c r="E46" s="4" t="b">
        <v>1</v>
      </c>
    </row>
    <row r="47" spans="1:12" x14ac:dyDescent="0.2">
      <c r="A47" t="s">
        <v>257</v>
      </c>
      <c r="B47" s="1" t="s">
        <v>269</v>
      </c>
      <c r="C47" t="s">
        <v>270</v>
      </c>
      <c r="D47" t="s">
        <v>245</v>
      </c>
      <c r="E47" s="4" t="b">
        <v>1</v>
      </c>
    </row>
    <row r="48" spans="1:12" x14ac:dyDescent="0.2">
      <c r="A48" t="s">
        <v>257</v>
      </c>
      <c r="B48" s="1" t="s">
        <v>268</v>
      </c>
      <c r="C48" t="s">
        <v>258</v>
      </c>
      <c r="D48" t="s">
        <v>277</v>
      </c>
      <c r="E48" s="4">
        <v>1</v>
      </c>
      <c r="F48">
        <v>1</v>
      </c>
      <c r="K48">
        <v>2018</v>
      </c>
    </row>
    <row r="49" spans="1:11" x14ac:dyDescent="0.2">
      <c r="A49" t="s">
        <v>257</v>
      </c>
      <c r="B49" s="1" t="s">
        <v>263</v>
      </c>
      <c r="C49" t="s">
        <v>259</v>
      </c>
      <c r="D49" t="s">
        <v>278</v>
      </c>
      <c r="E49" s="4">
        <v>0</v>
      </c>
      <c r="F49">
        <v>1</v>
      </c>
      <c r="K49">
        <v>2018</v>
      </c>
    </row>
    <row r="50" spans="1:11" x14ac:dyDescent="0.2">
      <c r="A50" t="s">
        <v>257</v>
      </c>
      <c r="B50" s="1" t="s">
        <v>264</v>
      </c>
      <c r="C50" t="s">
        <v>260</v>
      </c>
      <c r="E50" s="4">
        <v>0</v>
      </c>
      <c r="F50">
        <v>1</v>
      </c>
      <c r="K50">
        <v>2018</v>
      </c>
    </row>
    <row r="51" spans="1:11" x14ac:dyDescent="0.2">
      <c r="A51" t="s">
        <v>257</v>
      </c>
      <c r="B51" s="1" t="s">
        <v>267</v>
      </c>
      <c r="C51" t="s">
        <v>261</v>
      </c>
      <c r="E51" s="4">
        <v>1</v>
      </c>
      <c r="F51">
        <v>1</v>
      </c>
      <c r="K51">
        <v>2018</v>
      </c>
    </row>
    <row r="52" spans="1:11" x14ac:dyDescent="0.2">
      <c r="A52" t="s">
        <v>257</v>
      </c>
      <c r="B52" s="1" t="s">
        <v>265</v>
      </c>
      <c r="C52" t="s">
        <v>262</v>
      </c>
      <c r="E52" s="4">
        <v>0</v>
      </c>
      <c r="F52">
        <v>2</v>
      </c>
      <c r="K52">
        <v>2018</v>
      </c>
    </row>
    <row r="53" spans="1:11" x14ac:dyDescent="0.2">
      <c r="A53" t="s">
        <v>257</v>
      </c>
      <c r="B53" s="1" t="s">
        <v>266</v>
      </c>
      <c r="C53" t="s">
        <v>292</v>
      </c>
      <c r="E53" s="4">
        <v>0</v>
      </c>
    </row>
    <row r="54" spans="1:11" x14ac:dyDescent="0.2">
      <c r="A54" t="s">
        <v>7</v>
      </c>
      <c r="B54" s="6" t="s">
        <v>8</v>
      </c>
      <c r="C54" s="7" t="s">
        <v>9</v>
      </c>
      <c r="D54" s="7" t="s">
        <v>293</v>
      </c>
      <c r="E54" s="3">
        <v>2.546855E-2</v>
      </c>
      <c r="F54">
        <v>0.05</v>
      </c>
      <c r="J54">
        <v>0.05</v>
      </c>
      <c r="K54">
        <v>2030</v>
      </c>
    </row>
    <row r="55" spans="1:11" x14ac:dyDescent="0.2">
      <c r="A55" t="s">
        <v>7</v>
      </c>
      <c r="B55" s="1" t="s">
        <v>11</v>
      </c>
      <c r="C55" t="s">
        <v>12</v>
      </c>
      <c r="D55" t="s">
        <v>13</v>
      </c>
      <c r="E55" s="3" t="s">
        <v>10</v>
      </c>
    </row>
    <row r="56" spans="1:11" x14ac:dyDescent="0.2">
      <c r="A56" t="s">
        <v>7</v>
      </c>
      <c r="B56" s="1" t="s">
        <v>14</v>
      </c>
      <c r="C56" t="s">
        <v>15</v>
      </c>
      <c r="D56" t="s">
        <v>16</v>
      </c>
      <c r="E56" s="3" t="s">
        <v>10</v>
      </c>
    </row>
    <row r="57" spans="1:11" x14ac:dyDescent="0.2">
      <c r="A57" t="s">
        <v>7</v>
      </c>
      <c r="B57" s="1" t="s">
        <v>17</v>
      </c>
      <c r="C57" s="7" t="s">
        <v>18</v>
      </c>
      <c r="D57" s="7" t="s">
        <v>19</v>
      </c>
      <c r="E57" s="3" t="s">
        <v>10</v>
      </c>
    </row>
    <row r="58" spans="1:11" x14ac:dyDescent="0.2">
      <c r="A58" t="s">
        <v>7</v>
      </c>
      <c r="B58" s="1" t="s">
        <v>20</v>
      </c>
      <c r="C58" t="s">
        <v>21</v>
      </c>
      <c r="D58" t="s">
        <v>22</v>
      </c>
      <c r="E58" s="3" t="s">
        <v>10</v>
      </c>
    </row>
    <row r="59" spans="1:11" x14ac:dyDescent="0.2">
      <c r="A59" t="s">
        <v>7</v>
      </c>
      <c r="B59" s="1" t="s">
        <v>23</v>
      </c>
      <c r="C59" t="s">
        <v>24</v>
      </c>
      <c r="D59" t="s">
        <v>25</v>
      </c>
      <c r="E59" s="3" t="s">
        <v>10</v>
      </c>
    </row>
    <row r="60" spans="1:11" x14ac:dyDescent="0.2">
      <c r="A60" t="s">
        <v>7</v>
      </c>
      <c r="B60" s="1" t="s">
        <v>26</v>
      </c>
      <c r="C60" s="7" t="s">
        <v>27</v>
      </c>
      <c r="D60" s="7" t="s">
        <v>28</v>
      </c>
      <c r="E60" s="3" t="s">
        <v>10</v>
      </c>
    </row>
    <row r="61" spans="1:11" x14ac:dyDescent="0.2">
      <c r="A61" t="s">
        <v>7</v>
      </c>
      <c r="B61" s="6" t="s">
        <v>29</v>
      </c>
      <c r="C61" s="7" t="s">
        <v>30</v>
      </c>
      <c r="D61" s="7" t="s">
        <v>31</v>
      </c>
      <c r="E61" s="3" t="s">
        <v>10</v>
      </c>
    </row>
    <row r="62" spans="1:11" x14ac:dyDescent="0.2">
      <c r="A62" t="s">
        <v>7</v>
      </c>
      <c r="B62" s="6" t="s">
        <v>32</v>
      </c>
      <c r="C62" t="s">
        <v>33</v>
      </c>
      <c r="D62" s="7" t="s">
        <v>34</v>
      </c>
      <c r="E62" s="3" t="s">
        <v>10</v>
      </c>
    </row>
    <row r="63" spans="1:11" x14ac:dyDescent="0.2">
      <c r="A63" t="s">
        <v>7</v>
      </c>
      <c r="B63" s="6" t="s">
        <v>35</v>
      </c>
      <c r="C63" s="7" t="s">
        <v>36</v>
      </c>
      <c r="D63" s="7" t="s">
        <v>37</v>
      </c>
      <c r="E63" s="3" t="s">
        <v>10</v>
      </c>
    </row>
    <row r="64" spans="1:11" x14ac:dyDescent="0.2">
      <c r="A64" t="s">
        <v>7</v>
      </c>
      <c r="B64" s="6" t="s">
        <v>38</v>
      </c>
      <c r="C64" s="7" t="s">
        <v>39</v>
      </c>
      <c r="D64" s="7" t="s">
        <v>40</v>
      </c>
      <c r="E64" s="3" t="s">
        <v>10</v>
      </c>
    </row>
    <row r="65" spans="1:5" x14ac:dyDescent="0.2">
      <c r="A65" t="s">
        <v>7</v>
      </c>
      <c r="B65" s="6" t="s">
        <v>41</v>
      </c>
      <c r="C65" t="s">
        <v>42</v>
      </c>
      <c r="D65" s="7" t="s">
        <v>43</v>
      </c>
      <c r="E65" s="3" t="s">
        <v>10</v>
      </c>
    </row>
    <row r="66" spans="1:5" x14ac:dyDescent="0.2">
      <c r="A66" t="s">
        <v>7</v>
      </c>
      <c r="B66" s="1" t="s">
        <v>44</v>
      </c>
      <c r="C66" t="s">
        <v>45</v>
      </c>
      <c r="D66" t="s">
        <v>46</v>
      </c>
      <c r="E66" s="3" t="s">
        <v>10</v>
      </c>
    </row>
    <row r="67" spans="1:5" x14ac:dyDescent="0.2">
      <c r="A67" t="s">
        <v>7</v>
      </c>
      <c r="B67" s="1" t="s">
        <v>47</v>
      </c>
      <c r="C67" s="7" t="s">
        <v>48</v>
      </c>
      <c r="D67" s="7" t="s">
        <v>49</v>
      </c>
      <c r="E67" s="3" t="s">
        <v>10</v>
      </c>
    </row>
    <row r="68" spans="1:5" x14ac:dyDescent="0.2">
      <c r="A68" t="s">
        <v>7</v>
      </c>
      <c r="B68" s="1" t="s">
        <v>50</v>
      </c>
      <c r="C68" t="s">
        <v>51</v>
      </c>
      <c r="D68" t="s">
        <v>52</v>
      </c>
      <c r="E68" s="3" t="s">
        <v>10</v>
      </c>
    </row>
    <row r="69" spans="1:5" x14ac:dyDescent="0.2">
      <c r="A69" t="s">
        <v>7</v>
      </c>
      <c r="B69" s="1" t="s">
        <v>53</v>
      </c>
      <c r="C69" t="s">
        <v>54</v>
      </c>
      <c r="D69" t="s">
        <v>55</v>
      </c>
      <c r="E69" s="3" t="s">
        <v>10</v>
      </c>
    </row>
    <row r="70" spans="1:5" x14ac:dyDescent="0.2">
      <c r="A70" t="s">
        <v>7</v>
      </c>
      <c r="B70" s="1" t="s">
        <v>56</v>
      </c>
      <c r="C70" s="7" t="s">
        <v>57</v>
      </c>
      <c r="D70" s="7" t="s">
        <v>58</v>
      </c>
      <c r="E70" s="3" t="s">
        <v>10</v>
      </c>
    </row>
    <row r="71" spans="1:5" x14ac:dyDescent="0.2">
      <c r="A71" t="s">
        <v>7</v>
      </c>
      <c r="B71" s="1" t="s">
        <v>59</v>
      </c>
      <c r="C71" t="s">
        <v>60</v>
      </c>
      <c r="D71" t="s">
        <v>46</v>
      </c>
      <c r="E71" s="3" t="s">
        <v>10</v>
      </c>
    </row>
    <row r="72" spans="1:5" x14ac:dyDescent="0.2">
      <c r="A72" t="s">
        <v>7</v>
      </c>
      <c r="B72" s="1" t="s">
        <v>61</v>
      </c>
      <c r="C72" s="7" t="s">
        <v>62</v>
      </c>
      <c r="D72" s="7" t="s">
        <v>49</v>
      </c>
      <c r="E72" s="3" t="s">
        <v>10</v>
      </c>
    </row>
    <row r="73" spans="1:5" x14ac:dyDescent="0.2">
      <c r="A73" t="s">
        <v>7</v>
      </c>
      <c r="B73" s="1" t="s">
        <v>63</v>
      </c>
      <c r="C73" t="s">
        <v>64</v>
      </c>
      <c r="D73" t="s">
        <v>52</v>
      </c>
      <c r="E73" s="3" t="s">
        <v>10</v>
      </c>
    </row>
    <row r="74" spans="1:5" x14ac:dyDescent="0.2">
      <c r="A74" t="s">
        <v>7</v>
      </c>
      <c r="B74" s="1" t="s">
        <v>65</v>
      </c>
      <c r="C74" t="s">
        <v>66</v>
      </c>
      <c r="D74" t="s">
        <v>55</v>
      </c>
      <c r="E74" s="3" t="s">
        <v>10</v>
      </c>
    </row>
    <row r="75" spans="1:5" x14ac:dyDescent="0.2">
      <c r="A75" t="s">
        <v>7</v>
      </c>
      <c r="B75" s="1" t="s">
        <v>67</v>
      </c>
      <c r="C75" s="7" t="s">
        <v>68</v>
      </c>
      <c r="D75" s="7" t="s">
        <v>58</v>
      </c>
      <c r="E75" s="3" t="s">
        <v>10</v>
      </c>
    </row>
    <row r="76" spans="1:5" x14ac:dyDescent="0.2">
      <c r="A76" t="s">
        <v>7</v>
      </c>
      <c r="B76" s="6" t="s">
        <v>69</v>
      </c>
      <c r="C76" s="7" t="s">
        <v>70</v>
      </c>
      <c r="D76" s="7" t="s">
        <v>71</v>
      </c>
      <c r="E76" s="3" t="s">
        <v>10</v>
      </c>
    </row>
    <row r="77" spans="1:5" x14ac:dyDescent="0.2">
      <c r="A77" t="s">
        <v>7</v>
      </c>
      <c r="B77" s="6" t="s">
        <v>72</v>
      </c>
      <c r="C77" t="s">
        <v>73</v>
      </c>
      <c r="D77" s="7" t="s">
        <v>74</v>
      </c>
      <c r="E77" s="3" t="s">
        <v>10</v>
      </c>
    </row>
    <row r="78" spans="1:5" x14ac:dyDescent="0.2">
      <c r="A78" t="s">
        <v>7</v>
      </c>
      <c r="B78" s="6" t="s">
        <v>75</v>
      </c>
      <c r="C78" s="7" t="s">
        <v>76</v>
      </c>
      <c r="D78" s="7" t="s">
        <v>77</v>
      </c>
      <c r="E78" s="3" t="s">
        <v>10</v>
      </c>
    </row>
    <row r="79" spans="1:5" x14ac:dyDescent="0.2">
      <c r="A79" t="s">
        <v>7</v>
      </c>
      <c r="B79" s="6" t="s">
        <v>78</v>
      </c>
      <c r="C79" s="7" t="s">
        <v>79</v>
      </c>
      <c r="D79" s="7" t="s">
        <v>80</v>
      </c>
      <c r="E79" s="3" t="s">
        <v>10</v>
      </c>
    </row>
    <row r="80" spans="1:5" x14ac:dyDescent="0.2">
      <c r="A80" t="s">
        <v>7</v>
      </c>
      <c r="B80" s="6" t="s">
        <v>81</v>
      </c>
      <c r="C80" t="s">
        <v>82</v>
      </c>
      <c r="D80" s="7" t="s">
        <v>83</v>
      </c>
      <c r="E80" s="3" t="s">
        <v>10</v>
      </c>
    </row>
    <row r="81" spans="1:5" x14ac:dyDescent="0.2">
      <c r="A81" t="s">
        <v>7</v>
      </c>
      <c r="B81" s="1" t="s">
        <v>84</v>
      </c>
      <c r="C81" t="s">
        <v>84</v>
      </c>
      <c r="D81" t="s">
        <v>85</v>
      </c>
      <c r="E81" s="3" t="s">
        <v>10</v>
      </c>
    </row>
    <row r="82" spans="1:5" x14ac:dyDescent="0.2">
      <c r="A82" t="s">
        <v>7</v>
      </c>
      <c r="B82" s="6" t="s">
        <v>86</v>
      </c>
      <c r="C82" s="7" t="s">
        <v>86</v>
      </c>
      <c r="D82" s="7" t="s">
        <v>87</v>
      </c>
      <c r="E82" s="3" t="s">
        <v>10</v>
      </c>
    </row>
    <row r="83" spans="1:5" x14ac:dyDescent="0.2">
      <c r="A83" t="s">
        <v>7</v>
      </c>
      <c r="B83" s="6" t="s">
        <v>88</v>
      </c>
      <c r="C83" s="7" t="s">
        <v>89</v>
      </c>
      <c r="D83" s="7" t="s">
        <v>90</v>
      </c>
      <c r="E83" s="3" t="s">
        <v>10</v>
      </c>
    </row>
    <row r="84" spans="1:5" x14ac:dyDescent="0.2">
      <c r="A84" t="s">
        <v>7</v>
      </c>
      <c r="B84" s="6" t="s">
        <v>91</v>
      </c>
      <c r="C84" t="s">
        <v>92</v>
      </c>
      <c r="D84" s="7" t="s">
        <v>93</v>
      </c>
      <c r="E84" s="3" t="s">
        <v>10</v>
      </c>
    </row>
    <row r="85" spans="1:5" x14ac:dyDescent="0.2">
      <c r="A85" t="s">
        <v>7</v>
      </c>
      <c r="B85" s="6" t="s">
        <v>94</v>
      </c>
      <c r="C85" s="7" t="s">
        <v>95</v>
      </c>
      <c r="D85" s="7" t="s">
        <v>96</v>
      </c>
      <c r="E85" s="3" t="s">
        <v>10</v>
      </c>
    </row>
    <row r="86" spans="1:5" x14ac:dyDescent="0.2">
      <c r="A86" t="s">
        <v>7</v>
      </c>
      <c r="B86" s="6" t="s">
        <v>97</v>
      </c>
      <c r="C86" t="s">
        <v>98</v>
      </c>
      <c r="D86" s="7" t="s">
        <v>93</v>
      </c>
      <c r="E86" s="3" t="s">
        <v>10</v>
      </c>
    </row>
    <row r="87" spans="1:5" x14ac:dyDescent="0.2">
      <c r="A87" t="s">
        <v>7</v>
      </c>
      <c r="B87" s="6" t="s">
        <v>99</v>
      </c>
      <c r="C87" s="7" t="s">
        <v>100</v>
      </c>
      <c r="D87" s="7" t="s">
        <v>101</v>
      </c>
      <c r="E87" s="3" t="s">
        <v>10</v>
      </c>
    </row>
    <row r="88" spans="1:5" x14ac:dyDescent="0.2">
      <c r="A88" t="s">
        <v>7</v>
      </c>
      <c r="B88" s="6" t="s">
        <v>102</v>
      </c>
      <c r="C88" t="s">
        <v>103</v>
      </c>
      <c r="D88" s="7" t="s">
        <v>104</v>
      </c>
      <c r="E88" s="3" t="s">
        <v>10</v>
      </c>
    </row>
    <row r="89" spans="1:5" x14ac:dyDescent="0.2">
      <c r="A89" t="s">
        <v>7</v>
      </c>
      <c r="B89" s="6" t="s">
        <v>105</v>
      </c>
      <c r="C89" s="7" t="s">
        <v>106</v>
      </c>
      <c r="D89" s="7" t="s">
        <v>107</v>
      </c>
      <c r="E89" s="3" t="s">
        <v>10</v>
      </c>
    </row>
    <row r="90" spans="1:5" x14ac:dyDescent="0.2">
      <c r="A90" t="s">
        <v>7</v>
      </c>
      <c r="B90" s="6" t="s">
        <v>108</v>
      </c>
      <c r="C90" t="s">
        <v>109</v>
      </c>
      <c r="D90" s="7" t="s">
        <v>110</v>
      </c>
      <c r="E90" s="3" t="s">
        <v>10</v>
      </c>
    </row>
    <row r="91" spans="1:5" x14ac:dyDescent="0.2">
      <c r="A91" t="s">
        <v>7</v>
      </c>
      <c r="B91" s="6" t="s">
        <v>111</v>
      </c>
      <c r="C91" s="7" t="s">
        <v>112</v>
      </c>
      <c r="D91" s="7" t="s">
        <v>113</v>
      </c>
      <c r="E91" s="3" t="s">
        <v>10</v>
      </c>
    </row>
    <row r="92" spans="1:5" x14ac:dyDescent="0.2">
      <c r="A92" t="s">
        <v>7</v>
      </c>
      <c r="B92" s="6" t="s">
        <v>114</v>
      </c>
      <c r="C92" t="s">
        <v>115</v>
      </c>
      <c r="D92" t="s">
        <v>116</v>
      </c>
      <c r="E92" s="3" t="s">
        <v>10</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5743A-9BCD-4440-A2B9-C15CACDD5C34}">
  <dimension ref="A1:N21"/>
  <sheetViews>
    <sheetView workbookViewId="0">
      <selection activeCell="A8" sqref="A8"/>
    </sheetView>
  </sheetViews>
  <sheetFormatPr baseColWidth="10" defaultRowHeight="16" x14ac:dyDescent="0.2"/>
  <cols>
    <col min="1" max="1" width="169.83203125" customWidth="1"/>
  </cols>
  <sheetData>
    <row r="1" spans="1:14" ht="21" x14ac:dyDescent="0.25">
      <c r="A1" s="14" t="s">
        <v>255</v>
      </c>
      <c r="N1" t="s">
        <v>256</v>
      </c>
    </row>
    <row r="2" spans="1:14" ht="44" x14ac:dyDescent="0.2">
      <c r="A2" s="15" t="s">
        <v>274</v>
      </c>
      <c r="B2" s="15"/>
      <c r="C2" s="15"/>
      <c r="D2" s="15"/>
      <c r="E2" s="15"/>
      <c r="F2" s="15"/>
      <c r="G2" s="15"/>
      <c r="H2" s="15"/>
      <c r="I2" s="15"/>
      <c r="J2" s="15"/>
      <c r="K2" s="15"/>
      <c r="L2" s="15"/>
      <c r="M2" s="15"/>
      <c r="N2" s="15"/>
    </row>
    <row r="3" spans="1:14" ht="44" x14ac:dyDescent="0.2">
      <c r="A3" s="15" t="s">
        <v>271</v>
      </c>
      <c r="B3" s="15"/>
      <c r="C3" s="15"/>
      <c r="D3" s="15"/>
      <c r="E3" s="15"/>
      <c r="F3" s="15"/>
      <c r="G3" s="15"/>
      <c r="H3" s="15"/>
      <c r="I3" s="15"/>
      <c r="J3" s="15"/>
      <c r="K3" s="15"/>
      <c r="L3" s="15"/>
      <c r="M3" s="15"/>
      <c r="N3" s="15"/>
    </row>
    <row r="4" spans="1:14" ht="22" x14ac:dyDescent="0.2">
      <c r="A4" s="15" t="s">
        <v>272</v>
      </c>
      <c r="B4" s="15"/>
      <c r="C4" s="15"/>
      <c r="D4" s="15"/>
      <c r="E4" s="15"/>
      <c r="F4" s="15"/>
      <c r="G4" s="15"/>
      <c r="H4" s="15"/>
      <c r="I4" s="15"/>
      <c r="J4" s="15"/>
      <c r="K4" s="15"/>
      <c r="L4" s="15"/>
      <c r="M4" s="15"/>
      <c r="N4" s="15"/>
    </row>
    <row r="5" spans="1:14" ht="44" x14ac:dyDescent="0.2">
      <c r="A5" s="15" t="s">
        <v>275</v>
      </c>
      <c r="B5" s="15"/>
      <c r="C5" s="15"/>
      <c r="D5" s="15"/>
      <c r="E5" s="15"/>
      <c r="F5" s="15"/>
      <c r="G5" s="15"/>
      <c r="H5" s="15"/>
      <c r="I5" s="15"/>
      <c r="J5" s="15"/>
      <c r="K5" s="15"/>
      <c r="L5" s="15"/>
      <c r="M5" s="15"/>
      <c r="N5" s="15"/>
    </row>
    <row r="6" spans="1:14" ht="44" x14ac:dyDescent="0.2">
      <c r="A6" s="15" t="s">
        <v>273</v>
      </c>
      <c r="B6" s="15"/>
      <c r="C6" s="15"/>
      <c r="D6" s="15"/>
      <c r="E6" s="15"/>
      <c r="F6" s="15"/>
      <c r="G6" s="15"/>
      <c r="H6" s="15"/>
      <c r="I6" s="15"/>
      <c r="J6" s="15"/>
      <c r="K6" s="15"/>
      <c r="L6" s="15"/>
      <c r="M6" s="15"/>
      <c r="N6" s="15"/>
    </row>
    <row r="7" spans="1:14" ht="44" x14ac:dyDescent="0.2">
      <c r="A7" s="15" t="s">
        <v>276</v>
      </c>
      <c r="B7" s="15"/>
      <c r="C7" s="15"/>
      <c r="D7" s="15"/>
      <c r="E7" s="15"/>
      <c r="F7" s="15"/>
      <c r="G7" s="15"/>
      <c r="H7" s="15"/>
      <c r="I7" s="15"/>
      <c r="J7" s="15"/>
      <c r="K7" s="15"/>
      <c r="L7" s="15"/>
      <c r="M7" s="15"/>
      <c r="N7" s="15"/>
    </row>
    <row r="8" spans="1:14" ht="16" customHeight="1" x14ac:dyDescent="0.2">
      <c r="A8" s="15"/>
      <c r="B8" s="15"/>
      <c r="C8" s="15"/>
      <c r="D8" s="15"/>
      <c r="E8" s="15"/>
      <c r="F8" s="15"/>
      <c r="G8" s="15"/>
      <c r="H8" s="15"/>
      <c r="I8" s="15"/>
      <c r="J8" s="15"/>
      <c r="K8" s="15"/>
      <c r="L8" s="15"/>
      <c r="M8" s="15"/>
      <c r="N8" s="15"/>
    </row>
    <row r="9" spans="1:14" ht="16" customHeight="1" x14ac:dyDescent="0.2">
      <c r="A9" s="15"/>
      <c r="B9" s="15"/>
      <c r="C9" s="15"/>
      <c r="D9" s="15"/>
      <c r="E9" s="15"/>
      <c r="F9" s="15"/>
      <c r="G9" s="15"/>
      <c r="H9" s="15"/>
      <c r="I9" s="15"/>
      <c r="J9" s="15"/>
      <c r="K9" s="15"/>
      <c r="L9" s="15"/>
      <c r="M9" s="15"/>
      <c r="N9" s="15"/>
    </row>
    <row r="10" spans="1:14" ht="16" customHeight="1" x14ac:dyDescent="0.2">
      <c r="A10" s="15"/>
      <c r="B10" s="15"/>
      <c r="C10" s="15"/>
      <c r="D10" s="15"/>
      <c r="E10" s="15"/>
      <c r="F10" s="15"/>
      <c r="G10" s="15"/>
      <c r="H10" s="15"/>
      <c r="I10" s="15"/>
      <c r="J10" s="15"/>
      <c r="K10" s="15"/>
      <c r="L10" s="15"/>
      <c r="M10" s="15"/>
      <c r="N10" s="15"/>
    </row>
    <row r="11" spans="1:14" ht="16" customHeight="1" x14ac:dyDescent="0.2">
      <c r="A11" s="15"/>
      <c r="B11" s="15"/>
      <c r="C11" s="15"/>
      <c r="D11" s="15"/>
      <c r="E11" s="15"/>
      <c r="F11" s="15"/>
      <c r="G11" s="15"/>
      <c r="H11" s="15"/>
      <c r="I11" s="15"/>
      <c r="J11" s="15"/>
      <c r="K11" s="15"/>
      <c r="L11" s="15"/>
      <c r="M11" s="15"/>
      <c r="N11" s="15"/>
    </row>
    <row r="12" spans="1:14" ht="16" customHeight="1" x14ac:dyDescent="0.2">
      <c r="A12" s="15"/>
      <c r="B12" s="15"/>
      <c r="C12" s="15"/>
      <c r="D12" s="15"/>
      <c r="E12" s="15"/>
      <c r="F12" s="15"/>
      <c r="G12" s="15"/>
      <c r="H12" s="15"/>
      <c r="I12" s="15"/>
      <c r="J12" s="15"/>
      <c r="K12" s="15"/>
      <c r="L12" s="15"/>
      <c r="M12" s="15"/>
      <c r="N12" s="15"/>
    </row>
    <row r="13" spans="1:14" ht="16" customHeight="1" x14ac:dyDescent="0.2">
      <c r="A13" s="15"/>
      <c r="B13" s="15"/>
      <c r="C13" s="15"/>
      <c r="D13" s="15"/>
      <c r="E13" s="15"/>
      <c r="F13" s="15"/>
      <c r="G13" s="15"/>
      <c r="H13" s="15"/>
      <c r="I13" s="15"/>
      <c r="J13" s="15"/>
      <c r="K13" s="15"/>
      <c r="L13" s="15"/>
      <c r="M13" s="15"/>
      <c r="N13" s="15"/>
    </row>
    <row r="14" spans="1:14" ht="16" customHeight="1" x14ac:dyDescent="0.2">
      <c r="A14" s="15"/>
      <c r="B14" s="15"/>
      <c r="C14" s="15"/>
      <c r="D14" s="15"/>
      <c r="E14" s="15"/>
      <c r="F14" s="15"/>
      <c r="G14" s="15"/>
      <c r="H14" s="15"/>
      <c r="I14" s="15"/>
      <c r="J14" s="15"/>
      <c r="K14" s="15"/>
      <c r="L14" s="15"/>
      <c r="M14" s="15"/>
      <c r="N14" s="15"/>
    </row>
    <row r="15" spans="1:14" ht="16" customHeight="1" x14ac:dyDescent="0.2">
      <c r="A15" s="15"/>
      <c r="B15" s="15"/>
      <c r="C15" s="15"/>
      <c r="D15" s="15"/>
      <c r="E15" s="15"/>
      <c r="F15" s="15"/>
      <c r="G15" s="15"/>
      <c r="H15" s="15"/>
      <c r="I15" s="15"/>
      <c r="J15" s="15"/>
      <c r="K15" s="15"/>
      <c r="L15" s="15"/>
      <c r="M15" s="15"/>
      <c r="N15" s="15"/>
    </row>
    <row r="16" spans="1:14" ht="16" customHeight="1" x14ac:dyDescent="0.2">
      <c r="A16" s="15"/>
      <c r="B16" s="15"/>
      <c r="C16" s="15"/>
      <c r="D16" s="15"/>
      <c r="E16" s="15"/>
      <c r="F16" s="15"/>
      <c r="G16" s="15"/>
      <c r="H16" s="15"/>
      <c r="I16" s="15"/>
      <c r="J16" s="15"/>
      <c r="K16" s="15"/>
      <c r="L16" s="15"/>
      <c r="M16" s="15"/>
      <c r="N16" s="15"/>
    </row>
    <row r="17" spans="1:14" ht="16" customHeight="1" x14ac:dyDescent="0.2">
      <c r="A17" s="15"/>
      <c r="B17" s="15"/>
      <c r="C17" s="15"/>
      <c r="D17" s="15"/>
      <c r="E17" s="15"/>
      <c r="F17" s="15"/>
      <c r="G17" s="15"/>
      <c r="H17" s="15"/>
      <c r="I17" s="15"/>
      <c r="J17" s="15"/>
      <c r="K17" s="15"/>
      <c r="L17" s="15"/>
      <c r="M17" s="15"/>
      <c r="N17" s="15"/>
    </row>
    <row r="18" spans="1:14" ht="16" customHeight="1" x14ac:dyDescent="0.2">
      <c r="A18" s="15"/>
      <c r="B18" s="15"/>
      <c r="C18" s="15"/>
      <c r="D18" s="15"/>
      <c r="E18" s="15"/>
      <c r="F18" s="15"/>
      <c r="G18" s="15"/>
      <c r="H18" s="15"/>
      <c r="I18" s="15"/>
      <c r="J18" s="15"/>
      <c r="K18" s="15"/>
      <c r="L18" s="15"/>
      <c r="M18" s="15"/>
      <c r="N18" s="15"/>
    </row>
    <row r="19" spans="1:14" ht="16" customHeight="1" x14ac:dyDescent="0.2">
      <c r="A19" s="15"/>
      <c r="B19" s="15"/>
      <c r="C19" s="15"/>
      <c r="D19" s="15"/>
      <c r="E19" s="15"/>
      <c r="F19" s="15"/>
      <c r="G19" s="15"/>
      <c r="H19" s="15"/>
      <c r="I19" s="15"/>
      <c r="J19" s="15"/>
      <c r="K19" s="15"/>
      <c r="L19" s="15"/>
      <c r="M19" s="15"/>
      <c r="N19" s="15"/>
    </row>
    <row r="20" spans="1:14" ht="16" customHeight="1" x14ac:dyDescent="0.2">
      <c r="A20" s="15"/>
      <c r="B20" s="15"/>
      <c r="C20" s="15"/>
      <c r="D20" s="15"/>
      <c r="E20" s="15"/>
      <c r="F20" s="15"/>
      <c r="G20" s="15"/>
      <c r="H20" s="15"/>
      <c r="I20" s="15"/>
      <c r="J20" s="15"/>
      <c r="K20" s="15"/>
      <c r="L20" s="15"/>
      <c r="M20" s="15"/>
      <c r="N20" s="15"/>
    </row>
    <row r="21" spans="1:14" ht="16" customHeight="1" x14ac:dyDescent="0.2">
      <c r="A21" s="15"/>
      <c r="B21" s="15"/>
      <c r="C21" s="15"/>
      <c r="D21" s="15"/>
      <c r="E21" s="15"/>
      <c r="F21" s="15"/>
      <c r="G21" s="15"/>
      <c r="H21" s="15"/>
      <c r="I21" s="15"/>
      <c r="J21" s="15"/>
      <c r="K21" s="15"/>
      <c r="L21" s="15"/>
      <c r="M21" s="15"/>
      <c r="N21"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30433-F832-0A46-804D-B81B9F5EA088}">
  <dimension ref="A1:L280"/>
  <sheetViews>
    <sheetView topLeftCell="A7" workbookViewId="0">
      <selection activeCell="H20" sqref="H20"/>
    </sheetView>
  </sheetViews>
  <sheetFormatPr baseColWidth="10" defaultRowHeight="16" x14ac:dyDescent="0.2"/>
  <cols>
    <col min="7" max="7" width="16" bestFit="1" customWidth="1"/>
  </cols>
  <sheetData>
    <row r="1" spans="1:12" x14ac:dyDescent="0.2">
      <c r="A1" t="s">
        <v>284</v>
      </c>
    </row>
    <row r="2" spans="1:12" x14ac:dyDescent="0.2">
      <c r="A2">
        <v>0.53790000000000004</v>
      </c>
    </row>
    <row r="3" spans="1:12" x14ac:dyDescent="0.2">
      <c r="A3">
        <v>0.41372999999999999</v>
      </c>
    </row>
    <row r="4" spans="1:12" x14ac:dyDescent="0.2">
      <c r="A4">
        <v>3.6834099999999999</v>
      </c>
    </row>
    <row r="5" spans="1:12" x14ac:dyDescent="0.2">
      <c r="A5">
        <v>1.2305200000000001</v>
      </c>
    </row>
    <row r="6" spans="1:12" x14ac:dyDescent="0.2">
      <c r="A6">
        <v>0.62451999999999996</v>
      </c>
    </row>
    <row r="7" spans="1:12" x14ac:dyDescent="0.2">
      <c r="A7">
        <v>0.38640999999999998</v>
      </c>
    </row>
    <row r="8" spans="1:12" x14ac:dyDescent="0.2">
      <c r="A8">
        <v>0.25834000000000001</v>
      </c>
      <c r="E8" t="s">
        <v>286</v>
      </c>
      <c r="F8" t="s">
        <v>285</v>
      </c>
      <c r="G8" t="s">
        <v>288</v>
      </c>
      <c r="H8" t="s">
        <v>287</v>
      </c>
      <c r="I8" t="s">
        <v>289</v>
      </c>
      <c r="K8" t="s">
        <v>290</v>
      </c>
      <c r="L8" t="s">
        <v>291</v>
      </c>
    </row>
    <row r="9" spans="1:12" x14ac:dyDescent="0.2">
      <c r="A9">
        <v>1.05528</v>
      </c>
      <c r="D9">
        <v>1995</v>
      </c>
      <c r="E9">
        <v>100</v>
      </c>
      <c r="F9">
        <f>SUM($E$9:E9)</f>
        <v>100</v>
      </c>
      <c r="G9">
        <v>0</v>
      </c>
      <c r="H9">
        <f>(F9/$F$9)^(G9)</f>
        <v>1</v>
      </c>
      <c r="K9">
        <v>0</v>
      </c>
      <c r="L9">
        <v>1</v>
      </c>
    </row>
    <row r="10" spans="1:12" x14ac:dyDescent="0.2">
      <c r="A10">
        <v>0.94732000000000005</v>
      </c>
      <c r="D10">
        <v>1996</v>
      </c>
      <c r="E10">
        <v>107</v>
      </c>
      <c r="F10">
        <f>SUM($E$9:E10)</f>
        <v>207</v>
      </c>
      <c r="G10">
        <v>0</v>
      </c>
      <c r="H10">
        <f t="shared" ref="H10:H12" si="0">(F10/$F$9)^(G10)</f>
        <v>1</v>
      </c>
      <c r="K10">
        <v>0</v>
      </c>
      <c r="L10">
        <f>L9*(1+K10)</f>
        <v>1</v>
      </c>
    </row>
    <row r="11" spans="1:12" x14ac:dyDescent="0.2">
      <c r="A11">
        <v>0.78073000000000004</v>
      </c>
      <c r="D11">
        <v>1997</v>
      </c>
      <c r="E11">
        <v>90</v>
      </c>
      <c r="F11">
        <f>SUM($E$9:E11)</f>
        <v>297</v>
      </c>
      <c r="G11">
        <v>0</v>
      </c>
      <c r="H11">
        <f t="shared" si="0"/>
        <v>1</v>
      </c>
      <c r="K11">
        <v>0</v>
      </c>
      <c r="L11">
        <f t="shared" ref="L11:L37" si="1">L10*(1+K11)</f>
        <v>1</v>
      </c>
    </row>
    <row r="12" spans="1:12" x14ac:dyDescent="0.2">
      <c r="A12">
        <v>1.06623</v>
      </c>
      <c r="D12">
        <v>1998</v>
      </c>
      <c r="E12">
        <v>96</v>
      </c>
      <c r="F12">
        <f>SUM($E$9:E12)</f>
        <v>393</v>
      </c>
      <c r="G12">
        <v>0</v>
      </c>
      <c r="H12">
        <f t="shared" si="0"/>
        <v>1</v>
      </c>
      <c r="K12">
        <v>0</v>
      </c>
      <c r="L12">
        <f t="shared" si="1"/>
        <v>1</v>
      </c>
    </row>
    <row r="13" spans="1:12" x14ac:dyDescent="0.2">
      <c r="A13">
        <v>0.99570999999999998</v>
      </c>
      <c r="D13">
        <v>1999</v>
      </c>
      <c r="E13">
        <v>95</v>
      </c>
      <c r="F13">
        <f>SUM($E$9:E13)</f>
        <v>488</v>
      </c>
      <c r="G13">
        <v>-0.2</v>
      </c>
      <c r="H13">
        <f>(F13/$F$12)^(G13)</f>
        <v>0.95762295006068165</v>
      </c>
      <c r="I13">
        <f>(F13/$F$12)^(G13)</f>
        <v>0.95762295006068165</v>
      </c>
      <c r="K13">
        <v>-0.02</v>
      </c>
      <c r="L13">
        <f t="shared" si="1"/>
        <v>0.98</v>
      </c>
    </row>
    <row r="14" spans="1:12" x14ac:dyDescent="0.2">
      <c r="A14">
        <v>1.07142</v>
      </c>
      <c r="D14">
        <v>2000</v>
      </c>
      <c r="E14">
        <v>109</v>
      </c>
      <c r="F14">
        <f>SUM($E$9:E14)</f>
        <v>597</v>
      </c>
      <c r="G14">
        <v>-0.2</v>
      </c>
      <c r="H14">
        <f t="shared" ref="H14:H17" si="2">(F14/$F$12)^(G14)</f>
        <v>0.91977932641353455</v>
      </c>
      <c r="I14">
        <f>(F14/F13)^(G14)+I13-1</f>
        <v>0.91810465776751027</v>
      </c>
      <c r="J14">
        <f>I13*(F14/F13)^G14</f>
        <v>0.91977932641353455</v>
      </c>
      <c r="K14">
        <v>-0.02</v>
      </c>
      <c r="L14">
        <f t="shared" si="1"/>
        <v>0.96039999999999992</v>
      </c>
    </row>
    <row r="15" spans="1:12" x14ac:dyDescent="0.2">
      <c r="A15">
        <v>0.66144000000000003</v>
      </c>
      <c r="D15">
        <v>2001</v>
      </c>
      <c r="E15">
        <v>101</v>
      </c>
      <c r="F15">
        <f>SUM($E$9:E15)</f>
        <v>698</v>
      </c>
      <c r="G15">
        <v>-0.2</v>
      </c>
      <c r="H15">
        <f t="shared" si="2"/>
        <v>0.89147142208859143</v>
      </c>
      <c r="I15">
        <f t="shared" ref="I15:I20" si="3">(F15/F14)^(G15)-1+I14</f>
        <v>0.88732781433124475</v>
      </c>
      <c r="J15">
        <f t="shared" ref="J15:J20" si="4">I14*(F15/F14)^G15</f>
        <v>0.88984829445729352</v>
      </c>
      <c r="K15">
        <v>-0.02</v>
      </c>
      <c r="L15">
        <f t="shared" si="1"/>
        <v>0.94119199999999992</v>
      </c>
    </row>
    <row r="16" spans="1:12" x14ac:dyDescent="0.2">
      <c r="A16">
        <v>0.26765</v>
      </c>
      <c r="D16">
        <v>2002</v>
      </c>
      <c r="E16">
        <v>108</v>
      </c>
      <c r="F16">
        <f>SUM($E$9:E16)</f>
        <v>806</v>
      </c>
      <c r="G16">
        <v>-0.2</v>
      </c>
      <c r="H16">
        <f t="shared" si="2"/>
        <v>0.86618668147541045</v>
      </c>
      <c r="I16">
        <f t="shared" si="3"/>
        <v>0.85896488537280158</v>
      </c>
      <c r="J16">
        <f t="shared" si="4"/>
        <v>0.86216059857051697</v>
      </c>
      <c r="K16">
        <v>-0.02</v>
      </c>
      <c r="L16">
        <f t="shared" si="1"/>
        <v>0.92236815999999988</v>
      </c>
    </row>
    <row r="17" spans="1:12" x14ac:dyDescent="0.2">
      <c r="A17">
        <v>0.58709999999999996</v>
      </c>
      <c r="D17">
        <v>2003</v>
      </c>
      <c r="E17">
        <v>92</v>
      </c>
      <c r="F17">
        <f>SUM($E$9:E17)</f>
        <v>898</v>
      </c>
      <c r="G17">
        <v>-0.2</v>
      </c>
      <c r="H17">
        <f t="shared" si="2"/>
        <v>0.84766303098257512</v>
      </c>
      <c r="I17">
        <f t="shared" si="3"/>
        <v>0.83757959870309284</v>
      </c>
      <c r="J17">
        <f t="shared" si="4"/>
        <v>0.84059567505989075</v>
      </c>
      <c r="K17">
        <v>-0.02</v>
      </c>
      <c r="L17">
        <f t="shared" si="1"/>
        <v>0.90392079679999982</v>
      </c>
    </row>
    <row r="18" spans="1:12" x14ac:dyDescent="0.2">
      <c r="A18">
        <v>0.44207000000000002</v>
      </c>
      <c r="D18">
        <v>2004</v>
      </c>
      <c r="E18">
        <v>109</v>
      </c>
      <c r="F18">
        <f>SUM($E$9:E18)</f>
        <v>1007</v>
      </c>
      <c r="G18">
        <v>-0.4</v>
      </c>
      <c r="H18">
        <f>(F18/$F$17)^(G18)</f>
        <v>0.95520974937234715</v>
      </c>
      <c r="I18">
        <f t="shared" si="3"/>
        <v>0.79278934807543999</v>
      </c>
      <c r="J18">
        <f t="shared" si="4"/>
        <v>0.8000641985565724</v>
      </c>
      <c r="K18">
        <v>-0.04</v>
      </c>
      <c r="L18">
        <f t="shared" si="1"/>
        <v>0.86776396492799979</v>
      </c>
    </row>
    <row r="19" spans="1:12" x14ac:dyDescent="0.2">
      <c r="A19">
        <v>0.36009999999999998</v>
      </c>
      <c r="D19">
        <v>2005</v>
      </c>
      <c r="E19">
        <v>98</v>
      </c>
      <c r="F19">
        <f>SUM($E$9:E19)</f>
        <v>1105</v>
      </c>
      <c r="G19">
        <v>-0.4</v>
      </c>
      <c r="H19">
        <f t="shared" ref="H19:H20" si="5">(F19/$F$17)^(G19)</f>
        <v>0.92037671653171138</v>
      </c>
      <c r="I19">
        <f t="shared" si="3"/>
        <v>0.75632297735055587</v>
      </c>
      <c r="J19">
        <f t="shared" si="4"/>
        <v>0.76387919780178182</v>
      </c>
      <c r="K19">
        <v>-0.04</v>
      </c>
      <c r="L19">
        <f t="shared" si="1"/>
        <v>0.83305340633087976</v>
      </c>
    </row>
    <row r="20" spans="1:12" x14ac:dyDescent="0.2">
      <c r="A20">
        <v>0.51387000000000005</v>
      </c>
      <c r="D20">
        <v>2006</v>
      </c>
      <c r="E20">
        <v>105</v>
      </c>
      <c r="F20">
        <f>SUM($E$9:E20)</f>
        <v>1210</v>
      </c>
      <c r="G20">
        <v>-0.4</v>
      </c>
      <c r="H20">
        <f t="shared" si="5"/>
        <v>0.88755727179429478</v>
      </c>
      <c r="I20">
        <f t="shared" si="3"/>
        <v>0.72066426918473947</v>
      </c>
      <c r="J20">
        <f t="shared" si="4"/>
        <v>0.72935347702211106</v>
      </c>
      <c r="K20">
        <v>-0.04</v>
      </c>
      <c r="L20">
        <f t="shared" si="1"/>
        <v>0.79973127007764455</v>
      </c>
    </row>
    <row r="21" spans="1:12" x14ac:dyDescent="0.2">
      <c r="A21">
        <v>0.12529999999999999</v>
      </c>
      <c r="D21">
        <v>2007</v>
      </c>
      <c r="E21">
        <v>103</v>
      </c>
      <c r="F21">
        <f>SUM($E$9:E21)</f>
        <v>1313</v>
      </c>
      <c r="H21">
        <f t="shared" ref="H21:H37" si="6">(F21/$F$9)^(G21)-1</f>
        <v>0</v>
      </c>
      <c r="K21">
        <v>-0.04</v>
      </c>
      <c r="L21">
        <f t="shared" si="1"/>
        <v>0.76774201927453878</v>
      </c>
    </row>
    <row r="22" spans="1:12" x14ac:dyDescent="0.2">
      <c r="A22">
        <v>0.97616999999999998</v>
      </c>
      <c r="D22">
        <v>2008</v>
      </c>
      <c r="E22">
        <v>108</v>
      </c>
      <c r="F22">
        <f>SUM($E$9:E22)</f>
        <v>1421</v>
      </c>
      <c r="H22">
        <f t="shared" si="6"/>
        <v>0</v>
      </c>
      <c r="K22">
        <v>-0.04</v>
      </c>
      <c r="L22">
        <f t="shared" si="1"/>
        <v>0.73703233850355721</v>
      </c>
    </row>
    <row r="23" spans="1:12" x14ac:dyDescent="0.2">
      <c r="A23">
        <v>1.2836700000000001</v>
      </c>
      <c r="D23">
        <v>2009</v>
      </c>
      <c r="E23">
        <v>90</v>
      </c>
      <c r="F23">
        <f>SUM($E$9:E23)</f>
        <v>1511</v>
      </c>
      <c r="H23">
        <f t="shared" si="6"/>
        <v>0</v>
      </c>
      <c r="K23">
        <v>-0.04</v>
      </c>
      <c r="L23">
        <f t="shared" si="1"/>
        <v>0.70755104496341492</v>
      </c>
    </row>
    <row r="24" spans="1:12" x14ac:dyDescent="0.2">
      <c r="A24">
        <v>1.5204</v>
      </c>
      <c r="D24">
        <v>2010</v>
      </c>
      <c r="E24">
        <v>103</v>
      </c>
      <c r="F24">
        <f>SUM($E$9:E24)</f>
        <v>1614</v>
      </c>
      <c r="H24">
        <f t="shared" si="6"/>
        <v>0</v>
      </c>
      <c r="K24">
        <v>-0.04</v>
      </c>
      <c r="L24">
        <f t="shared" si="1"/>
        <v>0.67924900316487835</v>
      </c>
    </row>
    <row r="25" spans="1:12" x14ac:dyDescent="0.2">
      <c r="A25">
        <v>1.1180600000000001</v>
      </c>
      <c r="D25">
        <v>2011</v>
      </c>
      <c r="E25">
        <v>95</v>
      </c>
      <c r="F25">
        <f>SUM($E$9:E25)</f>
        <v>1709</v>
      </c>
      <c r="H25">
        <f t="shared" si="6"/>
        <v>0</v>
      </c>
      <c r="K25">
        <v>-0.04</v>
      </c>
      <c r="L25">
        <f t="shared" si="1"/>
        <v>0.65207904303828323</v>
      </c>
    </row>
    <row r="26" spans="1:12" x14ac:dyDescent="0.2">
      <c r="A26">
        <v>0.50639999999999996</v>
      </c>
      <c r="D26">
        <v>2012</v>
      </c>
      <c r="E26">
        <v>90</v>
      </c>
      <c r="F26">
        <f>SUM($E$9:E26)</f>
        <v>1799</v>
      </c>
      <c r="H26">
        <f t="shared" si="6"/>
        <v>0</v>
      </c>
      <c r="K26">
        <v>-0.04</v>
      </c>
      <c r="L26">
        <f t="shared" si="1"/>
        <v>0.62599588131675188</v>
      </c>
    </row>
    <row r="27" spans="1:12" x14ac:dyDescent="0.2">
      <c r="A27">
        <v>1.3424100000000001</v>
      </c>
      <c r="D27">
        <v>2013</v>
      </c>
      <c r="E27">
        <v>97</v>
      </c>
      <c r="F27">
        <f>SUM($E$9:E27)</f>
        <v>1896</v>
      </c>
      <c r="H27">
        <f t="shared" si="6"/>
        <v>0</v>
      </c>
      <c r="K27">
        <v>-0.04</v>
      </c>
      <c r="L27">
        <f t="shared" si="1"/>
        <v>0.60095604606408182</v>
      </c>
    </row>
    <row r="28" spans="1:12" x14ac:dyDescent="0.2">
      <c r="A28">
        <v>0.52085999999999999</v>
      </c>
      <c r="D28">
        <v>2014</v>
      </c>
      <c r="E28">
        <v>92</v>
      </c>
      <c r="F28">
        <f>SUM($E$9:E28)</f>
        <v>1988</v>
      </c>
      <c r="G28">
        <v>0</v>
      </c>
      <c r="H28">
        <f t="shared" si="6"/>
        <v>0</v>
      </c>
      <c r="K28">
        <v>-0.04</v>
      </c>
      <c r="L28">
        <f t="shared" si="1"/>
        <v>0.5769178042215185</v>
      </c>
    </row>
    <row r="29" spans="1:12" x14ac:dyDescent="0.2">
      <c r="A29">
        <v>2.34985</v>
      </c>
      <c r="D29">
        <v>2015</v>
      </c>
      <c r="E29">
        <v>100</v>
      </c>
      <c r="F29">
        <f>SUM($E$9:E29)</f>
        <v>2088</v>
      </c>
      <c r="G29">
        <v>0</v>
      </c>
      <c r="H29">
        <f t="shared" si="6"/>
        <v>0</v>
      </c>
      <c r="K29">
        <v>-0.04</v>
      </c>
      <c r="L29">
        <f t="shared" si="1"/>
        <v>0.55384109205265775</v>
      </c>
    </row>
    <row r="30" spans="1:12" x14ac:dyDescent="0.2">
      <c r="A30">
        <v>0.19125</v>
      </c>
      <c r="D30">
        <v>2016</v>
      </c>
      <c r="E30">
        <v>109</v>
      </c>
      <c r="F30">
        <f>SUM($E$9:E30)</f>
        <v>2197</v>
      </c>
      <c r="G30">
        <v>0</v>
      </c>
      <c r="H30">
        <f t="shared" si="6"/>
        <v>0</v>
      </c>
      <c r="K30">
        <v>-0.04</v>
      </c>
      <c r="L30">
        <f t="shared" si="1"/>
        <v>0.53168744837055137</v>
      </c>
    </row>
    <row r="31" spans="1:12" x14ac:dyDescent="0.2">
      <c r="A31">
        <v>0.78320999999999996</v>
      </c>
      <c r="D31">
        <v>2017</v>
      </c>
      <c r="E31">
        <v>109</v>
      </c>
      <c r="F31">
        <f>SUM($E$9:E31)</f>
        <v>2306</v>
      </c>
      <c r="G31">
        <v>0</v>
      </c>
      <c r="H31">
        <f t="shared" si="6"/>
        <v>0</v>
      </c>
      <c r="K31">
        <v>-0.04</v>
      </c>
      <c r="L31">
        <f t="shared" si="1"/>
        <v>0.5104199504357293</v>
      </c>
    </row>
    <row r="32" spans="1:12" x14ac:dyDescent="0.2">
      <c r="A32">
        <v>0.62265000000000004</v>
      </c>
      <c r="D32">
        <v>2018</v>
      </c>
      <c r="E32">
        <v>98</v>
      </c>
      <c r="F32">
        <f>SUM($E$9:E32)</f>
        <v>2404</v>
      </c>
      <c r="G32">
        <v>0</v>
      </c>
      <c r="H32">
        <f t="shared" si="6"/>
        <v>0</v>
      </c>
      <c r="K32">
        <v>-0.04</v>
      </c>
      <c r="L32">
        <f t="shared" si="1"/>
        <v>0.49000315241830011</v>
      </c>
    </row>
    <row r="33" spans="1:12" x14ac:dyDescent="0.2">
      <c r="A33">
        <v>0.40357999999999999</v>
      </c>
      <c r="D33">
        <v>2019</v>
      </c>
      <c r="E33">
        <v>107</v>
      </c>
      <c r="F33">
        <f>SUM($E$9:E33)</f>
        <v>2511</v>
      </c>
      <c r="G33">
        <v>0</v>
      </c>
      <c r="H33">
        <f t="shared" si="6"/>
        <v>0</v>
      </c>
      <c r="K33">
        <v>-0.04</v>
      </c>
      <c r="L33">
        <f t="shared" si="1"/>
        <v>0.47040302632156811</v>
      </c>
    </row>
    <row r="34" spans="1:12" x14ac:dyDescent="0.2">
      <c r="A34">
        <v>1.0206599999999999</v>
      </c>
      <c r="D34">
        <v>2020</v>
      </c>
      <c r="E34">
        <v>100</v>
      </c>
      <c r="F34">
        <f>SUM($E$9:E34)</f>
        <v>2611</v>
      </c>
      <c r="G34">
        <v>0</v>
      </c>
      <c r="H34">
        <f t="shared" si="6"/>
        <v>0</v>
      </c>
      <c r="K34">
        <v>-0.04</v>
      </c>
      <c r="L34">
        <f t="shared" si="1"/>
        <v>0.45158690526870537</v>
      </c>
    </row>
    <row r="35" spans="1:12" x14ac:dyDescent="0.2">
      <c r="A35">
        <v>1.2731399999999999</v>
      </c>
      <c r="D35">
        <v>2021</v>
      </c>
      <c r="E35">
        <v>92</v>
      </c>
      <c r="F35">
        <f>SUM($E$9:E35)</f>
        <v>2703</v>
      </c>
      <c r="G35">
        <v>0</v>
      </c>
      <c r="H35">
        <f t="shared" si="6"/>
        <v>0</v>
      </c>
      <c r="K35">
        <v>-0.04</v>
      </c>
      <c r="L35">
        <f t="shared" si="1"/>
        <v>0.43352342905795715</v>
      </c>
    </row>
    <row r="36" spans="1:12" x14ac:dyDescent="0.2">
      <c r="A36">
        <v>0.36610999999999999</v>
      </c>
      <c r="D36">
        <v>2022</v>
      </c>
      <c r="E36">
        <v>103</v>
      </c>
      <c r="F36">
        <f>SUM($E$9:E36)</f>
        <v>2806</v>
      </c>
      <c r="G36">
        <v>0</v>
      </c>
      <c r="H36">
        <f t="shared" si="6"/>
        <v>0</v>
      </c>
      <c r="K36">
        <v>-0.04</v>
      </c>
      <c r="L36">
        <f t="shared" si="1"/>
        <v>0.41618249189563883</v>
      </c>
    </row>
    <row r="37" spans="1:12" x14ac:dyDescent="0.2">
      <c r="A37">
        <v>1.20584</v>
      </c>
      <c r="D37">
        <v>2023</v>
      </c>
      <c r="E37">
        <v>93</v>
      </c>
      <c r="F37">
        <f>SUM($E$9:E37)</f>
        <v>2899</v>
      </c>
      <c r="G37">
        <v>0</v>
      </c>
      <c r="H37">
        <f t="shared" si="6"/>
        <v>0</v>
      </c>
      <c r="K37">
        <v>-0.04</v>
      </c>
      <c r="L37">
        <f t="shared" si="1"/>
        <v>0.39953519221981326</v>
      </c>
    </row>
    <row r="38" spans="1:12" x14ac:dyDescent="0.2">
      <c r="A38">
        <v>2.15883</v>
      </c>
    </row>
    <row r="39" spans="1:12" x14ac:dyDescent="0.2">
      <c r="A39">
        <v>1.98952</v>
      </c>
    </row>
    <row r="40" spans="1:12" x14ac:dyDescent="0.2">
      <c r="A40">
        <v>0.36013000000000001</v>
      </c>
    </row>
    <row r="41" spans="1:12" x14ac:dyDescent="0.2">
      <c r="A41">
        <v>0.50080000000000002</v>
      </c>
    </row>
    <row r="42" spans="1:12" x14ac:dyDescent="0.2">
      <c r="A42">
        <v>0.88305</v>
      </c>
    </row>
    <row r="43" spans="1:12" x14ac:dyDescent="0.2">
      <c r="A43">
        <v>2.8178100000000001</v>
      </c>
    </row>
    <row r="44" spans="1:12" x14ac:dyDescent="0.2">
      <c r="A44">
        <v>2.0106999999999999</v>
      </c>
    </row>
    <row r="45" spans="1:12" x14ac:dyDescent="0.2">
      <c r="A45">
        <v>1.8152200000000001</v>
      </c>
    </row>
    <row r="46" spans="1:12" x14ac:dyDescent="0.2">
      <c r="A46">
        <v>0.24468999999999999</v>
      </c>
    </row>
    <row r="47" spans="1:12" x14ac:dyDescent="0.2">
      <c r="A47">
        <v>1.48139</v>
      </c>
    </row>
    <row r="48" spans="1:12" x14ac:dyDescent="0.2">
      <c r="A48">
        <v>0.43298999999999999</v>
      </c>
    </row>
    <row r="49" spans="1:1" x14ac:dyDescent="0.2">
      <c r="A49">
        <v>0.73736000000000002</v>
      </c>
    </row>
    <row r="50" spans="1:1" x14ac:dyDescent="0.2">
      <c r="A50">
        <v>1.5258799999999999</v>
      </c>
    </row>
    <row r="51" spans="1:1" x14ac:dyDescent="0.2">
      <c r="A51">
        <v>0.19366</v>
      </c>
    </row>
    <row r="52" spans="1:1" x14ac:dyDescent="0.2">
      <c r="A52">
        <v>0.77320999999999995</v>
      </c>
    </row>
    <row r="53" spans="1:1" x14ac:dyDescent="0.2">
      <c r="A53">
        <v>1.0241800000000001</v>
      </c>
    </row>
    <row r="54" spans="1:1" x14ac:dyDescent="0.2">
      <c r="A54">
        <v>1.5511600000000001</v>
      </c>
    </row>
    <row r="55" spans="1:1" x14ac:dyDescent="0.2">
      <c r="A55">
        <v>1.30084</v>
      </c>
    </row>
    <row r="56" spans="1:1" x14ac:dyDescent="0.2">
      <c r="A56">
        <v>0.96353</v>
      </c>
    </row>
    <row r="57" spans="1:1" x14ac:dyDescent="0.2">
      <c r="A57">
        <v>1.00095</v>
      </c>
    </row>
    <row r="58" spans="1:1" x14ac:dyDescent="0.2">
      <c r="A58">
        <v>2.5181200000000001</v>
      </c>
    </row>
    <row r="59" spans="1:1" x14ac:dyDescent="0.2">
      <c r="A59">
        <v>0.98409000000000002</v>
      </c>
    </row>
    <row r="60" spans="1:1" x14ac:dyDescent="0.2">
      <c r="A60">
        <v>0.67942000000000002</v>
      </c>
    </row>
    <row r="61" spans="1:1" x14ac:dyDescent="0.2">
      <c r="A61">
        <v>0.71516999999999997</v>
      </c>
    </row>
    <row r="62" spans="1:1" x14ac:dyDescent="0.2">
      <c r="A62">
        <v>1.48448</v>
      </c>
    </row>
    <row r="63" spans="1:1" x14ac:dyDescent="0.2">
      <c r="A63">
        <v>1.0226599999999999</v>
      </c>
    </row>
    <row r="64" spans="1:1" x14ac:dyDescent="0.2">
      <c r="A64">
        <v>0.80588000000000004</v>
      </c>
    </row>
    <row r="65" spans="1:1" x14ac:dyDescent="0.2">
      <c r="A65">
        <v>1.7271799999999999</v>
      </c>
    </row>
    <row r="66" spans="1:1" x14ac:dyDescent="0.2">
      <c r="A66">
        <v>1.4113800000000001</v>
      </c>
    </row>
    <row r="67" spans="1:1" x14ac:dyDescent="0.2">
      <c r="A67">
        <v>0.36563000000000001</v>
      </c>
    </row>
    <row r="68" spans="1:1" x14ac:dyDescent="0.2">
      <c r="A68">
        <v>4.2942200000000001</v>
      </c>
    </row>
    <row r="69" spans="1:1" x14ac:dyDescent="0.2">
      <c r="A69">
        <v>0.93981000000000003</v>
      </c>
    </row>
    <row r="70" spans="1:1" x14ac:dyDescent="0.2">
      <c r="A70">
        <v>0.44392999999999999</v>
      </c>
    </row>
    <row r="71" spans="1:1" x14ac:dyDescent="0.2">
      <c r="A71">
        <v>1.03511</v>
      </c>
    </row>
    <row r="72" spans="1:1" x14ac:dyDescent="0.2">
      <c r="A72">
        <v>2.3954900000000001</v>
      </c>
    </row>
    <row r="73" spans="1:1" x14ac:dyDescent="0.2">
      <c r="A73">
        <v>0.19031999999999999</v>
      </c>
    </row>
    <row r="74" spans="1:1" x14ac:dyDescent="0.2">
      <c r="A74">
        <v>0.75468000000000002</v>
      </c>
    </row>
    <row r="75" spans="1:1" x14ac:dyDescent="0.2">
      <c r="A75">
        <v>1.06654</v>
      </c>
    </row>
    <row r="76" spans="1:1" x14ac:dyDescent="0.2">
      <c r="A76">
        <v>0.24281</v>
      </c>
    </row>
    <row r="77" spans="1:1" x14ac:dyDescent="0.2">
      <c r="A77">
        <v>2.77874</v>
      </c>
    </row>
    <row r="78" spans="1:1" x14ac:dyDescent="0.2">
      <c r="A78">
        <v>0.15808</v>
      </c>
    </row>
    <row r="79" spans="1:1" x14ac:dyDescent="0.2">
      <c r="A79">
        <v>2.5617700000000001</v>
      </c>
    </row>
    <row r="80" spans="1:1" x14ac:dyDescent="0.2">
      <c r="A80">
        <v>1.8927799999999999</v>
      </c>
    </row>
    <row r="81" spans="1:1" x14ac:dyDescent="0.2">
      <c r="A81">
        <v>1.8965099999999999</v>
      </c>
    </row>
    <row r="82" spans="1:1" x14ac:dyDescent="0.2">
      <c r="A82">
        <v>0.77773999999999999</v>
      </c>
    </row>
    <row r="83" spans="1:1" x14ac:dyDescent="0.2">
      <c r="A83">
        <v>0.51251999999999998</v>
      </c>
    </row>
    <row r="84" spans="1:1" x14ac:dyDescent="0.2">
      <c r="A84">
        <v>1.2060299999999999</v>
      </c>
    </row>
    <row r="85" spans="1:1" x14ac:dyDescent="0.2">
      <c r="A85">
        <v>0.62956000000000001</v>
      </c>
    </row>
    <row r="86" spans="1:1" x14ac:dyDescent="0.2">
      <c r="A86">
        <v>0.36658000000000002</v>
      </c>
    </row>
    <row r="87" spans="1:1" x14ac:dyDescent="0.2">
      <c r="A87">
        <v>0.80925999999999998</v>
      </c>
    </row>
    <row r="88" spans="1:1" x14ac:dyDescent="0.2">
      <c r="A88">
        <v>4.8681400000000004</v>
      </c>
    </row>
    <row r="89" spans="1:1" x14ac:dyDescent="0.2">
      <c r="A89">
        <v>0.83531999999999995</v>
      </c>
    </row>
    <row r="90" spans="1:1" x14ac:dyDescent="0.2">
      <c r="A90">
        <v>0.39967999999999998</v>
      </c>
    </row>
    <row r="91" spans="1:1" x14ac:dyDescent="0.2">
      <c r="A91">
        <v>0.48307</v>
      </c>
    </row>
    <row r="92" spans="1:1" x14ac:dyDescent="0.2">
      <c r="A92">
        <v>1.3638600000000001</v>
      </c>
    </row>
    <row r="93" spans="1:1" x14ac:dyDescent="0.2">
      <c r="A93">
        <v>0.22663</v>
      </c>
    </row>
    <row r="94" spans="1:1" x14ac:dyDescent="0.2">
      <c r="A94">
        <v>1.5081100000000001</v>
      </c>
    </row>
    <row r="95" spans="1:1" x14ac:dyDescent="0.2">
      <c r="A95">
        <v>1.2483299999999999</v>
      </c>
    </row>
    <row r="96" spans="1:1" x14ac:dyDescent="0.2">
      <c r="A96">
        <v>0.91215000000000002</v>
      </c>
    </row>
    <row r="97" spans="1:1" x14ac:dyDescent="0.2">
      <c r="A97">
        <v>0.31796000000000002</v>
      </c>
    </row>
    <row r="98" spans="1:1" x14ac:dyDescent="0.2">
      <c r="A98">
        <v>1.04484</v>
      </c>
    </row>
    <row r="99" spans="1:1" x14ac:dyDescent="0.2">
      <c r="A99">
        <v>1.1676800000000001</v>
      </c>
    </row>
    <row r="100" spans="1:1" x14ac:dyDescent="0.2">
      <c r="A100">
        <v>1.1837299999999999</v>
      </c>
    </row>
    <row r="101" spans="1:1" x14ac:dyDescent="0.2">
      <c r="A101">
        <v>0.45738000000000001</v>
      </c>
    </row>
    <row r="102" spans="1:1" x14ac:dyDescent="0.2">
      <c r="A102">
        <v>1.33287</v>
      </c>
    </row>
    <row r="103" spans="1:1" x14ac:dyDescent="0.2">
      <c r="A103">
        <v>0.80378000000000005</v>
      </c>
    </row>
    <row r="104" spans="1:1" x14ac:dyDescent="0.2">
      <c r="A104">
        <v>1.12645</v>
      </c>
    </row>
    <row r="105" spans="1:1" x14ac:dyDescent="0.2">
      <c r="A105">
        <v>1.1533100000000001</v>
      </c>
    </row>
    <row r="106" spans="1:1" x14ac:dyDescent="0.2">
      <c r="A106">
        <v>0.34283000000000002</v>
      </c>
    </row>
    <row r="107" spans="1:1" x14ac:dyDescent="0.2">
      <c r="A107">
        <v>0.36101</v>
      </c>
    </row>
    <row r="108" spans="1:1" x14ac:dyDescent="0.2">
      <c r="A108">
        <v>0.21539</v>
      </c>
    </row>
    <row r="109" spans="1:1" x14ac:dyDescent="0.2">
      <c r="A109">
        <v>0.33124999999999999</v>
      </c>
    </row>
    <row r="110" spans="1:1" x14ac:dyDescent="0.2">
      <c r="A110">
        <v>1.5525899999999999</v>
      </c>
    </row>
    <row r="111" spans="1:1" x14ac:dyDescent="0.2">
      <c r="A111">
        <v>0.94382999999999995</v>
      </c>
    </row>
    <row r="112" spans="1:1" x14ac:dyDescent="0.2">
      <c r="A112">
        <v>1.87921</v>
      </c>
    </row>
    <row r="113" spans="1:1" x14ac:dyDescent="0.2">
      <c r="A113">
        <v>0.38440000000000002</v>
      </c>
    </row>
    <row r="114" spans="1:1" x14ac:dyDescent="0.2">
      <c r="A114">
        <v>0.80469000000000002</v>
      </c>
    </row>
    <row r="115" spans="1:1" x14ac:dyDescent="0.2">
      <c r="A115">
        <v>0.47459000000000001</v>
      </c>
    </row>
    <row r="116" spans="1:1" x14ac:dyDescent="0.2">
      <c r="A116">
        <v>0.54332999999999998</v>
      </c>
    </row>
    <row r="117" spans="1:1" x14ac:dyDescent="0.2">
      <c r="A117">
        <v>0.60604000000000002</v>
      </c>
    </row>
    <row r="118" spans="1:1" x14ac:dyDescent="0.2">
      <c r="A118">
        <v>0.94208999999999998</v>
      </c>
    </row>
    <row r="119" spans="1:1" x14ac:dyDescent="0.2">
      <c r="A119">
        <v>2.4295300000000002</v>
      </c>
    </row>
    <row r="120" spans="1:1" x14ac:dyDescent="0.2">
      <c r="A120">
        <v>0.52481999999999995</v>
      </c>
    </row>
    <row r="121" spans="1:1" x14ac:dyDescent="0.2">
      <c r="A121">
        <v>2.4378299999999999</v>
      </c>
    </row>
    <row r="122" spans="1:1" x14ac:dyDescent="0.2">
      <c r="A122">
        <v>0.48969000000000001</v>
      </c>
    </row>
    <row r="123" spans="1:1" x14ac:dyDescent="0.2">
      <c r="A123">
        <v>2.24065</v>
      </c>
    </row>
    <row r="124" spans="1:1" x14ac:dyDescent="0.2">
      <c r="A124">
        <v>0.78512999999999999</v>
      </c>
    </row>
    <row r="125" spans="1:1" x14ac:dyDescent="0.2">
      <c r="A125">
        <v>0.82184000000000001</v>
      </c>
    </row>
    <row r="126" spans="1:1" x14ac:dyDescent="0.2">
      <c r="A126">
        <v>0.90547999999999995</v>
      </c>
    </row>
    <row r="127" spans="1:1" x14ac:dyDescent="0.2">
      <c r="A127">
        <v>1.5352399999999999</v>
      </c>
    </row>
    <row r="128" spans="1:1" x14ac:dyDescent="0.2">
      <c r="A128">
        <v>0.56488000000000005</v>
      </c>
    </row>
    <row r="129" spans="1:1" x14ac:dyDescent="0.2">
      <c r="A129">
        <v>0.38541999999999998</v>
      </c>
    </row>
    <row r="130" spans="1:1" x14ac:dyDescent="0.2">
      <c r="A130">
        <v>0.39311000000000001</v>
      </c>
    </row>
    <row r="131" spans="1:1" x14ac:dyDescent="0.2">
      <c r="A131">
        <v>0.81877999999999995</v>
      </c>
    </row>
    <row r="132" spans="1:1" x14ac:dyDescent="0.2">
      <c r="A132">
        <v>0.40128999999999998</v>
      </c>
    </row>
    <row r="133" spans="1:1" x14ac:dyDescent="0.2">
      <c r="A133">
        <v>0.65576999999999996</v>
      </c>
    </row>
    <row r="134" spans="1:1" x14ac:dyDescent="0.2">
      <c r="A134">
        <v>0.44674000000000003</v>
      </c>
    </row>
    <row r="135" spans="1:1" x14ac:dyDescent="0.2">
      <c r="A135">
        <v>1.8103199999999999</v>
      </c>
    </row>
    <row r="136" spans="1:1" x14ac:dyDescent="0.2">
      <c r="A136">
        <v>2.5024000000000002</v>
      </c>
    </row>
    <row r="137" spans="1:1" x14ac:dyDescent="0.2">
      <c r="A137">
        <v>0.10588</v>
      </c>
    </row>
    <row r="138" spans="1:1" x14ac:dyDescent="0.2">
      <c r="A138">
        <v>0.11294999999999999</v>
      </c>
    </row>
    <row r="139" spans="1:1" x14ac:dyDescent="0.2">
      <c r="A139">
        <v>0.52239000000000002</v>
      </c>
    </row>
    <row r="140" spans="1:1" x14ac:dyDescent="0.2">
      <c r="A140">
        <v>0.89885000000000004</v>
      </c>
    </row>
    <row r="141" spans="1:1" x14ac:dyDescent="0.2">
      <c r="A141">
        <v>0.43134</v>
      </c>
    </row>
    <row r="142" spans="1:1" x14ac:dyDescent="0.2">
      <c r="A142">
        <v>0.63266</v>
      </c>
    </row>
    <row r="143" spans="1:1" x14ac:dyDescent="0.2">
      <c r="A143">
        <v>1.3398600000000001</v>
      </c>
    </row>
    <row r="144" spans="1:1" x14ac:dyDescent="0.2">
      <c r="A144">
        <v>2.2745600000000001</v>
      </c>
    </row>
    <row r="145" spans="1:1" x14ac:dyDescent="0.2">
      <c r="A145">
        <v>0.68264999999999998</v>
      </c>
    </row>
    <row r="146" spans="1:1" x14ac:dyDescent="0.2">
      <c r="A146">
        <v>1.58924</v>
      </c>
    </row>
    <row r="147" spans="1:1" x14ac:dyDescent="0.2">
      <c r="A147">
        <v>0.67301999999999995</v>
      </c>
    </row>
    <row r="148" spans="1:1" x14ac:dyDescent="0.2">
      <c r="A148">
        <v>0.79928999999999994</v>
      </c>
    </row>
    <row r="149" spans="1:1" x14ac:dyDescent="0.2">
      <c r="A149">
        <v>0.47375</v>
      </c>
    </row>
    <row r="150" spans="1:1" x14ac:dyDescent="0.2">
      <c r="A150">
        <v>0.87588999999999995</v>
      </c>
    </row>
    <row r="151" spans="1:1" x14ac:dyDescent="0.2">
      <c r="A151">
        <v>0.54651000000000005</v>
      </c>
    </row>
    <row r="152" spans="1:1" x14ac:dyDescent="0.2">
      <c r="A152">
        <v>0.11329</v>
      </c>
    </row>
    <row r="153" spans="1:1" x14ac:dyDescent="0.2">
      <c r="A153">
        <v>1.6021000000000001</v>
      </c>
    </row>
    <row r="154" spans="1:1" x14ac:dyDescent="0.2">
      <c r="A154">
        <v>0.73924000000000001</v>
      </c>
    </row>
    <row r="155" spans="1:1" x14ac:dyDescent="0.2">
      <c r="A155">
        <v>0.96870000000000001</v>
      </c>
    </row>
    <row r="156" spans="1:1" x14ac:dyDescent="0.2">
      <c r="A156">
        <v>0.63168000000000002</v>
      </c>
    </row>
    <row r="157" spans="1:1" x14ac:dyDescent="0.2">
      <c r="A157">
        <v>0.71950999999999998</v>
      </c>
    </row>
    <row r="158" spans="1:1" x14ac:dyDescent="0.2">
      <c r="A158">
        <v>0.90581</v>
      </c>
    </row>
    <row r="159" spans="1:1" x14ac:dyDescent="0.2">
      <c r="A159">
        <v>1.6023499999999999</v>
      </c>
    </row>
    <row r="160" spans="1:1" x14ac:dyDescent="0.2">
      <c r="A160">
        <v>0.83482999999999996</v>
      </c>
    </row>
    <row r="161" spans="1:1" x14ac:dyDescent="0.2">
      <c r="A161">
        <v>0.46233000000000002</v>
      </c>
    </row>
    <row r="162" spans="1:1" x14ac:dyDescent="0.2">
      <c r="A162">
        <v>2.4503599999999999</v>
      </c>
    </row>
    <row r="163" spans="1:1" x14ac:dyDescent="0.2">
      <c r="A163">
        <v>0.55191000000000001</v>
      </c>
    </row>
    <row r="164" spans="1:1" x14ac:dyDescent="0.2">
      <c r="A164">
        <v>1.39476</v>
      </c>
    </row>
    <row r="165" spans="1:1" x14ac:dyDescent="0.2">
      <c r="A165">
        <v>0.47049999999999997</v>
      </c>
    </row>
    <row r="166" spans="1:1" x14ac:dyDescent="0.2">
      <c r="A166">
        <v>0.76895000000000002</v>
      </c>
    </row>
    <row r="167" spans="1:1" x14ac:dyDescent="0.2">
      <c r="A167">
        <v>0.36303000000000002</v>
      </c>
    </row>
    <row r="168" spans="1:1" x14ac:dyDescent="0.2">
      <c r="A168">
        <v>0.50153999999999999</v>
      </c>
    </row>
    <row r="169" spans="1:1" x14ac:dyDescent="0.2">
      <c r="A169">
        <v>0.50716000000000006</v>
      </c>
    </row>
    <row r="170" spans="1:1" x14ac:dyDescent="0.2">
      <c r="A170">
        <v>1.6311500000000001</v>
      </c>
    </row>
    <row r="171" spans="1:1" x14ac:dyDescent="0.2">
      <c r="A171">
        <v>0.49735000000000001</v>
      </c>
    </row>
    <row r="172" spans="1:1" x14ac:dyDescent="0.2">
      <c r="A172">
        <v>0.17050000000000001</v>
      </c>
    </row>
    <row r="173" spans="1:1" x14ac:dyDescent="0.2">
      <c r="A173">
        <v>0.25585999999999998</v>
      </c>
    </row>
    <row r="174" spans="1:1" x14ac:dyDescent="0.2">
      <c r="A174">
        <v>1.86361</v>
      </c>
    </row>
    <row r="175" spans="1:1" x14ac:dyDescent="0.2">
      <c r="A175">
        <v>0.2394</v>
      </c>
    </row>
    <row r="176" spans="1:1" x14ac:dyDescent="0.2">
      <c r="A176">
        <v>1.00566</v>
      </c>
    </row>
    <row r="177" spans="1:1" x14ac:dyDescent="0.2">
      <c r="A177">
        <v>0.71057999999999999</v>
      </c>
    </row>
    <row r="178" spans="1:1" x14ac:dyDescent="0.2">
      <c r="A178">
        <v>1.1596</v>
      </c>
    </row>
    <row r="179" spans="1:1" x14ac:dyDescent="0.2">
      <c r="A179">
        <v>0.90797000000000005</v>
      </c>
    </row>
    <row r="180" spans="1:1" x14ac:dyDescent="0.2">
      <c r="A180">
        <v>0.83191999999999999</v>
      </c>
    </row>
    <row r="181" spans="1:1" x14ac:dyDescent="0.2">
      <c r="A181">
        <v>3.56717</v>
      </c>
    </row>
    <row r="182" spans="1:1" x14ac:dyDescent="0.2">
      <c r="A182">
        <v>2.4191799999999999</v>
      </c>
    </row>
    <row r="183" spans="1:1" x14ac:dyDescent="0.2">
      <c r="A183">
        <v>0.55730000000000002</v>
      </c>
    </row>
    <row r="184" spans="1:1" x14ac:dyDescent="0.2">
      <c r="A184">
        <v>0.60118000000000005</v>
      </c>
    </row>
    <row r="185" spans="1:1" x14ac:dyDescent="0.2">
      <c r="A185">
        <v>1.30582</v>
      </c>
    </row>
    <row r="186" spans="1:1" x14ac:dyDescent="0.2">
      <c r="A186">
        <v>1.7928500000000001</v>
      </c>
    </row>
    <row r="187" spans="1:1" x14ac:dyDescent="0.2">
      <c r="A187">
        <v>0.84814000000000001</v>
      </c>
    </row>
    <row r="188" spans="1:1" x14ac:dyDescent="0.2">
      <c r="A188">
        <v>0.68933999999999995</v>
      </c>
    </row>
    <row r="189" spans="1:1" x14ac:dyDescent="0.2">
      <c r="A189">
        <v>1.1799900000000001</v>
      </c>
    </row>
    <row r="190" spans="1:1" x14ac:dyDescent="0.2">
      <c r="A190">
        <v>0.83658999999999994</v>
      </c>
    </row>
    <row r="191" spans="1:1" x14ac:dyDescent="0.2">
      <c r="A191">
        <v>3.0023200000000001</v>
      </c>
    </row>
    <row r="192" spans="1:1" x14ac:dyDescent="0.2">
      <c r="A192">
        <v>0.66259999999999997</v>
      </c>
    </row>
    <row r="193" spans="1:1" x14ac:dyDescent="0.2">
      <c r="A193">
        <v>0.30131999999999998</v>
      </c>
    </row>
    <row r="194" spans="1:1" x14ac:dyDescent="0.2">
      <c r="A194">
        <v>0.74380000000000002</v>
      </c>
    </row>
    <row r="195" spans="1:1" x14ac:dyDescent="0.2">
      <c r="A195">
        <v>0.54052999999999995</v>
      </c>
    </row>
    <row r="196" spans="1:1" x14ac:dyDescent="0.2">
      <c r="A196">
        <v>1.33128</v>
      </c>
    </row>
    <row r="197" spans="1:1" x14ac:dyDescent="0.2">
      <c r="A197">
        <v>1.3759300000000001</v>
      </c>
    </row>
    <row r="198" spans="1:1" x14ac:dyDescent="0.2">
      <c r="A198">
        <v>3.1874600000000002</v>
      </c>
    </row>
    <row r="199" spans="1:1" x14ac:dyDescent="0.2">
      <c r="A199">
        <v>0.47097</v>
      </c>
    </row>
    <row r="200" spans="1:1" x14ac:dyDescent="0.2">
      <c r="A200">
        <v>0.30421999999999999</v>
      </c>
    </row>
    <row r="201" spans="1:1" x14ac:dyDescent="0.2">
      <c r="A201">
        <v>0.82945999999999998</v>
      </c>
    </row>
    <row r="202" spans="1:1" x14ac:dyDescent="0.2">
      <c r="A202">
        <v>1.3353600000000001</v>
      </c>
    </row>
    <row r="203" spans="1:1" x14ac:dyDescent="0.2">
      <c r="A203">
        <v>0.67198000000000002</v>
      </c>
    </row>
    <row r="204" spans="1:1" x14ac:dyDescent="0.2">
      <c r="A204">
        <v>0.18873000000000001</v>
      </c>
    </row>
    <row r="205" spans="1:1" x14ac:dyDescent="0.2">
      <c r="A205">
        <v>3.3109000000000002</v>
      </c>
    </row>
    <row r="206" spans="1:1" x14ac:dyDescent="0.2">
      <c r="A206">
        <v>1.19414</v>
      </c>
    </row>
    <row r="207" spans="1:1" x14ac:dyDescent="0.2">
      <c r="A207">
        <v>0.43769999999999998</v>
      </c>
    </row>
    <row r="208" spans="1:1" x14ac:dyDescent="0.2">
      <c r="A208">
        <v>0.35232999999999998</v>
      </c>
    </row>
    <row r="209" spans="1:1" x14ac:dyDescent="0.2">
      <c r="A209">
        <v>3.5710299999999999</v>
      </c>
    </row>
    <row r="210" spans="1:1" x14ac:dyDescent="0.2">
      <c r="A210">
        <v>0.31624999999999998</v>
      </c>
    </row>
    <row r="211" spans="1:1" x14ac:dyDescent="0.2">
      <c r="A211">
        <v>0.77280000000000004</v>
      </c>
    </row>
    <row r="212" spans="1:1" x14ac:dyDescent="0.2">
      <c r="A212">
        <v>4.5603699999999998</v>
      </c>
    </row>
    <row r="213" spans="1:1" x14ac:dyDescent="0.2">
      <c r="A213">
        <v>0.27633999999999997</v>
      </c>
    </row>
    <row r="214" spans="1:1" x14ac:dyDescent="0.2">
      <c r="A214">
        <v>1.9275100000000001</v>
      </c>
    </row>
    <row r="215" spans="1:1" x14ac:dyDescent="0.2">
      <c r="A215">
        <v>0.32657999999999998</v>
      </c>
    </row>
    <row r="216" spans="1:1" x14ac:dyDescent="0.2">
      <c r="A216">
        <v>0.48734</v>
      </c>
    </row>
    <row r="217" spans="1:1" x14ac:dyDescent="0.2">
      <c r="A217">
        <v>0.62712999999999997</v>
      </c>
    </row>
    <row r="218" spans="1:1" x14ac:dyDescent="0.2">
      <c r="A218">
        <v>0.92305000000000004</v>
      </c>
    </row>
    <row r="219" spans="1:1" x14ac:dyDescent="0.2">
      <c r="A219">
        <v>0.41155000000000003</v>
      </c>
    </row>
    <row r="220" spans="1:1" x14ac:dyDescent="0.2">
      <c r="A220">
        <v>0.58072000000000001</v>
      </c>
    </row>
    <row r="221" spans="1:1" x14ac:dyDescent="0.2">
      <c r="A221">
        <v>2.20364</v>
      </c>
    </row>
    <row r="222" spans="1:1" x14ac:dyDescent="0.2">
      <c r="A222">
        <v>0.27661000000000002</v>
      </c>
    </row>
    <row r="223" spans="1:1" x14ac:dyDescent="0.2">
      <c r="A223">
        <v>0.24734</v>
      </c>
    </row>
    <row r="224" spans="1:1" x14ac:dyDescent="0.2">
      <c r="A224">
        <v>1.7222200000000001</v>
      </c>
    </row>
    <row r="225" spans="1:1" x14ac:dyDescent="0.2">
      <c r="A225">
        <v>0.57457000000000003</v>
      </c>
    </row>
    <row r="226" spans="1:1" x14ac:dyDescent="0.2">
      <c r="A226">
        <v>0.60490999999999995</v>
      </c>
    </row>
    <row r="227" spans="1:1" x14ac:dyDescent="0.2">
      <c r="A227">
        <v>0.18581</v>
      </c>
    </row>
    <row r="228" spans="1:1" x14ac:dyDescent="0.2">
      <c r="A228">
        <v>0.81452000000000002</v>
      </c>
    </row>
    <row r="229" spans="1:1" x14ac:dyDescent="0.2">
      <c r="A229">
        <v>0.55588000000000004</v>
      </c>
    </row>
    <row r="230" spans="1:1" x14ac:dyDescent="0.2">
      <c r="A230">
        <v>0.43989</v>
      </c>
    </row>
    <row r="231" spans="1:1" x14ac:dyDescent="0.2">
      <c r="A231">
        <v>0.34181</v>
      </c>
    </row>
    <row r="232" spans="1:1" x14ac:dyDescent="0.2">
      <c r="A232">
        <v>0.37553999999999998</v>
      </c>
    </row>
    <row r="233" spans="1:1" x14ac:dyDescent="0.2">
      <c r="A233">
        <v>2.94774</v>
      </c>
    </row>
    <row r="234" spans="1:1" x14ac:dyDescent="0.2">
      <c r="A234">
        <v>0.61277999999999999</v>
      </c>
    </row>
    <row r="235" spans="1:1" x14ac:dyDescent="0.2">
      <c r="A235">
        <v>2.0787399999999998</v>
      </c>
    </row>
    <row r="236" spans="1:1" x14ac:dyDescent="0.2">
      <c r="A236">
        <v>0.80093000000000003</v>
      </c>
    </row>
    <row r="237" spans="1:1" x14ac:dyDescent="0.2">
      <c r="A237">
        <v>0.25079000000000001</v>
      </c>
    </row>
    <row r="238" spans="1:1" x14ac:dyDescent="0.2">
      <c r="A238">
        <v>0.36736000000000002</v>
      </c>
    </row>
    <row r="239" spans="1:1" x14ac:dyDescent="0.2">
      <c r="A239">
        <v>1.9941</v>
      </c>
    </row>
    <row r="240" spans="1:1" x14ac:dyDescent="0.2">
      <c r="A240">
        <v>1.19621</v>
      </c>
    </row>
    <row r="241" spans="1:1" x14ac:dyDescent="0.2">
      <c r="A241">
        <v>0.57377999999999996</v>
      </c>
    </row>
    <row r="242" spans="1:1" x14ac:dyDescent="0.2">
      <c r="A242">
        <v>0.37489</v>
      </c>
    </row>
    <row r="243" spans="1:1" x14ac:dyDescent="0.2">
      <c r="A243">
        <v>0.24723999999999999</v>
      </c>
    </row>
    <row r="244" spans="1:1" x14ac:dyDescent="0.2">
      <c r="A244">
        <v>0.50914999999999999</v>
      </c>
    </row>
    <row r="245" spans="1:1" x14ac:dyDescent="0.2">
      <c r="A245">
        <v>0.73899000000000004</v>
      </c>
    </row>
    <row r="246" spans="1:1" x14ac:dyDescent="0.2">
      <c r="A246">
        <v>1.4016500000000001</v>
      </c>
    </row>
    <row r="247" spans="1:1" x14ac:dyDescent="0.2">
      <c r="A247">
        <v>0.62283999999999995</v>
      </c>
    </row>
    <row r="248" spans="1:1" x14ac:dyDescent="0.2">
      <c r="A248">
        <v>0.93461000000000005</v>
      </c>
    </row>
    <row r="249" spans="1:1" x14ac:dyDescent="0.2">
      <c r="A249">
        <v>0.17222999999999999</v>
      </c>
    </row>
    <row r="250" spans="1:1" x14ac:dyDescent="0.2">
      <c r="A250">
        <v>1.3314699999999999</v>
      </c>
    </row>
    <row r="251" spans="1:1" x14ac:dyDescent="0.2">
      <c r="A251">
        <v>0.97741999999999996</v>
      </c>
    </row>
    <row r="252" spans="1:1" x14ac:dyDescent="0.2">
      <c r="A252">
        <v>1.0295300000000001</v>
      </c>
    </row>
    <row r="253" spans="1:1" x14ac:dyDescent="0.2">
      <c r="A253">
        <v>0.59631000000000001</v>
      </c>
    </row>
    <row r="254" spans="1:1" x14ac:dyDescent="0.2">
      <c r="A254">
        <v>0.59138000000000002</v>
      </c>
    </row>
    <row r="255" spans="1:1" x14ac:dyDescent="0.2">
      <c r="A255">
        <v>0.40468999999999999</v>
      </c>
    </row>
    <row r="256" spans="1:1" x14ac:dyDescent="0.2">
      <c r="A256">
        <v>1.7843500000000001</v>
      </c>
    </row>
    <row r="257" spans="1:1" x14ac:dyDescent="0.2">
      <c r="A257">
        <v>2.0586099999999998</v>
      </c>
    </row>
    <row r="258" spans="1:1" x14ac:dyDescent="0.2">
      <c r="A258">
        <v>1.37616</v>
      </c>
    </row>
    <row r="259" spans="1:1" x14ac:dyDescent="0.2">
      <c r="A259">
        <v>0.50290000000000001</v>
      </c>
    </row>
    <row r="260" spans="1:1" x14ac:dyDescent="0.2">
      <c r="A260">
        <v>1.2112499999999999</v>
      </c>
    </row>
    <row r="261" spans="1:1" x14ac:dyDescent="0.2">
      <c r="A261">
        <v>0.30131000000000002</v>
      </c>
    </row>
    <row r="262" spans="1:1" x14ac:dyDescent="0.2">
      <c r="A262">
        <v>1.4229799999999999</v>
      </c>
    </row>
    <row r="263" spans="1:1" x14ac:dyDescent="0.2">
      <c r="A263">
        <v>0.29261999999999999</v>
      </c>
    </row>
    <row r="264" spans="1:1" x14ac:dyDescent="0.2">
      <c r="A264">
        <v>1.01318</v>
      </c>
    </row>
    <row r="265" spans="1:1" x14ac:dyDescent="0.2">
      <c r="A265">
        <v>0.31970999999999999</v>
      </c>
    </row>
    <row r="266" spans="1:1" x14ac:dyDescent="0.2">
      <c r="A266">
        <v>0.37314000000000003</v>
      </c>
    </row>
    <row r="267" spans="1:1" x14ac:dyDescent="0.2">
      <c r="A267">
        <v>0.60911999999999999</v>
      </c>
    </row>
    <row r="268" spans="1:1" x14ac:dyDescent="0.2">
      <c r="A268">
        <v>0.83909</v>
      </c>
    </row>
    <row r="269" spans="1:1" x14ac:dyDescent="0.2">
      <c r="A269">
        <v>0.81474999999999997</v>
      </c>
    </row>
    <row r="270" spans="1:1" x14ac:dyDescent="0.2">
      <c r="A270">
        <v>2.1261999999999999</v>
      </c>
    </row>
    <row r="271" spans="1:1" x14ac:dyDescent="0.2">
      <c r="A271">
        <v>0.37248999999999999</v>
      </c>
    </row>
    <row r="272" spans="1:1" x14ac:dyDescent="0.2">
      <c r="A272">
        <v>0.5716</v>
      </c>
    </row>
    <row r="273" spans="1:1" x14ac:dyDescent="0.2">
      <c r="A273">
        <v>2.0792099999999998</v>
      </c>
    </row>
    <row r="274" spans="1:1" x14ac:dyDescent="0.2">
      <c r="A274">
        <v>0.72997999999999996</v>
      </c>
    </row>
    <row r="275" spans="1:1" x14ac:dyDescent="0.2">
      <c r="A275">
        <v>1.40462</v>
      </c>
    </row>
    <row r="276" spans="1:1" x14ac:dyDescent="0.2">
      <c r="A276">
        <v>0.4622</v>
      </c>
    </row>
    <row r="277" spans="1:1" x14ac:dyDescent="0.2">
      <c r="A277">
        <v>0.81422000000000005</v>
      </c>
    </row>
    <row r="278" spans="1:1" x14ac:dyDescent="0.2">
      <c r="A278">
        <v>0.46467999999999998</v>
      </c>
    </row>
    <row r="279" spans="1:1" x14ac:dyDescent="0.2">
      <c r="A279">
        <v>1.25254</v>
      </c>
    </row>
    <row r="280" spans="1:1" x14ac:dyDescent="0.2">
      <c r="A280">
        <v>3.8638400000000002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2022-12-01T17:57:33Z</dcterms:created>
  <dcterms:modified xsi:type="dcterms:W3CDTF">2022-12-23T21:27:51Z</dcterms:modified>
</cp:coreProperties>
</file>