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CA495700-3EC6-4A5B-80E3-E2F4BC224893}" xr6:coauthVersionLast="36" xr6:coauthVersionMax="36" xr10:uidLastSave="{00000000-0000-0000-0000-000000000000}"/>
  <bookViews>
    <workbookView xWindow="0" yWindow="0" windowWidth="19200" windowHeight="6216" firstSheet="4" activeTab="5" xr2:uid="{00000000-000D-0000-FFFF-FFFF00000000}"/>
  </bookViews>
  <sheets>
    <sheet name="Notes" sheetId="8" r:id="rId1"/>
    <sheet name="sector to product" sheetId="3" r:id="rId2"/>
    <sheet name="product to shape " sheetId="6" r:id="rId3"/>
    <sheet name="sector to shape" sheetId="9" r:id="rId4"/>
    <sheet name="product to copper or alloy" sheetId="7" r:id="rId5"/>
    <sheet name="prod to Cu, Cu brass, alloy" sheetId="12" r:id="rId6"/>
    <sheet name="product to waste" sheetId="2" r:id="rId7"/>
    <sheet name="product lifetime and efficiency" sheetId="10" r:id="rId8"/>
    <sheet name="recycling efficiency" sheetId="1" r:id="rId9"/>
    <sheet name="sec to prod calc" sheetId="5" r:id="rId1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0" l="1"/>
  <c r="E15" i="10"/>
  <c r="E14" i="10"/>
  <c r="E13" i="10"/>
  <c r="E12" i="10"/>
  <c r="E10" i="10"/>
  <c r="E9" i="10"/>
  <c r="E8" i="10"/>
  <c r="E6" i="10"/>
  <c r="E3" i="10"/>
  <c r="E4" i="10"/>
  <c r="E5" i="10"/>
  <c r="E7" i="10"/>
  <c r="E2" i="10"/>
  <c r="D11" i="10"/>
  <c r="D17" i="10"/>
  <c r="C22" i="5" l="1"/>
  <c r="D22" i="5"/>
  <c r="E22" i="5"/>
  <c r="F22" i="5"/>
  <c r="G22" i="5"/>
  <c r="G27" i="5" s="1"/>
  <c r="H22" i="5"/>
  <c r="H27" i="5" s="1"/>
  <c r="I22" i="5"/>
  <c r="J22" i="5"/>
  <c r="K22" i="5"/>
  <c r="L22" i="5"/>
  <c r="M22" i="5"/>
  <c r="N22" i="5"/>
  <c r="O22" i="5"/>
  <c r="P22" i="5"/>
  <c r="Q22" i="5"/>
  <c r="B22" i="5"/>
  <c r="B25" i="5" s="1"/>
  <c r="G25" i="5"/>
  <c r="E27" i="5" l="1"/>
  <c r="D27" i="5"/>
  <c r="C27" i="5"/>
  <c r="B27" i="5"/>
  <c r="F27" i="5"/>
  <c r="K27" i="5"/>
  <c r="K25" i="5"/>
  <c r="M27" i="5" s="1"/>
  <c r="I25" i="5"/>
  <c r="J27" i="5" s="1"/>
  <c r="N25" i="5"/>
  <c r="N27" i="5" s="1"/>
  <c r="Q27" i="5" l="1"/>
  <c r="O27" i="5"/>
  <c r="L27" i="5"/>
  <c r="I27" i="5"/>
  <c r="P27" i="5"/>
  <c r="G15" i="5"/>
  <c r="I15" i="5"/>
  <c r="J15" i="5"/>
  <c r="K15" i="5"/>
  <c r="L15" i="5"/>
  <c r="M15" i="5"/>
  <c r="N15" i="5"/>
  <c r="O15" i="5"/>
  <c r="P15" i="5"/>
  <c r="Q15" i="5"/>
  <c r="C15" i="5"/>
  <c r="D15" i="5"/>
  <c r="E15" i="5"/>
  <c r="F15" i="5"/>
  <c r="H15" i="5"/>
  <c r="G18" i="5" s="1"/>
  <c r="G20" i="5" s="1"/>
  <c r="B15" i="5"/>
  <c r="M20" i="5" l="1"/>
  <c r="L20" i="5"/>
  <c r="I18" i="5"/>
  <c r="J20" i="5" s="1"/>
  <c r="H20" i="5"/>
  <c r="K18" i="5"/>
  <c r="K20" i="5" s="1"/>
  <c r="B18" i="5"/>
  <c r="F20" i="5" s="1"/>
  <c r="N18" i="5"/>
  <c r="Q20" i="5" s="1"/>
  <c r="P20" i="5" l="1"/>
  <c r="N20" i="5"/>
  <c r="B20" i="5"/>
  <c r="O20" i="5"/>
  <c r="E20" i="5"/>
  <c r="C20" i="5"/>
  <c r="D20" i="5"/>
  <c r="I20" i="5"/>
</calcChain>
</file>

<file path=xl/sharedStrings.xml><?xml version="1.0" encoding="utf-8"?>
<sst xmlns="http://schemas.openxmlformats.org/spreadsheetml/2006/main" count="244" uniqueCount="91">
  <si>
    <t>Separating, sorting, disassembling efficiency</t>
  </si>
  <si>
    <t>EOL collection rate</t>
  </si>
  <si>
    <t>C&amp;D</t>
  </si>
  <si>
    <t>WEEE</t>
  </si>
  <si>
    <t>ELV</t>
  </si>
  <si>
    <t>IEW</t>
  </si>
  <si>
    <t>INEW</t>
  </si>
  <si>
    <t>Loss</t>
  </si>
  <si>
    <t>Abandoned</t>
  </si>
  <si>
    <t>Lifetime</t>
  </si>
  <si>
    <t>Building Plant</t>
  </si>
  <si>
    <t>Architecture</t>
  </si>
  <si>
    <t>Communications</t>
  </si>
  <si>
    <t>Electrical Power</t>
  </si>
  <si>
    <t>Electrical Industrial</t>
  </si>
  <si>
    <t>Non Elec. Industrial</t>
  </si>
  <si>
    <t>Plumbing</t>
  </si>
  <si>
    <t>Power Utility</t>
  </si>
  <si>
    <t>Telecommunications</t>
  </si>
  <si>
    <t>Electrical Automotive</t>
  </si>
  <si>
    <t>Non Elec. Automotive</t>
  </si>
  <si>
    <t>Other Transport</t>
  </si>
  <si>
    <t>Consumer</t>
  </si>
  <si>
    <t>Cooling</t>
  </si>
  <si>
    <t>Electronic</t>
  </si>
  <si>
    <t>Diverse</t>
  </si>
  <si>
    <t>Construction</t>
  </si>
  <si>
    <t>Electrical</t>
  </si>
  <si>
    <t>Industrial</t>
  </si>
  <si>
    <t>Other</t>
  </si>
  <si>
    <t>Transport</t>
  </si>
  <si>
    <t>Building Construction</t>
  </si>
  <si>
    <t>Infrastructure</t>
  </si>
  <si>
    <t xml:space="preserve">Industrial </t>
  </si>
  <si>
    <t>Other Equipment</t>
  </si>
  <si>
    <t>Commun ications</t>
  </si>
  <si>
    <t>Telecom munications</t>
  </si>
  <si>
    <t>Non Electrical</t>
  </si>
  <si>
    <t>Automotive Electrical</t>
  </si>
  <si>
    <t>Automotive Non Electrical</t>
  </si>
  <si>
    <t>Other Vehicles</t>
  </si>
  <si>
    <t>Consumer and general products</t>
  </si>
  <si>
    <t>Cooling equipment</t>
  </si>
  <si>
    <t>Electronic equipment</t>
  </si>
  <si>
    <t>Water distrib., heating, gas, sprinkler</t>
  </si>
  <si>
    <t>Aircon tube</t>
  </si>
  <si>
    <t>Roofs, gutters, flashing, decor., builders h/w</t>
  </si>
  <si>
    <t>Comms wiring in buildings</t>
  </si>
  <si>
    <t>Power distrib., earth, ground, light, wire device</t>
  </si>
  <si>
    <t>Utility transm. and distribution network</t>
  </si>
  <si>
    <t>Telecom network</t>
  </si>
  <si>
    <t>Industrial transformers &amp; motors</t>
  </si>
  <si>
    <t>Valves, fittings, instruments and in plant equipment</t>
  </si>
  <si>
    <t>Harnesses, motors</t>
  </si>
  <si>
    <t>Radiators and tubing</t>
  </si>
  <si>
    <t>Railroad, shipping and marine</t>
  </si>
  <si>
    <t>Appliances, instruments, tools and other</t>
  </si>
  <si>
    <t>Aircon and refrigeration</t>
  </si>
  <si>
    <t>Industrial/ commercial electronics and PCs</t>
  </si>
  <si>
    <t>Others</t>
  </si>
  <si>
    <t>10 yr total</t>
  </si>
  <si>
    <t xml:space="preserve">Copper </t>
  </si>
  <si>
    <t xml:space="preserve">Tube </t>
  </si>
  <si>
    <t xml:space="preserve">RBS </t>
  </si>
  <si>
    <t xml:space="preserve">PSS </t>
  </si>
  <si>
    <t xml:space="preserve">Mech.wire </t>
  </si>
  <si>
    <t>Castings</t>
  </si>
  <si>
    <t>Alloyed</t>
  </si>
  <si>
    <t>Sheet</t>
  </si>
  <si>
    <t>Sector to product</t>
  </si>
  <si>
    <t>Note</t>
  </si>
  <si>
    <t>product to shape</t>
  </si>
  <si>
    <t>Calculated from five year average data of ICA (2006-2010)</t>
  </si>
  <si>
    <t>product to copper or alloy</t>
  </si>
  <si>
    <t>product to waste</t>
  </si>
  <si>
    <t>In shape, all non-copper is alloyed</t>
  </si>
  <si>
    <t>From the Fraunhofer paper</t>
  </si>
  <si>
    <t>recycling efficiency</t>
  </si>
  <si>
    <t>Copper</t>
  </si>
  <si>
    <t>5 yr total</t>
  </si>
  <si>
    <t>sector to shape</t>
  </si>
  <si>
    <t>Calculated from five year average data of ICA (2006-2010), equals the matrix multiplication of the first two</t>
  </si>
  <si>
    <t>Fabrication efficiency</t>
  </si>
  <si>
    <t>MSW</t>
  </si>
  <si>
    <t>CN Lifetime</t>
  </si>
  <si>
    <t>Green = from SMM Extracted Data</t>
  </si>
  <si>
    <t>CN Fabrication efficiency</t>
  </si>
  <si>
    <t>CN Separating, sorting, disassembling efficiency</t>
  </si>
  <si>
    <t>CN EOL collection rate</t>
  </si>
  <si>
    <t>Waste type - note: MSW for China estimated using lowest recovery rate they had and double the collection rate because they have high appliance collection rate and recovery</t>
  </si>
  <si>
    <t>Copper brass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</si>
</sst>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2" borderId="0" xfId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10" sqref="C10"/>
    </sheetView>
  </sheetViews>
  <sheetFormatPr defaultRowHeight="14.4" x14ac:dyDescent="0.3"/>
  <cols>
    <col min="1" max="1" width="24.109375" bestFit="1" customWidth="1"/>
    <col min="2" max="2" width="53" customWidth="1"/>
  </cols>
  <sheetData>
    <row r="1" spans="1:2" x14ac:dyDescent="0.3">
      <c r="A1" t="s">
        <v>68</v>
      </c>
      <c r="B1" t="s">
        <v>70</v>
      </c>
    </row>
    <row r="2" spans="1:2" x14ac:dyDescent="0.3">
      <c r="A2" t="s">
        <v>69</v>
      </c>
      <c r="B2" t="s">
        <v>72</v>
      </c>
    </row>
    <row r="3" spans="1:2" x14ac:dyDescent="0.3">
      <c r="A3" t="s">
        <v>71</v>
      </c>
      <c r="B3" t="s">
        <v>72</v>
      </c>
    </row>
    <row r="4" spans="1:2" ht="28.8" x14ac:dyDescent="0.3">
      <c r="A4" t="s">
        <v>80</v>
      </c>
      <c r="B4" s="7" t="s">
        <v>81</v>
      </c>
    </row>
    <row r="5" spans="1:2" x14ac:dyDescent="0.3">
      <c r="A5" t="s">
        <v>73</v>
      </c>
      <c r="B5" t="s">
        <v>75</v>
      </c>
    </row>
    <row r="6" spans="1:2" x14ac:dyDescent="0.3">
      <c r="A6" t="s">
        <v>74</v>
      </c>
      <c r="B6" t="s">
        <v>76</v>
      </c>
    </row>
    <row r="7" spans="1:2" x14ac:dyDescent="0.3">
      <c r="A7" t="s">
        <v>77</v>
      </c>
      <c r="B7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7"/>
  <sheetViews>
    <sheetView workbookViewId="0">
      <selection activeCell="F32" sqref="F32"/>
    </sheetView>
  </sheetViews>
  <sheetFormatPr defaultRowHeight="14.4" x14ac:dyDescent="0.3"/>
  <cols>
    <col min="1" max="1" width="11.109375" customWidth="1"/>
  </cols>
  <sheetData>
    <row r="1" spans="1:17" x14ac:dyDescent="0.3">
      <c r="B1" t="s">
        <v>31</v>
      </c>
      <c r="G1" t="s">
        <v>32</v>
      </c>
      <c r="I1" t="s">
        <v>33</v>
      </c>
      <c r="K1" t="s">
        <v>30</v>
      </c>
      <c r="N1" t="s">
        <v>34</v>
      </c>
    </row>
    <row r="2" spans="1:17" x14ac:dyDescent="0.3">
      <c r="B2" t="s">
        <v>16</v>
      </c>
      <c r="C2" t="s">
        <v>10</v>
      </c>
      <c r="D2" t="s">
        <v>11</v>
      </c>
      <c r="E2" t="s">
        <v>35</v>
      </c>
      <c r="F2" t="s">
        <v>13</v>
      </c>
      <c r="G2" t="s">
        <v>36</v>
      </c>
      <c r="H2" t="s">
        <v>17</v>
      </c>
      <c r="I2" t="s">
        <v>27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25</v>
      </c>
    </row>
    <row r="3" spans="1:17" x14ac:dyDescent="0.3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50</v>
      </c>
      <c r="H3" t="s">
        <v>49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</row>
    <row r="5" spans="1:17" x14ac:dyDescent="0.3">
      <c r="A5">
        <v>2006</v>
      </c>
      <c r="B5">
        <v>2235.9694382307689</v>
      </c>
      <c r="C5">
        <v>125</v>
      </c>
      <c r="D5">
        <v>383.25756712158181</v>
      </c>
      <c r="E5">
        <v>322.16972144131194</v>
      </c>
      <c r="F5">
        <v>5452.4966785870993</v>
      </c>
      <c r="G5">
        <v>893.1689478516721</v>
      </c>
      <c r="H5">
        <v>2318.6498654686061</v>
      </c>
      <c r="I5">
        <v>1118.6729261461501</v>
      </c>
      <c r="J5">
        <v>1081.4541757460702</v>
      </c>
      <c r="K5">
        <v>2036.2147866910834</v>
      </c>
      <c r="L5">
        <v>80.371776266862</v>
      </c>
      <c r="M5">
        <v>703.03287092281846</v>
      </c>
      <c r="N5">
        <v>1999.4594697018056</v>
      </c>
      <c r="O5">
        <v>1481.7569281036908</v>
      </c>
      <c r="P5">
        <v>811.53293157758162</v>
      </c>
      <c r="Q5">
        <v>2596.8538669983313</v>
      </c>
    </row>
    <row r="6" spans="1:17" x14ac:dyDescent="0.3">
      <c r="A6">
        <v>2007</v>
      </c>
      <c r="B6">
        <v>1795.7415508500169</v>
      </c>
      <c r="C6">
        <v>131.79648094171901</v>
      </c>
      <c r="D6">
        <v>423.31515497382088</v>
      </c>
      <c r="E6">
        <v>239.55599327599205</v>
      </c>
      <c r="F6">
        <v>5607.9962127768049</v>
      </c>
      <c r="G6">
        <v>926.78422849339427</v>
      </c>
      <c r="H6">
        <v>2286.3453097779256</v>
      </c>
      <c r="I6">
        <v>1419.3486365286726</v>
      </c>
      <c r="J6">
        <v>1564.2044887566276</v>
      </c>
      <c r="K6">
        <v>1793.8511303033169</v>
      </c>
      <c r="L6">
        <v>209.32464457201056</v>
      </c>
      <c r="M6">
        <v>844.50994160873972</v>
      </c>
      <c r="N6">
        <v>2019.8510516250017</v>
      </c>
      <c r="O6">
        <v>1660.872006744944</v>
      </c>
      <c r="P6">
        <v>942.12944374344568</v>
      </c>
      <c r="Q6">
        <v>2647.5832971386135</v>
      </c>
    </row>
    <row r="7" spans="1:17" x14ac:dyDescent="0.3">
      <c r="A7">
        <v>2008</v>
      </c>
      <c r="B7">
        <v>1522.8599158840093</v>
      </c>
      <c r="C7">
        <v>136.584641393396</v>
      </c>
      <c r="D7">
        <v>497.24795185553126</v>
      </c>
      <c r="E7">
        <v>220.5994299130474</v>
      </c>
      <c r="F7">
        <v>5475.9391245883144</v>
      </c>
      <c r="G7">
        <v>866.32572625046259</v>
      </c>
      <c r="H7">
        <v>2932.6777389106287</v>
      </c>
      <c r="I7">
        <v>1428.4283042597972</v>
      </c>
      <c r="J7">
        <v>1433.561370765857</v>
      </c>
      <c r="K7">
        <v>1682.8416629286726</v>
      </c>
      <c r="L7">
        <v>229.57213898614773</v>
      </c>
      <c r="M7">
        <v>1084.5120450880233</v>
      </c>
      <c r="N7">
        <v>2009.9546220897248</v>
      </c>
      <c r="O7">
        <v>1647.0876206945181</v>
      </c>
      <c r="P7">
        <v>861.28142607001951</v>
      </c>
      <c r="Q7">
        <v>2256.4255602116868</v>
      </c>
    </row>
    <row r="8" spans="1:17" x14ac:dyDescent="0.3">
      <c r="A8">
        <v>2009</v>
      </c>
      <c r="B8">
        <v>1335.7007727603745</v>
      </c>
      <c r="C8">
        <v>132.54412622606173</v>
      </c>
      <c r="D8">
        <v>334.39168572648066</v>
      </c>
      <c r="E8">
        <v>195.54238245556243</v>
      </c>
      <c r="F8">
        <v>5273.3884817616072</v>
      </c>
      <c r="G8">
        <v>724.84189196316822</v>
      </c>
      <c r="H8">
        <v>2541.2103003767193</v>
      </c>
      <c r="I8">
        <v>1337.4004037537484</v>
      </c>
      <c r="J8">
        <v>1404.8673583702107</v>
      </c>
      <c r="K8">
        <v>1397.0161379524534</v>
      </c>
      <c r="L8">
        <v>192.76665588172472</v>
      </c>
      <c r="M8">
        <v>966.55763789940806</v>
      </c>
      <c r="N8">
        <v>1814.3731057425864</v>
      </c>
      <c r="O8">
        <v>1329.8707923501738</v>
      </c>
      <c r="P8">
        <v>767.83751072358223</v>
      </c>
      <c r="Q8">
        <v>2358.7668290009938</v>
      </c>
    </row>
    <row r="9" spans="1:17" x14ac:dyDescent="0.3">
      <c r="A9">
        <v>2010</v>
      </c>
      <c r="B9">
        <v>1360.1678725406982</v>
      </c>
      <c r="C9">
        <v>153.14530247902789</v>
      </c>
      <c r="D9">
        <v>307.36427258859521</v>
      </c>
      <c r="E9">
        <v>208.87588841275635</v>
      </c>
      <c r="F9">
        <v>5672.8088715649928</v>
      </c>
      <c r="G9">
        <v>779.28636474743325</v>
      </c>
      <c r="H9">
        <v>2727.4384847901356</v>
      </c>
      <c r="I9">
        <v>1375.7820122494074</v>
      </c>
      <c r="J9">
        <v>1342.5083356849977</v>
      </c>
      <c r="K9">
        <v>1813.585611662586</v>
      </c>
      <c r="L9">
        <v>223.00989736557361</v>
      </c>
      <c r="M9">
        <v>1031.676445697075</v>
      </c>
      <c r="N9">
        <v>2106.2796086620042</v>
      </c>
      <c r="O9">
        <v>1626.6837256398928</v>
      </c>
      <c r="P9">
        <v>1055.8343567598613</v>
      </c>
      <c r="Q9">
        <v>2462.6673967576335</v>
      </c>
    </row>
    <row r="10" spans="1:17" x14ac:dyDescent="0.3">
      <c r="A10">
        <v>2011</v>
      </c>
      <c r="B10">
        <v>1634.3702158391702</v>
      </c>
      <c r="C10">
        <v>167.8495273621165</v>
      </c>
      <c r="D10">
        <v>378.28200668114624</v>
      </c>
      <c r="E10">
        <v>220.2245531839819</v>
      </c>
      <c r="F10">
        <v>5827.6964987693009</v>
      </c>
      <c r="G10">
        <v>809.88660553719853</v>
      </c>
      <c r="H10">
        <v>2776.8252763025203</v>
      </c>
      <c r="I10">
        <v>1510.9164366692614</v>
      </c>
      <c r="J10">
        <v>2021.5681167420744</v>
      </c>
      <c r="K10">
        <v>1832.3791254358134</v>
      </c>
      <c r="L10">
        <v>278.2258928838379</v>
      </c>
      <c r="M10">
        <v>1229.2285279269026</v>
      </c>
      <c r="N10">
        <v>2388.203558946635</v>
      </c>
      <c r="O10">
        <v>2049.3597326421132</v>
      </c>
      <c r="P10">
        <v>1126.0498832160829</v>
      </c>
      <c r="Q10">
        <v>3266.7081982919458</v>
      </c>
    </row>
    <row r="11" spans="1:17" x14ac:dyDescent="0.3">
      <c r="A11">
        <v>2012</v>
      </c>
      <c r="B11">
        <v>1562</v>
      </c>
      <c r="C11">
        <v>153</v>
      </c>
      <c r="D11">
        <v>372</v>
      </c>
      <c r="E11">
        <v>213</v>
      </c>
      <c r="F11">
        <v>5756</v>
      </c>
      <c r="G11">
        <v>816</v>
      </c>
      <c r="H11">
        <v>2975</v>
      </c>
      <c r="I11">
        <v>1537</v>
      </c>
      <c r="J11">
        <v>1908</v>
      </c>
      <c r="K11">
        <v>1891</v>
      </c>
      <c r="L11">
        <v>235</v>
      </c>
      <c r="M11">
        <v>1263</v>
      </c>
      <c r="N11">
        <v>2331</v>
      </c>
      <c r="O11">
        <v>1927</v>
      </c>
      <c r="P11">
        <v>1016</v>
      </c>
      <c r="Q11">
        <v>3173</v>
      </c>
    </row>
    <row r="12" spans="1:17" x14ac:dyDescent="0.3">
      <c r="A12">
        <v>2013</v>
      </c>
      <c r="B12">
        <v>1576</v>
      </c>
      <c r="C12">
        <v>169</v>
      </c>
      <c r="D12">
        <v>366</v>
      </c>
      <c r="E12">
        <v>219</v>
      </c>
      <c r="F12">
        <v>6021</v>
      </c>
      <c r="G12">
        <v>853</v>
      </c>
      <c r="H12">
        <v>3129</v>
      </c>
      <c r="I12">
        <v>1597</v>
      </c>
      <c r="J12">
        <v>1954</v>
      </c>
      <c r="K12">
        <v>1970</v>
      </c>
      <c r="L12">
        <v>237</v>
      </c>
      <c r="M12">
        <v>1314</v>
      </c>
      <c r="N12">
        <v>2462</v>
      </c>
      <c r="O12">
        <v>2071</v>
      </c>
      <c r="P12">
        <v>1070</v>
      </c>
      <c r="Q12">
        <v>3253</v>
      </c>
    </row>
    <row r="13" spans="1:17" x14ac:dyDescent="0.3">
      <c r="A13">
        <v>2014</v>
      </c>
      <c r="B13">
        <v>1612</v>
      </c>
      <c r="C13">
        <v>180</v>
      </c>
      <c r="D13">
        <v>379</v>
      </c>
      <c r="E13">
        <v>215</v>
      </c>
      <c r="F13">
        <v>6163</v>
      </c>
      <c r="G13">
        <v>854</v>
      </c>
      <c r="H13">
        <v>3256</v>
      </c>
      <c r="I13">
        <v>1657</v>
      </c>
      <c r="J13">
        <v>2020</v>
      </c>
      <c r="K13">
        <v>2023</v>
      </c>
      <c r="L13">
        <v>242</v>
      </c>
      <c r="M13">
        <v>1353</v>
      </c>
      <c r="N13">
        <v>2553</v>
      </c>
      <c r="O13">
        <v>2146</v>
      </c>
      <c r="P13">
        <v>1081</v>
      </c>
      <c r="Q13">
        <v>3314</v>
      </c>
    </row>
    <row r="14" spans="1:17" x14ac:dyDescent="0.3">
      <c r="A14">
        <v>2015</v>
      </c>
      <c r="B14">
        <v>1544</v>
      </c>
      <c r="C14">
        <v>179</v>
      </c>
      <c r="D14">
        <v>378</v>
      </c>
      <c r="E14">
        <v>233</v>
      </c>
      <c r="F14">
        <v>6016</v>
      </c>
      <c r="G14">
        <v>812</v>
      </c>
      <c r="H14">
        <v>3414</v>
      </c>
      <c r="I14">
        <v>1653</v>
      </c>
      <c r="J14">
        <v>2014</v>
      </c>
      <c r="K14">
        <v>2058</v>
      </c>
      <c r="L14">
        <v>246</v>
      </c>
      <c r="M14">
        <v>1326</v>
      </c>
      <c r="N14">
        <v>2544</v>
      </c>
      <c r="O14">
        <v>2062</v>
      </c>
      <c r="P14">
        <v>1268</v>
      </c>
      <c r="Q14">
        <v>3278</v>
      </c>
    </row>
    <row r="15" spans="1:17" x14ac:dyDescent="0.3">
      <c r="A15" s="6" t="s">
        <v>60</v>
      </c>
      <c r="B15">
        <f>SUM(B5:B14)</f>
        <v>16178.809766105038</v>
      </c>
      <c r="C15">
        <f t="shared" ref="C15:G15" si="0">SUM(C5:C14)</f>
        <v>1527.920078402321</v>
      </c>
      <c r="D15">
        <f t="shared" si="0"/>
        <v>3818.8586389471561</v>
      </c>
      <c r="E15">
        <f t="shared" si="0"/>
        <v>2286.9679686826521</v>
      </c>
      <c r="F15">
        <f t="shared" si="0"/>
        <v>57266.325868048116</v>
      </c>
      <c r="G15">
        <f t="shared" si="0"/>
        <v>8335.293764843329</v>
      </c>
      <c r="H15">
        <f>SUM(H5:H14)</f>
        <v>28357.146975626532</v>
      </c>
      <c r="I15">
        <f t="shared" ref="I15" si="1">SUM(I5:I14)</f>
        <v>14634.548719607037</v>
      </c>
      <c r="J15">
        <f t="shared" ref="J15" si="2">SUM(J5:J14)</f>
        <v>16744.163846065836</v>
      </c>
      <c r="K15">
        <f t="shared" ref="K15" si="3">SUM(K5:K14)</f>
        <v>18497.888454973923</v>
      </c>
      <c r="L15">
        <f t="shared" ref="L15" si="4">SUM(L5:L14)</f>
        <v>2173.2710059561564</v>
      </c>
      <c r="M15">
        <f t="shared" ref="M15:N15" si="5">SUM(M5:M14)</f>
        <v>11115.517469142967</v>
      </c>
      <c r="N15">
        <f t="shared" si="5"/>
        <v>22228.121416767757</v>
      </c>
      <c r="O15">
        <f t="shared" ref="O15" si="6">SUM(O5:O14)</f>
        <v>18001.630806175333</v>
      </c>
      <c r="P15">
        <f t="shared" ref="P15" si="7">SUM(P5:P14)</f>
        <v>9999.6655520905733</v>
      </c>
      <c r="Q15">
        <f t="shared" ref="Q15" si="8">SUM(Q5:Q14)</f>
        <v>28607.005148399207</v>
      </c>
    </row>
    <row r="16" spans="1:17" x14ac:dyDescent="0.3">
      <c r="A16" s="6"/>
    </row>
    <row r="17" spans="1:17" x14ac:dyDescent="0.3">
      <c r="A17" s="6" t="s">
        <v>60</v>
      </c>
      <c r="B17" t="s">
        <v>31</v>
      </c>
      <c r="G17" t="s">
        <v>32</v>
      </c>
      <c r="I17" t="s">
        <v>33</v>
      </c>
      <c r="K17" t="s">
        <v>30</v>
      </c>
      <c r="N17" t="s">
        <v>34</v>
      </c>
    </row>
    <row r="18" spans="1:17" x14ac:dyDescent="0.3">
      <c r="B18">
        <f>SUM(B15:F15)</f>
        <v>81078.882320185279</v>
      </c>
      <c r="G18">
        <f>SUM(G15:H15)</f>
        <v>36692.440740469858</v>
      </c>
      <c r="I18">
        <f>SUM(I15:J15)</f>
        <v>31378.712565672875</v>
      </c>
      <c r="K18">
        <f>SUM(K15:M15)</f>
        <v>31786.676930073048</v>
      </c>
      <c r="N18">
        <f>SUM(N15:Q15)</f>
        <v>78836.422923432867</v>
      </c>
    </row>
    <row r="19" spans="1:17" x14ac:dyDescent="0.3">
      <c r="B19" s="2" t="s">
        <v>16</v>
      </c>
      <c r="C19" s="2" t="s">
        <v>10</v>
      </c>
      <c r="D19" s="2" t="s">
        <v>11</v>
      </c>
      <c r="E19" s="2" t="s">
        <v>12</v>
      </c>
      <c r="F19" s="2" t="s">
        <v>13</v>
      </c>
      <c r="G19" s="3" t="s">
        <v>18</v>
      </c>
      <c r="H19" s="3" t="s">
        <v>17</v>
      </c>
      <c r="I19" s="2" t="s">
        <v>14</v>
      </c>
      <c r="J19" s="2" t="s">
        <v>15</v>
      </c>
      <c r="K19" s="3" t="s">
        <v>19</v>
      </c>
      <c r="L19" s="3" t="s">
        <v>20</v>
      </c>
      <c r="M19" s="3" t="s">
        <v>21</v>
      </c>
      <c r="N19" s="2" t="s">
        <v>22</v>
      </c>
      <c r="O19" s="2" t="s">
        <v>23</v>
      </c>
      <c r="P19" s="2" t="s">
        <v>24</v>
      </c>
      <c r="Q19" s="2" t="s">
        <v>25</v>
      </c>
    </row>
    <row r="20" spans="1:17" x14ac:dyDescent="0.3">
      <c r="B20">
        <f>B15/$B$18</f>
        <v>0.19954406502810393</v>
      </c>
      <c r="C20">
        <f t="shared" ref="C20:F20" si="9">C15/$B$18</f>
        <v>1.8844858669468022E-2</v>
      </c>
      <c r="D20">
        <f t="shared" si="9"/>
        <v>4.7100533821695503E-2</v>
      </c>
      <c r="E20">
        <f t="shared" si="9"/>
        <v>2.8206703191236419E-2</v>
      </c>
      <c r="F20">
        <f t="shared" si="9"/>
        <v>0.70630383928949614</v>
      </c>
      <c r="G20">
        <f>G15/$G$18</f>
        <v>0.22716651159294324</v>
      </c>
      <c r="H20">
        <f>H15/$G$18</f>
        <v>0.7728334884070569</v>
      </c>
      <c r="I20">
        <f>I15/$I$18</f>
        <v>0.46638461310285495</v>
      </c>
      <c r="J20">
        <f>J15/$I$18</f>
        <v>0.53361538689714494</v>
      </c>
      <c r="K20">
        <f>K15/$K$18</f>
        <v>0.58193841701877491</v>
      </c>
      <c r="L20">
        <f t="shared" ref="L20:M20" si="10">L15/$K$18</f>
        <v>6.8370500343181428E-2</v>
      </c>
      <c r="M20">
        <f t="shared" si="10"/>
        <v>0.34969108263804355</v>
      </c>
      <c r="N20">
        <f>N15/$N$18</f>
        <v>0.28195243508645801</v>
      </c>
      <c r="O20">
        <f t="shared" ref="O20:Q20" si="11">O15/$N$18</f>
        <v>0.22834154745527699</v>
      </c>
      <c r="P20">
        <f t="shared" si="11"/>
        <v>0.12684068075745142</v>
      </c>
      <c r="Q20">
        <f t="shared" si="11"/>
        <v>0.36286533670081361</v>
      </c>
    </row>
    <row r="22" spans="1:17" x14ac:dyDescent="0.3">
      <c r="A22" s="6" t="s">
        <v>79</v>
      </c>
      <c r="B22">
        <f>SUM(B5:B9)</f>
        <v>8250.4395502658681</v>
      </c>
      <c r="C22">
        <f t="shared" ref="C22:Q22" si="12">SUM(C5:C9)</f>
        <v>679.07055104020458</v>
      </c>
      <c r="D22">
        <f t="shared" si="12"/>
        <v>1945.5766322660097</v>
      </c>
      <c r="E22">
        <f t="shared" si="12"/>
        <v>1186.7434154986702</v>
      </c>
      <c r="F22">
        <f t="shared" si="12"/>
        <v>27482.629369278817</v>
      </c>
      <c r="G22">
        <f t="shared" si="12"/>
        <v>4190.4071593061308</v>
      </c>
      <c r="H22">
        <f t="shared" si="12"/>
        <v>12806.321699324013</v>
      </c>
      <c r="I22">
        <f t="shared" si="12"/>
        <v>6679.6322829377759</v>
      </c>
      <c r="J22">
        <f t="shared" si="12"/>
        <v>6826.5957293237625</v>
      </c>
      <c r="K22">
        <f t="shared" si="12"/>
        <v>8723.5093295381121</v>
      </c>
      <c r="L22">
        <f t="shared" si="12"/>
        <v>935.0451130723186</v>
      </c>
      <c r="M22">
        <f t="shared" si="12"/>
        <v>4630.2889412160648</v>
      </c>
      <c r="N22">
        <f t="shared" si="12"/>
        <v>9949.9178578211231</v>
      </c>
      <c r="O22">
        <f t="shared" si="12"/>
        <v>7746.2710735332194</v>
      </c>
      <c r="P22">
        <f t="shared" si="12"/>
        <v>4438.6156688744904</v>
      </c>
      <c r="Q22">
        <f t="shared" si="12"/>
        <v>12322.296950107258</v>
      </c>
    </row>
    <row r="23" spans="1:17" x14ac:dyDescent="0.3">
      <c r="A23" s="6"/>
    </row>
    <row r="24" spans="1:17" x14ac:dyDescent="0.3">
      <c r="A24" s="6" t="s">
        <v>79</v>
      </c>
      <c r="B24" t="s">
        <v>31</v>
      </c>
      <c r="G24" t="s">
        <v>32</v>
      </c>
      <c r="I24" t="s">
        <v>33</v>
      </c>
      <c r="K24" t="s">
        <v>30</v>
      </c>
      <c r="N24" t="s">
        <v>34</v>
      </c>
    </row>
    <row r="25" spans="1:17" x14ac:dyDescent="0.3">
      <c r="B25">
        <f>SUM(B22:F22)</f>
        <v>39544.459518349569</v>
      </c>
      <c r="G25">
        <f>SUM(G22:H22)</f>
        <v>16996.728858630144</v>
      </c>
      <c r="I25">
        <f>SUM(I22:J22)</f>
        <v>13506.228012261538</v>
      </c>
      <c r="K25">
        <f>SUM(K22:M22)</f>
        <v>14288.843383826497</v>
      </c>
      <c r="N25">
        <f>SUM(N22:Q22)</f>
        <v>34457.10155033609</v>
      </c>
    </row>
    <row r="26" spans="1:17" x14ac:dyDescent="0.3">
      <c r="B26" s="2" t="s">
        <v>16</v>
      </c>
      <c r="C26" s="2" t="s">
        <v>10</v>
      </c>
      <c r="D26" s="2" t="s">
        <v>11</v>
      </c>
      <c r="E26" s="2" t="s">
        <v>12</v>
      </c>
      <c r="F26" s="2" t="s">
        <v>13</v>
      </c>
      <c r="G26" s="3" t="s">
        <v>18</v>
      </c>
      <c r="H26" s="3" t="s">
        <v>17</v>
      </c>
      <c r="I26" s="2" t="s">
        <v>14</v>
      </c>
      <c r="J26" s="2" t="s">
        <v>15</v>
      </c>
      <c r="K26" s="3" t="s">
        <v>19</v>
      </c>
      <c r="L26" s="3" t="s">
        <v>20</v>
      </c>
      <c r="M26" s="3" t="s">
        <v>21</v>
      </c>
      <c r="N26" s="2" t="s">
        <v>22</v>
      </c>
      <c r="O26" s="2" t="s">
        <v>23</v>
      </c>
      <c r="P26" s="2" t="s">
        <v>24</v>
      </c>
      <c r="Q26" s="2" t="s">
        <v>25</v>
      </c>
    </row>
    <row r="27" spans="1:17" x14ac:dyDescent="0.3">
      <c r="B27">
        <f>B22/$B$25</f>
        <v>0.20863705436250729</v>
      </c>
      <c r="C27">
        <f t="shared" ref="C27:F27" si="13">C22/$B$25</f>
        <v>1.717233107523191E-2</v>
      </c>
      <c r="D27">
        <f t="shared" si="13"/>
        <v>4.919972749566133E-2</v>
      </c>
      <c r="E27">
        <f t="shared" si="13"/>
        <v>3.00103587191018E-2</v>
      </c>
      <c r="F27">
        <f t="shared" si="13"/>
        <v>0.69498052834749768</v>
      </c>
      <c r="G27">
        <f>G22/$G$25</f>
        <v>0.24654197841006553</v>
      </c>
      <c r="H27">
        <f>H22/$G$25</f>
        <v>0.75345802158993447</v>
      </c>
      <c r="I27">
        <f>I22/$I$25</f>
        <v>0.49455941931927383</v>
      </c>
      <c r="J27">
        <f>J22/$I$25</f>
        <v>0.50544058068072628</v>
      </c>
      <c r="K27">
        <f>K22/$K$25</f>
        <v>0.6105119284470728</v>
      </c>
      <c r="L27">
        <f t="shared" ref="L27:M27" si="14">L22/$K$25</f>
        <v>6.5438824399929638E-2</v>
      </c>
      <c r="M27">
        <f t="shared" si="14"/>
        <v>0.32404924715299743</v>
      </c>
      <c r="N27">
        <f>N22/$N$25</f>
        <v>0.28876247305032171</v>
      </c>
      <c r="O27">
        <f t="shared" ref="O27:Q27" si="15">O22/$N$25</f>
        <v>0.22480913149985082</v>
      </c>
      <c r="P27">
        <f t="shared" si="15"/>
        <v>0.12881570036848317</v>
      </c>
      <c r="Q27">
        <f t="shared" si="15"/>
        <v>0.35761269508134436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8" sqref="A8"/>
    </sheetView>
  </sheetViews>
  <sheetFormatPr defaultRowHeight="14.4" x14ac:dyDescent="0.3"/>
  <cols>
    <col min="1" max="1" width="20.5546875" bestFit="1" customWidth="1"/>
    <col min="2" max="6" width="13.5546875" customWidth="1"/>
  </cols>
  <sheetData>
    <row r="1" spans="1:6" x14ac:dyDescent="0.3">
      <c r="A1" s="1"/>
      <c r="B1" s="5" t="s">
        <v>26</v>
      </c>
      <c r="C1" s="5" t="s">
        <v>27</v>
      </c>
      <c r="D1" s="5" t="s">
        <v>28</v>
      </c>
      <c r="E1" s="5" t="s">
        <v>30</v>
      </c>
      <c r="F1" s="5" t="s">
        <v>29</v>
      </c>
    </row>
    <row r="2" spans="1:6" x14ac:dyDescent="0.3">
      <c r="A2" s="2" t="s">
        <v>16</v>
      </c>
      <c r="B2">
        <v>0.20863705436250729</v>
      </c>
      <c r="C2">
        <v>0</v>
      </c>
      <c r="D2">
        <v>0</v>
      </c>
      <c r="E2">
        <v>0</v>
      </c>
      <c r="F2">
        <v>0</v>
      </c>
    </row>
    <row r="3" spans="1:6" x14ac:dyDescent="0.3">
      <c r="A3" s="2" t="s">
        <v>10</v>
      </c>
      <c r="B3">
        <v>1.717233107523191E-2</v>
      </c>
      <c r="C3">
        <v>0</v>
      </c>
      <c r="D3">
        <v>0</v>
      </c>
      <c r="E3">
        <v>0</v>
      </c>
      <c r="F3">
        <v>0</v>
      </c>
    </row>
    <row r="4" spans="1:6" x14ac:dyDescent="0.3">
      <c r="A4" s="2" t="s">
        <v>11</v>
      </c>
      <c r="B4">
        <v>4.919972749566133E-2</v>
      </c>
      <c r="C4">
        <v>0</v>
      </c>
      <c r="D4">
        <v>0</v>
      </c>
      <c r="E4">
        <v>0</v>
      </c>
      <c r="F4">
        <v>0</v>
      </c>
    </row>
    <row r="5" spans="1:6" x14ac:dyDescent="0.3">
      <c r="A5" s="2" t="s">
        <v>12</v>
      </c>
      <c r="B5">
        <v>3.00103587191018E-2</v>
      </c>
      <c r="C5">
        <v>0</v>
      </c>
      <c r="D5">
        <v>0</v>
      </c>
      <c r="E5">
        <v>0</v>
      </c>
      <c r="F5">
        <v>0</v>
      </c>
    </row>
    <row r="6" spans="1:6" x14ac:dyDescent="0.3">
      <c r="A6" s="2" t="s">
        <v>13</v>
      </c>
      <c r="B6">
        <v>0.69498052834749768</v>
      </c>
      <c r="C6">
        <v>0</v>
      </c>
      <c r="D6">
        <v>0</v>
      </c>
      <c r="E6">
        <v>0</v>
      </c>
      <c r="F6">
        <v>0</v>
      </c>
    </row>
    <row r="7" spans="1:6" x14ac:dyDescent="0.3">
      <c r="A7" s="3" t="s">
        <v>18</v>
      </c>
      <c r="B7">
        <v>0</v>
      </c>
      <c r="C7">
        <v>0.24654197841006553</v>
      </c>
      <c r="D7">
        <v>0</v>
      </c>
      <c r="E7">
        <v>0</v>
      </c>
      <c r="F7">
        <v>0</v>
      </c>
    </row>
    <row r="8" spans="1:6" x14ac:dyDescent="0.3">
      <c r="A8" s="3" t="s">
        <v>17</v>
      </c>
      <c r="B8">
        <v>0</v>
      </c>
      <c r="C8">
        <v>0.75345802158993447</v>
      </c>
      <c r="D8">
        <v>0</v>
      </c>
      <c r="E8">
        <v>0</v>
      </c>
      <c r="F8">
        <v>0</v>
      </c>
    </row>
    <row r="9" spans="1:6" x14ac:dyDescent="0.3">
      <c r="A9" s="2" t="s">
        <v>14</v>
      </c>
      <c r="B9">
        <v>0</v>
      </c>
      <c r="C9">
        <v>0</v>
      </c>
      <c r="D9">
        <v>0.49455941931927383</v>
      </c>
      <c r="E9">
        <v>0</v>
      </c>
      <c r="F9">
        <v>0</v>
      </c>
    </row>
    <row r="10" spans="1:6" x14ac:dyDescent="0.3">
      <c r="A10" s="2" t="s">
        <v>15</v>
      </c>
      <c r="B10">
        <v>0</v>
      </c>
      <c r="C10">
        <v>0</v>
      </c>
      <c r="D10">
        <v>0.50544058068072628</v>
      </c>
      <c r="E10">
        <v>0</v>
      </c>
      <c r="F10">
        <v>0</v>
      </c>
    </row>
    <row r="11" spans="1:6" x14ac:dyDescent="0.3">
      <c r="A11" s="3" t="s">
        <v>19</v>
      </c>
      <c r="B11">
        <v>0</v>
      </c>
      <c r="C11">
        <v>0</v>
      </c>
      <c r="D11">
        <v>0</v>
      </c>
      <c r="E11">
        <v>0.6105119284470728</v>
      </c>
      <c r="F11">
        <v>0</v>
      </c>
    </row>
    <row r="12" spans="1:6" x14ac:dyDescent="0.3">
      <c r="A12" s="3" t="s">
        <v>20</v>
      </c>
      <c r="B12">
        <v>0</v>
      </c>
      <c r="C12">
        <v>0</v>
      </c>
      <c r="D12">
        <v>0</v>
      </c>
      <c r="E12">
        <v>6.5438824399929638E-2</v>
      </c>
      <c r="F12">
        <v>0</v>
      </c>
    </row>
    <row r="13" spans="1:6" x14ac:dyDescent="0.3">
      <c r="A13" s="3" t="s">
        <v>21</v>
      </c>
      <c r="B13">
        <v>0</v>
      </c>
      <c r="C13">
        <v>0</v>
      </c>
      <c r="D13">
        <v>0</v>
      </c>
      <c r="E13">
        <v>0.32404924715299743</v>
      </c>
      <c r="F13">
        <v>0</v>
      </c>
    </row>
    <row r="14" spans="1:6" x14ac:dyDescent="0.3">
      <c r="A14" s="2" t="s">
        <v>22</v>
      </c>
      <c r="B14">
        <v>0</v>
      </c>
      <c r="C14">
        <v>0</v>
      </c>
      <c r="D14">
        <v>0</v>
      </c>
      <c r="E14">
        <v>0</v>
      </c>
      <c r="F14">
        <v>0.28876247305032171</v>
      </c>
    </row>
    <row r="15" spans="1:6" x14ac:dyDescent="0.3">
      <c r="A15" s="2" t="s">
        <v>23</v>
      </c>
      <c r="B15">
        <v>0</v>
      </c>
      <c r="C15">
        <v>0</v>
      </c>
      <c r="D15">
        <v>0</v>
      </c>
      <c r="E15">
        <v>0</v>
      </c>
      <c r="F15">
        <v>0.22480913149985082</v>
      </c>
    </row>
    <row r="16" spans="1:6" x14ac:dyDescent="0.3">
      <c r="A16" s="2" t="s">
        <v>24</v>
      </c>
      <c r="B16">
        <v>0</v>
      </c>
      <c r="C16">
        <v>0</v>
      </c>
      <c r="D16">
        <v>0</v>
      </c>
      <c r="E16">
        <v>0</v>
      </c>
      <c r="F16">
        <v>0.12881570036848317</v>
      </c>
    </row>
    <row r="17" spans="1:6" x14ac:dyDescent="0.3">
      <c r="A17" s="2" t="s">
        <v>25</v>
      </c>
      <c r="B17">
        <v>0</v>
      </c>
      <c r="C17">
        <v>0</v>
      </c>
      <c r="D17">
        <v>0</v>
      </c>
      <c r="E17">
        <v>0</v>
      </c>
      <c r="F17">
        <v>0.35761269508134436</v>
      </c>
    </row>
    <row r="18" spans="1:6" x14ac:dyDescent="0.3">
      <c r="A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workbookViewId="0">
      <selection activeCell="G11" sqref="G11"/>
    </sheetView>
  </sheetViews>
  <sheetFormatPr defaultRowHeight="14.4" x14ac:dyDescent="0.3"/>
  <cols>
    <col min="1" max="1" width="20.5546875" bestFit="1" customWidth="1"/>
    <col min="2" max="2" width="12" bestFit="1" customWidth="1"/>
    <col min="3" max="3" width="13.44140625" bestFit="1" customWidth="1"/>
    <col min="4" max="4" width="12" bestFit="1" customWidth="1"/>
    <col min="5" max="5" width="16" bestFit="1" customWidth="1"/>
    <col min="6" max="6" width="15.33203125" bestFit="1" customWidth="1"/>
    <col min="7" max="7" width="19.6640625" bestFit="1" customWidth="1"/>
  </cols>
  <sheetData>
    <row r="1" spans="1:7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3">
      <c r="A2" s="2" t="s">
        <v>16</v>
      </c>
      <c r="B2">
        <v>0.48241261863138435</v>
      </c>
      <c r="C2">
        <v>4.7876237089364683E-4</v>
      </c>
      <c r="D2">
        <v>0.39256268698087193</v>
      </c>
      <c r="E2">
        <v>1.0241878567218521E-3</v>
      </c>
      <c r="F2">
        <v>0</v>
      </c>
      <c r="G2">
        <v>0.12352174416012819</v>
      </c>
    </row>
    <row r="3" spans="1:7" x14ac:dyDescent="0.3">
      <c r="A3" s="2" t="s">
        <v>10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2" t="s">
        <v>11</v>
      </c>
      <c r="B4">
        <v>0.51610111253885937</v>
      </c>
      <c r="C4">
        <v>5.01096859626032E-2</v>
      </c>
      <c r="D4">
        <v>0.18638475946417979</v>
      </c>
      <c r="E4">
        <v>3.3409118367285596E-4</v>
      </c>
      <c r="F4">
        <v>1.625688886810054E-2</v>
      </c>
      <c r="G4">
        <v>0.23081346198258418</v>
      </c>
    </row>
    <row r="5" spans="1:7" x14ac:dyDescent="0.3">
      <c r="A5" s="2" t="s">
        <v>12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2" t="s">
        <v>13</v>
      </c>
      <c r="B6">
        <v>0.98636254279381763</v>
      </c>
      <c r="C6">
        <v>0</v>
      </c>
      <c r="D6">
        <v>1.2582245217171769E-2</v>
      </c>
      <c r="E6">
        <v>1.0552119890106788E-3</v>
      </c>
      <c r="F6">
        <v>0</v>
      </c>
      <c r="G6">
        <v>0</v>
      </c>
    </row>
    <row r="7" spans="1:7" x14ac:dyDescent="0.3">
      <c r="A7" s="3" t="s">
        <v>18</v>
      </c>
      <c r="B7">
        <v>0.99984488380835357</v>
      </c>
      <c r="C7">
        <v>0</v>
      </c>
      <c r="D7">
        <v>1.5511619164654885E-4</v>
      </c>
      <c r="E7">
        <v>0</v>
      </c>
      <c r="F7">
        <v>0</v>
      </c>
      <c r="G7">
        <v>0</v>
      </c>
    </row>
    <row r="8" spans="1:7" x14ac:dyDescent="0.3">
      <c r="A8" s="3" t="s">
        <v>17</v>
      </c>
      <c r="B8">
        <v>0.92812819275757485</v>
      </c>
      <c r="C8">
        <v>4.6475850661531863E-2</v>
      </c>
      <c r="D8">
        <v>2.534520039849681E-2</v>
      </c>
      <c r="E8">
        <v>5.0756182396566722E-5</v>
      </c>
      <c r="F8">
        <v>0</v>
      </c>
      <c r="G8">
        <v>0</v>
      </c>
    </row>
    <row r="9" spans="1:7" x14ac:dyDescent="0.3">
      <c r="A9" s="2" t="s">
        <v>14</v>
      </c>
      <c r="B9">
        <v>0.91584190067158033</v>
      </c>
      <c r="C9">
        <v>0</v>
      </c>
      <c r="D9">
        <v>3.5343931117379615E-2</v>
      </c>
      <c r="E9">
        <v>4.8814168211040149E-2</v>
      </c>
      <c r="F9">
        <v>0</v>
      </c>
      <c r="G9">
        <v>0</v>
      </c>
    </row>
    <row r="10" spans="1:7" x14ac:dyDescent="0.3">
      <c r="A10" s="2" t="s">
        <v>15</v>
      </c>
      <c r="B10">
        <v>8.8139593966055849E-2</v>
      </c>
      <c r="C10">
        <v>0.10804031828693415</v>
      </c>
      <c r="D10">
        <v>0.47855593457045481</v>
      </c>
      <c r="E10">
        <v>9.5215833157940427E-5</v>
      </c>
      <c r="F10">
        <v>3.1861262784919943E-2</v>
      </c>
      <c r="G10">
        <v>0.29330767455847734</v>
      </c>
    </row>
    <row r="11" spans="1:7" x14ac:dyDescent="0.3">
      <c r="A11" s="3" t="s">
        <v>19</v>
      </c>
      <c r="B11">
        <v>0.81823783631580971</v>
      </c>
      <c r="C11">
        <v>7.4511297626412453E-5</v>
      </c>
      <c r="D11">
        <v>1.3412033572754243E-3</v>
      </c>
      <c r="E11">
        <v>0.17927667036649766</v>
      </c>
      <c r="F11">
        <v>1.0697786627909063E-3</v>
      </c>
      <c r="G11">
        <v>0</v>
      </c>
    </row>
    <row r="12" spans="1:7" x14ac:dyDescent="0.3">
      <c r="A12" s="3" t="s">
        <v>20</v>
      </c>
      <c r="B12">
        <v>0.50614917997077113</v>
      </c>
      <c r="C12">
        <v>3.4604076735703891E-2</v>
      </c>
      <c r="D12">
        <v>0.37343324049223864</v>
      </c>
      <c r="E12">
        <v>0</v>
      </c>
      <c r="F12">
        <v>8.581350280128637E-2</v>
      </c>
      <c r="G12">
        <v>0</v>
      </c>
    </row>
    <row r="13" spans="1:7" x14ac:dyDescent="0.3">
      <c r="A13" s="3" t="s">
        <v>21</v>
      </c>
      <c r="B13">
        <v>0.54160474207516074</v>
      </c>
      <c r="C13">
        <v>3.4059907214168447E-2</v>
      </c>
      <c r="D13">
        <v>2.7551763444389372E-2</v>
      </c>
      <c r="E13">
        <v>0</v>
      </c>
      <c r="F13">
        <v>0</v>
      </c>
      <c r="G13">
        <v>0.39678358726628138</v>
      </c>
    </row>
    <row r="14" spans="1:7" x14ac:dyDescent="0.3">
      <c r="A14" s="2" t="s">
        <v>22</v>
      </c>
      <c r="B14">
        <v>0.80345819363462601</v>
      </c>
      <c r="C14">
        <v>0</v>
      </c>
      <c r="D14">
        <v>5.3334734962831622E-2</v>
      </c>
      <c r="E14">
        <v>0.10666433648247195</v>
      </c>
      <c r="F14">
        <v>3.6542734920070485E-2</v>
      </c>
      <c r="G14">
        <v>0</v>
      </c>
    </row>
    <row r="15" spans="1:7" x14ac:dyDescent="0.3">
      <c r="A15" s="2" t="s">
        <v>23</v>
      </c>
      <c r="B15">
        <v>0.98504935747887401</v>
      </c>
      <c r="C15">
        <v>2.5818874410855886E-4</v>
      </c>
      <c r="D15">
        <v>1.4692453777017344E-2</v>
      </c>
      <c r="E15">
        <v>0</v>
      </c>
      <c r="F15">
        <v>0</v>
      </c>
      <c r="G15">
        <v>0</v>
      </c>
    </row>
    <row r="16" spans="1:7" x14ac:dyDescent="0.3">
      <c r="A16" s="2" t="s">
        <v>24</v>
      </c>
      <c r="B16">
        <v>0.75316593383523045</v>
      </c>
      <c r="C16">
        <v>1.4644205502136251E-4</v>
      </c>
      <c r="D16">
        <v>2.3430728803418002E-3</v>
      </c>
      <c r="E16">
        <v>0.24434455122940629</v>
      </c>
      <c r="F16">
        <v>0</v>
      </c>
      <c r="G16">
        <v>0</v>
      </c>
    </row>
    <row r="17" spans="1:17" x14ac:dyDescent="0.3">
      <c r="A17" s="2" t="s">
        <v>25</v>
      </c>
      <c r="B17">
        <v>0.50793102210635388</v>
      </c>
      <c r="C17">
        <v>2.0724623854870425E-2</v>
      </c>
      <c r="D17">
        <v>4.6302489351759027E-2</v>
      </c>
      <c r="E17">
        <v>0.24416363371251912</v>
      </c>
      <c r="F17">
        <v>8.0029755241782144E-2</v>
      </c>
      <c r="G17">
        <v>0.1008484757327154</v>
      </c>
    </row>
    <row r="18" spans="1:17" x14ac:dyDescent="0.3">
      <c r="B18" s="2"/>
      <c r="C18" s="2"/>
      <c r="D18" s="2"/>
      <c r="E18" s="2"/>
      <c r="F18" s="2"/>
      <c r="G18" s="3"/>
      <c r="H18" s="3"/>
      <c r="I18" s="2"/>
      <c r="J18" s="2"/>
      <c r="K18" s="3"/>
      <c r="L18" s="3"/>
      <c r="M18" s="3"/>
      <c r="N18" s="2"/>
      <c r="O18" s="2"/>
      <c r="P18" s="2"/>
      <c r="Q18" s="2"/>
    </row>
    <row r="20" spans="1:17" x14ac:dyDescent="0.3">
      <c r="A20" s="2"/>
    </row>
    <row r="21" spans="1:17" x14ac:dyDescent="0.3">
      <c r="A21" s="2"/>
    </row>
    <row r="22" spans="1:17" x14ac:dyDescent="0.3">
      <c r="A22" s="2"/>
    </row>
    <row r="23" spans="1:17" x14ac:dyDescent="0.3">
      <c r="A23" s="2"/>
    </row>
    <row r="24" spans="1:17" x14ac:dyDescent="0.3">
      <c r="A24" s="2"/>
    </row>
    <row r="25" spans="1:17" x14ac:dyDescent="0.3">
      <c r="A25" s="3"/>
    </row>
    <row r="26" spans="1:17" x14ac:dyDescent="0.3">
      <c r="A26" s="3"/>
    </row>
    <row r="27" spans="1:17" x14ac:dyDescent="0.3">
      <c r="A27" s="2"/>
    </row>
    <row r="28" spans="1:17" x14ac:dyDescent="0.3">
      <c r="A28" s="2"/>
    </row>
    <row r="29" spans="1:17" x14ac:dyDescent="0.3">
      <c r="A29" s="3"/>
    </row>
    <row r="30" spans="1:17" x14ac:dyDescent="0.3">
      <c r="A30" s="3"/>
    </row>
    <row r="31" spans="1:17" x14ac:dyDescent="0.3">
      <c r="A31" s="3"/>
    </row>
    <row r="32" spans="1:17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E13" sqref="E13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6" width="12" bestFit="1" customWidth="1"/>
  </cols>
  <sheetData>
    <row r="1" spans="1:6" x14ac:dyDescent="0.3"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6" x14ac:dyDescent="0.3">
      <c r="A2" t="s">
        <v>78</v>
      </c>
      <c r="B2">
        <v>0.8587266327630374</v>
      </c>
      <c r="C2">
        <v>0.94580936765425705</v>
      </c>
      <c r="D2">
        <v>0.49748756613956341</v>
      </c>
      <c r="E2">
        <v>0.70817237560975033</v>
      </c>
      <c r="F2">
        <v>0.73211884451733356</v>
      </c>
    </row>
    <row r="3" spans="1:6" x14ac:dyDescent="0.3">
      <c r="A3" t="s">
        <v>62</v>
      </c>
      <c r="B3">
        <v>2.565270465056104E-3</v>
      </c>
      <c r="C3">
        <v>3.5017602491147042E-2</v>
      </c>
      <c r="D3">
        <v>5.4607961211878477E-2</v>
      </c>
      <c r="E3">
        <v>1.3347027427886645E-2</v>
      </c>
      <c r="F3">
        <v>7.4882958144943919E-3</v>
      </c>
    </row>
    <row r="4" spans="1:6" x14ac:dyDescent="0.3">
      <c r="A4" t="s">
        <v>63</v>
      </c>
      <c r="B4">
        <v>9.9817617468129921E-2</v>
      </c>
      <c r="C4">
        <v>1.9134787201823798E-2</v>
      </c>
      <c r="D4">
        <v>0.25936126350736993</v>
      </c>
      <c r="E4">
        <v>3.4183981099650061E-2</v>
      </c>
      <c r="F4">
        <v>3.5564250320717111E-2</v>
      </c>
    </row>
    <row r="5" spans="1:6" x14ac:dyDescent="0.3">
      <c r="A5" t="s">
        <v>64</v>
      </c>
      <c r="B5">
        <v>9.6347251837695968E-4</v>
      </c>
      <c r="C5">
        <v>3.8242652771975021E-5</v>
      </c>
      <c r="D5">
        <v>2.4189632631006711E-2</v>
      </c>
      <c r="E5">
        <v>0.1094505457510207</v>
      </c>
      <c r="F5">
        <v>0.14959208717957709</v>
      </c>
    </row>
    <row r="6" spans="1:6" x14ac:dyDescent="0.3">
      <c r="A6" t="s">
        <v>65</v>
      </c>
      <c r="B6">
        <v>7.9983450223779673E-4</v>
      </c>
      <c r="C6">
        <v>0</v>
      </c>
      <c r="D6">
        <v>1.6103975163231147E-2</v>
      </c>
      <c r="E6">
        <v>6.2686473753882574E-3</v>
      </c>
      <c r="F6">
        <v>3.9171826966255964E-2</v>
      </c>
    </row>
    <row r="7" spans="1:6" x14ac:dyDescent="0.3">
      <c r="A7" t="s">
        <v>66</v>
      </c>
      <c r="B7">
        <v>3.7127172283161709E-2</v>
      </c>
      <c r="C7">
        <v>0</v>
      </c>
      <c r="D7">
        <v>0.14824960134695025</v>
      </c>
      <c r="E7">
        <v>0.12857742273630415</v>
      </c>
      <c r="F7">
        <v>3.6064695201621914E-2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2" sqref="B2"/>
    </sheetView>
  </sheetViews>
  <sheetFormatPr defaultRowHeight="14.4" x14ac:dyDescent="0.3"/>
  <cols>
    <col min="1" max="1" width="20.5546875" bestFit="1" customWidth="1"/>
  </cols>
  <sheetData>
    <row r="1" spans="1:3" x14ac:dyDescent="0.3">
      <c r="B1" t="s">
        <v>78</v>
      </c>
      <c r="C1" t="s">
        <v>67</v>
      </c>
    </row>
    <row r="2" spans="1:3" x14ac:dyDescent="0.3">
      <c r="A2" s="2" t="s">
        <v>16</v>
      </c>
      <c r="B2">
        <v>0.48241261863138435</v>
      </c>
      <c r="C2">
        <v>0.5175873813686156</v>
      </c>
    </row>
    <row r="3" spans="1:3" x14ac:dyDescent="0.3">
      <c r="A3" s="2" t="s">
        <v>10</v>
      </c>
      <c r="B3">
        <v>1</v>
      </c>
      <c r="C3">
        <v>0</v>
      </c>
    </row>
    <row r="4" spans="1:3" x14ac:dyDescent="0.3">
      <c r="A4" s="2" t="s">
        <v>11</v>
      </c>
      <c r="B4">
        <v>0.51610111253885937</v>
      </c>
      <c r="C4">
        <v>0.48389888746114063</v>
      </c>
    </row>
    <row r="5" spans="1:3" x14ac:dyDescent="0.3">
      <c r="A5" s="2" t="s">
        <v>12</v>
      </c>
      <c r="B5">
        <v>1</v>
      </c>
      <c r="C5">
        <v>0</v>
      </c>
    </row>
    <row r="6" spans="1:3" x14ac:dyDescent="0.3">
      <c r="A6" s="2" t="s">
        <v>13</v>
      </c>
      <c r="B6">
        <v>0.98636254279381763</v>
      </c>
      <c r="C6">
        <v>1.3637457206182368E-2</v>
      </c>
    </row>
    <row r="7" spans="1:3" x14ac:dyDescent="0.3">
      <c r="A7" s="3" t="s">
        <v>18</v>
      </c>
      <c r="B7">
        <v>0.99984488380835357</v>
      </c>
      <c r="C7">
        <v>1.5511619164643164E-4</v>
      </c>
    </row>
    <row r="8" spans="1:3" x14ac:dyDescent="0.3">
      <c r="A8" s="3" t="s">
        <v>17</v>
      </c>
      <c r="B8">
        <v>0.92812819275757485</v>
      </c>
      <c r="C8">
        <v>7.1871807242425145E-2</v>
      </c>
    </row>
    <row r="9" spans="1:3" x14ac:dyDescent="0.3">
      <c r="A9" s="2" t="s">
        <v>14</v>
      </c>
      <c r="B9">
        <v>0.91584190067158033</v>
      </c>
      <c r="C9">
        <v>8.4158099328419667E-2</v>
      </c>
    </row>
    <row r="10" spans="1:3" x14ac:dyDescent="0.3">
      <c r="A10" s="2" t="s">
        <v>15</v>
      </c>
      <c r="B10">
        <v>8.8139593966055849E-2</v>
      </c>
      <c r="C10">
        <v>0.91186040603394414</v>
      </c>
    </row>
    <row r="11" spans="1:3" x14ac:dyDescent="0.3">
      <c r="A11" s="3" t="s">
        <v>19</v>
      </c>
      <c r="B11">
        <v>0.81823783631580971</v>
      </c>
      <c r="C11">
        <v>0.18176216368419029</v>
      </c>
    </row>
    <row r="12" spans="1:3" x14ac:dyDescent="0.3">
      <c r="A12" s="3" t="s">
        <v>20</v>
      </c>
      <c r="B12">
        <v>0.50614917997077113</v>
      </c>
      <c r="C12">
        <v>0.49385082002922887</v>
      </c>
    </row>
    <row r="13" spans="1:3" x14ac:dyDescent="0.3">
      <c r="A13" s="3" t="s">
        <v>21</v>
      </c>
      <c r="B13">
        <v>0.54160474207516074</v>
      </c>
      <c r="C13">
        <v>0.45839525792483926</v>
      </c>
    </row>
    <row r="14" spans="1:3" x14ac:dyDescent="0.3">
      <c r="A14" s="2" t="s">
        <v>22</v>
      </c>
      <c r="B14">
        <v>0.80345819363462601</v>
      </c>
      <c r="C14">
        <v>0.19654180636537399</v>
      </c>
    </row>
    <row r="15" spans="1:3" x14ac:dyDescent="0.3">
      <c r="A15" s="2" t="s">
        <v>23</v>
      </c>
      <c r="B15">
        <v>0.98504935747887401</v>
      </c>
      <c r="C15">
        <v>1.495064252112599E-2</v>
      </c>
    </row>
    <row r="16" spans="1:3" x14ac:dyDescent="0.3">
      <c r="A16" s="2" t="s">
        <v>24</v>
      </c>
      <c r="B16">
        <v>0.75316593383523045</v>
      </c>
      <c r="C16">
        <v>0.24683406616476955</v>
      </c>
    </row>
    <row r="17" spans="1:3" x14ac:dyDescent="0.3">
      <c r="A17" s="2" t="s">
        <v>25</v>
      </c>
      <c r="B17">
        <v>0.50793102210635388</v>
      </c>
      <c r="C17">
        <v>0.49206897789364612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2B66-66FB-4280-9656-6A4A241BA6E1}">
  <dimension ref="A1:D17"/>
  <sheetViews>
    <sheetView tabSelected="1" workbookViewId="0">
      <selection activeCell="E1" sqref="E1"/>
    </sheetView>
  </sheetViews>
  <sheetFormatPr defaultRowHeight="14.4" x14ac:dyDescent="0.3"/>
  <sheetData>
    <row r="1" spans="1:4" ht="28.8" x14ac:dyDescent="0.3">
      <c r="B1" s="9" t="s">
        <v>78</v>
      </c>
      <c r="C1" s="9" t="s">
        <v>90</v>
      </c>
      <c r="D1" s="9" t="s">
        <v>67</v>
      </c>
    </row>
    <row r="2" spans="1:4" ht="28.8" x14ac:dyDescent="0.3">
      <c r="A2" s="9" t="s">
        <v>16</v>
      </c>
      <c r="B2" s="10">
        <v>0.47974600000000001</v>
      </c>
      <c r="C2" s="10">
        <v>2.6670000000000001E-3</v>
      </c>
      <c r="D2" s="10">
        <v>0.51758700000000002</v>
      </c>
    </row>
    <row r="3" spans="1:4" ht="28.8" x14ac:dyDescent="0.3">
      <c r="A3" s="9" t="s">
        <v>10</v>
      </c>
      <c r="B3" s="10">
        <v>1</v>
      </c>
      <c r="C3" s="10">
        <v>0</v>
      </c>
      <c r="D3" s="10">
        <v>0</v>
      </c>
    </row>
    <row r="4" spans="1:4" ht="28.8" x14ac:dyDescent="0.3">
      <c r="A4" s="9" t="s">
        <v>11</v>
      </c>
      <c r="B4" s="10">
        <v>2.5699999999999998E-3</v>
      </c>
      <c r="C4" s="10">
        <v>0.51353099999999996</v>
      </c>
      <c r="D4" s="10">
        <v>0.48389900000000002</v>
      </c>
    </row>
    <row r="5" spans="1:4" ht="28.8" x14ac:dyDescent="0.3">
      <c r="A5" s="9" t="s">
        <v>12</v>
      </c>
      <c r="B5" s="10">
        <v>0.98642300000000005</v>
      </c>
      <c r="C5" s="10">
        <v>1.3577000000000001E-2</v>
      </c>
      <c r="D5" s="10">
        <v>0</v>
      </c>
    </row>
    <row r="6" spans="1:4" ht="28.8" x14ac:dyDescent="0.3">
      <c r="A6" s="9" t="s">
        <v>13</v>
      </c>
      <c r="B6" s="10">
        <v>0.98632600000000004</v>
      </c>
      <c r="C6" s="10">
        <v>3.6000000000000001E-5</v>
      </c>
      <c r="D6" s="10">
        <v>1.3637E-2</v>
      </c>
    </row>
    <row r="7" spans="1:4" ht="28.8" x14ac:dyDescent="0.3">
      <c r="A7" s="9" t="s">
        <v>17</v>
      </c>
      <c r="B7" s="10">
        <v>0.72754099999999999</v>
      </c>
      <c r="C7" s="10">
        <v>0.20058799999999999</v>
      </c>
      <c r="D7" s="10">
        <v>7.1872000000000005E-2</v>
      </c>
    </row>
    <row r="8" spans="1:4" ht="43.2" x14ac:dyDescent="0.3">
      <c r="A8" s="9" t="s">
        <v>18</v>
      </c>
      <c r="B8" s="10">
        <v>0.97222799999999998</v>
      </c>
      <c r="C8" s="10">
        <v>2.7616999999999999E-2</v>
      </c>
      <c r="D8" s="10">
        <v>1.55E-4</v>
      </c>
    </row>
    <row r="9" spans="1:4" ht="28.8" x14ac:dyDescent="0.3">
      <c r="A9" s="9" t="s">
        <v>14</v>
      </c>
      <c r="B9" s="10">
        <v>0.67384500000000003</v>
      </c>
      <c r="C9" s="10">
        <v>0.24199699999999999</v>
      </c>
      <c r="D9" s="10">
        <v>8.4157999999999997E-2</v>
      </c>
    </row>
    <row r="10" spans="1:4" ht="28.8" x14ac:dyDescent="0.3">
      <c r="A10" s="9" t="s">
        <v>15</v>
      </c>
      <c r="B10" s="10">
        <v>8.7993000000000002E-2</v>
      </c>
      <c r="C10" s="10">
        <v>1.46E-4</v>
      </c>
      <c r="D10" s="10">
        <v>0.91186</v>
      </c>
    </row>
    <row r="11" spans="1:4" ht="43.2" x14ac:dyDescent="0.3">
      <c r="A11" s="9" t="s">
        <v>19</v>
      </c>
      <c r="B11" s="10">
        <v>0.67738100000000001</v>
      </c>
      <c r="C11" s="10">
        <v>0.14085700000000001</v>
      </c>
      <c r="D11" s="10">
        <v>0.18176200000000001</v>
      </c>
    </row>
    <row r="12" spans="1:4" ht="43.2" x14ac:dyDescent="0.3">
      <c r="A12" s="9" t="s">
        <v>20</v>
      </c>
      <c r="B12" s="10">
        <v>2.1389999999999998E-3</v>
      </c>
      <c r="C12" s="10">
        <v>0.50400999999999996</v>
      </c>
      <c r="D12" s="10">
        <v>0.49385099999999998</v>
      </c>
    </row>
    <row r="13" spans="1:4" ht="43.2" x14ac:dyDescent="0.3">
      <c r="A13" s="9" t="s">
        <v>21</v>
      </c>
      <c r="B13" s="10">
        <v>0.50928099999999998</v>
      </c>
      <c r="C13" s="10">
        <v>3.2323999999999999E-2</v>
      </c>
      <c r="D13" s="10">
        <v>0.458395</v>
      </c>
    </row>
    <row r="14" spans="1:4" ht="28.8" x14ac:dyDescent="0.3">
      <c r="A14" s="9" t="s">
        <v>22</v>
      </c>
      <c r="B14" s="10">
        <v>0.71536699999999998</v>
      </c>
      <c r="C14" s="10">
        <v>8.8091000000000003E-2</v>
      </c>
      <c r="D14" s="10">
        <v>0.19654199999999999</v>
      </c>
    </row>
    <row r="15" spans="1:4" x14ac:dyDescent="0.3">
      <c r="A15" s="9" t="s">
        <v>23</v>
      </c>
      <c r="B15" s="10">
        <v>0.98492000000000002</v>
      </c>
      <c r="C15" s="10">
        <v>1.2899999999999999E-4</v>
      </c>
      <c r="D15" s="10">
        <v>1.4951000000000001E-2</v>
      </c>
    </row>
    <row r="16" spans="1:4" ht="28.8" x14ac:dyDescent="0.3">
      <c r="A16" s="9" t="s">
        <v>24</v>
      </c>
      <c r="B16" s="10">
        <v>0.72733199999999998</v>
      </c>
      <c r="C16" s="10">
        <v>2.5833999999999999E-2</v>
      </c>
      <c r="D16" s="10">
        <v>0.246834</v>
      </c>
    </row>
    <row r="17" spans="1:4" x14ac:dyDescent="0.3">
      <c r="A17" s="9" t="s">
        <v>25</v>
      </c>
      <c r="B17" s="10">
        <v>0.28429700000000002</v>
      </c>
      <c r="C17" s="10">
        <v>0.223634</v>
      </c>
      <c r="D17" s="10">
        <v>0.49206899999999998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C2" sqref="C2"/>
    </sheetView>
  </sheetViews>
  <sheetFormatPr defaultRowHeight="14.4" x14ac:dyDescent="0.3"/>
  <cols>
    <col min="1" max="1" width="20.5546875" bestFit="1" customWidth="1"/>
    <col min="2" max="2" width="5" bestFit="1" customWidth="1"/>
    <col min="3" max="3" width="5.6640625" bestFit="1" customWidth="1"/>
    <col min="4" max="4" width="5.88671875" bestFit="1" customWidth="1"/>
    <col min="5" max="6" width="5" bestFit="1" customWidth="1"/>
    <col min="7" max="7" width="5.88671875" bestFit="1" customWidth="1"/>
    <col min="8" max="8" width="5" bestFit="1" customWidth="1"/>
    <col min="9" max="9" width="11.33203125" bestFit="1" customWidth="1"/>
    <col min="10" max="10" width="8.44140625" bestFit="1" customWidth="1"/>
  </cols>
  <sheetData>
    <row r="1" spans="1:10" x14ac:dyDescent="0.3">
      <c r="A1" s="1"/>
      <c r="B1" s="1" t="s">
        <v>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3">
      <c r="A2" s="2" t="s">
        <v>16</v>
      </c>
      <c r="B2" s="1">
        <v>0.95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0.01</v>
      </c>
      <c r="I2" s="1">
        <v>0.04</v>
      </c>
      <c r="J2" s="1"/>
    </row>
    <row r="3" spans="1:10" x14ac:dyDescent="0.3">
      <c r="A3" s="2" t="s">
        <v>10</v>
      </c>
      <c r="B3" s="1">
        <v>0.95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0.01</v>
      </c>
      <c r="I3" s="1">
        <v>0.04</v>
      </c>
      <c r="J3" s="1"/>
    </row>
    <row r="4" spans="1:10" x14ac:dyDescent="0.3">
      <c r="A4" s="2" t="s">
        <v>11</v>
      </c>
      <c r="B4" s="1">
        <v>0.99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0.01</v>
      </c>
      <c r="I4" s="1">
        <v>0</v>
      </c>
      <c r="J4" s="1"/>
    </row>
    <row r="5" spans="1:10" x14ac:dyDescent="0.3">
      <c r="A5" s="2" t="s">
        <v>12</v>
      </c>
      <c r="B5" s="1">
        <v>0.6</v>
      </c>
      <c r="C5" s="1">
        <v>0</v>
      </c>
      <c r="D5" s="1">
        <v>0.3</v>
      </c>
      <c r="E5" s="1">
        <v>0</v>
      </c>
      <c r="F5" s="1">
        <v>0.04</v>
      </c>
      <c r="G5" s="1">
        <v>0</v>
      </c>
      <c r="H5" s="1">
        <v>0.01</v>
      </c>
      <c r="I5" s="1">
        <v>0.05</v>
      </c>
      <c r="J5" s="1"/>
    </row>
    <row r="6" spans="1:10" x14ac:dyDescent="0.3">
      <c r="A6" s="2" t="s">
        <v>13</v>
      </c>
      <c r="B6" s="1">
        <v>0.79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0.01</v>
      </c>
      <c r="I6" s="1">
        <v>0</v>
      </c>
      <c r="J6" s="1"/>
    </row>
    <row r="7" spans="1:10" x14ac:dyDescent="0.3">
      <c r="A7" s="3" t="s">
        <v>18</v>
      </c>
      <c r="B7" s="1">
        <v>0.6</v>
      </c>
      <c r="C7" s="1">
        <v>0</v>
      </c>
      <c r="D7" s="1">
        <v>0.3</v>
      </c>
      <c r="E7" s="1">
        <v>0</v>
      </c>
      <c r="F7" s="1">
        <v>0.04</v>
      </c>
      <c r="G7" s="1">
        <v>0</v>
      </c>
      <c r="H7" s="1">
        <v>0.01</v>
      </c>
      <c r="I7" s="1">
        <v>0.05</v>
      </c>
      <c r="J7" s="1"/>
    </row>
    <row r="8" spans="1:10" x14ac:dyDescent="0.3">
      <c r="A8" s="3" t="s">
        <v>17</v>
      </c>
      <c r="B8" s="1">
        <v>0.49</v>
      </c>
      <c r="C8" s="1">
        <v>0</v>
      </c>
      <c r="D8" s="1">
        <v>0.1</v>
      </c>
      <c r="E8" s="1">
        <v>0</v>
      </c>
      <c r="F8" s="1">
        <v>0.4</v>
      </c>
      <c r="G8" s="1">
        <v>0</v>
      </c>
      <c r="H8" s="1">
        <v>0.01</v>
      </c>
      <c r="I8" s="1">
        <v>0</v>
      </c>
      <c r="J8" s="1"/>
    </row>
    <row r="9" spans="1:10" x14ac:dyDescent="0.3">
      <c r="A9" s="2" t="s">
        <v>14</v>
      </c>
      <c r="B9" s="1">
        <v>0</v>
      </c>
      <c r="C9" s="1">
        <v>0</v>
      </c>
      <c r="D9" s="1">
        <v>0.1</v>
      </c>
      <c r="E9" s="1">
        <v>0</v>
      </c>
      <c r="F9" s="1">
        <v>0.89</v>
      </c>
      <c r="G9" s="1">
        <v>0</v>
      </c>
      <c r="H9" s="1">
        <v>0.01</v>
      </c>
      <c r="I9" s="1">
        <v>0</v>
      </c>
      <c r="J9" s="1"/>
    </row>
    <row r="10" spans="1:10" x14ac:dyDescent="0.3">
      <c r="A10" s="2" t="s">
        <v>15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0.99</v>
      </c>
      <c r="H10" s="1">
        <v>0.01</v>
      </c>
      <c r="I10" s="1">
        <v>0</v>
      </c>
      <c r="J10" s="1"/>
    </row>
    <row r="11" spans="1:10" x14ac:dyDescent="0.3">
      <c r="A11" s="3" t="s">
        <v>19</v>
      </c>
      <c r="B11" s="1">
        <v>0</v>
      </c>
      <c r="C11" s="1">
        <v>0</v>
      </c>
      <c r="D11" s="1">
        <v>0.1</v>
      </c>
      <c r="E11" s="1">
        <v>0.89</v>
      </c>
      <c r="F11" s="1">
        <v>0</v>
      </c>
      <c r="G11" s="1">
        <v>0</v>
      </c>
      <c r="H11" s="1">
        <v>0.01</v>
      </c>
      <c r="I11" s="1">
        <v>0</v>
      </c>
      <c r="J11" s="1"/>
    </row>
    <row r="12" spans="1:10" x14ac:dyDescent="0.3">
      <c r="A12" s="3" t="s">
        <v>20</v>
      </c>
      <c r="B12" s="1">
        <v>0</v>
      </c>
      <c r="C12" s="1">
        <v>0</v>
      </c>
      <c r="D12" s="1">
        <v>0</v>
      </c>
      <c r="E12" s="1">
        <v>0.98</v>
      </c>
      <c r="F12" s="1">
        <v>0</v>
      </c>
      <c r="G12" s="1">
        <v>0</v>
      </c>
      <c r="H12" s="1">
        <v>0.02</v>
      </c>
      <c r="I12" s="1">
        <v>0</v>
      </c>
      <c r="J12" s="1"/>
    </row>
    <row r="13" spans="1:10" x14ac:dyDescent="0.3">
      <c r="A13" s="3" t="s">
        <v>21</v>
      </c>
      <c r="B13" s="1">
        <v>0</v>
      </c>
      <c r="C13" s="1">
        <v>0</v>
      </c>
      <c r="D13" s="1">
        <v>0.09</v>
      </c>
      <c r="E13" s="1">
        <v>0.8</v>
      </c>
      <c r="F13" s="1">
        <v>0.1</v>
      </c>
      <c r="G13" s="1">
        <v>0</v>
      </c>
      <c r="H13" s="1">
        <v>0.01</v>
      </c>
      <c r="I13" s="1">
        <v>0</v>
      </c>
      <c r="J13" s="1"/>
    </row>
    <row r="14" spans="1:10" x14ac:dyDescent="0.3">
      <c r="A14" s="2" t="s">
        <v>22</v>
      </c>
      <c r="B14" s="1">
        <v>0</v>
      </c>
      <c r="C14" s="1">
        <v>0.2</v>
      </c>
      <c r="D14" s="1">
        <v>0.75</v>
      </c>
      <c r="E14" s="1">
        <v>0</v>
      </c>
      <c r="F14" s="1">
        <v>0</v>
      </c>
      <c r="G14" s="1">
        <v>0</v>
      </c>
      <c r="H14" s="1">
        <v>0.05</v>
      </c>
      <c r="I14" s="1">
        <v>0</v>
      </c>
      <c r="J14" s="1"/>
    </row>
    <row r="15" spans="1:10" x14ac:dyDescent="0.3">
      <c r="A15" s="2" t="s">
        <v>23</v>
      </c>
      <c r="B15" s="1">
        <v>0</v>
      </c>
      <c r="C15" s="1">
        <v>0</v>
      </c>
      <c r="D15" s="1">
        <v>0.79</v>
      </c>
      <c r="E15" s="1">
        <v>0</v>
      </c>
      <c r="F15" s="1">
        <v>0.2</v>
      </c>
      <c r="G15" s="1">
        <v>0</v>
      </c>
      <c r="H15" s="1">
        <v>0.01</v>
      </c>
      <c r="I15" s="1">
        <v>0</v>
      </c>
      <c r="J15" s="1"/>
    </row>
    <row r="16" spans="1:10" x14ac:dyDescent="0.3">
      <c r="A16" s="2" t="s">
        <v>24</v>
      </c>
      <c r="B16" s="1">
        <v>0</v>
      </c>
      <c r="C16" s="1">
        <v>0.05</v>
      </c>
      <c r="D16" s="1">
        <v>0.9</v>
      </c>
      <c r="E16" s="1">
        <v>0</v>
      </c>
      <c r="F16" s="1">
        <v>0</v>
      </c>
      <c r="G16" s="1">
        <v>0</v>
      </c>
      <c r="H16" s="1">
        <v>0.05</v>
      </c>
      <c r="I16" s="1">
        <v>0</v>
      </c>
      <c r="J16" s="1"/>
    </row>
    <row r="17" spans="1:10" x14ac:dyDescent="0.3">
      <c r="A17" s="2" t="s">
        <v>25</v>
      </c>
      <c r="B17" s="1">
        <v>0</v>
      </c>
      <c r="C17" s="1">
        <v>0.2</v>
      </c>
      <c r="D17" s="1">
        <v>0.55000000000000004</v>
      </c>
      <c r="E17" s="1">
        <v>0.1</v>
      </c>
      <c r="F17" s="1">
        <v>0.05</v>
      </c>
      <c r="G17" s="1">
        <v>0</v>
      </c>
      <c r="H17" s="1">
        <v>0.1</v>
      </c>
      <c r="I17" s="1">
        <v>0</v>
      </c>
      <c r="J17" s="1"/>
    </row>
    <row r="18" spans="1:10" x14ac:dyDescent="0.3">
      <c r="A18" s="4"/>
      <c r="B18" s="1"/>
      <c r="C18" s="1"/>
      <c r="D18" s="1"/>
      <c r="E18" s="1"/>
      <c r="F18" s="1"/>
      <c r="G18" s="1"/>
      <c r="H18" s="1"/>
      <c r="I18" s="1"/>
      <c r="J1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L10" sqref="L10"/>
    </sheetView>
  </sheetViews>
  <sheetFormatPr defaultRowHeight="14.4" x14ac:dyDescent="0.3"/>
  <cols>
    <col min="1" max="1" width="20.5546875" bestFit="1" customWidth="1"/>
    <col min="2" max="2" width="15.6640625" customWidth="1"/>
    <col min="3" max="3" width="20.33203125" bestFit="1" customWidth="1"/>
  </cols>
  <sheetData>
    <row r="1" spans="1:5" x14ac:dyDescent="0.3">
      <c r="A1" s="1" t="s">
        <v>85</v>
      </c>
      <c r="B1" s="1" t="s">
        <v>9</v>
      </c>
      <c r="C1" s="1" t="s">
        <v>82</v>
      </c>
      <c r="D1" t="s">
        <v>84</v>
      </c>
      <c r="E1" t="s">
        <v>86</v>
      </c>
    </row>
    <row r="2" spans="1:5" x14ac:dyDescent="0.3">
      <c r="A2" s="2" t="s">
        <v>16</v>
      </c>
      <c r="B2" s="1">
        <v>40</v>
      </c>
      <c r="C2" s="1">
        <v>0.95</v>
      </c>
      <c r="D2" s="8">
        <v>28.027999999999999</v>
      </c>
      <c r="E2">
        <f>1-0.051429</f>
        <v>0.94857100000000005</v>
      </c>
    </row>
    <row r="3" spans="1:5" x14ac:dyDescent="0.3">
      <c r="A3" s="2" t="s">
        <v>10</v>
      </c>
      <c r="B3" s="1">
        <v>40</v>
      </c>
      <c r="C3" s="1">
        <v>0.9</v>
      </c>
      <c r="D3" s="8">
        <v>28.027999999999999</v>
      </c>
      <c r="E3">
        <f t="shared" ref="E3:E7" si="0">1-0.051429</f>
        <v>0.94857100000000005</v>
      </c>
    </row>
    <row r="4" spans="1:5" x14ac:dyDescent="0.3">
      <c r="A4" s="2" t="s">
        <v>11</v>
      </c>
      <c r="B4" s="1">
        <v>50</v>
      </c>
      <c r="C4" s="1">
        <v>0.85</v>
      </c>
      <c r="D4" s="8">
        <v>28.027999999999999</v>
      </c>
      <c r="E4">
        <f t="shared" si="0"/>
        <v>0.94857100000000005</v>
      </c>
    </row>
    <row r="5" spans="1:5" x14ac:dyDescent="0.3">
      <c r="A5" s="2" t="s">
        <v>12</v>
      </c>
      <c r="B5" s="1">
        <v>30</v>
      </c>
      <c r="C5" s="1">
        <v>0.9</v>
      </c>
      <c r="D5" s="8">
        <v>28.027999999999999</v>
      </c>
      <c r="E5">
        <f t="shared" si="0"/>
        <v>0.94857100000000005</v>
      </c>
    </row>
    <row r="6" spans="1:5" x14ac:dyDescent="0.3">
      <c r="A6" s="2" t="s">
        <v>13</v>
      </c>
      <c r="B6" s="1">
        <v>40</v>
      </c>
      <c r="C6" s="1">
        <v>0.9</v>
      </c>
      <c r="D6" s="8">
        <v>25.1</v>
      </c>
      <c r="E6">
        <f>1-0.070252</f>
        <v>0.92974800000000002</v>
      </c>
    </row>
    <row r="7" spans="1:5" x14ac:dyDescent="0.3">
      <c r="A7" s="3" t="s">
        <v>18</v>
      </c>
      <c r="B7" s="1">
        <v>30</v>
      </c>
      <c r="C7" s="1">
        <v>0.9</v>
      </c>
      <c r="D7" s="8">
        <v>28.027999999999999</v>
      </c>
      <c r="E7">
        <f t="shared" si="0"/>
        <v>0.94857100000000005</v>
      </c>
    </row>
    <row r="8" spans="1:5" x14ac:dyDescent="0.3">
      <c r="A8" s="3" t="s">
        <v>17</v>
      </c>
      <c r="B8" s="1">
        <v>30</v>
      </c>
      <c r="C8" s="1">
        <v>0.85</v>
      </c>
      <c r="D8" s="8">
        <v>25.1</v>
      </c>
      <c r="E8">
        <f>1-0.070252</f>
        <v>0.92974800000000002</v>
      </c>
    </row>
    <row r="9" spans="1:5" x14ac:dyDescent="0.3">
      <c r="A9" s="2" t="s">
        <v>14</v>
      </c>
      <c r="B9" s="1">
        <v>15</v>
      </c>
      <c r="C9" s="1">
        <v>0.8</v>
      </c>
      <c r="D9" s="8">
        <v>15.035</v>
      </c>
      <c r="E9">
        <f>1-0.04605</f>
        <v>0.95394999999999996</v>
      </c>
    </row>
    <row r="10" spans="1:5" x14ac:dyDescent="0.3">
      <c r="A10" s="2" t="s">
        <v>15</v>
      </c>
      <c r="B10" s="1">
        <v>20</v>
      </c>
      <c r="C10" s="1">
        <v>0.9</v>
      </c>
      <c r="D10" s="8">
        <v>15.035</v>
      </c>
      <c r="E10">
        <f>1-0.04605</f>
        <v>0.95394999999999996</v>
      </c>
    </row>
    <row r="11" spans="1:5" x14ac:dyDescent="0.3">
      <c r="A11" s="3" t="s">
        <v>19</v>
      </c>
      <c r="B11" s="1">
        <v>12</v>
      </c>
      <c r="C11" s="1">
        <v>0.75</v>
      </c>
      <c r="D11">
        <f t="shared" ref="D11:D17" si="1">B11</f>
        <v>12</v>
      </c>
      <c r="E11">
        <v>0.75</v>
      </c>
    </row>
    <row r="12" spans="1:5" x14ac:dyDescent="0.3">
      <c r="A12" s="3" t="s">
        <v>20</v>
      </c>
      <c r="B12" s="1">
        <v>15</v>
      </c>
      <c r="C12" s="1">
        <v>0.9</v>
      </c>
      <c r="D12" s="8">
        <v>12.6</v>
      </c>
      <c r="E12">
        <f>1-0.034454</f>
        <v>0.96554600000000002</v>
      </c>
    </row>
    <row r="13" spans="1:5" x14ac:dyDescent="0.3">
      <c r="A13" s="3" t="s">
        <v>21</v>
      </c>
      <c r="B13" s="1">
        <v>25</v>
      </c>
      <c r="C13" s="1">
        <v>0.8</v>
      </c>
      <c r="D13" s="8">
        <v>12.6</v>
      </c>
      <c r="E13">
        <f>1-0.034454</f>
        <v>0.96554600000000002</v>
      </c>
    </row>
    <row r="14" spans="1:5" x14ac:dyDescent="0.3">
      <c r="A14" s="2" t="s">
        <v>22</v>
      </c>
      <c r="B14" s="1">
        <v>8</v>
      </c>
      <c r="C14" s="1">
        <v>0.75</v>
      </c>
      <c r="D14" s="8">
        <v>10.561</v>
      </c>
      <c r="E14">
        <f>1-0.035798</f>
        <v>0.964202</v>
      </c>
    </row>
    <row r="15" spans="1:5" x14ac:dyDescent="0.3">
      <c r="A15" s="2" t="s">
        <v>23</v>
      </c>
      <c r="B15" s="1">
        <v>10</v>
      </c>
      <c r="C15" s="1">
        <v>0.8</v>
      </c>
      <c r="D15" s="8">
        <v>10.561</v>
      </c>
      <c r="E15">
        <f>1-0.035798</f>
        <v>0.964202</v>
      </c>
    </row>
    <row r="16" spans="1:5" x14ac:dyDescent="0.3">
      <c r="A16" s="2" t="s">
        <v>24</v>
      </c>
      <c r="B16" s="1">
        <v>5</v>
      </c>
      <c r="C16" s="1">
        <v>0.75</v>
      </c>
      <c r="D16" s="8">
        <v>4.9000000000000004</v>
      </c>
      <c r="E16">
        <f>1-0.04605</f>
        <v>0.95394999999999996</v>
      </c>
    </row>
    <row r="17" spans="1:5" x14ac:dyDescent="0.3">
      <c r="A17" s="2" t="s">
        <v>25</v>
      </c>
      <c r="B17" s="1">
        <v>10</v>
      </c>
      <c r="C17" s="1">
        <v>0.75</v>
      </c>
      <c r="D17">
        <f t="shared" si="1"/>
        <v>10</v>
      </c>
      <c r="E17">
        <v>0.75</v>
      </c>
    </row>
    <row r="18" spans="1:5" x14ac:dyDescent="0.3">
      <c r="A18" s="4"/>
      <c r="B18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41.33203125" bestFit="1" customWidth="1"/>
    <col min="3" max="3" width="17.6640625" bestFit="1" customWidth="1"/>
  </cols>
  <sheetData>
    <row r="1" spans="1:5" x14ac:dyDescent="0.3">
      <c r="A1" t="s">
        <v>89</v>
      </c>
      <c r="B1" t="s">
        <v>0</v>
      </c>
      <c r="C1" t="s">
        <v>1</v>
      </c>
      <c r="D1" t="s">
        <v>87</v>
      </c>
      <c r="E1" t="s">
        <v>88</v>
      </c>
    </row>
    <row r="2" spans="1:5" x14ac:dyDescent="0.3">
      <c r="A2" t="s">
        <v>2</v>
      </c>
      <c r="B2">
        <v>0.9</v>
      </c>
      <c r="C2">
        <v>0.72</v>
      </c>
      <c r="D2">
        <v>0.9</v>
      </c>
      <c r="E2">
        <v>0.75</v>
      </c>
    </row>
    <row r="3" spans="1:5" x14ac:dyDescent="0.3">
      <c r="A3" t="s">
        <v>83</v>
      </c>
      <c r="B3">
        <v>0.55000000000000004</v>
      </c>
      <c r="C3">
        <v>0.05</v>
      </c>
      <c r="D3">
        <v>0.6</v>
      </c>
      <c r="E3">
        <v>0.1</v>
      </c>
    </row>
    <row r="4" spans="1:5" x14ac:dyDescent="0.3">
      <c r="A4" t="s">
        <v>3</v>
      </c>
      <c r="B4">
        <v>0.55000000000000004</v>
      </c>
      <c r="C4">
        <v>0.63</v>
      </c>
      <c r="D4">
        <v>0.6</v>
      </c>
      <c r="E4">
        <v>0.3</v>
      </c>
    </row>
    <row r="5" spans="1:5" x14ac:dyDescent="0.3">
      <c r="A5" t="s">
        <v>4</v>
      </c>
      <c r="B5">
        <v>0.7</v>
      </c>
      <c r="C5">
        <v>0.91</v>
      </c>
      <c r="D5">
        <v>0.8</v>
      </c>
      <c r="E5">
        <v>0.52</v>
      </c>
    </row>
    <row r="6" spans="1:5" x14ac:dyDescent="0.3">
      <c r="A6" t="s">
        <v>5</v>
      </c>
      <c r="B6">
        <v>0.75</v>
      </c>
      <c r="C6">
        <v>0.66</v>
      </c>
      <c r="D6">
        <v>0.98</v>
      </c>
      <c r="E6">
        <v>0.5</v>
      </c>
    </row>
    <row r="7" spans="1:5" x14ac:dyDescent="0.3">
      <c r="A7" t="s">
        <v>6</v>
      </c>
      <c r="B7">
        <v>0.2</v>
      </c>
      <c r="C7">
        <v>0.68</v>
      </c>
      <c r="D7">
        <v>0.88</v>
      </c>
      <c r="E7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sector to product</vt:lpstr>
      <vt:lpstr>product to shape </vt:lpstr>
      <vt:lpstr>sector to shape</vt:lpstr>
      <vt:lpstr>product to copper or alloy</vt:lpstr>
      <vt:lpstr>prod to Cu, Cu brass, alloy</vt:lpstr>
      <vt:lpstr>product to waste</vt:lpstr>
      <vt:lpstr>product lifetime and efficiency</vt:lpstr>
      <vt:lpstr>recycling efficiency</vt:lpstr>
      <vt:lpstr>sec to prod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2021-01-26T21:01:20Z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{EA6B49C3-B755-4768-B241-FDCFF2DCC8A3}</vt:lpwstr>
  </property>
</Properties>
</file>