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mya Johnson\Documents\"/>
    </mc:Choice>
  </mc:AlternateContent>
  <xr:revisionPtr revIDLastSave="0" documentId="8_{BF996499-C338-4504-A800-EA2E8834F629}" xr6:coauthVersionLast="47" xr6:coauthVersionMax="47" xr10:uidLastSave="{00000000-0000-0000-0000-000000000000}"/>
  <bookViews>
    <workbookView xWindow="550" yWindow="0" windowWidth="14740" windowHeight="10170" firstSheet="5" activeTab="5" xr2:uid="{E909587F-91F8-4730-B1E7-C2F779EADFA6}"/>
  </bookViews>
  <sheets>
    <sheet name="Question 1" sheetId="1" r:id="rId1"/>
    <sheet name="Question 2" sheetId="2" r:id="rId2"/>
    <sheet name="Question 3" sheetId="3" r:id="rId3"/>
    <sheet name="pivot table" sheetId="10" r:id="rId4"/>
    <sheet name="Question 4" sheetId="4" r:id="rId5"/>
    <sheet name="Question 5" sheetId="5" r:id="rId6"/>
    <sheet name="Question 6" sheetId="6" r:id="rId7"/>
    <sheet name="Question 7" sheetId="7" r:id="rId8"/>
    <sheet name="Question 8" sheetId="8" r:id="rId9"/>
  </sheets>
  <calcPr calcId="191029"/>
  <pivotCaches>
    <pivotCache cacheId="5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8" l="1"/>
  <c r="D12" i="8"/>
  <c r="D10" i="8"/>
  <c r="D8" i="8"/>
  <c r="A12" i="8"/>
  <c r="A10" i="8"/>
  <c r="A8" i="8"/>
  <c r="A6" i="8"/>
  <c r="D1" i="7"/>
  <c r="A6" i="7"/>
  <c r="A13" i="6"/>
  <c r="A11" i="6"/>
  <c r="A9" i="6"/>
  <c r="A7" i="6"/>
  <c r="B9" i="5"/>
  <c r="B10" i="5" s="1"/>
  <c r="B24" i="4"/>
  <c r="B21" i="4"/>
  <c r="C19" i="4"/>
  <c r="C18" i="4"/>
  <c r="C17" i="4"/>
  <c r="C16" i="4"/>
  <c r="C15" i="4"/>
  <c r="B9" i="4"/>
  <c r="B10" i="4"/>
  <c r="B11" i="4"/>
  <c r="B12" i="4"/>
  <c r="B13" i="4"/>
  <c r="B8" i="4"/>
  <c r="B23" i="10"/>
  <c r="B21" i="10"/>
  <c r="B19" i="10"/>
  <c r="B15" i="10"/>
  <c r="B14" i="10"/>
  <c r="B13" i="10"/>
  <c r="B12" i="10"/>
  <c r="B11" i="10"/>
  <c r="E13" i="2" l="1"/>
  <c r="E12" i="2"/>
  <c r="A12" i="2"/>
  <c r="E5" i="2"/>
  <c r="E4" i="2"/>
  <c r="E3" i="2"/>
  <c r="B16" i="1"/>
  <c r="B15" i="1"/>
  <c r="B14" i="1"/>
  <c r="B13" i="1"/>
</calcChain>
</file>

<file path=xl/sharedStrings.xml><?xml version="1.0" encoding="utf-8"?>
<sst xmlns="http://schemas.openxmlformats.org/spreadsheetml/2006/main" count="387" uniqueCount="96">
  <si>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</si>
  <si>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</si>
  <si>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</si>
  <si>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</si>
  <si>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</si>
  <si>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</si>
  <si>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</si>
  <si>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</si>
  <si>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</si>
  <si>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</si>
  <si>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</si>
  <si>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</si>
  <si>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</si>
  <si>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</si>
  <si>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</si>
  <si>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</si>
  <si>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</si>
  <si>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</si>
  <si>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</si>
  <si>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</si>
  <si>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</si>
  <si>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</si>
  <si>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</si>
  <si>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</si>
  <si>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</si>
  <si>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</si>
  <si>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</si>
  <si>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</si>
  <si>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Answers</t>
  </si>
  <si>
    <t>A.</t>
  </si>
  <si>
    <t>B.</t>
  </si>
  <si>
    <t>C.</t>
  </si>
  <si>
    <t>D.</t>
  </si>
  <si>
    <t>Total Early Applications</t>
  </si>
  <si>
    <t>Admitted Early (E)</t>
  </si>
  <si>
    <t>Deferred (D)</t>
  </si>
  <si>
    <t>Deferred Admission Rate</t>
  </si>
  <si>
    <t>Total Class Size</t>
  </si>
  <si>
    <t>Probability (x)</t>
  </si>
  <si>
    <t>P(E)</t>
  </si>
  <si>
    <t>P(R )</t>
  </si>
  <si>
    <t>Rejected ( R)</t>
  </si>
  <si>
    <t>P( D)</t>
  </si>
  <si>
    <t xml:space="preserve">Yes E and D are mutually excusive because a student can not be admitted early and deffered at the same time </t>
  </si>
  <si>
    <t>P ( E n D) = 0</t>
  </si>
  <si>
    <t>P(D)* DAR</t>
  </si>
  <si>
    <t>P( E + D*DAR)</t>
  </si>
  <si>
    <t>Row Labels</t>
  </si>
  <si>
    <t>Grand Total</t>
  </si>
  <si>
    <t>Column Labels</t>
  </si>
  <si>
    <t>Count of Applicant Number</t>
  </si>
  <si>
    <t>Marginal probabilities are the probabilities of each event occurring independently.</t>
  </si>
  <si>
    <t>p( female)</t>
  </si>
  <si>
    <t>p(male)</t>
  </si>
  <si>
    <t>p(highest Masters)</t>
  </si>
  <si>
    <t>P(highest PhD)</t>
  </si>
  <si>
    <t>P(highest bachelors)</t>
  </si>
  <si>
    <t>P( female at birth / PhD)</t>
  </si>
  <si>
    <t>P( male/ masters)</t>
  </si>
  <si>
    <t>P(female at birth / masters)</t>
  </si>
  <si>
    <t>E.</t>
  </si>
  <si>
    <t>p(2)</t>
  </si>
  <si>
    <t>p(3)</t>
  </si>
  <si>
    <t>p(4)</t>
  </si>
  <si>
    <t>P(4 or 5)= p(4)+p(5)</t>
  </si>
  <si>
    <t>D. middle manager</t>
  </si>
  <si>
    <t>C. senior exect.</t>
  </si>
  <si>
    <t>p(5)= very satified</t>
  </si>
  <si>
    <t>Senior executives have a higher combined probability of being very satisfied (41%) compared to middle managers (28%)</t>
  </si>
  <si>
    <t>p(5)- very satisfied</t>
  </si>
  <si>
    <t>p(1)- not satisfied</t>
  </si>
  <si>
    <t>c.</t>
  </si>
  <si>
    <t>the probabilities show the likelihood of a randomly selected applicant being either Female, Male, or having the highest completed degree.</t>
  </si>
  <si>
    <t>For peace of mind knowing the won't have to pay a lot out of pocket if they get into a collision and that majority of it will be covered by insurance. And it's also illegal to drive a car without auto insurance.</t>
  </si>
  <si>
    <t>number if trials (n)</t>
  </si>
  <si>
    <t>Probability of success (p)</t>
  </si>
  <si>
    <t>Number of successes (x)</t>
  </si>
  <si>
    <t>A. x=(&gt;2)</t>
  </si>
  <si>
    <t>cumalative probability</t>
  </si>
  <si>
    <t>B. x=(4)</t>
  </si>
  <si>
    <t>C. x=(&lt;3)</t>
  </si>
  <si>
    <t>D. expected withdraws</t>
  </si>
  <si>
    <t>mean</t>
  </si>
  <si>
    <t>Stdev</t>
  </si>
  <si>
    <t>upper 2%</t>
  </si>
  <si>
    <t>Score:</t>
  </si>
  <si>
    <t>stdev</t>
  </si>
  <si>
    <t>control limits</t>
  </si>
  <si>
    <t xml:space="preserve">weights less than 9.85 or greater than 10.15 ounces </t>
  </si>
  <si>
    <t>weigh less</t>
  </si>
  <si>
    <t>weigh less 9.85</t>
  </si>
  <si>
    <t>weigh greater 10.15</t>
  </si>
  <si>
    <t>Total defects</t>
  </si>
  <si>
    <t>Expected 1000 units</t>
  </si>
  <si>
    <t>Weigh greater</t>
  </si>
  <si>
    <t>Lowering the process variation from .15 to .05 creates fewer defects in the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</si>
</sst>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000"/>
  </numFmts>
  <fonts count="6" x14ac:knownFonts="1">
    <font>
      <sz val="11"/>
      <color theme="1"/>
      <name val="Calibri"/>
      <family val="2"/>
      <scheme val="minor"/>
    </font>
    <font>
      <b/>
      <sz val="12"/>
      <color theme="1"/>
      <name val="Times New Roman"/>
      <family val="1"/>
    </font>
    <font>
      <sz val="11"/>
      <color theme="1"/>
      <name val="Calibri"/>
      <family val="2"/>
      <scheme val="minor"/>
    </font>
    <font>
      <b/>
      <sz val="11"/>
      <color theme="1"/>
      <name val="Calibri"/>
      <family val="2"/>
      <scheme val="minor"/>
    </font>
    <font>
      <sz val="12"/>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style="double">
        <color theme="4"/>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3" fillId="0" borderId="1" xfId="0" applyFont="1" applyBorder="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9" fontId="0" fillId="0" borderId="0" xfId="1" applyFont="1"/>
    <xf numFmtId="2" fontId="0" fillId="0" borderId="0" xfId="0" applyNumberFormat="1"/>
    <xf numFmtId="0" fontId="4" fillId="0" borderId="0" xfId="0" applyFont="1"/>
    <xf numFmtId="0" fontId="5"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a:t>
          </a:r>
          <a:r>
            <a:rPr lang="en-US" sz="1200" baseline="0">
              <a:solidFill>
                <a:schemeClr val="accent4">
                  <a:lumMod val="75000"/>
                </a:schemeClr>
              </a:solidFill>
              <a:effectLst/>
              <a:latin typeface="+mn-lt"/>
            </a:rPr>
            <a:t> college received 2,851 application for early admission.</a:t>
          </a:r>
          <a:r>
            <a:rPr lang="en-US" sz="1200" baseline="0">
              <a:effectLst/>
              <a:latin typeface="+mn-lt"/>
            </a:rPr>
            <a:t> Of this group</a:t>
          </a:r>
          <a:r>
            <a:rPr lang="en-US" sz="1200" baseline="0">
              <a:solidFill>
                <a:schemeClr val="accent6">
                  <a:lumMod val="75000"/>
                </a:schemeClr>
              </a:solidFill>
              <a:effectLst/>
              <a:latin typeface="+mn-lt"/>
            </a:rPr>
            <a:t>, it admitted 1,033 students early</a:t>
          </a:r>
          <a:r>
            <a:rPr lang="en-US" sz="1200" baseline="0">
              <a:solidFill>
                <a:srgbClr val="FF0000"/>
              </a:solidFill>
              <a:effectLst/>
              <a:latin typeface="+mn-lt"/>
            </a:rPr>
            <a:t>, rejected 854 outright</a:t>
          </a:r>
          <a:r>
            <a:rPr lang="en-US" sz="1200" baseline="0">
              <a:effectLst/>
              <a:latin typeface="+mn-lt"/>
            </a:rPr>
            <a:t>, and </a:t>
          </a:r>
          <a:r>
            <a:rPr lang="en-US" sz="1200" baseline="0">
              <a:solidFill>
                <a:schemeClr val="accent2">
                  <a:lumMod val="75000"/>
                </a:schemeClr>
              </a:solidFill>
              <a:effectLst/>
              <a:latin typeface="+mn-lt"/>
            </a:rPr>
            <a:t>deferred 964 to the regular admission </a:t>
          </a:r>
          <a:r>
            <a:rPr lang="en-US" sz="1200" baseline="0">
              <a:effectLst/>
              <a:latin typeface="+mn-lt"/>
            </a:rPr>
            <a:t>pool for further consideration. In the past,</a:t>
          </a:r>
          <a:r>
            <a:rPr lang="en-US" sz="1200" baseline="0">
              <a:solidFill>
                <a:schemeClr val="accent4">
                  <a:lumMod val="50000"/>
                </a:schemeClr>
              </a:solidFill>
              <a:effectLst/>
              <a:latin typeface="+mn-lt"/>
            </a:rPr>
            <a:t> this school has admitted 18% of the deferred early admission a</a:t>
          </a:r>
          <a:r>
            <a:rPr lang="en-US" sz="1200" baseline="0">
              <a:effectLst/>
              <a:latin typeface="+mn-lt"/>
            </a:rPr>
            <a:t>pplications during the regular admission process. Counting the students admitted early and the students admitted during the regular admission process</a:t>
          </a:r>
          <a:r>
            <a:rPr lang="en-US" sz="1200" baseline="0">
              <a:solidFill>
                <a:srgbClr val="7030A0"/>
              </a:solidFill>
              <a:effectLst/>
              <a:latin typeface="+mn-lt"/>
            </a:rPr>
            <a:t>,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a:t>
          </a:r>
          <a:r>
            <a:rPr lang="en-US" sz="1200" baseline="0">
              <a:solidFill>
                <a:schemeClr val="accent6"/>
              </a:solidFill>
              <a:effectLst/>
              <a:latin typeface="+mn-lt"/>
            </a:rPr>
            <a:t>E</a:t>
          </a:r>
          <a:r>
            <a:rPr lang="en-US" sz="1200" baseline="0">
              <a:solidFill>
                <a:srgbClr val="FF0000"/>
              </a:solidFill>
              <a:effectLst/>
              <a:latin typeface="+mn-lt"/>
            </a:rPr>
            <a:t>, R </a:t>
          </a:r>
          <a:r>
            <a:rPr lang="en-US" sz="1200" baseline="0">
              <a:effectLst/>
              <a:latin typeface="+mn-lt"/>
            </a:rPr>
            <a:t>, and</a:t>
          </a:r>
          <a:r>
            <a:rPr lang="en-US" sz="1200" baseline="0">
              <a:solidFill>
                <a:schemeClr val="accent2">
                  <a:lumMod val="75000"/>
                </a:schemeClr>
              </a:solidFill>
              <a:effectLst/>
              <a:latin typeface="+mn-lt"/>
            </a:rPr>
            <a:t> D </a:t>
          </a:r>
          <a:r>
            <a:rPr lang="en-US" sz="1200" baseline="0">
              <a:effectLst/>
              <a:latin typeface="+mn-lt"/>
            </a:rPr>
            <a:t>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312295</xdr:colOff>
      <xdr:row>12</xdr:row>
      <xdr:rowOff>34560</xdr:rowOff>
    </xdr:from>
    <xdr:ext cx="5103630" cy="3525603"/>
    <xdr:sp macro="" textlink="">
      <xdr:nvSpPr>
        <xdr:cNvPr id="2" name="Shape 3">
          <a:extLst>
            <a:ext uri="{FF2B5EF4-FFF2-40B4-BE49-F238E27FC236}">
              <a16:creationId xmlns:a16="http://schemas.microsoft.com/office/drawing/2014/main" id="{E2CD3795-7CB5-44CE-A8CA-903912764771}"/>
            </a:ext>
          </a:extLst>
        </xdr:cNvPr>
        <xdr:cNvSpPr txBox="1"/>
      </xdr:nvSpPr>
      <xdr:spPr>
        <a:xfrm>
          <a:off x="7026639" y="2283085"/>
          <a:ext cx="5103630" cy="3525603"/>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a:t>
          </a:r>
          <a:r>
            <a:rPr lang="en-US" sz="1200" baseline="0">
              <a:solidFill>
                <a:srgbClr val="FF0000"/>
              </a:solidFill>
              <a:effectLst/>
              <a:latin typeface="+mn-lt"/>
            </a:rPr>
            <a:t>20% of its students withdraw </a:t>
          </a:r>
          <a:r>
            <a:rPr lang="en-US" sz="1200" baseline="0">
              <a:effectLst/>
              <a:latin typeface="+mn-lt"/>
            </a:rPr>
            <a:t>without completing the introductory statistics course. </a:t>
          </a:r>
          <a:r>
            <a:rPr lang="en-US" sz="1200" baseline="0">
              <a:solidFill>
                <a:srgbClr val="92D050"/>
              </a:solidFill>
              <a:effectLst/>
              <a:latin typeface="+mn-lt"/>
            </a:rPr>
            <a:t>Assume that 20 students registered for the course</a:t>
          </a:r>
          <a:r>
            <a:rPr lang="en-US" sz="1200" baseline="0">
              <a:effectLst/>
              <a:latin typeface="+mn-lt"/>
            </a:rPr>
            <a: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460375</xdr:colOff>
      <xdr:row>1</xdr:row>
      <xdr:rowOff>44450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43084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a:t>
          </a:r>
          <a:r>
            <a:rPr lang="en-US" sz="1200" baseline="0">
              <a:solidFill>
                <a:schemeClr val="accent6">
                  <a:lumMod val="75000"/>
                </a:schemeClr>
              </a:solidFill>
              <a:effectLst/>
              <a:latin typeface="+mn-lt"/>
            </a:rPr>
            <a:t>mean weight of 10 ounces</a:t>
          </a:r>
          <a:r>
            <a:rPr lang="en-US" sz="1200" baseline="0">
              <a:effectLst/>
              <a:latin typeface="+mn-lt"/>
            </a:rPr>
            <a:t>. </a:t>
          </a:r>
          <a:r>
            <a:rPr lang="en-US" sz="1200" baseline="0">
              <a:solidFill>
                <a:srgbClr val="FF0000"/>
              </a:solidFill>
              <a:effectLst/>
              <a:latin typeface="+mn-lt"/>
            </a:rPr>
            <a:t>Calculate the probability of a defec</a:t>
          </a:r>
          <a:r>
            <a:rPr lang="en-US" sz="1200" baseline="0">
              <a:effectLst/>
              <a:latin typeface="+mn-lt"/>
            </a:rPr>
            <a:t>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a:t>
          </a:r>
          <a:r>
            <a:rPr lang="en-US" sz="1200" baseline="0">
              <a:solidFill>
                <a:srgbClr val="FFC000"/>
              </a:solidFill>
              <a:effectLst/>
              <a:latin typeface="+mn-lt"/>
            </a:rPr>
            <a:t>process standard deviation is 0.15</a:t>
          </a:r>
          <a:r>
            <a:rPr lang="en-US" sz="1200" baseline="0">
              <a:effectLst/>
              <a:latin typeface="+mn-lt"/>
            </a:rPr>
            <a:t>, and the process control is set at plus or minus one standard deviation.</a:t>
          </a:r>
          <a:r>
            <a:rPr lang="en-US" sz="1200" baseline="0">
              <a:solidFill>
                <a:srgbClr val="0070C0"/>
              </a:solidFill>
              <a:effectLst/>
              <a:latin typeface="+mn-lt"/>
            </a:rPr>
            <a:t>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a:t>
          </a:r>
          <a:r>
            <a:rPr lang="en-US" sz="1200" baseline="0">
              <a:solidFill>
                <a:srgbClr val="FF0000"/>
              </a:solidFill>
              <a:effectLst/>
              <a:latin typeface="+mn-lt"/>
            </a:rPr>
            <a:t>the process standard deviation can be reduced to 0.05. </a:t>
          </a:r>
          <a:r>
            <a:rPr lang="en-US" sz="1200" baseline="0">
              <a:effectLst/>
              <a:latin typeface="+mn-lt"/>
            </a:rPr>
            <a:t>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a Johnson" refreshedDate="45577.903418055554" createdVersion="8" refreshedVersion="8" minRefreshableVersion="3" recordCount="133" xr:uid="{710B3813-2180-42FC-A04A-EAA84E6FC8DE}">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8C828-3B12-49AF-99CD-C9E121CE630E}"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1" firstDataRow="2" firstDataCol="1"/>
  <pivotFields count="4">
    <pivotField dataField="1" showAll="0"/>
    <pivotField axis="axisCol" showAll="0">
      <items count="4">
        <item x="0"/>
        <item x="1"/>
        <item x="2"/>
        <item t="default"/>
      </items>
    </pivotField>
    <pivotField axis="axisRow" showAll="0">
      <items count="3">
        <item x="1"/>
        <item x="0"/>
        <item t="default"/>
      </items>
    </pivotField>
    <pivotField showAll="0"/>
  </pivotFields>
  <rowFields count="1">
    <field x="2"/>
  </rowFields>
  <rowItems count="3">
    <i>
      <x/>
    </i>
    <i>
      <x v="1"/>
    </i>
    <i t="grand">
      <x/>
    </i>
  </rowItems>
  <colFields count="1">
    <field x="1"/>
  </colFields>
  <colItems count="4">
    <i>
      <x/>
    </i>
    <i>
      <x v="1"/>
    </i>
    <i>
      <x v="2"/>
    </i>
    <i t="grand">
      <x/>
    </i>
  </colItems>
  <dataFields count="1">
    <dataField name="Count of Applicant Number"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2" totalsRowCount="1">
  <autoFilter ref="A1:D11" xr:uid="{D99D19F1-477D-4A21-BBF4-360E29FFA961}"/>
  <tableColumns count="4">
    <tableColumn id="1" xr3:uid="{813218A1-706F-4049-BE46-C2C2C50A677F}" name="Airline" totalsRowLabel="Answers"/>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7" totalsRowShown="0">
  <autoFilter ref="A1:C7"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9" totalsRowCount="1">
  <autoFilter ref="A1:B8" xr:uid="{B92AAE3E-6E86-4611-B004-E17D4B65ECAB}"/>
  <tableColumns count="2">
    <tableColumn id="1" xr3:uid="{1458BB47-4C44-4166-BD7F-8C98E6926821}" name="Payment ($)" totalsRowLabel="A."/>
    <tableColumn id="2" xr3:uid="{44545F09-B4A4-4AAC-85A1-C07361B8AA68}" name="Probability" totalsRowFunction="custom">
      <totalsRowFormula>SUMPRODUCT(A2:A8,B2:B8)</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6"/>
  <sheetViews>
    <sheetView topLeftCell="C1" zoomScale="70" zoomScaleNormal="70" workbookViewId="0">
      <selection activeCell="C21" sqref="C21"/>
    </sheetView>
  </sheetViews>
  <sheetFormatPr defaultRowHeight="14.5" x14ac:dyDescent="0.35"/>
  <cols>
    <col min="1" max="1" width="22.1796875" customWidth="1"/>
    <col min="2" max="2" width="21.453125" customWidth="1"/>
    <col min="3" max="3" width="41.26953125" customWidth="1"/>
    <col min="4" max="4" width="40.81640625" customWidth="1"/>
  </cols>
  <sheetData>
    <row r="1" spans="1:4" x14ac:dyDescent="0.35">
      <c r="A1" t="s">
        <v>0</v>
      </c>
      <c r="B1" t="s">
        <v>1</v>
      </c>
      <c r="C1" t="s">
        <v>2</v>
      </c>
      <c r="D1" t="s">
        <v>3</v>
      </c>
    </row>
    <row r="2" spans="1:4" x14ac:dyDescent="0.35">
      <c r="A2" t="s">
        <v>4</v>
      </c>
      <c r="B2">
        <v>83.5</v>
      </c>
      <c r="C2">
        <v>0.87</v>
      </c>
      <c r="D2">
        <v>1.5</v>
      </c>
    </row>
    <row r="3" spans="1:4" x14ac:dyDescent="0.35">
      <c r="A3" t="s">
        <v>5</v>
      </c>
      <c r="B3">
        <v>79.099999999999994</v>
      </c>
      <c r="C3">
        <v>1.88</v>
      </c>
      <c r="D3">
        <v>0.79</v>
      </c>
    </row>
    <row r="4" spans="1:4" x14ac:dyDescent="0.35">
      <c r="A4" t="s">
        <v>6</v>
      </c>
      <c r="B4">
        <v>87.1</v>
      </c>
      <c r="C4">
        <v>1.58</v>
      </c>
      <c r="D4">
        <v>0.91</v>
      </c>
    </row>
    <row r="5" spans="1:4" x14ac:dyDescent="0.35">
      <c r="A5" t="s">
        <v>7</v>
      </c>
      <c r="B5">
        <v>86.5</v>
      </c>
      <c r="C5">
        <v>2.1</v>
      </c>
      <c r="D5">
        <v>0.73</v>
      </c>
    </row>
    <row r="6" spans="1:4" x14ac:dyDescent="0.35">
      <c r="A6" t="s">
        <v>8</v>
      </c>
      <c r="B6">
        <v>87.5</v>
      </c>
      <c r="C6">
        <v>2.93</v>
      </c>
      <c r="D6">
        <v>0.51</v>
      </c>
    </row>
    <row r="7" spans="1:4" x14ac:dyDescent="0.35">
      <c r="A7" t="s">
        <v>9</v>
      </c>
      <c r="B7">
        <v>77.900000000000006</v>
      </c>
      <c r="C7">
        <v>2.2200000000000002</v>
      </c>
      <c r="D7">
        <v>1.05</v>
      </c>
    </row>
    <row r="8" spans="1:4" x14ac:dyDescent="0.35">
      <c r="A8" t="s">
        <v>10</v>
      </c>
      <c r="B8">
        <v>83.1</v>
      </c>
      <c r="C8">
        <v>3.08</v>
      </c>
      <c r="D8">
        <v>0.25</v>
      </c>
    </row>
    <row r="9" spans="1:4" x14ac:dyDescent="0.35">
      <c r="A9" t="s">
        <v>11</v>
      </c>
      <c r="B9">
        <v>85.9</v>
      </c>
      <c r="C9">
        <v>2.14</v>
      </c>
      <c r="D9">
        <v>1.74</v>
      </c>
    </row>
    <row r="10" spans="1:4" x14ac:dyDescent="0.35">
      <c r="A10" t="s">
        <v>12</v>
      </c>
      <c r="B10">
        <v>76.900000000000006</v>
      </c>
      <c r="C10">
        <v>2.92</v>
      </c>
      <c r="D10">
        <v>1.8</v>
      </c>
    </row>
    <row r="11" spans="1:4" x14ac:dyDescent="0.35">
      <c r="A11" t="s">
        <v>13</v>
      </c>
      <c r="B11">
        <v>77.400000000000006</v>
      </c>
      <c r="C11">
        <v>3.87</v>
      </c>
      <c r="D11">
        <v>4.24</v>
      </c>
    </row>
    <row r="12" spans="1:4" ht="15" thickBot="1" x14ac:dyDescent="0.4">
      <c r="A12" t="s">
        <v>28</v>
      </c>
    </row>
    <row r="13" spans="1:4" ht="15" thickTop="1" x14ac:dyDescent="0.35">
      <c r="A13" t="s">
        <v>29</v>
      </c>
      <c r="B13" s="4">
        <f>B5/100</f>
        <v>0.86499999999999999</v>
      </c>
    </row>
    <row r="14" spans="1:4" x14ac:dyDescent="0.35">
      <c r="A14" t="s">
        <v>30</v>
      </c>
      <c r="B14">
        <f>COUNTIF(C2:C11, "&lt;2" )/10</f>
        <v>0.3</v>
      </c>
    </row>
    <row r="15" spans="1:4" x14ac:dyDescent="0.35">
      <c r="A15" t="s">
        <v>31</v>
      </c>
      <c r="B15">
        <f>COUNTIF(D2:D11, "&gt;1")/10</f>
        <v>0.5</v>
      </c>
    </row>
    <row r="16" spans="1:4" x14ac:dyDescent="0.35">
      <c r="A16" t="s">
        <v>32</v>
      </c>
      <c r="B16">
        <f>(1-B4/100)</f>
        <v>0.129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K13"/>
  <sheetViews>
    <sheetView zoomScale="60" zoomScaleNormal="60" workbookViewId="0">
      <selection activeCell="D13" sqref="D13"/>
    </sheetView>
  </sheetViews>
  <sheetFormatPr defaultRowHeight="14.5" x14ac:dyDescent="0.35"/>
  <cols>
    <col min="1" max="1" width="21.7265625" customWidth="1"/>
    <col min="4" max="4" width="12.08984375" customWidth="1"/>
  </cols>
  <sheetData>
    <row r="1" spans="1:11" x14ac:dyDescent="0.35">
      <c r="A1" t="s">
        <v>33</v>
      </c>
      <c r="B1">
        <v>2851</v>
      </c>
      <c r="D1" t="s">
        <v>29</v>
      </c>
    </row>
    <row r="2" spans="1:11" x14ac:dyDescent="0.35">
      <c r="A2" t="s">
        <v>34</v>
      </c>
      <c r="B2">
        <v>1033</v>
      </c>
      <c r="D2" t="s">
        <v>38</v>
      </c>
    </row>
    <row r="3" spans="1:11" x14ac:dyDescent="0.35">
      <c r="A3" t="s">
        <v>41</v>
      </c>
      <c r="B3">
        <v>854</v>
      </c>
      <c r="D3" t="s">
        <v>39</v>
      </c>
      <c r="E3">
        <f>B2/B1</f>
        <v>0.36232900736583656</v>
      </c>
    </row>
    <row r="4" spans="1:11" x14ac:dyDescent="0.35">
      <c r="A4" t="s">
        <v>35</v>
      </c>
      <c r="B4">
        <v>964</v>
      </c>
      <c r="D4" t="s">
        <v>40</v>
      </c>
      <c r="E4">
        <f>B3/B1</f>
        <v>0.29954401964223082</v>
      </c>
    </row>
    <row r="5" spans="1:11" x14ac:dyDescent="0.35">
      <c r="A5" t="s">
        <v>36</v>
      </c>
      <c r="B5">
        <v>0.18</v>
      </c>
      <c r="D5" t="s">
        <v>42</v>
      </c>
      <c r="E5">
        <f>B4/B2</f>
        <v>0.93320425943852858</v>
      </c>
    </row>
    <row r="6" spans="1:11" x14ac:dyDescent="0.35">
      <c r="A6" t="s">
        <v>37</v>
      </c>
      <c r="B6">
        <v>2375</v>
      </c>
    </row>
    <row r="7" spans="1:11" x14ac:dyDescent="0.35">
      <c r="A7" t="s">
        <v>30</v>
      </c>
    </row>
    <row r="8" spans="1:11" x14ac:dyDescent="0.35">
      <c r="D8" s="2" t="s">
        <v>43</v>
      </c>
      <c r="E8" s="2"/>
      <c r="F8" s="2"/>
      <c r="G8" s="2"/>
      <c r="H8" s="2"/>
      <c r="I8" s="2"/>
      <c r="J8" s="2"/>
      <c r="K8" s="2"/>
    </row>
    <row r="9" spans="1:11" x14ac:dyDescent="0.35">
      <c r="A9" t="s">
        <v>44</v>
      </c>
      <c r="D9" s="2"/>
      <c r="E9" s="2"/>
      <c r="F9" s="2"/>
      <c r="G9" s="2"/>
      <c r="H9" s="2"/>
      <c r="I9" s="2"/>
      <c r="J9" s="2"/>
      <c r="K9" s="2"/>
    </row>
    <row r="11" spans="1:11" x14ac:dyDescent="0.35">
      <c r="A11" t="s">
        <v>31</v>
      </c>
      <c r="D11" t="s">
        <v>32</v>
      </c>
    </row>
    <row r="12" spans="1:11" x14ac:dyDescent="0.35">
      <c r="A12">
        <f>B2/B6</f>
        <v>0.43494736842105264</v>
      </c>
      <c r="D12" t="s">
        <v>45</v>
      </c>
      <c r="E12">
        <f>B4/B1*B5</f>
        <v>6.0862855138547882E-2</v>
      </c>
    </row>
    <row r="13" spans="1:11" x14ac:dyDescent="0.35">
      <c r="D13" t="s">
        <v>46</v>
      </c>
      <c r="E13">
        <f>E3+E12</f>
        <v>0.42319186250438445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D134"/>
  <sheetViews>
    <sheetView topLeftCell="F8" zoomScale="80" zoomScaleNormal="80" workbookViewId="0">
      <selection activeCell="S15" sqref="S15"/>
    </sheetView>
  </sheetViews>
  <sheetFormatPr defaultRowHeight="14.5" x14ac:dyDescent="0.35"/>
  <cols>
    <col min="1" max="1" width="18.7265625" customWidth="1"/>
    <col min="2" max="2" width="32.54296875" customWidth="1"/>
    <col min="3" max="3" width="33.81640625" customWidth="1"/>
    <col min="4" max="4" width="28.453125" customWidth="1"/>
    <col min="5" max="5" width="8.81640625" customWidth="1"/>
  </cols>
  <sheetData>
    <row r="1" spans="1:4" ht="15.5" x14ac:dyDescent="0.35">
      <c r="A1" s="1" t="s">
        <v>19</v>
      </c>
      <c r="B1" s="1" t="s">
        <v>20</v>
      </c>
      <c r="C1" s="1" t="s">
        <v>22</v>
      </c>
      <c r="D1" s="1" t="s">
        <v>21</v>
      </c>
    </row>
    <row r="2" spans="1:4" x14ac:dyDescent="0.35">
      <c r="A2" s="2">
        <v>1001</v>
      </c>
      <c r="B2" s="2" t="s">
        <v>16</v>
      </c>
      <c r="C2" s="2" t="s">
        <v>15</v>
      </c>
      <c r="D2" s="2">
        <v>8</v>
      </c>
    </row>
    <row r="3" spans="1:4" x14ac:dyDescent="0.35">
      <c r="A3" s="2">
        <v>1002</v>
      </c>
      <c r="B3" s="2" t="s">
        <v>16</v>
      </c>
      <c r="C3" s="2" t="s">
        <v>15</v>
      </c>
      <c r="D3" s="2">
        <v>1</v>
      </c>
    </row>
    <row r="4" spans="1:4" x14ac:dyDescent="0.35">
      <c r="A4" s="2">
        <v>1003</v>
      </c>
      <c r="B4" s="2" t="s">
        <v>17</v>
      </c>
      <c r="C4" s="2" t="s">
        <v>14</v>
      </c>
      <c r="D4" s="2">
        <v>3</v>
      </c>
    </row>
    <row r="5" spans="1:4" x14ac:dyDescent="0.35">
      <c r="A5" s="2">
        <v>1004</v>
      </c>
      <c r="B5" s="2" t="s">
        <v>17</v>
      </c>
      <c r="C5" s="2" t="s">
        <v>15</v>
      </c>
      <c r="D5" s="2">
        <v>6</v>
      </c>
    </row>
    <row r="6" spans="1:4" x14ac:dyDescent="0.35">
      <c r="A6" s="2">
        <v>1005</v>
      </c>
      <c r="B6" s="2" t="s">
        <v>16</v>
      </c>
      <c r="C6" s="2" t="s">
        <v>15</v>
      </c>
      <c r="D6" s="2">
        <v>7</v>
      </c>
    </row>
    <row r="7" spans="1:4" x14ac:dyDescent="0.35">
      <c r="A7" s="2">
        <v>1006</v>
      </c>
      <c r="B7" s="2" t="s">
        <v>17</v>
      </c>
      <c r="C7" s="2" t="s">
        <v>15</v>
      </c>
      <c r="D7" s="2">
        <v>7</v>
      </c>
    </row>
    <row r="8" spans="1:4" x14ac:dyDescent="0.35">
      <c r="A8" s="2">
        <v>1007</v>
      </c>
      <c r="B8" s="2" t="s">
        <v>17</v>
      </c>
      <c r="C8" s="2" t="s">
        <v>15</v>
      </c>
      <c r="D8" s="2">
        <v>9</v>
      </c>
    </row>
    <row r="9" spans="1:4" x14ac:dyDescent="0.35">
      <c r="A9" s="2">
        <v>1008</v>
      </c>
      <c r="B9" s="2" t="s">
        <v>17</v>
      </c>
      <c r="C9" s="2" t="s">
        <v>15</v>
      </c>
      <c r="D9" s="2">
        <v>1</v>
      </c>
    </row>
    <row r="10" spans="1:4" x14ac:dyDescent="0.35">
      <c r="A10" s="2">
        <v>1009</v>
      </c>
      <c r="B10" s="2" t="s">
        <v>16</v>
      </c>
      <c r="C10" s="2" t="s">
        <v>15</v>
      </c>
      <c r="D10" s="2">
        <v>8</v>
      </c>
    </row>
    <row r="11" spans="1:4" x14ac:dyDescent="0.35">
      <c r="A11" s="2">
        <v>1010</v>
      </c>
      <c r="B11" s="2" t="s">
        <v>16</v>
      </c>
      <c r="C11" s="2" t="s">
        <v>14</v>
      </c>
      <c r="D11" s="2">
        <v>8</v>
      </c>
    </row>
    <row r="12" spans="1:4" x14ac:dyDescent="0.35">
      <c r="A12" s="2">
        <v>1011</v>
      </c>
      <c r="B12" s="2" t="s">
        <v>16</v>
      </c>
      <c r="C12" s="2" t="s">
        <v>14</v>
      </c>
      <c r="D12" s="2">
        <v>9</v>
      </c>
    </row>
    <row r="13" spans="1:4" x14ac:dyDescent="0.35">
      <c r="A13" s="2">
        <v>1012</v>
      </c>
      <c r="B13" s="2" t="s">
        <v>16</v>
      </c>
      <c r="C13" s="2" t="s">
        <v>15</v>
      </c>
      <c r="D13" s="2">
        <v>7</v>
      </c>
    </row>
    <row r="14" spans="1:4" x14ac:dyDescent="0.35">
      <c r="A14" s="2">
        <v>1013</v>
      </c>
      <c r="B14" s="2" t="s">
        <v>17</v>
      </c>
      <c r="C14" s="2" t="s">
        <v>15</v>
      </c>
      <c r="D14" s="2">
        <v>4</v>
      </c>
    </row>
    <row r="15" spans="1:4" x14ac:dyDescent="0.35">
      <c r="A15" s="2">
        <v>1014</v>
      </c>
      <c r="B15" s="2" t="s">
        <v>16</v>
      </c>
      <c r="C15" s="2" t="s">
        <v>15</v>
      </c>
      <c r="D15" s="2">
        <v>6</v>
      </c>
    </row>
    <row r="16" spans="1:4" x14ac:dyDescent="0.35">
      <c r="A16" s="2">
        <v>1015</v>
      </c>
      <c r="B16" s="2" t="s">
        <v>16</v>
      </c>
      <c r="C16" s="2" t="s">
        <v>15</v>
      </c>
      <c r="D16" s="2">
        <v>9</v>
      </c>
    </row>
    <row r="17" spans="1:4" x14ac:dyDescent="0.35">
      <c r="A17" s="2">
        <v>1016</v>
      </c>
      <c r="B17" s="2" t="s">
        <v>17</v>
      </c>
      <c r="C17" s="2" t="s">
        <v>15</v>
      </c>
      <c r="D17" s="2">
        <v>9</v>
      </c>
    </row>
    <row r="18" spans="1:4" x14ac:dyDescent="0.35">
      <c r="A18" s="2">
        <v>1017</v>
      </c>
      <c r="B18" s="2" t="s">
        <v>17</v>
      </c>
      <c r="C18" s="2" t="s">
        <v>15</v>
      </c>
      <c r="D18" s="2">
        <v>6</v>
      </c>
    </row>
    <row r="19" spans="1:4" x14ac:dyDescent="0.35">
      <c r="A19" s="2">
        <v>1018</v>
      </c>
      <c r="B19" s="2" t="s">
        <v>17</v>
      </c>
      <c r="C19" s="2" t="s">
        <v>14</v>
      </c>
      <c r="D19" s="2">
        <v>5</v>
      </c>
    </row>
    <row r="20" spans="1:4" x14ac:dyDescent="0.35">
      <c r="A20" s="2">
        <v>1019</v>
      </c>
      <c r="B20" s="2" t="s">
        <v>16</v>
      </c>
      <c r="C20" s="2" t="s">
        <v>15</v>
      </c>
      <c r="D20" s="2">
        <v>7</v>
      </c>
    </row>
    <row r="21" spans="1:4" x14ac:dyDescent="0.35">
      <c r="A21" s="2">
        <v>1020</v>
      </c>
      <c r="B21" s="2" t="s">
        <v>17</v>
      </c>
      <c r="C21" s="2" t="s">
        <v>14</v>
      </c>
      <c r="D21" s="2">
        <v>0</v>
      </c>
    </row>
    <row r="22" spans="1:4" x14ac:dyDescent="0.35">
      <c r="A22" s="2">
        <v>1021</v>
      </c>
      <c r="B22" s="2" t="s">
        <v>16</v>
      </c>
      <c r="C22" s="2" t="s">
        <v>15</v>
      </c>
      <c r="D22" s="2">
        <v>4</v>
      </c>
    </row>
    <row r="23" spans="1:4" x14ac:dyDescent="0.35">
      <c r="A23" s="2">
        <v>1022</v>
      </c>
      <c r="B23" s="2" t="s">
        <v>17</v>
      </c>
      <c r="C23" s="2" t="s">
        <v>15</v>
      </c>
      <c r="D23" s="2">
        <v>8</v>
      </c>
    </row>
    <row r="24" spans="1:4" x14ac:dyDescent="0.35">
      <c r="A24" s="2">
        <v>1023</v>
      </c>
      <c r="B24" s="2" t="s">
        <v>16</v>
      </c>
      <c r="C24" s="2" t="s">
        <v>15</v>
      </c>
      <c r="D24" s="2">
        <v>4</v>
      </c>
    </row>
    <row r="25" spans="1:4" x14ac:dyDescent="0.35">
      <c r="A25" s="2">
        <v>1024</v>
      </c>
      <c r="B25" s="2" t="s">
        <v>16</v>
      </c>
      <c r="C25" s="2" t="s">
        <v>15</v>
      </c>
      <c r="D25" s="2">
        <v>4</v>
      </c>
    </row>
    <row r="26" spans="1:4" x14ac:dyDescent="0.35">
      <c r="A26" s="2">
        <v>1025</v>
      </c>
      <c r="B26" s="2" t="s">
        <v>17</v>
      </c>
      <c r="C26" s="2" t="s">
        <v>14</v>
      </c>
      <c r="D26" s="2">
        <v>3</v>
      </c>
    </row>
    <row r="27" spans="1:4" x14ac:dyDescent="0.35">
      <c r="A27" s="2">
        <v>1026</v>
      </c>
      <c r="B27" s="2" t="s">
        <v>17</v>
      </c>
      <c r="C27" s="2" t="s">
        <v>15</v>
      </c>
      <c r="D27" s="2">
        <v>0</v>
      </c>
    </row>
    <row r="28" spans="1:4" x14ac:dyDescent="0.35">
      <c r="A28" s="2">
        <v>1027</v>
      </c>
      <c r="B28" s="2" t="s">
        <v>16</v>
      </c>
      <c r="C28" s="2" t="s">
        <v>15</v>
      </c>
      <c r="D28" s="2">
        <v>8</v>
      </c>
    </row>
    <row r="29" spans="1:4" x14ac:dyDescent="0.35">
      <c r="A29" s="2">
        <v>1028</v>
      </c>
      <c r="B29" s="2" t="s">
        <v>16</v>
      </c>
      <c r="C29" s="2" t="s">
        <v>14</v>
      </c>
      <c r="D29" s="2">
        <v>0</v>
      </c>
    </row>
    <row r="30" spans="1:4" x14ac:dyDescent="0.35">
      <c r="A30" s="2">
        <v>1029</v>
      </c>
      <c r="B30" s="2" t="s">
        <v>16</v>
      </c>
      <c r="C30" s="2" t="s">
        <v>14</v>
      </c>
      <c r="D30" s="2">
        <v>4</v>
      </c>
    </row>
    <row r="31" spans="1:4" x14ac:dyDescent="0.35">
      <c r="A31" s="2">
        <v>1030</v>
      </c>
      <c r="B31" s="2" t="s">
        <v>16</v>
      </c>
      <c r="C31" s="2" t="s">
        <v>15</v>
      </c>
      <c r="D31" s="2">
        <v>1</v>
      </c>
    </row>
    <row r="32" spans="1:4" x14ac:dyDescent="0.35">
      <c r="A32" s="2">
        <v>1031</v>
      </c>
      <c r="B32" s="2" t="s">
        <v>16</v>
      </c>
      <c r="C32" s="2" t="s">
        <v>15</v>
      </c>
      <c r="D32" s="2">
        <v>5</v>
      </c>
    </row>
    <row r="33" spans="1:4" x14ac:dyDescent="0.35">
      <c r="A33" s="2">
        <v>1032</v>
      </c>
      <c r="B33" s="2" t="s">
        <v>17</v>
      </c>
      <c r="C33" s="2" t="s">
        <v>14</v>
      </c>
      <c r="D33" s="2">
        <v>3</v>
      </c>
    </row>
    <row r="34" spans="1:4" x14ac:dyDescent="0.35">
      <c r="A34" s="2">
        <v>1033</v>
      </c>
      <c r="B34" s="2" t="s">
        <v>17</v>
      </c>
      <c r="C34" s="2" t="s">
        <v>14</v>
      </c>
      <c r="D34" s="2">
        <v>0</v>
      </c>
    </row>
    <row r="35" spans="1:4" x14ac:dyDescent="0.35">
      <c r="A35" s="2">
        <v>1034</v>
      </c>
      <c r="B35" s="2" t="s">
        <v>17</v>
      </c>
      <c r="C35" s="2" t="s">
        <v>15</v>
      </c>
      <c r="D35" s="2">
        <v>8</v>
      </c>
    </row>
    <row r="36" spans="1:4" x14ac:dyDescent="0.35">
      <c r="A36" s="2">
        <v>1035</v>
      </c>
      <c r="B36" s="2" t="s">
        <v>16</v>
      </c>
      <c r="C36" s="2" t="s">
        <v>14</v>
      </c>
      <c r="D36" s="2">
        <v>4</v>
      </c>
    </row>
    <row r="37" spans="1:4" x14ac:dyDescent="0.35">
      <c r="A37" s="2">
        <v>1036</v>
      </c>
      <c r="B37" s="2" t="s">
        <v>16</v>
      </c>
      <c r="C37" s="2" t="s">
        <v>14</v>
      </c>
      <c r="D37" s="2">
        <v>6</v>
      </c>
    </row>
    <row r="38" spans="1:4" x14ac:dyDescent="0.35">
      <c r="A38" s="2">
        <v>1037</v>
      </c>
      <c r="B38" s="2" t="s">
        <v>16</v>
      </c>
      <c r="C38" s="2" t="s">
        <v>15</v>
      </c>
      <c r="D38" s="2">
        <v>3</v>
      </c>
    </row>
    <row r="39" spans="1:4" x14ac:dyDescent="0.35">
      <c r="A39" s="2">
        <v>1038</v>
      </c>
      <c r="B39" s="2" t="s">
        <v>16</v>
      </c>
      <c r="C39" s="2" t="s">
        <v>15</v>
      </c>
      <c r="D39" s="2">
        <v>4</v>
      </c>
    </row>
    <row r="40" spans="1:4" x14ac:dyDescent="0.35">
      <c r="A40" s="2">
        <v>1039</v>
      </c>
      <c r="B40" s="2" t="s">
        <v>16</v>
      </c>
      <c r="C40" s="2" t="s">
        <v>14</v>
      </c>
      <c r="D40" s="2">
        <v>4</v>
      </c>
    </row>
    <row r="41" spans="1:4" x14ac:dyDescent="0.35">
      <c r="A41" s="2">
        <v>1040</v>
      </c>
      <c r="B41" s="2" t="s">
        <v>16</v>
      </c>
      <c r="C41" s="2" t="s">
        <v>14</v>
      </c>
      <c r="D41" s="2">
        <v>0</v>
      </c>
    </row>
    <row r="42" spans="1:4" x14ac:dyDescent="0.35">
      <c r="A42" s="2">
        <v>1041</v>
      </c>
      <c r="B42" s="2" t="s">
        <v>16</v>
      </c>
      <c r="C42" s="2" t="s">
        <v>14</v>
      </c>
      <c r="D42" s="2">
        <v>3</v>
      </c>
    </row>
    <row r="43" spans="1:4" x14ac:dyDescent="0.35">
      <c r="A43" s="2">
        <v>1042</v>
      </c>
      <c r="B43" s="2" t="s">
        <v>17</v>
      </c>
      <c r="C43" s="2" t="s">
        <v>15</v>
      </c>
      <c r="D43" s="2">
        <v>2</v>
      </c>
    </row>
    <row r="44" spans="1:4" x14ac:dyDescent="0.35">
      <c r="A44" s="2">
        <v>1043</v>
      </c>
      <c r="B44" s="2" t="s">
        <v>16</v>
      </c>
      <c r="C44" s="2" t="s">
        <v>14</v>
      </c>
      <c r="D44" s="2">
        <v>8</v>
      </c>
    </row>
    <row r="45" spans="1:4" x14ac:dyDescent="0.35">
      <c r="A45" s="2">
        <v>1044</v>
      </c>
      <c r="B45" s="2" t="s">
        <v>17</v>
      </c>
      <c r="C45" s="2" t="s">
        <v>14</v>
      </c>
      <c r="D45" s="2">
        <v>5</v>
      </c>
    </row>
    <row r="46" spans="1:4" x14ac:dyDescent="0.35">
      <c r="A46" s="2">
        <v>1045</v>
      </c>
      <c r="B46" s="2" t="s">
        <v>16</v>
      </c>
      <c r="C46" s="2" t="s">
        <v>14</v>
      </c>
      <c r="D46" s="2">
        <v>2</v>
      </c>
    </row>
    <row r="47" spans="1:4" x14ac:dyDescent="0.35">
      <c r="A47" s="2">
        <v>1046</v>
      </c>
      <c r="B47" s="2" t="s">
        <v>17</v>
      </c>
      <c r="C47" s="2" t="s">
        <v>14</v>
      </c>
      <c r="D47" s="2">
        <v>2</v>
      </c>
    </row>
    <row r="48" spans="1:4" x14ac:dyDescent="0.35">
      <c r="A48" s="2">
        <v>1047</v>
      </c>
      <c r="B48" s="2" t="s">
        <v>16</v>
      </c>
      <c r="C48" s="2" t="s">
        <v>15</v>
      </c>
      <c r="D48" s="2">
        <v>5</v>
      </c>
    </row>
    <row r="49" spans="1:4" x14ac:dyDescent="0.35">
      <c r="A49" s="2">
        <v>1048</v>
      </c>
      <c r="B49" s="2" t="s">
        <v>17</v>
      </c>
      <c r="C49" s="2" t="s">
        <v>14</v>
      </c>
      <c r="D49" s="2">
        <v>1</v>
      </c>
    </row>
    <row r="50" spans="1:4" x14ac:dyDescent="0.35">
      <c r="A50" s="2">
        <v>1049</v>
      </c>
      <c r="B50" s="2" t="s">
        <v>17</v>
      </c>
      <c r="C50" s="2" t="s">
        <v>14</v>
      </c>
      <c r="D50" s="2">
        <v>5</v>
      </c>
    </row>
    <row r="51" spans="1:4" x14ac:dyDescent="0.35">
      <c r="A51" s="2">
        <v>1050</v>
      </c>
      <c r="B51" s="2" t="s">
        <v>17</v>
      </c>
      <c r="C51" s="2" t="s">
        <v>15</v>
      </c>
      <c r="D51" s="2">
        <v>7</v>
      </c>
    </row>
    <row r="52" spans="1:4" x14ac:dyDescent="0.35">
      <c r="A52" s="2">
        <v>1051</v>
      </c>
      <c r="B52" s="2" t="s">
        <v>16</v>
      </c>
      <c r="C52" s="2" t="s">
        <v>15</v>
      </c>
      <c r="D52" s="2">
        <v>2</v>
      </c>
    </row>
    <row r="53" spans="1:4" x14ac:dyDescent="0.35">
      <c r="A53" s="2">
        <v>1052</v>
      </c>
      <c r="B53" s="2" t="s">
        <v>16</v>
      </c>
      <c r="C53" s="2" t="s">
        <v>15</v>
      </c>
      <c r="D53" s="2">
        <v>5</v>
      </c>
    </row>
    <row r="54" spans="1:4" x14ac:dyDescent="0.35">
      <c r="A54" s="2">
        <v>1053</v>
      </c>
      <c r="B54" s="2" t="s">
        <v>16</v>
      </c>
      <c r="C54" s="2" t="s">
        <v>15</v>
      </c>
      <c r="D54" s="2">
        <v>1</v>
      </c>
    </row>
    <row r="55" spans="1:4" x14ac:dyDescent="0.35">
      <c r="A55" s="2">
        <v>1054</v>
      </c>
      <c r="B55" s="2" t="s">
        <v>16</v>
      </c>
      <c r="C55" s="2" t="s">
        <v>14</v>
      </c>
      <c r="D55" s="2">
        <v>5</v>
      </c>
    </row>
    <row r="56" spans="1:4" x14ac:dyDescent="0.35">
      <c r="A56" s="2">
        <v>1055</v>
      </c>
      <c r="B56" s="2" t="s">
        <v>16</v>
      </c>
      <c r="C56" s="2" t="s">
        <v>14</v>
      </c>
      <c r="D56" s="2">
        <v>7</v>
      </c>
    </row>
    <row r="57" spans="1:4" x14ac:dyDescent="0.35">
      <c r="A57" s="2">
        <v>1056</v>
      </c>
      <c r="B57" s="2" t="s">
        <v>17</v>
      </c>
      <c r="C57" s="2" t="s">
        <v>15</v>
      </c>
      <c r="D57" s="2">
        <v>5</v>
      </c>
    </row>
    <row r="58" spans="1:4" x14ac:dyDescent="0.35">
      <c r="A58" s="2">
        <v>1057</v>
      </c>
      <c r="B58" s="2" t="s">
        <v>16</v>
      </c>
      <c r="C58" s="2" t="s">
        <v>15</v>
      </c>
      <c r="D58" s="2">
        <v>5</v>
      </c>
    </row>
    <row r="59" spans="1:4" x14ac:dyDescent="0.35">
      <c r="A59" s="2">
        <v>1058</v>
      </c>
      <c r="B59" s="2" t="s">
        <v>16</v>
      </c>
      <c r="C59" s="2" t="s">
        <v>14</v>
      </c>
      <c r="D59" s="2">
        <v>6</v>
      </c>
    </row>
    <row r="60" spans="1:4" x14ac:dyDescent="0.35">
      <c r="A60" s="2">
        <v>1059</v>
      </c>
      <c r="B60" s="2" t="s">
        <v>18</v>
      </c>
      <c r="C60" s="2" t="s">
        <v>15</v>
      </c>
      <c r="D60" s="2">
        <v>4</v>
      </c>
    </row>
    <row r="61" spans="1:4" x14ac:dyDescent="0.35">
      <c r="A61" s="2">
        <v>1060</v>
      </c>
      <c r="B61" s="2" t="s">
        <v>17</v>
      </c>
      <c r="C61" s="2" t="s">
        <v>14</v>
      </c>
      <c r="D61" s="2">
        <v>4</v>
      </c>
    </row>
    <row r="62" spans="1:4" x14ac:dyDescent="0.35">
      <c r="A62" s="2">
        <v>1061</v>
      </c>
      <c r="B62" s="2" t="s">
        <v>18</v>
      </c>
      <c r="C62" s="2" t="s">
        <v>15</v>
      </c>
      <c r="D62" s="2">
        <v>5</v>
      </c>
    </row>
    <row r="63" spans="1:4" x14ac:dyDescent="0.35">
      <c r="A63" s="2">
        <v>1062</v>
      </c>
      <c r="B63" s="2" t="s">
        <v>16</v>
      </c>
      <c r="C63" s="2" t="s">
        <v>15</v>
      </c>
      <c r="D63" s="2">
        <v>5</v>
      </c>
    </row>
    <row r="64" spans="1:4" x14ac:dyDescent="0.35">
      <c r="A64" s="2">
        <v>1063</v>
      </c>
      <c r="B64" s="2" t="s">
        <v>16</v>
      </c>
      <c r="C64" s="2" t="s">
        <v>15</v>
      </c>
      <c r="D64" s="2">
        <v>1</v>
      </c>
    </row>
    <row r="65" spans="1:4" x14ac:dyDescent="0.35">
      <c r="A65" s="2">
        <v>1064</v>
      </c>
      <c r="B65" s="2" t="s">
        <v>17</v>
      </c>
      <c r="C65" s="2" t="s">
        <v>14</v>
      </c>
      <c r="D65" s="2">
        <v>2</v>
      </c>
    </row>
    <row r="66" spans="1:4" x14ac:dyDescent="0.35">
      <c r="A66" s="2">
        <v>1065</v>
      </c>
      <c r="B66" s="2" t="s">
        <v>16</v>
      </c>
      <c r="C66" s="2" t="s">
        <v>14</v>
      </c>
      <c r="D66" s="2">
        <v>6</v>
      </c>
    </row>
    <row r="67" spans="1:4" x14ac:dyDescent="0.35">
      <c r="A67" s="2">
        <v>1066</v>
      </c>
      <c r="B67" s="2" t="s">
        <v>17</v>
      </c>
      <c r="C67" s="2" t="s">
        <v>15</v>
      </c>
      <c r="D67" s="2">
        <v>9</v>
      </c>
    </row>
    <row r="68" spans="1:4" x14ac:dyDescent="0.35">
      <c r="A68" s="2">
        <v>1067</v>
      </c>
      <c r="B68" s="2" t="s">
        <v>17</v>
      </c>
      <c r="C68" s="2" t="s">
        <v>15</v>
      </c>
      <c r="D68" s="2">
        <v>7</v>
      </c>
    </row>
    <row r="69" spans="1:4" x14ac:dyDescent="0.35">
      <c r="A69" s="2">
        <v>1068</v>
      </c>
      <c r="B69" s="2" t="s">
        <v>17</v>
      </c>
      <c r="C69" s="2" t="s">
        <v>15</v>
      </c>
      <c r="D69" s="2">
        <v>6</v>
      </c>
    </row>
    <row r="70" spans="1:4" x14ac:dyDescent="0.35">
      <c r="A70" s="2">
        <v>1069</v>
      </c>
      <c r="B70" s="2" t="s">
        <v>16</v>
      </c>
      <c r="C70" s="2" t="s">
        <v>15</v>
      </c>
      <c r="D70" s="2">
        <v>3</v>
      </c>
    </row>
    <row r="71" spans="1:4" x14ac:dyDescent="0.35">
      <c r="A71" s="2">
        <v>1070</v>
      </c>
      <c r="B71" s="2" t="s">
        <v>16</v>
      </c>
      <c r="C71" s="2" t="s">
        <v>15</v>
      </c>
      <c r="D71" s="2">
        <v>9</v>
      </c>
    </row>
    <row r="72" spans="1:4" x14ac:dyDescent="0.35">
      <c r="A72" s="2">
        <v>1071</v>
      </c>
      <c r="B72" s="2" t="s">
        <v>16</v>
      </c>
      <c r="C72" s="2" t="s">
        <v>14</v>
      </c>
      <c r="D72" s="2">
        <v>3</v>
      </c>
    </row>
    <row r="73" spans="1:4" x14ac:dyDescent="0.35">
      <c r="A73" s="2">
        <v>1072</v>
      </c>
      <c r="B73" s="2" t="s">
        <v>17</v>
      </c>
      <c r="C73" s="2" t="s">
        <v>15</v>
      </c>
      <c r="D73" s="2">
        <v>5</v>
      </c>
    </row>
    <row r="74" spans="1:4" x14ac:dyDescent="0.35">
      <c r="A74" s="2">
        <v>1073</v>
      </c>
      <c r="B74" s="2" t="s">
        <v>16</v>
      </c>
      <c r="C74" s="2" t="s">
        <v>14</v>
      </c>
      <c r="D74" s="2">
        <v>5</v>
      </c>
    </row>
    <row r="75" spans="1:4" x14ac:dyDescent="0.35">
      <c r="A75" s="2">
        <v>1074</v>
      </c>
      <c r="B75" s="2" t="s">
        <v>16</v>
      </c>
      <c r="C75" s="2" t="s">
        <v>15</v>
      </c>
      <c r="D75" s="2">
        <v>8</v>
      </c>
    </row>
    <row r="76" spans="1:4" x14ac:dyDescent="0.35">
      <c r="A76" s="2">
        <v>1075</v>
      </c>
      <c r="B76" s="2" t="s">
        <v>16</v>
      </c>
      <c r="C76" s="2" t="s">
        <v>15</v>
      </c>
      <c r="D76" s="2">
        <v>6</v>
      </c>
    </row>
    <row r="77" spans="1:4" x14ac:dyDescent="0.35">
      <c r="A77" s="2">
        <v>1076</v>
      </c>
      <c r="B77" s="2" t="s">
        <v>16</v>
      </c>
      <c r="C77" s="2" t="s">
        <v>15</v>
      </c>
      <c r="D77" s="2">
        <v>7</v>
      </c>
    </row>
    <row r="78" spans="1:4" x14ac:dyDescent="0.35">
      <c r="A78" s="2">
        <v>1077</v>
      </c>
      <c r="B78" s="2" t="s">
        <v>17</v>
      </c>
      <c r="C78" s="2" t="s">
        <v>15</v>
      </c>
      <c r="D78" s="2">
        <v>5</v>
      </c>
    </row>
    <row r="79" spans="1:4" x14ac:dyDescent="0.35">
      <c r="A79" s="2">
        <v>1078</v>
      </c>
      <c r="B79" s="2" t="s">
        <v>17</v>
      </c>
      <c r="C79" s="2" t="s">
        <v>14</v>
      </c>
      <c r="D79" s="2">
        <v>5</v>
      </c>
    </row>
    <row r="80" spans="1:4" x14ac:dyDescent="0.35">
      <c r="A80" s="2">
        <v>1079</v>
      </c>
      <c r="B80" s="2" t="s">
        <v>17</v>
      </c>
      <c r="C80" s="2" t="s">
        <v>14</v>
      </c>
      <c r="D80" s="2">
        <v>7</v>
      </c>
    </row>
    <row r="81" spans="1:4" x14ac:dyDescent="0.35">
      <c r="A81" s="2">
        <v>1080</v>
      </c>
      <c r="B81" s="2" t="s">
        <v>16</v>
      </c>
      <c r="C81" s="2" t="s">
        <v>15</v>
      </c>
      <c r="D81" s="2">
        <v>2</v>
      </c>
    </row>
    <row r="82" spans="1:4" x14ac:dyDescent="0.35">
      <c r="A82" s="2">
        <v>1081</v>
      </c>
      <c r="B82" s="2" t="s">
        <v>17</v>
      </c>
      <c r="C82" s="2" t="s">
        <v>15</v>
      </c>
      <c r="D82" s="2">
        <v>0</v>
      </c>
    </row>
    <row r="83" spans="1:4" x14ac:dyDescent="0.35">
      <c r="A83" s="2">
        <v>1082</v>
      </c>
      <c r="B83" s="2" t="s">
        <v>17</v>
      </c>
      <c r="C83" s="2" t="s">
        <v>15</v>
      </c>
      <c r="D83" s="2">
        <v>6</v>
      </c>
    </row>
    <row r="84" spans="1:4" x14ac:dyDescent="0.35">
      <c r="A84" s="2">
        <v>1083</v>
      </c>
      <c r="B84" s="2" t="s">
        <v>18</v>
      </c>
      <c r="C84" s="2" t="s">
        <v>15</v>
      </c>
      <c r="D84" s="2">
        <v>5</v>
      </c>
    </row>
    <row r="85" spans="1:4" x14ac:dyDescent="0.35">
      <c r="A85" s="2">
        <v>1084</v>
      </c>
      <c r="B85" s="2" t="s">
        <v>18</v>
      </c>
      <c r="C85" s="2" t="s">
        <v>15</v>
      </c>
      <c r="D85" s="2">
        <v>6</v>
      </c>
    </row>
    <row r="86" spans="1:4" x14ac:dyDescent="0.35">
      <c r="A86" s="2">
        <v>1085</v>
      </c>
      <c r="B86" s="2" t="s">
        <v>17</v>
      </c>
      <c r="C86" s="2" t="s">
        <v>15</v>
      </c>
      <c r="D86" s="2">
        <v>9</v>
      </c>
    </row>
    <row r="87" spans="1:4" x14ac:dyDescent="0.35">
      <c r="A87" s="2">
        <v>1086</v>
      </c>
      <c r="B87" s="2" t="s">
        <v>17</v>
      </c>
      <c r="C87" s="2" t="s">
        <v>14</v>
      </c>
      <c r="D87" s="2">
        <v>2</v>
      </c>
    </row>
    <row r="88" spans="1:4" x14ac:dyDescent="0.35">
      <c r="A88" s="2">
        <v>1087</v>
      </c>
      <c r="B88" s="2" t="s">
        <v>18</v>
      </c>
      <c r="C88" s="2" t="s">
        <v>15</v>
      </c>
      <c r="D88" s="2">
        <v>8</v>
      </c>
    </row>
    <row r="89" spans="1:4" x14ac:dyDescent="0.35">
      <c r="A89" s="2">
        <v>1088</v>
      </c>
      <c r="B89" s="2" t="s">
        <v>16</v>
      </c>
      <c r="C89" s="2" t="s">
        <v>15</v>
      </c>
      <c r="D89" s="2">
        <v>1</v>
      </c>
    </row>
    <row r="90" spans="1:4" x14ac:dyDescent="0.35">
      <c r="A90" s="2">
        <v>1089</v>
      </c>
      <c r="B90" s="2" t="s">
        <v>16</v>
      </c>
      <c r="C90" s="2" t="s">
        <v>15</v>
      </c>
      <c r="D90" s="2">
        <v>2</v>
      </c>
    </row>
    <row r="91" spans="1:4" x14ac:dyDescent="0.35">
      <c r="A91" s="2">
        <v>1090</v>
      </c>
      <c r="B91" s="2" t="s">
        <v>16</v>
      </c>
      <c r="C91" s="2" t="s">
        <v>14</v>
      </c>
      <c r="D91" s="2">
        <v>6</v>
      </c>
    </row>
    <row r="92" spans="1:4" x14ac:dyDescent="0.35">
      <c r="A92" s="2">
        <v>1091</v>
      </c>
      <c r="B92" s="2" t="s">
        <v>16</v>
      </c>
      <c r="C92" s="2" t="s">
        <v>15</v>
      </c>
      <c r="D92" s="2">
        <v>0</v>
      </c>
    </row>
    <row r="93" spans="1:4" x14ac:dyDescent="0.35">
      <c r="A93" s="2">
        <v>1092</v>
      </c>
      <c r="B93" s="2" t="s">
        <v>17</v>
      </c>
      <c r="C93" s="2" t="s">
        <v>14</v>
      </c>
      <c r="D93" s="2">
        <v>6</v>
      </c>
    </row>
    <row r="94" spans="1:4" x14ac:dyDescent="0.35">
      <c r="A94" s="2">
        <v>1093</v>
      </c>
      <c r="B94" s="2" t="s">
        <v>16</v>
      </c>
      <c r="C94" s="2" t="s">
        <v>14</v>
      </c>
      <c r="D94" s="2">
        <v>7</v>
      </c>
    </row>
    <row r="95" spans="1:4" x14ac:dyDescent="0.35">
      <c r="A95" s="2">
        <v>1094</v>
      </c>
      <c r="B95" s="2" t="s">
        <v>16</v>
      </c>
      <c r="C95" s="2" t="s">
        <v>15</v>
      </c>
      <c r="D95" s="2">
        <v>7</v>
      </c>
    </row>
    <row r="96" spans="1:4" x14ac:dyDescent="0.35">
      <c r="A96" s="2">
        <v>1095</v>
      </c>
      <c r="B96" s="2" t="s">
        <v>16</v>
      </c>
      <c r="C96" s="2" t="s">
        <v>14</v>
      </c>
      <c r="D96" s="2">
        <v>0</v>
      </c>
    </row>
    <row r="97" spans="1:4" x14ac:dyDescent="0.35">
      <c r="A97" s="2">
        <v>1096</v>
      </c>
      <c r="B97" s="2" t="s">
        <v>16</v>
      </c>
      <c r="C97" s="2" t="s">
        <v>14</v>
      </c>
      <c r="D97" s="2">
        <v>8</v>
      </c>
    </row>
    <row r="98" spans="1:4" x14ac:dyDescent="0.35">
      <c r="A98" s="2">
        <v>1097</v>
      </c>
      <c r="B98" s="2" t="s">
        <v>17</v>
      </c>
      <c r="C98" s="2" t="s">
        <v>14</v>
      </c>
      <c r="D98" s="2">
        <v>6</v>
      </c>
    </row>
    <row r="99" spans="1:4" x14ac:dyDescent="0.35">
      <c r="A99" s="2">
        <v>1098</v>
      </c>
      <c r="B99" s="2" t="s">
        <v>16</v>
      </c>
      <c r="C99" s="2" t="s">
        <v>15</v>
      </c>
      <c r="D99" s="2">
        <v>5</v>
      </c>
    </row>
    <row r="100" spans="1:4" x14ac:dyDescent="0.35">
      <c r="A100" s="2">
        <v>1099</v>
      </c>
      <c r="B100" s="2" t="s">
        <v>17</v>
      </c>
      <c r="C100" s="2" t="s">
        <v>15</v>
      </c>
      <c r="D100" s="2">
        <v>9</v>
      </c>
    </row>
    <row r="101" spans="1:4" x14ac:dyDescent="0.35">
      <c r="A101" s="2">
        <v>1100</v>
      </c>
      <c r="B101" s="2" t="s">
        <v>17</v>
      </c>
      <c r="C101" s="2" t="s">
        <v>15</v>
      </c>
      <c r="D101" s="2">
        <v>4</v>
      </c>
    </row>
    <row r="102" spans="1:4" x14ac:dyDescent="0.35">
      <c r="A102" s="2">
        <v>1101</v>
      </c>
      <c r="B102" s="2" t="s">
        <v>17</v>
      </c>
      <c r="C102" s="2" t="s">
        <v>15</v>
      </c>
      <c r="D102" s="2">
        <v>0</v>
      </c>
    </row>
    <row r="103" spans="1:4" x14ac:dyDescent="0.35">
      <c r="A103" s="2">
        <v>1102</v>
      </c>
      <c r="B103" s="2" t="s">
        <v>16</v>
      </c>
      <c r="C103" s="2" t="s">
        <v>14</v>
      </c>
      <c r="D103" s="2">
        <v>2</v>
      </c>
    </row>
    <row r="104" spans="1:4" x14ac:dyDescent="0.35">
      <c r="A104" s="2">
        <v>1103</v>
      </c>
      <c r="B104" s="2" t="s">
        <v>16</v>
      </c>
      <c r="C104" s="2" t="s">
        <v>14</v>
      </c>
      <c r="D104" s="2">
        <v>5</v>
      </c>
    </row>
    <row r="105" spans="1:4" x14ac:dyDescent="0.35">
      <c r="A105" s="2">
        <v>1104</v>
      </c>
      <c r="B105" s="2" t="s">
        <v>17</v>
      </c>
      <c r="C105" s="2" t="s">
        <v>14</v>
      </c>
      <c r="D105" s="2">
        <v>2</v>
      </c>
    </row>
    <row r="106" spans="1:4" x14ac:dyDescent="0.35">
      <c r="A106" s="2">
        <v>1105</v>
      </c>
      <c r="B106" s="2" t="s">
        <v>16</v>
      </c>
      <c r="C106" s="2" t="s">
        <v>15</v>
      </c>
      <c r="D106" s="2">
        <v>6</v>
      </c>
    </row>
    <row r="107" spans="1:4" x14ac:dyDescent="0.35">
      <c r="A107" s="2">
        <v>1106</v>
      </c>
      <c r="B107" s="2" t="s">
        <v>16</v>
      </c>
      <c r="C107" s="2" t="s">
        <v>14</v>
      </c>
      <c r="D107" s="2">
        <v>8</v>
      </c>
    </row>
    <row r="108" spans="1:4" x14ac:dyDescent="0.35">
      <c r="A108" s="2">
        <v>1107</v>
      </c>
      <c r="B108" s="2" t="s">
        <v>16</v>
      </c>
      <c r="C108" s="2" t="s">
        <v>15</v>
      </c>
      <c r="D108" s="2">
        <v>8</v>
      </c>
    </row>
    <row r="109" spans="1:4" x14ac:dyDescent="0.35">
      <c r="A109" s="2">
        <v>1108</v>
      </c>
      <c r="B109" s="2" t="s">
        <v>16</v>
      </c>
      <c r="C109" s="2" t="s">
        <v>15</v>
      </c>
      <c r="D109" s="2">
        <v>7</v>
      </c>
    </row>
    <row r="110" spans="1:4" x14ac:dyDescent="0.35">
      <c r="A110" s="2">
        <v>1109</v>
      </c>
      <c r="B110" s="2" t="s">
        <v>17</v>
      </c>
      <c r="C110" s="2" t="s">
        <v>15</v>
      </c>
      <c r="D110" s="2">
        <v>4</v>
      </c>
    </row>
    <row r="111" spans="1:4" x14ac:dyDescent="0.35">
      <c r="A111" s="2">
        <v>1110</v>
      </c>
      <c r="B111" s="2" t="s">
        <v>17</v>
      </c>
      <c r="C111" s="2" t="s">
        <v>15</v>
      </c>
      <c r="D111" s="2">
        <v>0</v>
      </c>
    </row>
    <row r="112" spans="1:4" x14ac:dyDescent="0.35">
      <c r="A112" s="2">
        <v>1111</v>
      </c>
      <c r="B112" s="2" t="s">
        <v>17</v>
      </c>
      <c r="C112" s="2" t="s">
        <v>15</v>
      </c>
      <c r="D112" s="2">
        <v>1</v>
      </c>
    </row>
    <row r="113" spans="1:4" x14ac:dyDescent="0.35">
      <c r="A113" s="2">
        <v>1112</v>
      </c>
      <c r="B113" s="2" t="s">
        <v>17</v>
      </c>
      <c r="C113" s="2" t="s">
        <v>15</v>
      </c>
      <c r="D113" s="2">
        <v>9</v>
      </c>
    </row>
    <row r="114" spans="1:4" x14ac:dyDescent="0.35">
      <c r="A114" s="2">
        <v>1113</v>
      </c>
      <c r="B114" s="2" t="s">
        <v>17</v>
      </c>
      <c r="C114" s="2" t="s">
        <v>15</v>
      </c>
      <c r="D114" s="2">
        <v>0</v>
      </c>
    </row>
    <row r="115" spans="1:4" x14ac:dyDescent="0.35">
      <c r="A115" s="2">
        <v>1114</v>
      </c>
      <c r="B115" s="2" t="s">
        <v>18</v>
      </c>
      <c r="C115" s="2" t="s">
        <v>14</v>
      </c>
      <c r="D115" s="2">
        <v>7</v>
      </c>
    </row>
    <row r="116" spans="1:4" x14ac:dyDescent="0.35">
      <c r="A116" s="2">
        <v>1115</v>
      </c>
      <c r="B116" s="2" t="s">
        <v>16</v>
      </c>
      <c r="C116" s="2" t="s">
        <v>15</v>
      </c>
      <c r="D116" s="2">
        <v>4</v>
      </c>
    </row>
    <row r="117" spans="1:4" x14ac:dyDescent="0.35">
      <c r="A117" s="2">
        <v>1116</v>
      </c>
      <c r="B117" s="2" t="s">
        <v>18</v>
      </c>
      <c r="C117" s="2" t="s">
        <v>14</v>
      </c>
      <c r="D117" s="2">
        <v>6</v>
      </c>
    </row>
    <row r="118" spans="1:4" x14ac:dyDescent="0.35">
      <c r="A118" s="2">
        <v>1117</v>
      </c>
      <c r="B118" s="2" t="s">
        <v>16</v>
      </c>
      <c r="C118" s="2" t="s">
        <v>14</v>
      </c>
      <c r="D118" s="2">
        <v>6</v>
      </c>
    </row>
    <row r="119" spans="1:4" x14ac:dyDescent="0.35">
      <c r="A119" s="2">
        <v>1118</v>
      </c>
      <c r="B119" s="2" t="s">
        <v>18</v>
      </c>
      <c r="C119" s="2" t="s">
        <v>15</v>
      </c>
      <c r="D119" s="2">
        <v>4</v>
      </c>
    </row>
    <row r="120" spans="1:4" x14ac:dyDescent="0.35">
      <c r="A120" s="2">
        <v>1119</v>
      </c>
      <c r="B120" s="2" t="s">
        <v>16</v>
      </c>
      <c r="C120" s="2" t="s">
        <v>15</v>
      </c>
      <c r="D120" s="2">
        <v>0</v>
      </c>
    </row>
    <row r="121" spans="1:4" x14ac:dyDescent="0.35">
      <c r="A121" s="2">
        <v>1120</v>
      </c>
      <c r="B121" s="2" t="s">
        <v>16</v>
      </c>
      <c r="C121" s="2" t="s">
        <v>14</v>
      </c>
      <c r="D121" s="2">
        <v>7</v>
      </c>
    </row>
    <row r="122" spans="1:4" x14ac:dyDescent="0.35">
      <c r="A122" s="2">
        <v>1121</v>
      </c>
      <c r="B122" s="2" t="s">
        <v>17</v>
      </c>
      <c r="C122" s="2" t="s">
        <v>14</v>
      </c>
      <c r="D122" s="2">
        <v>7</v>
      </c>
    </row>
    <row r="123" spans="1:4" x14ac:dyDescent="0.35">
      <c r="A123" s="2">
        <v>1122</v>
      </c>
      <c r="B123" s="2" t="s">
        <v>17</v>
      </c>
      <c r="C123" s="2" t="s">
        <v>15</v>
      </c>
      <c r="D123" s="2">
        <v>4</v>
      </c>
    </row>
    <row r="124" spans="1:4" x14ac:dyDescent="0.35">
      <c r="A124" s="2">
        <v>1123</v>
      </c>
      <c r="B124" s="2" t="s">
        <v>16</v>
      </c>
      <c r="C124" s="2" t="s">
        <v>15</v>
      </c>
      <c r="D124" s="2">
        <v>6</v>
      </c>
    </row>
    <row r="125" spans="1:4" x14ac:dyDescent="0.35">
      <c r="A125" s="2">
        <v>1124</v>
      </c>
      <c r="B125" s="2" t="s">
        <v>16</v>
      </c>
      <c r="C125" s="2" t="s">
        <v>15</v>
      </c>
      <c r="D125" s="2">
        <v>3</v>
      </c>
    </row>
    <row r="126" spans="1:4" x14ac:dyDescent="0.35">
      <c r="A126" s="2">
        <v>1125</v>
      </c>
      <c r="B126" s="2" t="s">
        <v>16</v>
      </c>
      <c r="C126" s="2" t="s">
        <v>15</v>
      </c>
      <c r="D126" s="2">
        <v>7</v>
      </c>
    </row>
    <row r="127" spans="1:4" x14ac:dyDescent="0.35">
      <c r="A127" s="2">
        <v>1126</v>
      </c>
      <c r="B127" s="2" t="s">
        <v>17</v>
      </c>
      <c r="C127" s="2" t="s">
        <v>15</v>
      </c>
      <c r="D127" s="2">
        <v>8</v>
      </c>
    </row>
    <row r="128" spans="1:4" x14ac:dyDescent="0.35">
      <c r="A128" s="2">
        <v>1127</v>
      </c>
      <c r="B128" s="2" t="s">
        <v>17</v>
      </c>
      <c r="C128" s="2" t="s">
        <v>15</v>
      </c>
      <c r="D128" s="2">
        <v>5</v>
      </c>
    </row>
    <row r="129" spans="1:4" x14ac:dyDescent="0.35">
      <c r="A129" s="2">
        <v>1128</v>
      </c>
      <c r="B129" s="2" t="s">
        <v>17</v>
      </c>
      <c r="C129" s="2" t="s">
        <v>15</v>
      </c>
      <c r="D129" s="2">
        <v>6</v>
      </c>
    </row>
    <row r="130" spans="1:4" x14ac:dyDescent="0.35">
      <c r="A130" s="2">
        <v>1129</v>
      </c>
      <c r="B130" s="2" t="s">
        <v>17</v>
      </c>
      <c r="C130" s="2" t="s">
        <v>14</v>
      </c>
      <c r="D130" s="2">
        <v>6</v>
      </c>
    </row>
    <row r="131" spans="1:4" x14ac:dyDescent="0.35">
      <c r="A131" s="2">
        <v>1130</v>
      </c>
      <c r="B131" s="2" t="s">
        <v>16</v>
      </c>
      <c r="C131" s="2" t="s">
        <v>15</v>
      </c>
      <c r="D131" s="2">
        <v>6</v>
      </c>
    </row>
    <row r="132" spans="1:4" x14ac:dyDescent="0.35">
      <c r="A132" s="2">
        <v>1131</v>
      </c>
      <c r="B132" s="2" t="s">
        <v>18</v>
      </c>
      <c r="C132" s="2" t="s">
        <v>14</v>
      </c>
      <c r="D132" s="2">
        <v>2</v>
      </c>
    </row>
    <row r="133" spans="1:4" x14ac:dyDescent="0.35">
      <c r="A133" s="2">
        <v>1132</v>
      </c>
      <c r="B133" s="2" t="s">
        <v>17</v>
      </c>
      <c r="C133" s="2" t="s">
        <v>15</v>
      </c>
      <c r="D133" s="2">
        <v>3</v>
      </c>
    </row>
    <row r="134" spans="1:4" x14ac:dyDescent="0.35">
      <c r="A134" s="2">
        <v>1133</v>
      </c>
      <c r="B134" s="2" t="s">
        <v>17</v>
      </c>
      <c r="C134" s="2" t="s">
        <v>14</v>
      </c>
      <c r="D134" s="2">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64A9-421E-49F3-905A-58887F0C31D9}">
  <dimension ref="A3:E23"/>
  <sheetViews>
    <sheetView topLeftCell="A4" zoomScale="80" workbookViewId="0">
      <selection activeCell="A9" sqref="A9"/>
    </sheetView>
  </sheetViews>
  <sheetFormatPr defaultRowHeight="14.5" x14ac:dyDescent="0.35"/>
  <cols>
    <col min="1" max="1" width="24" bestFit="1" customWidth="1"/>
    <col min="2" max="2" width="15.26953125" bestFit="1" customWidth="1"/>
    <col min="3" max="3" width="8.08984375" bestFit="1" customWidth="1"/>
    <col min="4" max="4" width="4.26953125" bestFit="1" customWidth="1"/>
    <col min="5" max="5" width="10.7265625" bestFit="1" customWidth="1"/>
  </cols>
  <sheetData>
    <row r="3" spans="1:5" x14ac:dyDescent="0.35">
      <c r="A3" s="5" t="s">
        <v>50</v>
      </c>
      <c r="B3" s="5" t="s">
        <v>49</v>
      </c>
    </row>
    <row r="4" spans="1:5" x14ac:dyDescent="0.35">
      <c r="A4" s="5" t="s">
        <v>47</v>
      </c>
      <c r="B4" t="s">
        <v>16</v>
      </c>
      <c r="C4" t="s">
        <v>17</v>
      </c>
      <c r="D4" t="s">
        <v>18</v>
      </c>
      <c r="E4" t="s">
        <v>48</v>
      </c>
    </row>
    <row r="5" spans="1:5" x14ac:dyDescent="0.35">
      <c r="A5" s="6" t="s">
        <v>14</v>
      </c>
      <c r="B5" s="7">
        <v>26</v>
      </c>
      <c r="C5" s="7">
        <v>21</v>
      </c>
      <c r="D5" s="7">
        <v>3</v>
      </c>
      <c r="E5" s="7">
        <v>50</v>
      </c>
    </row>
    <row r="6" spans="1:5" x14ac:dyDescent="0.35">
      <c r="A6" s="6" t="s">
        <v>15</v>
      </c>
      <c r="B6" s="7">
        <v>43</v>
      </c>
      <c r="C6" s="7">
        <v>34</v>
      </c>
      <c r="D6" s="7">
        <v>6</v>
      </c>
      <c r="E6" s="7">
        <v>83</v>
      </c>
    </row>
    <row r="7" spans="1:5" x14ac:dyDescent="0.35">
      <c r="A7" s="6" t="s">
        <v>48</v>
      </c>
      <c r="B7" s="7">
        <v>69</v>
      </c>
      <c r="C7" s="7">
        <v>55</v>
      </c>
      <c r="D7" s="7">
        <v>9</v>
      </c>
      <c r="E7" s="7">
        <v>133</v>
      </c>
    </row>
    <row r="9" spans="1:5" x14ac:dyDescent="0.35">
      <c r="A9" s="6" t="s">
        <v>30</v>
      </c>
    </row>
    <row r="10" spans="1:5" x14ac:dyDescent="0.35">
      <c r="A10" t="s">
        <v>51</v>
      </c>
    </row>
    <row r="11" spans="1:5" x14ac:dyDescent="0.35">
      <c r="A11" s="6" t="s">
        <v>52</v>
      </c>
      <c r="B11">
        <f>$E$5/$E$7</f>
        <v>0.37593984962406013</v>
      </c>
    </row>
    <row r="12" spans="1:5" x14ac:dyDescent="0.35">
      <c r="A12" t="s">
        <v>53</v>
      </c>
      <c r="B12">
        <f>$E$6/$E$7</f>
        <v>0.62406015037593987</v>
      </c>
    </row>
    <row r="13" spans="1:5" x14ac:dyDescent="0.35">
      <c r="A13" s="6" t="s">
        <v>56</v>
      </c>
      <c r="B13">
        <f>$B$7/$E$7</f>
        <v>0.51879699248120303</v>
      </c>
    </row>
    <row r="14" spans="1:5" x14ac:dyDescent="0.35">
      <c r="A14" s="6" t="s">
        <v>54</v>
      </c>
      <c r="B14">
        <f>$C$7/$E$7</f>
        <v>0.41353383458646614</v>
      </c>
    </row>
    <row r="15" spans="1:5" x14ac:dyDescent="0.35">
      <c r="A15" t="s">
        <v>55</v>
      </c>
      <c r="B15">
        <f>$D$7/$E$7</f>
        <v>6.7669172932330823E-2</v>
      </c>
    </row>
    <row r="16" spans="1:5" x14ac:dyDescent="0.35">
      <c r="A16" t="s">
        <v>72</v>
      </c>
    </row>
    <row r="18" spans="1:2" x14ac:dyDescent="0.35">
      <c r="A18" s="6" t="s">
        <v>31</v>
      </c>
    </row>
    <row r="19" spans="1:2" x14ac:dyDescent="0.35">
      <c r="A19" s="6" t="s">
        <v>57</v>
      </c>
      <c r="B19">
        <f>($D$5/$E$5)</f>
        <v>0.06</v>
      </c>
    </row>
    <row r="20" spans="1:2" x14ac:dyDescent="0.35">
      <c r="A20" s="6" t="s">
        <v>32</v>
      </c>
    </row>
    <row r="21" spans="1:2" x14ac:dyDescent="0.35">
      <c r="A21" s="6" t="s">
        <v>58</v>
      </c>
      <c r="B21" s="8">
        <f>$C$6/$C$7</f>
        <v>0.61818181818181817</v>
      </c>
    </row>
    <row r="22" spans="1:2" x14ac:dyDescent="0.35">
      <c r="A22" s="6" t="s">
        <v>60</v>
      </c>
    </row>
    <row r="23" spans="1:2" x14ac:dyDescent="0.35">
      <c r="A23" s="6" t="s">
        <v>59</v>
      </c>
      <c r="B23">
        <f>$C$5/$E$7</f>
        <v>0.15789473684210525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27"/>
  <sheetViews>
    <sheetView zoomScale="70" zoomScaleNormal="70" workbookViewId="0">
      <selection activeCell="C28" sqref="C28"/>
    </sheetView>
  </sheetViews>
  <sheetFormatPr defaultRowHeight="14.5" x14ac:dyDescent="0.35"/>
  <cols>
    <col min="1" max="1" width="23.7265625" customWidth="1"/>
    <col min="2" max="2" width="24.54296875" customWidth="1"/>
    <col min="3" max="3" width="24.1796875" customWidth="1"/>
  </cols>
  <sheetData>
    <row r="1" spans="1:3" x14ac:dyDescent="0.35">
      <c r="A1" t="s">
        <v>23</v>
      </c>
      <c r="B1" t="s">
        <v>24</v>
      </c>
      <c r="C1" t="s">
        <v>25</v>
      </c>
    </row>
    <row r="2" spans="1:3" x14ac:dyDescent="0.35">
      <c r="A2">
        <v>1</v>
      </c>
      <c r="B2">
        <v>5</v>
      </c>
      <c r="C2">
        <v>4</v>
      </c>
    </row>
    <row r="3" spans="1:3" x14ac:dyDescent="0.35">
      <c r="A3">
        <v>2</v>
      </c>
      <c r="B3">
        <v>9</v>
      </c>
      <c r="C3">
        <v>10</v>
      </c>
    </row>
    <row r="4" spans="1:3" x14ac:dyDescent="0.35">
      <c r="A4">
        <v>3</v>
      </c>
      <c r="B4">
        <v>3</v>
      </c>
      <c r="C4">
        <v>12</v>
      </c>
    </row>
    <row r="5" spans="1:3" x14ac:dyDescent="0.35">
      <c r="A5">
        <v>4</v>
      </c>
      <c r="B5">
        <v>42</v>
      </c>
      <c r="C5">
        <v>46</v>
      </c>
    </row>
    <row r="6" spans="1:3" x14ac:dyDescent="0.35">
      <c r="A6">
        <v>5</v>
      </c>
      <c r="B6">
        <v>41</v>
      </c>
      <c r="C6">
        <v>28</v>
      </c>
    </row>
    <row r="7" spans="1:3" x14ac:dyDescent="0.35">
      <c r="A7" t="s">
        <v>29</v>
      </c>
    </row>
    <row r="8" spans="1:3" x14ac:dyDescent="0.35">
      <c r="A8" t="s">
        <v>70</v>
      </c>
      <c r="B8">
        <f>$B$2/100</f>
        <v>0.05</v>
      </c>
    </row>
    <row r="9" spans="1:3" x14ac:dyDescent="0.35">
      <c r="A9" t="s">
        <v>61</v>
      </c>
      <c r="B9">
        <f>$B$3/100</f>
        <v>0.09</v>
      </c>
    </row>
    <row r="10" spans="1:3" x14ac:dyDescent="0.35">
      <c r="A10" t="s">
        <v>62</v>
      </c>
      <c r="B10">
        <f>$B$4/100</f>
        <v>0.03</v>
      </c>
    </row>
    <row r="11" spans="1:3" x14ac:dyDescent="0.35">
      <c r="A11" t="s">
        <v>63</v>
      </c>
      <c r="B11">
        <f>$B$5/100</f>
        <v>0.42</v>
      </c>
    </row>
    <row r="12" spans="1:3" x14ac:dyDescent="0.35">
      <c r="A12" t="s">
        <v>69</v>
      </c>
      <c r="B12">
        <f>$B$6/100</f>
        <v>0.41</v>
      </c>
    </row>
    <row r="13" spans="1:3" x14ac:dyDescent="0.35">
      <c r="B13">
        <f>SUM(B8:B12)</f>
        <v>1</v>
      </c>
    </row>
    <row r="14" spans="1:3" x14ac:dyDescent="0.35">
      <c r="B14" t="s">
        <v>30</v>
      </c>
    </row>
    <row r="15" spans="1:3" x14ac:dyDescent="0.35">
      <c r="B15" t="s">
        <v>70</v>
      </c>
      <c r="C15">
        <f>$C$2/100</f>
        <v>0.04</v>
      </c>
    </row>
    <row r="16" spans="1:3" x14ac:dyDescent="0.35">
      <c r="B16" t="s">
        <v>61</v>
      </c>
      <c r="C16">
        <f>$C$3/100</f>
        <v>0.1</v>
      </c>
    </row>
    <row r="17" spans="1:3" x14ac:dyDescent="0.35">
      <c r="B17" t="s">
        <v>62</v>
      </c>
      <c r="C17">
        <f>$C$4/100</f>
        <v>0.12</v>
      </c>
    </row>
    <row r="18" spans="1:3" x14ac:dyDescent="0.35">
      <c r="B18" t="s">
        <v>63</v>
      </c>
      <c r="C18">
        <f>$C$5/100</f>
        <v>0.46</v>
      </c>
    </row>
    <row r="19" spans="1:3" x14ac:dyDescent="0.35">
      <c r="B19" t="s">
        <v>69</v>
      </c>
      <c r="C19">
        <f>$C$6/100</f>
        <v>0.28000000000000003</v>
      </c>
    </row>
    <row r="20" spans="1:3" x14ac:dyDescent="0.35">
      <c r="A20" t="s">
        <v>66</v>
      </c>
    </row>
    <row r="21" spans="1:3" x14ac:dyDescent="0.35">
      <c r="A21" t="s">
        <v>64</v>
      </c>
      <c r="B21">
        <f>B11+B12</f>
        <v>0.83</v>
      </c>
    </row>
    <row r="23" spans="1:3" x14ac:dyDescent="0.35">
      <c r="A23" t="s">
        <v>65</v>
      </c>
    </row>
    <row r="24" spans="1:3" x14ac:dyDescent="0.35">
      <c r="A24" t="s">
        <v>67</v>
      </c>
      <c r="B24" s="9">
        <f>C6/100</f>
        <v>0.28000000000000003</v>
      </c>
    </row>
    <row r="26" spans="1:3" x14ac:dyDescent="0.35">
      <c r="A26" t="s">
        <v>60</v>
      </c>
    </row>
    <row r="27" spans="1:3" x14ac:dyDescent="0.35">
      <c r="A27" t="s">
        <v>68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B12"/>
  <sheetViews>
    <sheetView tabSelected="1" zoomScale="44" zoomScaleNormal="80" workbookViewId="0">
      <selection activeCell="B13" sqref="B13"/>
    </sheetView>
  </sheetViews>
  <sheetFormatPr defaultRowHeight="14.5" x14ac:dyDescent="0.35"/>
  <cols>
    <col min="1" max="1" width="16.7265625" customWidth="1"/>
    <col min="2" max="2" width="17.81640625" customWidth="1"/>
  </cols>
  <sheetData>
    <row r="1" spans="1:2" x14ac:dyDescent="0.35">
      <c r="A1" t="s">
        <v>26</v>
      </c>
      <c r="B1" t="s">
        <v>27</v>
      </c>
    </row>
    <row r="2" spans="1:2" x14ac:dyDescent="0.35">
      <c r="A2">
        <v>0</v>
      </c>
      <c r="B2">
        <v>0.85</v>
      </c>
    </row>
    <row r="3" spans="1:2" x14ac:dyDescent="0.35">
      <c r="A3">
        <v>500</v>
      </c>
      <c r="B3">
        <v>0.04</v>
      </c>
    </row>
    <row r="4" spans="1:2" x14ac:dyDescent="0.35">
      <c r="A4">
        <v>1000</v>
      </c>
      <c r="B4">
        <v>0.04</v>
      </c>
    </row>
    <row r="5" spans="1:2" x14ac:dyDescent="0.35">
      <c r="A5">
        <v>3000</v>
      </c>
      <c r="B5">
        <v>0.03</v>
      </c>
    </row>
    <row r="6" spans="1:2" x14ac:dyDescent="0.35">
      <c r="A6">
        <v>5000</v>
      </c>
      <c r="B6">
        <v>0.02</v>
      </c>
    </row>
    <row r="7" spans="1:2" x14ac:dyDescent="0.35">
      <c r="A7">
        <v>8000</v>
      </c>
      <c r="B7">
        <v>0.01</v>
      </c>
    </row>
    <row r="8" spans="1:2" x14ac:dyDescent="0.35">
      <c r="A8" s="3">
        <v>10000</v>
      </c>
      <c r="B8">
        <v>0.01</v>
      </c>
    </row>
    <row r="9" spans="1:2" x14ac:dyDescent="0.35">
      <c r="A9" t="s">
        <v>29</v>
      </c>
      <c r="B9">
        <f>SUMPRODUCT(A2:A8,B2:B8)</f>
        <v>430</v>
      </c>
    </row>
    <row r="10" spans="1:2" x14ac:dyDescent="0.35">
      <c r="A10" t="s">
        <v>30</v>
      </c>
      <c r="B10">
        <f>$B$9-520</f>
        <v>-90</v>
      </c>
    </row>
    <row r="11" spans="1:2" x14ac:dyDescent="0.35">
      <c r="A11" t="s">
        <v>71</v>
      </c>
    </row>
    <row r="12" spans="1:2" x14ac:dyDescent="0.35">
      <c r="A12" t="s">
        <v>73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D13"/>
  <sheetViews>
    <sheetView zoomScale="64" workbookViewId="0">
      <selection activeCell="A12" sqref="A12"/>
    </sheetView>
  </sheetViews>
  <sheetFormatPr defaultRowHeight="14.5" x14ac:dyDescent="0.35"/>
  <cols>
    <col min="1" max="1" width="20.453125" customWidth="1"/>
  </cols>
  <sheetData>
    <row r="1" spans="1:4" x14ac:dyDescent="0.35">
      <c r="A1" t="s">
        <v>74</v>
      </c>
      <c r="B1">
        <v>20</v>
      </c>
    </row>
    <row r="2" spans="1:4" x14ac:dyDescent="0.35">
      <c r="A2" t="s">
        <v>75</v>
      </c>
      <c r="B2" s="10">
        <v>0.2</v>
      </c>
    </row>
    <row r="3" spans="1:4" x14ac:dyDescent="0.35">
      <c r="A3" t="s">
        <v>76</v>
      </c>
      <c r="B3">
        <v>2</v>
      </c>
      <c r="C3">
        <v>4</v>
      </c>
      <c r="D3">
        <v>3</v>
      </c>
    </row>
    <row r="5" spans="1:4" x14ac:dyDescent="0.35">
      <c r="A5" t="s">
        <v>77</v>
      </c>
    </row>
    <row r="6" spans="1:4" x14ac:dyDescent="0.35">
      <c r="A6" t="s">
        <v>78</v>
      </c>
    </row>
    <row r="7" spans="1:4" x14ac:dyDescent="0.35">
      <c r="A7">
        <f>_xlfn.BINOM.DIST(B3,B1,B2,TRUE)</f>
        <v>0.20608471894847391</v>
      </c>
    </row>
    <row r="8" spans="1:4" x14ac:dyDescent="0.35">
      <c r="A8" t="s">
        <v>79</v>
      </c>
    </row>
    <row r="9" spans="1:4" x14ac:dyDescent="0.35">
      <c r="A9">
        <f>_xlfn.BINOM.DIST(C3,B1,B2,FALSE)</f>
        <v>0.21819940194610055</v>
      </c>
    </row>
    <row r="10" spans="1:4" x14ac:dyDescent="0.35">
      <c r="A10" t="s">
        <v>80</v>
      </c>
    </row>
    <row r="11" spans="1:4" x14ac:dyDescent="0.35">
      <c r="A11">
        <f>_xlfn.BINOM.DIST(D3,B1,B2,TRUE)</f>
        <v>0.4114488619565686</v>
      </c>
    </row>
    <row r="12" spans="1:4" x14ac:dyDescent="0.35">
      <c r="A12" t="s">
        <v>81</v>
      </c>
    </row>
    <row r="13" spans="1:4" x14ac:dyDescent="0.35">
      <c r="A13">
        <f>B1*B2</f>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D6"/>
  <sheetViews>
    <sheetView workbookViewId="0">
      <selection activeCell="C5" sqref="C5"/>
    </sheetView>
  </sheetViews>
  <sheetFormatPr defaultRowHeight="14.5" x14ac:dyDescent="0.35"/>
  <sheetData>
    <row r="1" spans="1:4" x14ac:dyDescent="0.35">
      <c r="A1" t="s">
        <v>82</v>
      </c>
      <c r="B1">
        <v>100</v>
      </c>
      <c r="D1">
        <f>1-0.02</f>
        <v>0.98</v>
      </c>
    </row>
    <row r="2" spans="1:4" x14ac:dyDescent="0.35">
      <c r="A2" t="s">
        <v>83</v>
      </c>
      <c r="B2">
        <v>15</v>
      </c>
    </row>
    <row r="3" spans="1:4" x14ac:dyDescent="0.35">
      <c r="A3" t="s">
        <v>84</v>
      </c>
      <c r="B3">
        <v>0.98</v>
      </c>
    </row>
    <row r="5" spans="1:4" x14ac:dyDescent="0.35">
      <c r="A5" t="s">
        <v>85</v>
      </c>
    </row>
    <row r="6" spans="1:4" x14ac:dyDescent="0.35">
      <c r="A6">
        <f>_xlfn.NORM.INV(B3,B1,B2)</f>
        <v>130.80623365947733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G16"/>
  <sheetViews>
    <sheetView topLeftCell="A5" workbookViewId="0">
      <selection activeCell="E6" sqref="E6"/>
    </sheetView>
  </sheetViews>
  <sheetFormatPr defaultRowHeight="14.5" x14ac:dyDescent="0.35"/>
  <cols>
    <col min="1" max="1" width="17.1796875" customWidth="1"/>
    <col min="4" max="4" width="17.54296875" bestFit="1" customWidth="1"/>
  </cols>
  <sheetData>
    <row r="1" spans="1:7" x14ac:dyDescent="0.35">
      <c r="A1" t="s">
        <v>82</v>
      </c>
      <c r="B1">
        <v>10</v>
      </c>
    </row>
    <row r="2" spans="1:7" x14ac:dyDescent="0.35">
      <c r="A2" t="s">
        <v>86</v>
      </c>
      <c r="B2">
        <v>0.15</v>
      </c>
    </row>
    <row r="3" spans="1:7" ht="15.5" x14ac:dyDescent="0.35">
      <c r="A3" t="s">
        <v>87</v>
      </c>
      <c r="B3" s="11" t="s">
        <v>88</v>
      </c>
      <c r="C3" s="12"/>
      <c r="D3" s="12"/>
      <c r="E3" s="12"/>
      <c r="F3" s="12"/>
      <c r="G3" s="12"/>
    </row>
    <row r="4" spans="1:7" x14ac:dyDescent="0.35">
      <c r="A4" t="s">
        <v>29</v>
      </c>
    </row>
    <row r="5" spans="1:7" x14ac:dyDescent="0.35">
      <c r="A5" t="s">
        <v>90</v>
      </c>
      <c r="D5" t="s">
        <v>30</v>
      </c>
    </row>
    <row r="6" spans="1:7" x14ac:dyDescent="0.35">
      <c r="A6">
        <f>_xlfn.NORM.DIST(9.85,B1,B2,TRUE)</f>
        <v>0.15865525393145644</v>
      </c>
      <c r="D6" t="s">
        <v>83</v>
      </c>
      <c r="E6">
        <v>0.05</v>
      </c>
    </row>
    <row r="7" spans="1:7" x14ac:dyDescent="0.35">
      <c r="A7" t="s">
        <v>91</v>
      </c>
      <c r="D7" t="s">
        <v>89</v>
      </c>
    </row>
    <row r="8" spans="1:7" x14ac:dyDescent="0.35">
      <c r="A8">
        <f>1-_xlfn.NORM.DIST(10.15,B1,B2,TRUE)</f>
        <v>0.15865525393145641</v>
      </c>
      <c r="D8">
        <f>_xlfn.NORM.DIST(9.85,B1,E6,TRUE)</f>
        <v>1.3498980316300612E-3</v>
      </c>
    </row>
    <row r="9" spans="1:7" x14ac:dyDescent="0.35">
      <c r="A9" t="s">
        <v>92</v>
      </c>
      <c r="D9" t="s">
        <v>94</v>
      </c>
    </row>
    <row r="10" spans="1:7" x14ac:dyDescent="0.35">
      <c r="A10">
        <f>A6+A8</f>
        <v>0.31731050786291282</v>
      </c>
      <c r="D10">
        <f>1-_xlfn.NORM.DIST(10.15,B1,E6,TRUE)</f>
        <v>1.3498980316301035E-3</v>
      </c>
    </row>
    <row r="11" spans="1:7" x14ac:dyDescent="0.35">
      <c r="A11" t="s">
        <v>93</v>
      </c>
      <c r="D11" t="s">
        <v>92</v>
      </c>
    </row>
    <row r="12" spans="1:7" x14ac:dyDescent="0.35">
      <c r="A12">
        <f>A10*1000</f>
        <v>317.3105078629128</v>
      </c>
      <c r="D12">
        <f>D8+D10</f>
        <v>2.6997960632601644E-3</v>
      </c>
    </row>
    <row r="13" spans="1:7" x14ac:dyDescent="0.35">
      <c r="D13" t="s">
        <v>93</v>
      </c>
    </row>
    <row r="14" spans="1:7" x14ac:dyDescent="0.35">
      <c r="D14">
        <f>D12*1000</f>
        <v>2.6997960632601643</v>
      </c>
    </row>
    <row r="15" spans="1:7" x14ac:dyDescent="0.35">
      <c r="A15" t="s">
        <v>31</v>
      </c>
    </row>
    <row r="16" spans="1:7" x14ac:dyDescent="0.35">
      <c r="A16" t="s">
        <v>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pivot table</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Amya Johnson</cp:lastModifiedBy>
  <dcterms:created xsi:type="dcterms:W3CDTF">2023-10-02T18:41:13Z</dcterms:created>
  <dcterms:modified xsi:type="dcterms:W3CDTF">2024-10-13T19:32:10Z</dcterms:modified>
</cp:coreProperties>
</file>