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F:\My Documents 2\Brisuni\Calculations\Atmosphere\"/>
    </mc:Choice>
  </mc:AlternateContent>
  <bookViews>
    <workbookView xWindow="0" yWindow="0" windowWidth="16395" windowHeight="5640" activeTab="1" xr2:uid="{00000000-000D-0000-FFFF-FFFF00000000}"/>
  </bookViews>
  <sheets>
    <sheet name="Sheet1" sheetId="1" r:id="rId1"/>
    <sheet name="Sheet2" sheetId="2" r:id="rId2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P7" i="2" l="1"/>
  <c r="P8" i="2"/>
  <c r="P10" i="2"/>
  <c r="P11" i="2"/>
  <c r="P12" i="2"/>
  <c r="P14" i="2"/>
  <c r="P16" i="2"/>
  <c r="P18" i="2"/>
  <c r="P20" i="2"/>
  <c r="P21" i="2"/>
  <c r="P22" i="2"/>
  <c r="P24" i="2"/>
  <c r="P26" i="2"/>
  <c r="P28" i="2"/>
  <c r="P30" i="2"/>
  <c r="P31" i="2"/>
  <c r="P32" i="2"/>
  <c r="P34" i="2"/>
  <c r="P36" i="2"/>
  <c r="P38" i="2"/>
  <c r="P40" i="2"/>
  <c r="P41" i="2"/>
  <c r="P42" i="2"/>
  <c r="P43" i="2"/>
  <c r="P45" i="2"/>
  <c r="P47" i="2"/>
  <c r="P49" i="2"/>
  <c r="P51" i="2"/>
  <c r="P52" i="2"/>
  <c r="P53" i="2"/>
  <c r="P55" i="2"/>
  <c r="P57" i="2"/>
  <c r="K46" i="2" l="1"/>
  <c r="K47" i="2"/>
  <c r="V6" i="2" l="1"/>
  <c r="T6" i="2"/>
  <c r="R6" i="2"/>
  <c r="P6" i="2" s="1"/>
  <c r="X56" i="2"/>
  <c r="X58" i="2" s="1"/>
  <c r="X54" i="2"/>
  <c r="X50" i="2"/>
  <c r="X48" i="2"/>
  <c r="X46" i="2"/>
  <c r="X44" i="2"/>
  <c r="X39" i="2"/>
  <c r="X37" i="2"/>
  <c r="X35" i="2"/>
  <c r="X33" i="2"/>
  <c r="X29" i="2"/>
  <c r="X27" i="2"/>
  <c r="X25" i="2"/>
  <c r="X23" i="2"/>
  <c r="X19" i="2"/>
  <c r="X17" i="2"/>
  <c r="X15" i="2"/>
  <c r="X13" i="2"/>
  <c r="X9" i="2"/>
  <c r="X6" i="2"/>
  <c r="V56" i="2"/>
  <c r="V58" i="2" s="1"/>
  <c r="V54" i="2"/>
  <c r="V50" i="2"/>
  <c r="V48" i="2"/>
  <c r="V46" i="2"/>
  <c r="V44" i="2"/>
  <c r="V39" i="2"/>
  <c r="V37" i="2"/>
  <c r="V35" i="2"/>
  <c r="V33" i="2"/>
  <c r="V29" i="2"/>
  <c r="V27" i="2"/>
  <c r="V25" i="2"/>
  <c r="V23" i="2"/>
  <c r="V19" i="2"/>
  <c r="V17" i="2"/>
  <c r="V15" i="2"/>
  <c r="V13" i="2"/>
  <c r="V9" i="2"/>
  <c r="T56" i="2"/>
  <c r="T58" i="2" s="1"/>
  <c r="P58" i="2" s="1"/>
  <c r="T54" i="2"/>
  <c r="T50" i="2"/>
  <c r="T48" i="2"/>
  <c r="T46" i="2"/>
  <c r="T44" i="2"/>
  <c r="T39" i="2"/>
  <c r="T37" i="2"/>
  <c r="T35" i="2"/>
  <c r="T33" i="2"/>
  <c r="T29" i="2"/>
  <c r="T27" i="2"/>
  <c r="T25" i="2"/>
  <c r="T23" i="2"/>
  <c r="P16" i="1"/>
  <c r="P13" i="1"/>
  <c r="T19" i="2"/>
  <c r="T17" i="2" l="1"/>
  <c r="T15" i="2"/>
  <c r="T13" i="2"/>
  <c r="T9" i="2"/>
  <c r="R56" i="2"/>
  <c r="P56" i="2" s="1"/>
  <c r="R54" i="2"/>
  <c r="P54" i="2" s="1"/>
  <c r="R50" i="2"/>
  <c r="P50" i="2" s="1"/>
  <c r="R48" i="2"/>
  <c r="P48" i="2" s="1"/>
  <c r="R46" i="2"/>
  <c r="P46" i="2" s="1"/>
  <c r="R44" i="2"/>
  <c r="P44" i="2" s="1"/>
  <c r="R39" i="2"/>
  <c r="P39" i="2" s="1"/>
  <c r="R37" i="2"/>
  <c r="P37" i="2" s="1"/>
  <c r="R35" i="2"/>
  <c r="P35" i="2" s="1"/>
  <c r="R33" i="2"/>
  <c r="P33" i="2" s="1"/>
  <c r="R29" i="2"/>
  <c r="P29" i="2" s="1"/>
  <c r="R27" i="2"/>
  <c r="P27" i="2" s="1"/>
  <c r="R25" i="2"/>
  <c r="P25" i="2" s="1"/>
  <c r="R23" i="2"/>
  <c r="P23" i="2" s="1"/>
  <c r="R19" i="2"/>
  <c r="P19" i="2" s="1"/>
  <c r="R17" i="2"/>
  <c r="R15" i="2"/>
  <c r="R13" i="2"/>
  <c r="P13" i="2" s="1"/>
  <c r="R9" i="2"/>
  <c r="P9" i="2" s="1"/>
  <c r="P15" i="2" l="1"/>
  <c r="P17" i="2"/>
  <c r="M6" i="2"/>
  <c r="N6" i="2" s="1"/>
  <c r="M7" i="2"/>
  <c r="M8" i="2"/>
  <c r="M9" i="2"/>
  <c r="N9" i="2" s="1"/>
  <c r="M10" i="2"/>
  <c r="M11" i="2"/>
  <c r="M12" i="2"/>
  <c r="M13" i="2"/>
  <c r="N13" i="2" s="1"/>
  <c r="M14" i="2"/>
  <c r="M15" i="2"/>
  <c r="N15" i="2" s="1"/>
  <c r="M16" i="2"/>
  <c r="M17" i="2"/>
  <c r="N17" i="2" s="1"/>
  <c r="M18" i="2"/>
  <c r="M19" i="2"/>
  <c r="N19" i="2" s="1"/>
  <c r="M20" i="2"/>
  <c r="M21" i="2"/>
  <c r="M22" i="2"/>
  <c r="M23" i="2"/>
  <c r="N23" i="2" s="1"/>
  <c r="M24" i="2"/>
  <c r="M25" i="2"/>
  <c r="N25" i="2" s="1"/>
  <c r="M26" i="2"/>
  <c r="M27" i="2"/>
  <c r="N27" i="2" s="1"/>
  <c r="M28" i="2"/>
  <c r="M29" i="2"/>
  <c r="N29" i="2" s="1"/>
  <c r="M30" i="2"/>
  <c r="M31" i="2"/>
  <c r="M32" i="2"/>
  <c r="M33" i="2"/>
  <c r="N33" i="2" s="1"/>
  <c r="M34" i="2"/>
  <c r="M35" i="2"/>
  <c r="N35" i="2" s="1"/>
  <c r="M36" i="2"/>
  <c r="M37" i="2"/>
  <c r="N37" i="2" s="1"/>
  <c r="M38" i="2"/>
  <c r="M39" i="2"/>
  <c r="N39" i="2" s="1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K58" i="2"/>
  <c r="K48" i="2"/>
  <c r="K49" i="2"/>
  <c r="K50" i="2"/>
  <c r="K51" i="2"/>
  <c r="K52" i="2"/>
  <c r="K53" i="2"/>
  <c r="K54" i="2"/>
  <c r="K55" i="2"/>
  <c r="K56" i="2"/>
  <c r="K57" i="2"/>
  <c r="H40" i="2"/>
  <c r="K40" i="2" s="1"/>
  <c r="H41" i="2"/>
  <c r="K41" i="2" s="1"/>
  <c r="H42" i="2"/>
  <c r="K42" i="2" s="1"/>
  <c r="H43" i="2"/>
  <c r="K43" i="2" s="1"/>
  <c r="H44" i="2"/>
  <c r="K44" i="2" s="1"/>
  <c r="H45" i="2"/>
  <c r="K45" i="2" s="1"/>
  <c r="H29" i="2"/>
  <c r="K29" i="2" s="1"/>
  <c r="H30" i="2"/>
  <c r="K30" i="2" s="1"/>
  <c r="H31" i="2"/>
  <c r="K31" i="2" s="1"/>
  <c r="H32" i="2"/>
  <c r="K32" i="2" s="1"/>
  <c r="H33" i="2"/>
  <c r="K33" i="2" s="1"/>
  <c r="H34" i="2"/>
  <c r="K34" i="2" s="1"/>
  <c r="H35" i="2"/>
  <c r="K35" i="2" s="1"/>
  <c r="H36" i="2"/>
  <c r="K36" i="2" s="1"/>
  <c r="H37" i="2"/>
  <c r="K37" i="2" s="1"/>
  <c r="H38" i="2"/>
  <c r="K38" i="2" s="1"/>
  <c r="H39" i="2"/>
  <c r="K39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6" i="2"/>
  <c r="K6" i="2" s="1"/>
  <c r="H7" i="2"/>
  <c r="K7" i="2" s="1"/>
  <c r="H5" i="2"/>
  <c r="G54" i="2"/>
  <c r="G55" i="2"/>
  <c r="G56" i="2"/>
  <c r="G57" i="2"/>
  <c r="G58" i="2"/>
  <c r="G44" i="2"/>
  <c r="G45" i="2"/>
  <c r="G46" i="2"/>
  <c r="G47" i="2"/>
  <c r="G48" i="2"/>
  <c r="G49" i="2"/>
  <c r="G50" i="2"/>
  <c r="G51" i="2"/>
  <c r="G52" i="2"/>
  <c r="G53" i="2"/>
  <c r="N57" i="2" l="1"/>
  <c r="N49" i="2"/>
  <c r="N58" i="2"/>
  <c r="N50" i="2"/>
  <c r="N56" i="2"/>
  <c r="N52" i="2"/>
  <c r="N44" i="2"/>
  <c r="N48" i="2"/>
  <c r="N51" i="2"/>
  <c r="N55" i="2"/>
  <c r="N47" i="2"/>
  <c r="N54" i="2"/>
  <c r="N46" i="2"/>
  <c r="N53" i="2"/>
  <c r="N45" i="2"/>
  <c r="G43" i="2"/>
  <c r="N43" i="2" s="1"/>
  <c r="G42" i="2"/>
  <c r="N42" i="2" s="1"/>
  <c r="G41" i="2"/>
  <c r="N41" i="2" s="1"/>
  <c r="G40" i="2"/>
  <c r="N40" i="2" s="1"/>
  <c r="G38" i="2"/>
  <c r="N38" i="2" s="1"/>
  <c r="G36" i="2"/>
  <c r="N36" i="2" s="1"/>
  <c r="G34" i="2"/>
  <c r="N34" i="2" s="1"/>
  <c r="G32" i="2"/>
  <c r="N32" i="2" s="1"/>
  <c r="G31" i="2"/>
  <c r="N31" i="2" s="1"/>
  <c r="G30" i="2"/>
  <c r="N30" i="2" s="1"/>
  <c r="G28" i="2"/>
  <c r="N28" i="2" s="1"/>
  <c r="G26" i="2"/>
  <c r="N26" i="2" s="1"/>
  <c r="G24" i="2"/>
  <c r="N24" i="2" s="1"/>
  <c r="G22" i="2"/>
  <c r="N22" i="2" s="1"/>
  <c r="G21" i="2"/>
  <c r="N21" i="2" s="1"/>
  <c r="G20" i="2"/>
  <c r="N20" i="2" s="1"/>
  <c r="G18" i="2"/>
  <c r="N18" i="2" s="1"/>
  <c r="G16" i="2"/>
  <c r="N16" i="2" s="1"/>
  <c r="G14" i="2"/>
  <c r="N14" i="2" s="1"/>
  <c r="G12" i="2"/>
  <c r="N12" i="2" s="1"/>
  <c r="G11" i="2"/>
  <c r="N11" i="2" s="1"/>
  <c r="G10" i="2"/>
  <c r="N10" i="2" s="1"/>
  <c r="G8" i="2"/>
  <c r="N8" i="2" s="1"/>
  <c r="G7" i="2"/>
  <c r="N7" i="2" s="1"/>
  <c r="M5" i="2"/>
  <c r="K5" i="2"/>
  <c r="G5" i="2"/>
  <c r="N5" i="2" l="1"/>
  <c r="K37" i="1"/>
  <c r="I37" i="1"/>
  <c r="E37" i="1"/>
  <c r="K36" i="1"/>
  <c r="I36" i="1"/>
  <c r="E36" i="1"/>
  <c r="K35" i="1"/>
  <c r="L35" i="1" s="1"/>
  <c r="I35" i="1"/>
  <c r="E35" i="1"/>
  <c r="K34" i="1"/>
  <c r="L34" i="1" s="1"/>
  <c r="I34" i="1"/>
  <c r="E34" i="1"/>
  <c r="K33" i="1"/>
  <c r="I33" i="1"/>
  <c r="E33" i="1"/>
  <c r="K32" i="1"/>
  <c r="I32" i="1"/>
  <c r="E32" i="1"/>
  <c r="K31" i="1"/>
  <c r="L31" i="1" s="1"/>
  <c r="I31" i="1"/>
  <c r="E31" i="1"/>
  <c r="K30" i="1"/>
  <c r="L30" i="1" s="1"/>
  <c r="I30" i="1"/>
  <c r="E30" i="1"/>
  <c r="K29" i="1"/>
  <c r="I29" i="1"/>
  <c r="E29" i="1"/>
  <c r="K28" i="1"/>
  <c r="I28" i="1"/>
  <c r="E28" i="1"/>
  <c r="K27" i="1"/>
  <c r="L27" i="1" s="1"/>
  <c r="I27" i="1"/>
  <c r="E27" i="1"/>
  <c r="K26" i="1"/>
  <c r="L26" i="1" s="1"/>
  <c r="I26" i="1"/>
  <c r="E26" i="1"/>
  <c r="K25" i="1"/>
  <c r="I25" i="1"/>
  <c r="E25" i="1"/>
  <c r="K24" i="1"/>
  <c r="I24" i="1"/>
  <c r="E24" i="1"/>
  <c r="K23" i="1"/>
  <c r="L23" i="1" s="1"/>
  <c r="I23" i="1"/>
  <c r="E23" i="1"/>
  <c r="K22" i="1"/>
  <c r="L22" i="1" s="1"/>
  <c r="I22" i="1"/>
  <c r="E22" i="1"/>
  <c r="K21" i="1"/>
  <c r="I21" i="1"/>
  <c r="E21" i="1"/>
  <c r="K20" i="1"/>
  <c r="I20" i="1"/>
  <c r="E20" i="1"/>
  <c r="K19" i="1"/>
  <c r="L19" i="1" s="1"/>
  <c r="I19" i="1"/>
  <c r="E19" i="1"/>
  <c r="K18" i="1"/>
  <c r="L18" i="1" s="1"/>
  <c r="I18" i="1"/>
  <c r="E18" i="1"/>
  <c r="K17" i="1"/>
  <c r="I17" i="1"/>
  <c r="E17" i="1"/>
  <c r="K16" i="1"/>
  <c r="I16" i="1"/>
  <c r="E16" i="1"/>
  <c r="K15" i="1"/>
  <c r="L15" i="1" s="1"/>
  <c r="I15" i="1"/>
  <c r="E15" i="1"/>
  <c r="K14" i="1"/>
  <c r="L14" i="1" s="1"/>
  <c r="I14" i="1"/>
  <c r="E14" i="1"/>
  <c r="K13" i="1"/>
  <c r="I13" i="1"/>
  <c r="E13" i="1"/>
  <c r="K12" i="1"/>
  <c r="I12" i="1"/>
  <c r="E12" i="1"/>
  <c r="K11" i="1"/>
  <c r="L11" i="1" s="1"/>
  <c r="I11" i="1"/>
  <c r="E11" i="1"/>
  <c r="K10" i="1"/>
  <c r="L10" i="1" s="1"/>
  <c r="I10" i="1"/>
  <c r="E10" i="1"/>
  <c r="K9" i="1"/>
  <c r="I9" i="1"/>
  <c r="E9" i="1"/>
  <c r="K8" i="1"/>
  <c r="I8" i="1"/>
  <c r="E8" i="1"/>
  <c r="K7" i="1"/>
  <c r="L7" i="1" s="1"/>
  <c r="I7" i="1"/>
  <c r="E7" i="1"/>
  <c r="K6" i="1"/>
  <c r="L6" i="1" s="1"/>
  <c r="I6" i="1"/>
  <c r="E6" i="1"/>
  <c r="K5" i="1"/>
  <c r="I5" i="1"/>
  <c r="E5" i="1"/>
  <c r="L9" i="1" l="1"/>
  <c r="L17" i="1"/>
  <c r="L25" i="1"/>
  <c r="L33" i="1"/>
  <c r="L12" i="1"/>
  <c r="L20" i="1"/>
  <c r="L28" i="1"/>
  <c r="L36" i="1"/>
  <c r="L5" i="1"/>
  <c r="L13" i="1"/>
  <c r="L21" i="1"/>
  <c r="L29" i="1"/>
  <c r="L37" i="1"/>
  <c r="L8" i="1"/>
  <c r="L16" i="1"/>
  <c r="L24" i="1"/>
  <c r="L32" i="1"/>
</calcChain>
</file>

<file path=xl/sharedStrings.xml><?xml version="1.0" encoding="utf-8"?>
<sst xmlns="http://schemas.openxmlformats.org/spreadsheetml/2006/main" count="94" uniqueCount="33">
  <si>
    <t>International Standard Atmosphere and Acceleration Factors for Constant EAS and CAS Climbs</t>
  </si>
  <si>
    <t>Altitude</t>
  </si>
  <si>
    <t>Temp</t>
  </si>
  <si>
    <t>Relative</t>
  </si>
  <si>
    <t>V Sonic</t>
  </si>
  <si>
    <t>Dyn Press</t>
  </si>
  <si>
    <t>Re/m</t>
  </si>
  <si>
    <t>Mn for</t>
  </si>
  <si>
    <t>AccnFact</t>
  </si>
  <si>
    <t>AccFact</t>
  </si>
  <si>
    <t>Mn</t>
  </si>
  <si>
    <t>AccFac</t>
  </si>
  <si>
    <t>ft</t>
  </si>
  <si>
    <t>K</t>
  </si>
  <si>
    <t>Pressure</t>
  </si>
  <si>
    <t>Density</t>
  </si>
  <si>
    <t>Temperature</t>
  </si>
  <si>
    <t>TAS m/s</t>
  </si>
  <si>
    <t>TAS KTS</t>
  </si>
  <si>
    <t>EAS KTS</t>
  </si>
  <si>
    <r>
      <t>Q/M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kPA</t>
    </r>
  </si>
  <si>
    <r>
      <t xml:space="preserve">M=1 X 10 </t>
    </r>
    <r>
      <rPr>
        <b/>
        <vertAlign val="superscript"/>
        <sz val="11"/>
        <color indexed="8"/>
        <rFont val="Calibri"/>
        <family val="2"/>
      </rPr>
      <t>6</t>
    </r>
  </si>
  <si>
    <t>250EAS</t>
  </si>
  <si>
    <t>250Kt EAS</t>
  </si>
  <si>
    <t>250CAS</t>
  </si>
  <si>
    <t>280CAS</t>
  </si>
  <si>
    <t>300CAS</t>
  </si>
  <si>
    <t>320CAS</t>
  </si>
  <si>
    <t>Sea Level Pressure</t>
  </si>
  <si>
    <t>101.304 kPa</t>
  </si>
  <si>
    <t>Sea LevelDensity</t>
  </si>
  <si>
    <r>
      <t>1.225 kg/m</t>
    </r>
    <r>
      <rPr>
        <vertAlign val="superscript"/>
        <sz val="11"/>
        <color indexed="8"/>
        <rFont val="Calibri"/>
        <family val="2"/>
      </rPr>
      <t>3</t>
    </r>
  </si>
  <si>
    <t>200CAS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</si>
</sst>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vertAlign val="super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5" fontId="0" fillId="0" borderId="0" xfId="0" applyNumberFormat="1" applyAlignment="1"/>
    <xf numFmtId="10" fontId="1" fillId="0" borderId="0" xfId="1" applyNumberFormat="1" applyFont="1" applyAlignment="1"/>
    <xf numFmtId="166" fontId="0" fillId="0" borderId="0" xfId="0" applyNumberFormat="1"/>
    <xf numFmtId="165" fontId="0" fillId="0" borderId="0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/m@M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/m@M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opLeftCell="G1" workbookViewId="0">
      <selection activeCell="K10" sqref="K10"/>
    </sheetView>
  </sheetViews>
  <sheetFormatPr defaultRowHeight="15" x14ac:dyDescent="0.25"/>
  <cols>
    <col min="1" max="2" width="9.140625" style="14" customWidth="1"/>
    <col min="3" max="3" width="9.140625" style="15" customWidth="1"/>
    <col min="4" max="4" width="9.140625" style="14" customWidth="1"/>
    <col min="5" max="5" width="12.5703125" style="14" customWidth="1"/>
    <col min="6" max="9" width="9.140625" style="14" customWidth="1"/>
    <col min="10" max="10" width="10.28515625" style="14" customWidth="1"/>
    <col min="11" max="12" width="9.140625" style="14" customWidth="1"/>
    <col min="13" max="20" width="9.140625" style="15" customWidth="1"/>
    <col min="257" max="260" width="9.140625" customWidth="1"/>
    <col min="261" max="261" width="12.5703125" customWidth="1"/>
    <col min="262" max="265" width="9.140625" customWidth="1"/>
    <col min="266" max="266" width="10.28515625" customWidth="1"/>
    <col min="267" max="276" width="9.140625" customWidth="1"/>
    <col min="513" max="516" width="9.140625" customWidth="1"/>
    <col min="517" max="517" width="12.5703125" customWidth="1"/>
    <col min="518" max="521" width="9.140625" customWidth="1"/>
    <col min="522" max="522" width="10.28515625" customWidth="1"/>
    <col min="523" max="532" width="9.140625" customWidth="1"/>
    <col min="769" max="772" width="9.140625" customWidth="1"/>
    <col min="773" max="773" width="12.5703125" customWidth="1"/>
    <col min="774" max="777" width="9.140625" customWidth="1"/>
    <col min="778" max="778" width="10.28515625" customWidth="1"/>
    <col min="779" max="788" width="9.140625" customWidth="1"/>
    <col min="1025" max="1028" width="9.140625" customWidth="1"/>
    <col min="1029" max="1029" width="12.5703125" customWidth="1"/>
    <col min="1030" max="1033" width="9.140625" customWidth="1"/>
    <col min="1034" max="1034" width="10.28515625" customWidth="1"/>
    <col min="1035" max="1044" width="9.140625" customWidth="1"/>
    <col min="1281" max="1284" width="9.140625" customWidth="1"/>
    <col min="1285" max="1285" width="12.5703125" customWidth="1"/>
    <col min="1286" max="1289" width="9.140625" customWidth="1"/>
    <col min="1290" max="1290" width="10.28515625" customWidth="1"/>
    <col min="1291" max="1300" width="9.140625" customWidth="1"/>
    <col min="1537" max="1540" width="9.140625" customWidth="1"/>
    <col min="1541" max="1541" width="12.5703125" customWidth="1"/>
    <col min="1542" max="1545" width="9.140625" customWidth="1"/>
    <col min="1546" max="1546" width="10.28515625" customWidth="1"/>
    <col min="1547" max="1556" width="9.140625" customWidth="1"/>
    <col min="1793" max="1796" width="9.140625" customWidth="1"/>
    <col min="1797" max="1797" width="12.5703125" customWidth="1"/>
    <col min="1798" max="1801" width="9.140625" customWidth="1"/>
    <col min="1802" max="1802" width="10.28515625" customWidth="1"/>
    <col min="1803" max="1812" width="9.140625" customWidth="1"/>
    <col min="2049" max="2052" width="9.140625" customWidth="1"/>
    <col min="2053" max="2053" width="12.5703125" customWidth="1"/>
    <col min="2054" max="2057" width="9.140625" customWidth="1"/>
    <col min="2058" max="2058" width="10.28515625" customWidth="1"/>
    <col min="2059" max="2068" width="9.140625" customWidth="1"/>
    <col min="2305" max="2308" width="9.140625" customWidth="1"/>
    <col min="2309" max="2309" width="12.5703125" customWidth="1"/>
    <col min="2310" max="2313" width="9.140625" customWidth="1"/>
    <col min="2314" max="2314" width="10.28515625" customWidth="1"/>
    <col min="2315" max="2324" width="9.140625" customWidth="1"/>
    <col min="2561" max="2564" width="9.140625" customWidth="1"/>
    <col min="2565" max="2565" width="12.5703125" customWidth="1"/>
    <col min="2566" max="2569" width="9.140625" customWidth="1"/>
    <col min="2570" max="2570" width="10.28515625" customWidth="1"/>
    <col min="2571" max="2580" width="9.140625" customWidth="1"/>
    <col min="2817" max="2820" width="9.140625" customWidth="1"/>
    <col min="2821" max="2821" width="12.5703125" customWidth="1"/>
    <col min="2822" max="2825" width="9.140625" customWidth="1"/>
    <col min="2826" max="2826" width="10.28515625" customWidth="1"/>
    <col min="2827" max="2836" width="9.140625" customWidth="1"/>
    <col min="3073" max="3076" width="9.140625" customWidth="1"/>
    <col min="3077" max="3077" width="12.5703125" customWidth="1"/>
    <col min="3078" max="3081" width="9.140625" customWidth="1"/>
    <col min="3082" max="3082" width="10.28515625" customWidth="1"/>
    <col min="3083" max="3092" width="9.140625" customWidth="1"/>
    <col min="3329" max="3332" width="9.140625" customWidth="1"/>
    <col min="3333" max="3333" width="12.5703125" customWidth="1"/>
    <col min="3334" max="3337" width="9.140625" customWidth="1"/>
    <col min="3338" max="3338" width="10.28515625" customWidth="1"/>
    <col min="3339" max="3348" width="9.140625" customWidth="1"/>
    <col min="3585" max="3588" width="9.140625" customWidth="1"/>
    <col min="3589" max="3589" width="12.5703125" customWidth="1"/>
    <col min="3590" max="3593" width="9.140625" customWidth="1"/>
    <col min="3594" max="3594" width="10.28515625" customWidth="1"/>
    <col min="3595" max="3604" width="9.140625" customWidth="1"/>
    <col min="3841" max="3844" width="9.140625" customWidth="1"/>
    <col min="3845" max="3845" width="12.5703125" customWidth="1"/>
    <col min="3846" max="3849" width="9.140625" customWidth="1"/>
    <col min="3850" max="3850" width="10.28515625" customWidth="1"/>
    <col min="3851" max="3860" width="9.140625" customWidth="1"/>
    <col min="4097" max="4100" width="9.140625" customWidth="1"/>
    <col min="4101" max="4101" width="12.5703125" customWidth="1"/>
    <col min="4102" max="4105" width="9.140625" customWidth="1"/>
    <col min="4106" max="4106" width="10.28515625" customWidth="1"/>
    <col min="4107" max="4116" width="9.140625" customWidth="1"/>
    <col min="4353" max="4356" width="9.140625" customWidth="1"/>
    <col min="4357" max="4357" width="12.5703125" customWidth="1"/>
    <col min="4358" max="4361" width="9.140625" customWidth="1"/>
    <col min="4362" max="4362" width="10.28515625" customWidth="1"/>
    <col min="4363" max="4372" width="9.140625" customWidth="1"/>
    <col min="4609" max="4612" width="9.140625" customWidth="1"/>
    <col min="4613" max="4613" width="12.5703125" customWidth="1"/>
    <col min="4614" max="4617" width="9.140625" customWidth="1"/>
    <col min="4618" max="4618" width="10.28515625" customWidth="1"/>
    <col min="4619" max="4628" width="9.140625" customWidth="1"/>
    <col min="4865" max="4868" width="9.140625" customWidth="1"/>
    <col min="4869" max="4869" width="12.5703125" customWidth="1"/>
    <col min="4870" max="4873" width="9.140625" customWidth="1"/>
    <col min="4874" max="4874" width="10.28515625" customWidth="1"/>
    <col min="4875" max="4884" width="9.140625" customWidth="1"/>
    <col min="5121" max="5124" width="9.140625" customWidth="1"/>
    <col min="5125" max="5125" width="12.5703125" customWidth="1"/>
    <col min="5126" max="5129" width="9.140625" customWidth="1"/>
    <col min="5130" max="5130" width="10.28515625" customWidth="1"/>
    <col min="5131" max="5140" width="9.140625" customWidth="1"/>
    <col min="5377" max="5380" width="9.140625" customWidth="1"/>
    <col min="5381" max="5381" width="12.5703125" customWidth="1"/>
    <col min="5382" max="5385" width="9.140625" customWidth="1"/>
    <col min="5386" max="5386" width="10.28515625" customWidth="1"/>
    <col min="5387" max="5396" width="9.140625" customWidth="1"/>
    <col min="5633" max="5636" width="9.140625" customWidth="1"/>
    <col min="5637" max="5637" width="12.5703125" customWidth="1"/>
    <col min="5638" max="5641" width="9.140625" customWidth="1"/>
    <col min="5642" max="5642" width="10.28515625" customWidth="1"/>
    <col min="5643" max="5652" width="9.140625" customWidth="1"/>
    <col min="5889" max="5892" width="9.140625" customWidth="1"/>
    <col min="5893" max="5893" width="12.5703125" customWidth="1"/>
    <col min="5894" max="5897" width="9.140625" customWidth="1"/>
    <col min="5898" max="5898" width="10.28515625" customWidth="1"/>
    <col min="5899" max="5908" width="9.140625" customWidth="1"/>
    <col min="6145" max="6148" width="9.140625" customWidth="1"/>
    <col min="6149" max="6149" width="12.5703125" customWidth="1"/>
    <col min="6150" max="6153" width="9.140625" customWidth="1"/>
    <col min="6154" max="6154" width="10.28515625" customWidth="1"/>
    <col min="6155" max="6164" width="9.140625" customWidth="1"/>
    <col min="6401" max="6404" width="9.140625" customWidth="1"/>
    <col min="6405" max="6405" width="12.5703125" customWidth="1"/>
    <col min="6406" max="6409" width="9.140625" customWidth="1"/>
    <col min="6410" max="6410" width="10.28515625" customWidth="1"/>
    <col min="6411" max="6420" width="9.140625" customWidth="1"/>
    <col min="6657" max="6660" width="9.140625" customWidth="1"/>
    <col min="6661" max="6661" width="12.5703125" customWidth="1"/>
    <col min="6662" max="6665" width="9.140625" customWidth="1"/>
    <col min="6666" max="6666" width="10.28515625" customWidth="1"/>
    <col min="6667" max="6676" width="9.140625" customWidth="1"/>
    <col min="6913" max="6916" width="9.140625" customWidth="1"/>
    <col min="6917" max="6917" width="12.5703125" customWidth="1"/>
    <col min="6918" max="6921" width="9.140625" customWidth="1"/>
    <col min="6922" max="6922" width="10.28515625" customWidth="1"/>
    <col min="6923" max="6932" width="9.140625" customWidth="1"/>
    <col min="7169" max="7172" width="9.140625" customWidth="1"/>
    <col min="7173" max="7173" width="12.5703125" customWidth="1"/>
    <col min="7174" max="7177" width="9.140625" customWidth="1"/>
    <col min="7178" max="7178" width="10.28515625" customWidth="1"/>
    <col min="7179" max="7188" width="9.140625" customWidth="1"/>
    <col min="7425" max="7428" width="9.140625" customWidth="1"/>
    <col min="7429" max="7429" width="12.5703125" customWidth="1"/>
    <col min="7430" max="7433" width="9.140625" customWidth="1"/>
    <col min="7434" max="7434" width="10.28515625" customWidth="1"/>
    <col min="7435" max="7444" width="9.140625" customWidth="1"/>
    <col min="7681" max="7684" width="9.140625" customWidth="1"/>
    <col min="7685" max="7685" width="12.5703125" customWidth="1"/>
    <col min="7686" max="7689" width="9.140625" customWidth="1"/>
    <col min="7690" max="7690" width="10.28515625" customWidth="1"/>
    <col min="7691" max="7700" width="9.140625" customWidth="1"/>
    <col min="7937" max="7940" width="9.140625" customWidth="1"/>
    <col min="7941" max="7941" width="12.5703125" customWidth="1"/>
    <col min="7942" max="7945" width="9.140625" customWidth="1"/>
    <col min="7946" max="7946" width="10.28515625" customWidth="1"/>
    <col min="7947" max="7956" width="9.140625" customWidth="1"/>
    <col min="8193" max="8196" width="9.140625" customWidth="1"/>
    <col min="8197" max="8197" width="12.5703125" customWidth="1"/>
    <col min="8198" max="8201" width="9.140625" customWidth="1"/>
    <col min="8202" max="8202" width="10.28515625" customWidth="1"/>
    <col min="8203" max="8212" width="9.140625" customWidth="1"/>
    <col min="8449" max="8452" width="9.140625" customWidth="1"/>
    <col min="8453" max="8453" width="12.5703125" customWidth="1"/>
    <col min="8454" max="8457" width="9.140625" customWidth="1"/>
    <col min="8458" max="8458" width="10.28515625" customWidth="1"/>
    <col min="8459" max="8468" width="9.140625" customWidth="1"/>
    <col min="8705" max="8708" width="9.140625" customWidth="1"/>
    <col min="8709" max="8709" width="12.5703125" customWidth="1"/>
    <col min="8710" max="8713" width="9.140625" customWidth="1"/>
    <col min="8714" max="8714" width="10.28515625" customWidth="1"/>
    <col min="8715" max="8724" width="9.140625" customWidth="1"/>
    <col min="8961" max="8964" width="9.140625" customWidth="1"/>
    <col min="8965" max="8965" width="12.5703125" customWidth="1"/>
    <col min="8966" max="8969" width="9.140625" customWidth="1"/>
    <col min="8970" max="8970" width="10.28515625" customWidth="1"/>
    <col min="8971" max="8980" width="9.140625" customWidth="1"/>
    <col min="9217" max="9220" width="9.140625" customWidth="1"/>
    <col min="9221" max="9221" width="12.5703125" customWidth="1"/>
    <col min="9222" max="9225" width="9.140625" customWidth="1"/>
    <col min="9226" max="9226" width="10.28515625" customWidth="1"/>
    <col min="9227" max="9236" width="9.140625" customWidth="1"/>
    <col min="9473" max="9476" width="9.140625" customWidth="1"/>
    <col min="9477" max="9477" width="12.5703125" customWidth="1"/>
    <col min="9478" max="9481" width="9.140625" customWidth="1"/>
    <col min="9482" max="9482" width="10.28515625" customWidth="1"/>
    <col min="9483" max="9492" width="9.140625" customWidth="1"/>
    <col min="9729" max="9732" width="9.140625" customWidth="1"/>
    <col min="9733" max="9733" width="12.5703125" customWidth="1"/>
    <col min="9734" max="9737" width="9.140625" customWidth="1"/>
    <col min="9738" max="9738" width="10.28515625" customWidth="1"/>
    <col min="9739" max="9748" width="9.140625" customWidth="1"/>
    <col min="9985" max="9988" width="9.140625" customWidth="1"/>
    <col min="9989" max="9989" width="12.5703125" customWidth="1"/>
    <col min="9990" max="9993" width="9.140625" customWidth="1"/>
    <col min="9994" max="9994" width="10.28515625" customWidth="1"/>
    <col min="9995" max="10004" width="9.140625" customWidth="1"/>
    <col min="10241" max="10244" width="9.140625" customWidth="1"/>
    <col min="10245" max="10245" width="12.5703125" customWidth="1"/>
    <col min="10246" max="10249" width="9.140625" customWidth="1"/>
    <col min="10250" max="10250" width="10.28515625" customWidth="1"/>
    <col min="10251" max="10260" width="9.140625" customWidth="1"/>
    <col min="10497" max="10500" width="9.140625" customWidth="1"/>
    <col min="10501" max="10501" width="12.5703125" customWidth="1"/>
    <col min="10502" max="10505" width="9.140625" customWidth="1"/>
    <col min="10506" max="10506" width="10.28515625" customWidth="1"/>
    <col min="10507" max="10516" width="9.140625" customWidth="1"/>
    <col min="10753" max="10756" width="9.140625" customWidth="1"/>
    <col min="10757" max="10757" width="12.5703125" customWidth="1"/>
    <col min="10758" max="10761" width="9.140625" customWidth="1"/>
    <col min="10762" max="10762" width="10.28515625" customWidth="1"/>
    <col min="10763" max="10772" width="9.140625" customWidth="1"/>
    <col min="11009" max="11012" width="9.140625" customWidth="1"/>
    <col min="11013" max="11013" width="12.5703125" customWidth="1"/>
    <col min="11014" max="11017" width="9.140625" customWidth="1"/>
    <col min="11018" max="11018" width="10.28515625" customWidth="1"/>
    <col min="11019" max="11028" width="9.140625" customWidth="1"/>
    <col min="11265" max="11268" width="9.140625" customWidth="1"/>
    <col min="11269" max="11269" width="12.5703125" customWidth="1"/>
    <col min="11270" max="11273" width="9.140625" customWidth="1"/>
    <col min="11274" max="11274" width="10.28515625" customWidth="1"/>
    <col min="11275" max="11284" width="9.140625" customWidth="1"/>
    <col min="11521" max="11524" width="9.140625" customWidth="1"/>
    <col min="11525" max="11525" width="12.5703125" customWidth="1"/>
    <col min="11526" max="11529" width="9.140625" customWidth="1"/>
    <col min="11530" max="11530" width="10.28515625" customWidth="1"/>
    <col min="11531" max="11540" width="9.140625" customWidth="1"/>
    <col min="11777" max="11780" width="9.140625" customWidth="1"/>
    <col min="11781" max="11781" width="12.5703125" customWidth="1"/>
    <col min="11782" max="11785" width="9.140625" customWidth="1"/>
    <col min="11786" max="11786" width="10.28515625" customWidth="1"/>
    <col min="11787" max="11796" width="9.140625" customWidth="1"/>
    <col min="12033" max="12036" width="9.140625" customWidth="1"/>
    <col min="12037" max="12037" width="12.5703125" customWidth="1"/>
    <col min="12038" max="12041" width="9.140625" customWidth="1"/>
    <col min="12042" max="12042" width="10.28515625" customWidth="1"/>
    <col min="12043" max="12052" width="9.140625" customWidth="1"/>
    <col min="12289" max="12292" width="9.140625" customWidth="1"/>
    <col min="12293" max="12293" width="12.5703125" customWidth="1"/>
    <col min="12294" max="12297" width="9.140625" customWidth="1"/>
    <col min="12298" max="12298" width="10.28515625" customWidth="1"/>
    <col min="12299" max="12308" width="9.140625" customWidth="1"/>
    <col min="12545" max="12548" width="9.140625" customWidth="1"/>
    <col min="12549" max="12549" width="12.5703125" customWidth="1"/>
    <col min="12550" max="12553" width="9.140625" customWidth="1"/>
    <col min="12554" max="12554" width="10.28515625" customWidth="1"/>
    <col min="12555" max="12564" width="9.140625" customWidth="1"/>
    <col min="12801" max="12804" width="9.140625" customWidth="1"/>
    <col min="12805" max="12805" width="12.5703125" customWidth="1"/>
    <col min="12806" max="12809" width="9.140625" customWidth="1"/>
    <col min="12810" max="12810" width="10.28515625" customWidth="1"/>
    <col min="12811" max="12820" width="9.140625" customWidth="1"/>
    <col min="13057" max="13060" width="9.140625" customWidth="1"/>
    <col min="13061" max="13061" width="12.5703125" customWidth="1"/>
    <col min="13062" max="13065" width="9.140625" customWidth="1"/>
    <col min="13066" max="13066" width="10.28515625" customWidth="1"/>
    <col min="13067" max="13076" width="9.140625" customWidth="1"/>
    <col min="13313" max="13316" width="9.140625" customWidth="1"/>
    <col min="13317" max="13317" width="12.5703125" customWidth="1"/>
    <col min="13318" max="13321" width="9.140625" customWidth="1"/>
    <col min="13322" max="13322" width="10.28515625" customWidth="1"/>
    <col min="13323" max="13332" width="9.140625" customWidth="1"/>
    <col min="13569" max="13572" width="9.140625" customWidth="1"/>
    <col min="13573" max="13573" width="12.5703125" customWidth="1"/>
    <col min="13574" max="13577" width="9.140625" customWidth="1"/>
    <col min="13578" max="13578" width="10.28515625" customWidth="1"/>
    <col min="13579" max="13588" width="9.140625" customWidth="1"/>
    <col min="13825" max="13828" width="9.140625" customWidth="1"/>
    <col min="13829" max="13829" width="12.5703125" customWidth="1"/>
    <col min="13830" max="13833" width="9.140625" customWidth="1"/>
    <col min="13834" max="13834" width="10.28515625" customWidth="1"/>
    <col min="13835" max="13844" width="9.140625" customWidth="1"/>
    <col min="14081" max="14084" width="9.140625" customWidth="1"/>
    <col min="14085" max="14085" width="12.5703125" customWidth="1"/>
    <col min="14086" max="14089" width="9.140625" customWidth="1"/>
    <col min="14090" max="14090" width="10.28515625" customWidth="1"/>
    <col min="14091" max="14100" width="9.140625" customWidth="1"/>
    <col min="14337" max="14340" width="9.140625" customWidth="1"/>
    <col min="14341" max="14341" width="12.5703125" customWidth="1"/>
    <col min="14342" max="14345" width="9.140625" customWidth="1"/>
    <col min="14346" max="14346" width="10.28515625" customWidth="1"/>
    <col min="14347" max="14356" width="9.140625" customWidth="1"/>
    <col min="14593" max="14596" width="9.140625" customWidth="1"/>
    <col min="14597" max="14597" width="12.5703125" customWidth="1"/>
    <col min="14598" max="14601" width="9.140625" customWidth="1"/>
    <col min="14602" max="14602" width="10.28515625" customWidth="1"/>
    <col min="14603" max="14612" width="9.140625" customWidth="1"/>
    <col min="14849" max="14852" width="9.140625" customWidth="1"/>
    <col min="14853" max="14853" width="12.5703125" customWidth="1"/>
    <col min="14854" max="14857" width="9.140625" customWidth="1"/>
    <col min="14858" max="14858" width="10.28515625" customWidth="1"/>
    <col min="14859" max="14868" width="9.140625" customWidth="1"/>
    <col min="15105" max="15108" width="9.140625" customWidth="1"/>
    <col min="15109" max="15109" width="12.5703125" customWidth="1"/>
    <col min="15110" max="15113" width="9.140625" customWidth="1"/>
    <col min="15114" max="15114" width="10.28515625" customWidth="1"/>
    <col min="15115" max="15124" width="9.140625" customWidth="1"/>
    <col min="15361" max="15364" width="9.140625" customWidth="1"/>
    <col min="15365" max="15365" width="12.5703125" customWidth="1"/>
    <col min="15366" max="15369" width="9.140625" customWidth="1"/>
    <col min="15370" max="15370" width="10.28515625" customWidth="1"/>
    <col min="15371" max="15380" width="9.140625" customWidth="1"/>
    <col min="15617" max="15620" width="9.140625" customWidth="1"/>
    <col min="15621" max="15621" width="12.5703125" customWidth="1"/>
    <col min="15622" max="15625" width="9.140625" customWidth="1"/>
    <col min="15626" max="15626" width="10.28515625" customWidth="1"/>
    <col min="15627" max="15636" width="9.140625" customWidth="1"/>
    <col min="15873" max="15876" width="9.140625" customWidth="1"/>
    <col min="15877" max="15877" width="12.5703125" customWidth="1"/>
    <col min="15878" max="15881" width="9.140625" customWidth="1"/>
    <col min="15882" max="15882" width="10.28515625" customWidth="1"/>
    <col min="15883" max="15892" width="9.140625" customWidth="1"/>
    <col min="16129" max="16132" width="9.140625" customWidth="1"/>
    <col min="16133" max="16133" width="12.5703125" customWidth="1"/>
    <col min="16134" max="16137" width="9.140625" customWidth="1"/>
    <col min="16138" max="16138" width="10.28515625" customWidth="1"/>
    <col min="16139" max="16148" width="9.140625" customWidth="1"/>
  </cols>
  <sheetData>
    <row r="1" spans="1:22" s="3" customFormat="1" ht="18.75" x14ac:dyDescent="0.3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</row>
    <row r="2" spans="1:22" s="3" customFormat="1" ht="18.75" x14ac:dyDescent="0.3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</row>
    <row r="3" spans="1:22" s="7" customFormat="1" x14ac:dyDescent="0.25">
      <c r="A3" s="4" t="s">
        <v>1</v>
      </c>
      <c r="B3" s="4" t="s">
        <v>2</v>
      </c>
      <c r="C3" s="4" t="s">
        <v>3</v>
      </c>
      <c r="D3" s="4" t="s">
        <v>3</v>
      </c>
      <c r="E3" s="4" t="s">
        <v>3</v>
      </c>
      <c r="F3" s="4" t="s">
        <v>4</v>
      </c>
      <c r="G3" s="4" t="s">
        <v>4</v>
      </c>
      <c r="H3" s="4" t="s">
        <v>4</v>
      </c>
      <c r="I3" s="4" t="s">
        <v>5</v>
      </c>
      <c r="J3" s="5" t="s">
        <v>6</v>
      </c>
      <c r="K3" s="4" t="s">
        <v>7</v>
      </c>
      <c r="L3" s="4" t="s">
        <v>8</v>
      </c>
      <c r="M3" s="4" t="s">
        <v>7</v>
      </c>
      <c r="N3" s="6" t="s">
        <v>9</v>
      </c>
      <c r="O3" s="6" t="s">
        <v>10</v>
      </c>
      <c r="P3" s="6" t="s">
        <v>9</v>
      </c>
      <c r="Q3" s="4" t="s">
        <v>10</v>
      </c>
      <c r="R3" s="6" t="s">
        <v>9</v>
      </c>
      <c r="S3" s="4" t="s">
        <v>10</v>
      </c>
      <c r="T3" s="4" t="s">
        <v>11</v>
      </c>
    </row>
    <row r="4" spans="1:22" s="7" customFormat="1" ht="17.25" x14ac:dyDescent="0.25">
      <c r="A4" s="8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24</v>
      </c>
      <c r="O4" s="4" t="s">
        <v>25</v>
      </c>
      <c r="P4" s="4" t="s">
        <v>25</v>
      </c>
      <c r="Q4" s="4" t="s">
        <v>26</v>
      </c>
      <c r="R4" s="4" t="s">
        <v>26</v>
      </c>
      <c r="S4" s="4" t="s">
        <v>27</v>
      </c>
      <c r="T4" s="4" t="s">
        <v>27</v>
      </c>
    </row>
    <row r="5" spans="1:22" x14ac:dyDescent="0.25">
      <c r="A5" s="9">
        <v>0</v>
      </c>
      <c r="B5" s="9">
        <v>288.14999999999998</v>
      </c>
      <c r="C5" s="9">
        <v>1</v>
      </c>
      <c r="D5" s="9">
        <v>1</v>
      </c>
      <c r="E5" s="9">
        <f>B5/288.15</f>
        <v>1</v>
      </c>
      <c r="F5" s="10">
        <v>340.29396000000003</v>
      </c>
      <c r="G5" s="9">
        <v>661.47799999999995</v>
      </c>
      <c r="H5" s="9">
        <v>661.47799999999995</v>
      </c>
      <c r="I5" s="11">
        <f t="shared" ref="I5:I37" si="0">0.5*1.225*D5*F5*F5/1000</f>
        <v>70.927487267644992</v>
      </c>
      <c r="J5" s="11">
        <v>23.296325459317583</v>
      </c>
      <c r="K5" s="12">
        <f>250/H5</f>
        <v>0.37794151884114063</v>
      </c>
      <c r="L5" s="12">
        <f t="shared" ref="L5:L37" si="1">1+K5*K5*(0.7-0.13318*E5)</f>
        <v>1.080964450710959</v>
      </c>
      <c r="M5" s="12">
        <v>0.37790000000000001</v>
      </c>
      <c r="N5" s="12">
        <v>1.0775242000859193</v>
      </c>
      <c r="O5" s="12">
        <v>0.42330000000000001</v>
      </c>
      <c r="P5" s="12">
        <v>1.0962328823385044</v>
      </c>
      <c r="Q5" s="12">
        <v>0.45350000000000001</v>
      </c>
      <c r="R5" s="12">
        <v>1.1096028411196068</v>
      </c>
      <c r="S5" s="12">
        <v>0.48380000000000001</v>
      </c>
      <c r="T5" s="12">
        <v>1.1237152722247143</v>
      </c>
    </row>
    <row r="6" spans="1:22" x14ac:dyDescent="0.25">
      <c r="A6" s="9">
        <v>1500</v>
      </c>
      <c r="B6" s="9">
        <v>285.178</v>
      </c>
      <c r="C6" s="9">
        <v>0.94696999999999998</v>
      </c>
      <c r="D6" s="9">
        <v>0.95684000000000002</v>
      </c>
      <c r="E6" s="13">
        <f t="shared" ref="E6:E37" si="2">B6/288.15</f>
        <v>0.9896859274683325</v>
      </c>
      <c r="F6" s="10">
        <v>338.53465440000008</v>
      </c>
      <c r="G6" s="9">
        <v>658.05799999999999</v>
      </c>
      <c r="H6" s="9">
        <v>643.70000000000005</v>
      </c>
      <c r="I6" s="11">
        <f t="shared" si="0"/>
        <v>67.166339435059143</v>
      </c>
      <c r="J6" s="11">
        <v>22.35518372703412</v>
      </c>
      <c r="K6" s="12">
        <f t="shared" ref="K6:K37" si="3">250/H6</f>
        <v>0.38837967997514367</v>
      </c>
      <c r="L6" s="12">
        <f t="shared" si="1"/>
        <v>1.0857056313019939</v>
      </c>
      <c r="M6" s="12">
        <v>0.38800000000000001</v>
      </c>
      <c r="N6" s="12">
        <v>1.0815366074875918</v>
      </c>
      <c r="O6" s="12">
        <v>0.4345</v>
      </c>
      <c r="P6" s="12">
        <v>1.101107789758484</v>
      </c>
      <c r="Q6" s="12">
        <v>0.46539999999999998</v>
      </c>
      <c r="R6" s="12">
        <v>1.1150641069465161</v>
      </c>
      <c r="S6" s="12">
        <v>0.49640000000000001</v>
      </c>
      <c r="T6" s="12">
        <v>1.1297803880599604</v>
      </c>
    </row>
    <row r="7" spans="1:22" x14ac:dyDescent="0.25">
      <c r="A7" s="9">
        <v>2000</v>
      </c>
      <c r="B7" s="9">
        <v>284.18799999999999</v>
      </c>
      <c r="C7" s="9">
        <v>0.92981000000000003</v>
      </c>
      <c r="D7" s="9">
        <v>0.94277</v>
      </c>
      <c r="E7" s="13">
        <f t="shared" si="2"/>
        <v>0.98625021690091974</v>
      </c>
      <c r="F7" s="10">
        <v>337.94608560000006</v>
      </c>
      <c r="G7" s="9">
        <v>656.91499999999996</v>
      </c>
      <c r="H7" s="9">
        <v>637.84100000000001</v>
      </c>
      <c r="I7" s="11">
        <f t="shared" si="0"/>
        <v>65.948768207696659</v>
      </c>
      <c r="J7" s="11">
        <v>22.047998687664041</v>
      </c>
      <c r="K7" s="12">
        <f t="shared" si="3"/>
        <v>0.39194720941425842</v>
      </c>
      <c r="L7" s="12">
        <f t="shared" si="1"/>
        <v>1.0873576837513674</v>
      </c>
      <c r="M7" s="12">
        <v>0.39140000000000003</v>
      </c>
      <c r="N7" s="12">
        <v>1.082906906334498</v>
      </c>
      <c r="O7" s="12">
        <v>0.43830000000000002</v>
      </c>
      <c r="P7" s="12">
        <v>1.1027843382783828</v>
      </c>
      <c r="Q7" s="12">
        <v>0.46949999999999997</v>
      </c>
      <c r="R7" s="12">
        <v>1.1169702804097552</v>
      </c>
      <c r="S7" s="12">
        <v>0.50070000000000003</v>
      </c>
      <c r="T7" s="12">
        <v>1.1318758389980166</v>
      </c>
    </row>
    <row r="8" spans="1:22" x14ac:dyDescent="0.25">
      <c r="A8" s="9">
        <v>4000</v>
      </c>
      <c r="B8" s="9">
        <v>280.22500000000002</v>
      </c>
      <c r="C8" s="9">
        <v>0.86365999999999998</v>
      </c>
      <c r="D8" s="9">
        <v>0.88809000000000005</v>
      </c>
      <c r="E8" s="13">
        <f t="shared" si="2"/>
        <v>0.97249696338712488</v>
      </c>
      <c r="F8" s="10">
        <v>335.58175199999999</v>
      </c>
      <c r="G8" s="9">
        <v>652.31899999999996</v>
      </c>
      <c r="H8" s="9">
        <v>614.73400000000004</v>
      </c>
      <c r="I8" s="11">
        <f t="shared" si="0"/>
        <v>61.257567474648539</v>
      </c>
      <c r="J8" s="11">
        <v>20.851213910761153</v>
      </c>
      <c r="K8" s="12">
        <f t="shared" si="3"/>
        <v>0.40667996239023707</v>
      </c>
      <c r="L8" s="12">
        <f t="shared" si="1"/>
        <v>1.0943513559434714</v>
      </c>
      <c r="M8" s="12">
        <v>0.40560000000000002</v>
      </c>
      <c r="N8" s="12">
        <v>1.0887350638060704</v>
      </c>
      <c r="O8" s="12">
        <v>0.45400000000000001</v>
      </c>
      <c r="P8" s="12">
        <v>1.1098301512289903</v>
      </c>
      <c r="Q8" s="12">
        <v>0.46820000000000001</v>
      </c>
      <c r="R8" s="12">
        <v>1.1251</v>
      </c>
      <c r="S8" s="12">
        <v>0.51829999999999998</v>
      </c>
      <c r="T8" s="12">
        <v>1.1405852000508545</v>
      </c>
    </row>
    <row r="9" spans="1:22" x14ac:dyDescent="0.25">
      <c r="A9" s="9">
        <v>5000</v>
      </c>
      <c r="B9" s="9">
        <v>278.24400000000003</v>
      </c>
      <c r="C9" s="9">
        <v>0.83204999999999996</v>
      </c>
      <c r="D9" s="9">
        <v>0.86167000000000005</v>
      </c>
      <c r="E9" s="13">
        <f t="shared" si="2"/>
        <v>0.96562207183758475</v>
      </c>
      <c r="F9" s="10">
        <v>334.39333679999999</v>
      </c>
      <c r="G9" s="9">
        <v>650.00900000000001</v>
      </c>
      <c r="H9" s="9">
        <v>603.37800000000004</v>
      </c>
      <c r="I9" s="11">
        <f t="shared" si="0"/>
        <v>59.014984283111779</v>
      </c>
      <c r="J9" s="11">
        <v>20.271719160104986</v>
      </c>
      <c r="K9" s="12">
        <f t="shared" si="3"/>
        <v>0.41433396643563403</v>
      </c>
      <c r="L9" s="12">
        <f t="shared" si="1"/>
        <v>1.0980934783950462</v>
      </c>
      <c r="M9" s="12">
        <v>0.41289999999999999</v>
      </c>
      <c r="N9" s="12">
        <v>1.0917963995567115</v>
      </c>
      <c r="O9" s="12">
        <v>0.46210000000000001</v>
      </c>
      <c r="P9" s="12">
        <v>1.1135389633184882</v>
      </c>
      <c r="Q9" s="12">
        <v>0.49480000000000002</v>
      </c>
      <c r="R9" s="12">
        <v>1.129003987229531</v>
      </c>
      <c r="S9" s="12">
        <v>0.52749999999999997</v>
      </c>
      <c r="T9" s="12">
        <v>1.1452208069131407</v>
      </c>
    </row>
    <row r="10" spans="1:22" x14ac:dyDescent="0.25">
      <c r="A10" s="9">
        <v>6000</v>
      </c>
      <c r="B10" s="9">
        <v>276.26299999999998</v>
      </c>
      <c r="C10" s="9">
        <v>0.80137999999999998</v>
      </c>
      <c r="D10" s="9">
        <v>0.83586000000000005</v>
      </c>
      <c r="E10" s="13">
        <f t="shared" si="2"/>
        <v>0.9587471802880444</v>
      </c>
      <c r="F10" s="10">
        <v>333.20065440000008</v>
      </c>
      <c r="G10" s="9">
        <v>647.69000000000005</v>
      </c>
      <c r="H10" s="9">
        <v>592.15300000000002</v>
      </c>
      <c r="I10" s="11">
        <f t="shared" si="0"/>
        <v>56.839641098734909</v>
      </c>
      <c r="J10" s="11">
        <v>19.704560367454068</v>
      </c>
      <c r="K10" s="12">
        <f t="shared" si="3"/>
        <v>0.42218818447259404</v>
      </c>
      <c r="L10" s="12">
        <f t="shared" si="1"/>
        <v>1.1020108949634198</v>
      </c>
      <c r="M10" s="12">
        <v>0.4204</v>
      </c>
      <c r="N10" s="12">
        <v>1.0949869817659612</v>
      </c>
      <c r="O10" s="12">
        <v>0.47039999999999998</v>
      </c>
      <c r="P10" s="12">
        <v>1.1173903756353232</v>
      </c>
      <c r="Q10" s="12">
        <v>0.50360000000000005</v>
      </c>
      <c r="R10" s="12">
        <v>1.1332963090962069</v>
      </c>
      <c r="S10" s="12">
        <v>0.53680000000000005</v>
      </c>
      <c r="T10" s="12">
        <v>1.1499631993213928</v>
      </c>
    </row>
    <row r="11" spans="1:22" x14ac:dyDescent="0.25">
      <c r="A11" s="9">
        <v>8000</v>
      </c>
      <c r="B11" s="9">
        <v>272.3</v>
      </c>
      <c r="C11" s="9">
        <v>0.74278</v>
      </c>
      <c r="D11" s="9">
        <v>0.78602000000000005</v>
      </c>
      <c r="E11" s="13">
        <f t="shared" si="2"/>
        <v>0.94499392677424965</v>
      </c>
      <c r="F11" s="10">
        <v>330.80248799999998</v>
      </c>
      <c r="G11" s="9">
        <v>643.029</v>
      </c>
      <c r="H11" s="9">
        <v>570.09400000000005</v>
      </c>
      <c r="I11" s="11">
        <f t="shared" si="0"/>
        <v>52.683815990805059</v>
      </c>
      <c r="J11" s="11">
        <v>18.606528871391074</v>
      </c>
      <c r="K11" s="12">
        <f t="shared" si="3"/>
        <v>0.43852417320652382</v>
      </c>
      <c r="L11" s="12">
        <f t="shared" si="1"/>
        <v>1.1104102008904306</v>
      </c>
      <c r="M11" s="12">
        <v>0.436</v>
      </c>
      <c r="N11" s="12">
        <v>1.1017682296604909</v>
      </c>
      <c r="O11" s="12">
        <v>0.48759999999999998</v>
      </c>
      <c r="P11" s="12">
        <v>1.1255325444018531</v>
      </c>
      <c r="Q11" s="12">
        <v>0.52190000000000003</v>
      </c>
      <c r="R11" s="12">
        <v>1.1423924515171229</v>
      </c>
      <c r="S11" s="12">
        <v>0.55610000000000004</v>
      </c>
      <c r="T11" s="12">
        <v>1.1599807858091495</v>
      </c>
    </row>
    <row r="12" spans="1:22" x14ac:dyDescent="0.25">
      <c r="A12" s="9">
        <v>10000</v>
      </c>
      <c r="B12" s="9">
        <v>268.33800000000002</v>
      </c>
      <c r="C12" s="9">
        <v>0.68769999999999998</v>
      </c>
      <c r="D12" s="9">
        <v>0.73848000000000003</v>
      </c>
      <c r="E12" s="13">
        <f t="shared" si="2"/>
        <v>0.93124414367516928</v>
      </c>
      <c r="F12" s="10">
        <v>328.38694800000002</v>
      </c>
      <c r="G12" s="9">
        <v>638.33299999999997</v>
      </c>
      <c r="H12" s="9">
        <v>548.54999999999995</v>
      </c>
      <c r="I12" s="11">
        <f t="shared" si="0"/>
        <v>48.77717072082288</v>
      </c>
      <c r="J12" s="11">
        <v>17.55570866141732</v>
      </c>
      <c r="K12" s="12">
        <f t="shared" si="3"/>
        <v>0.45574696928265429</v>
      </c>
      <c r="L12" s="12">
        <f t="shared" si="1"/>
        <v>1.1196334558406902</v>
      </c>
      <c r="M12" s="12">
        <v>0.45229999999999998</v>
      </c>
      <c r="N12" s="12">
        <v>1.1090580743155365</v>
      </c>
      <c r="O12" s="12">
        <v>0.50560000000000005</v>
      </c>
      <c r="P12" s="12">
        <v>1.1342793289156095</v>
      </c>
      <c r="Q12" s="12">
        <v>0.54110000000000003</v>
      </c>
      <c r="R12" s="12">
        <v>1.1521747631565822</v>
      </c>
      <c r="S12" s="12">
        <v>0.57630000000000003</v>
      </c>
      <c r="T12" s="12">
        <v>1.170710169546735</v>
      </c>
    </row>
    <row r="13" spans="1:22" x14ac:dyDescent="0.25">
      <c r="A13" s="9">
        <v>12000</v>
      </c>
      <c r="B13" s="9">
        <v>264.37599999999998</v>
      </c>
      <c r="C13" s="9">
        <v>0.63597999999999999</v>
      </c>
      <c r="D13" s="9">
        <v>0.69316999999999995</v>
      </c>
      <c r="E13" s="13">
        <f t="shared" si="2"/>
        <v>0.9174943605760888</v>
      </c>
      <c r="F13" s="10">
        <v>325.95342480000005</v>
      </c>
      <c r="G13" s="9">
        <v>633.60299999999995</v>
      </c>
      <c r="H13" s="9">
        <v>527.51900000000001</v>
      </c>
      <c r="I13" s="11">
        <f t="shared" si="0"/>
        <v>45.108350731882645</v>
      </c>
      <c r="J13" s="11">
        <v>16.550656167979003</v>
      </c>
      <c r="K13" s="12">
        <f t="shared" si="3"/>
        <v>0.47391657930804387</v>
      </c>
      <c r="L13" s="12">
        <f t="shared" si="1"/>
        <v>1.1297739222426633</v>
      </c>
      <c r="M13" s="12">
        <v>0.46939999999999998</v>
      </c>
      <c r="N13" s="12">
        <v>1.1169236401102975</v>
      </c>
      <c r="O13" s="12">
        <v>0.52449999999999997</v>
      </c>
      <c r="P13" s="12">
        <f>(P12+P14)/2</f>
        <v>1.1437950713625491</v>
      </c>
      <c r="Q13" s="12">
        <v>0.56110000000000004</v>
      </c>
      <c r="R13" s="12">
        <v>1.1626137232878404</v>
      </c>
      <c r="S13" s="12">
        <v>0.59750000000000003</v>
      </c>
      <c r="T13" s="12">
        <v>1.1822267546145988</v>
      </c>
    </row>
    <row r="14" spans="1:22" x14ac:dyDescent="0.25">
      <c r="A14" s="9">
        <v>14000</v>
      </c>
      <c r="B14" s="9">
        <v>260.41300000000001</v>
      </c>
      <c r="C14" s="9">
        <v>0.58745000000000003</v>
      </c>
      <c r="D14" s="9">
        <v>0.65003</v>
      </c>
      <c r="E14" s="13">
        <f t="shared" si="2"/>
        <v>0.90374110706229405</v>
      </c>
      <c r="F14" s="10">
        <v>323.50161359999998</v>
      </c>
      <c r="G14" s="9">
        <v>628.83699999999999</v>
      </c>
      <c r="H14" s="9">
        <v>506.99400000000003</v>
      </c>
      <c r="I14" s="11">
        <f t="shared" si="0"/>
        <v>41.667015678745379</v>
      </c>
      <c r="J14" s="11">
        <v>15.589993438320208</v>
      </c>
      <c r="K14" s="12">
        <f t="shared" si="3"/>
        <v>0.49310248247513777</v>
      </c>
      <c r="L14" s="12">
        <f t="shared" si="1"/>
        <v>1.140939441237184</v>
      </c>
      <c r="M14" s="12">
        <v>0.4874</v>
      </c>
      <c r="N14" s="12">
        <v>1.1254366409473477</v>
      </c>
      <c r="O14" s="12">
        <v>0.54330000000000001</v>
      </c>
      <c r="P14" s="12">
        <v>1.1533108138094887</v>
      </c>
      <c r="Q14" s="12">
        <v>0.58209999999999995</v>
      </c>
      <c r="R14" s="12">
        <v>1.1738354465453971</v>
      </c>
      <c r="S14" s="12">
        <v>0.61960000000000004</v>
      </c>
      <c r="T14" s="12">
        <v>1.1944964986404851</v>
      </c>
    </row>
    <row r="15" spans="1:22" x14ac:dyDescent="0.25">
      <c r="A15" s="9">
        <v>15000</v>
      </c>
      <c r="B15" s="9">
        <v>258.43200000000002</v>
      </c>
      <c r="C15" s="9">
        <v>0.56433999999999995</v>
      </c>
      <c r="D15" s="9">
        <v>0.62924000000000002</v>
      </c>
      <c r="E15" s="13">
        <f t="shared" si="2"/>
        <v>0.89686621551275392</v>
      </c>
      <c r="F15" s="10">
        <v>322.2686976</v>
      </c>
      <c r="G15" s="9">
        <v>626.44000000000005</v>
      </c>
      <c r="H15" s="9">
        <v>496.92</v>
      </c>
      <c r="I15" s="11">
        <f t="shared" si="0"/>
        <v>40.027518167287013</v>
      </c>
      <c r="J15" s="11">
        <v>15.125853018372704</v>
      </c>
      <c r="K15" s="12">
        <f t="shared" si="3"/>
        <v>0.50309909039684453</v>
      </c>
      <c r="L15" s="12">
        <f t="shared" si="1"/>
        <v>1.1469436087509139</v>
      </c>
      <c r="M15" s="12">
        <v>0.49669999999999997</v>
      </c>
      <c r="N15" s="12">
        <v>1.1299261631338511</v>
      </c>
      <c r="O15" s="12">
        <v>0.55459999999999998</v>
      </c>
      <c r="P15" s="12">
        <v>1.1591938879710364</v>
      </c>
      <c r="Q15" s="12">
        <v>0.59099999999999997</v>
      </c>
      <c r="R15" s="12">
        <v>1.1786686704579323</v>
      </c>
      <c r="S15" s="12">
        <v>0.63109999999999999</v>
      </c>
      <c r="T15" s="12">
        <v>1.2009827200959142</v>
      </c>
    </row>
    <row r="16" spans="1:22" x14ac:dyDescent="0.25">
      <c r="A16" s="9">
        <v>16000</v>
      </c>
      <c r="B16" s="9">
        <v>256.45100000000002</v>
      </c>
      <c r="C16" s="9">
        <v>0.54196999999999995</v>
      </c>
      <c r="D16" s="9">
        <v>0.60895999999999995</v>
      </c>
      <c r="E16" s="13">
        <f t="shared" si="2"/>
        <v>0.88999132396321379</v>
      </c>
      <c r="F16" s="10">
        <v>321.03090480000003</v>
      </c>
      <c r="G16" s="9">
        <v>624.03399999999999</v>
      </c>
      <c r="H16" s="9">
        <v>486.97199999999998</v>
      </c>
      <c r="I16" s="11">
        <f t="shared" si="0"/>
        <v>38.440457274989555</v>
      </c>
      <c r="J16" s="11">
        <v>14.672342519685039</v>
      </c>
      <c r="K16" s="12">
        <f t="shared" si="3"/>
        <v>0.51337653910286429</v>
      </c>
      <c r="L16" s="12">
        <f t="shared" si="1"/>
        <v>1.1532498514854936</v>
      </c>
      <c r="M16" s="12">
        <v>0.50619999999999998</v>
      </c>
      <c r="N16" s="12">
        <v>1.1345747716702657</v>
      </c>
      <c r="O16" s="12">
        <v>0.56510000000000005</v>
      </c>
      <c r="P16" s="12">
        <f>(P15+P17)/2</f>
        <v>1.1678152106720343</v>
      </c>
      <c r="Q16" s="12">
        <v>0.60409999999999997</v>
      </c>
      <c r="R16" s="12">
        <v>1.1858634703677757</v>
      </c>
      <c r="S16" s="12">
        <v>0.64280000000000004</v>
      </c>
      <c r="T16" s="12">
        <v>1.2076500543045117</v>
      </c>
      <c r="V16" s="20"/>
    </row>
    <row r="17" spans="1:20" x14ac:dyDescent="0.25">
      <c r="A17" s="9">
        <v>18000</v>
      </c>
      <c r="B17" s="9">
        <v>252.488</v>
      </c>
      <c r="C17" s="9">
        <v>0.49937999999999999</v>
      </c>
      <c r="D17" s="9">
        <v>0.56991000000000003</v>
      </c>
      <c r="E17" s="13">
        <f t="shared" si="2"/>
        <v>0.87623807044941882</v>
      </c>
      <c r="F17" s="10">
        <v>318.54129840000002</v>
      </c>
      <c r="G17" s="9">
        <v>619.19399999999996</v>
      </c>
      <c r="H17" s="9">
        <v>467.44600000000003</v>
      </c>
      <c r="I17" s="11">
        <f t="shared" si="0"/>
        <v>35.41961713198409</v>
      </c>
      <c r="J17" s="11">
        <v>13.796358267716533</v>
      </c>
      <c r="K17" s="12">
        <f t="shared" si="3"/>
        <v>0.53482113441980461</v>
      </c>
      <c r="L17" s="12">
        <f t="shared" si="1"/>
        <v>1.1668441732363442</v>
      </c>
      <c r="M17" s="12">
        <v>0.52600000000000002</v>
      </c>
      <c r="N17" s="12">
        <v>1.1444611849364272</v>
      </c>
      <c r="O17" s="12">
        <v>0.58689999999999998</v>
      </c>
      <c r="P17" s="12">
        <v>1.1764365333730322</v>
      </c>
      <c r="Q17" s="12">
        <v>0.62709999999999999</v>
      </c>
      <c r="R17" s="12">
        <v>1.1987189786697758</v>
      </c>
      <c r="S17" s="12">
        <v>0.66710000000000003</v>
      </c>
      <c r="T17" s="12">
        <v>1.2217076487457894</v>
      </c>
    </row>
    <row r="18" spans="1:20" x14ac:dyDescent="0.25">
      <c r="A18" s="9">
        <v>20000</v>
      </c>
      <c r="B18" s="9">
        <v>248.52600000000001</v>
      </c>
      <c r="C18" s="9">
        <v>0.45954</v>
      </c>
      <c r="D18" s="9">
        <v>0.53281000000000001</v>
      </c>
      <c r="E18" s="13">
        <f t="shared" si="2"/>
        <v>0.86248828735033845</v>
      </c>
      <c r="F18" s="10">
        <v>316.03188</v>
      </c>
      <c r="G18" s="9">
        <v>614.31700000000001</v>
      </c>
      <c r="H18" s="9">
        <v>448.41399999999999</v>
      </c>
      <c r="I18" s="11">
        <f t="shared" si="0"/>
        <v>32.594194263618682</v>
      </c>
      <c r="J18" s="11">
        <v>12.960728346456692</v>
      </c>
      <c r="K18" s="12">
        <f t="shared" si="3"/>
        <v>0.55752050560419619</v>
      </c>
      <c r="L18" s="12">
        <f t="shared" si="1"/>
        <v>1.1818766237987455</v>
      </c>
      <c r="M18" s="12">
        <v>0.54690000000000005</v>
      </c>
      <c r="N18" s="12">
        <v>1.1551764020428092</v>
      </c>
      <c r="O18" s="12">
        <v>0.60980000000000001</v>
      </c>
      <c r="P18" s="12">
        <v>1.1890233208612608</v>
      </c>
      <c r="Q18" s="12">
        <v>0.65129999999999999</v>
      </c>
      <c r="R18" s="12">
        <v>1.2125357291769003</v>
      </c>
      <c r="S18" s="12">
        <v>0.6925</v>
      </c>
      <c r="T18" s="12">
        <v>1.2366860274668019</v>
      </c>
    </row>
    <row r="19" spans="1:20" x14ac:dyDescent="0.25">
      <c r="A19" s="9">
        <v>22000</v>
      </c>
      <c r="B19" s="9">
        <v>244.56399999999999</v>
      </c>
      <c r="C19" s="9">
        <v>0.42231999999999997</v>
      </c>
      <c r="D19" s="9">
        <v>0.49758999999999998</v>
      </c>
      <c r="E19" s="13">
        <f t="shared" si="2"/>
        <v>0.84873850425125807</v>
      </c>
      <c r="F19" s="10">
        <v>313.5023448</v>
      </c>
      <c r="G19" s="9">
        <v>609.4</v>
      </c>
      <c r="H19" s="9">
        <v>429.86900000000003</v>
      </c>
      <c r="I19" s="11">
        <f t="shared" si="0"/>
        <v>29.954310253275803</v>
      </c>
      <c r="J19" s="11">
        <v>12.164173228346456</v>
      </c>
      <c r="K19" s="12">
        <f t="shared" si="3"/>
        <v>0.58157252558337535</v>
      </c>
      <c r="L19" s="12">
        <f t="shared" si="1"/>
        <v>1.1985271797749437</v>
      </c>
      <c r="M19" s="12">
        <v>0.56869999999999998</v>
      </c>
      <c r="N19" s="12">
        <v>1.1666447586239865</v>
      </c>
      <c r="O19" s="12">
        <v>0.63380000000000003</v>
      </c>
      <c r="P19" s="12">
        <v>1.2025153045459895</v>
      </c>
      <c r="Q19" s="12">
        <v>0.67659999999999998</v>
      </c>
      <c r="R19" s="12">
        <v>1.2272769888139272</v>
      </c>
      <c r="S19" s="12">
        <v>0.71899999999999997</v>
      </c>
      <c r="T19" s="12">
        <v>1.2525979805309895</v>
      </c>
    </row>
    <row r="20" spans="1:20" x14ac:dyDescent="0.25">
      <c r="A20" s="9">
        <v>24000</v>
      </c>
      <c r="B20" s="9">
        <v>240.601</v>
      </c>
      <c r="C20" s="9">
        <v>0.38757000000000003</v>
      </c>
      <c r="D20" s="9">
        <v>0.46417000000000003</v>
      </c>
      <c r="E20" s="13">
        <f t="shared" si="2"/>
        <v>0.83498525073746321</v>
      </c>
      <c r="F20" s="10">
        <v>310.95238799999998</v>
      </c>
      <c r="G20" s="9">
        <v>604.44299999999998</v>
      </c>
      <c r="H20" s="9">
        <v>411.80700000000002</v>
      </c>
      <c r="I20" s="11">
        <f t="shared" si="0"/>
        <v>27.489760347479052</v>
      </c>
      <c r="J20" s="11">
        <v>11.405380577427822</v>
      </c>
      <c r="K20" s="12">
        <f t="shared" si="3"/>
        <v>0.60708050130279478</v>
      </c>
      <c r="L20" s="12">
        <f t="shared" si="1"/>
        <v>1.2169990882456929</v>
      </c>
      <c r="M20" s="12">
        <v>0.5917</v>
      </c>
      <c r="N20" s="12">
        <v>1.1790507144821571</v>
      </c>
      <c r="O20" s="12">
        <v>0.65890000000000004</v>
      </c>
      <c r="P20" s="12">
        <v>1.2169331216973629</v>
      </c>
      <c r="Q20" s="12">
        <v>0.70309999999999995</v>
      </c>
      <c r="R20" s="12">
        <v>1.2430173289921234</v>
      </c>
      <c r="S20" s="12">
        <v>0.74690000000000001</v>
      </c>
      <c r="T20" s="12">
        <v>1.2696365732552923</v>
      </c>
    </row>
    <row r="21" spans="1:20" x14ac:dyDescent="0.25">
      <c r="A21" s="9">
        <v>25000</v>
      </c>
      <c r="B21" s="9">
        <v>238.62</v>
      </c>
      <c r="C21" s="9">
        <v>0.37108999999999998</v>
      </c>
      <c r="D21" s="9">
        <v>0.44812000000000002</v>
      </c>
      <c r="E21" s="13">
        <f t="shared" si="2"/>
        <v>0.82811035918792308</v>
      </c>
      <c r="F21" s="10">
        <v>309.66948480000002</v>
      </c>
      <c r="G21" s="9">
        <v>601.94899999999996</v>
      </c>
      <c r="H21" s="9">
        <v>402.95499999999998</v>
      </c>
      <c r="I21" s="11">
        <f t="shared" si="0"/>
        <v>26.320688382043521</v>
      </c>
      <c r="J21" s="11">
        <v>11.054527559055117</v>
      </c>
      <c r="K21" s="12">
        <f t="shared" si="3"/>
        <v>0.6204166718368056</v>
      </c>
      <c r="L21" s="12">
        <f t="shared" si="1"/>
        <v>1.2269901844851312</v>
      </c>
      <c r="M21" s="12">
        <v>0.60370000000000001</v>
      </c>
      <c r="N21" s="12">
        <v>1.185642385769939</v>
      </c>
      <c r="O21" s="12">
        <v>0.67200000000000004</v>
      </c>
      <c r="P21" s="12">
        <v>1.224575249446026</v>
      </c>
      <c r="Q21" s="12">
        <v>0.71689999999999998</v>
      </c>
      <c r="R21" s="12">
        <v>1.2513270203844364</v>
      </c>
      <c r="S21" s="12">
        <v>0.76129999999999998</v>
      </c>
      <c r="T21" s="12">
        <v>1.2785358174692618</v>
      </c>
    </row>
    <row r="22" spans="1:20" x14ac:dyDescent="0.25">
      <c r="A22" s="9">
        <v>26000</v>
      </c>
      <c r="B22" s="9">
        <v>236.63900000000001</v>
      </c>
      <c r="C22" s="9">
        <v>0.35518</v>
      </c>
      <c r="D22" s="9">
        <v>0.4325</v>
      </c>
      <c r="E22" s="13">
        <f t="shared" si="2"/>
        <v>0.82123546763838284</v>
      </c>
      <c r="F22" s="10">
        <v>308.3810952</v>
      </c>
      <c r="G22" s="9">
        <v>599.44500000000005</v>
      </c>
      <c r="H22" s="9">
        <v>394.22199999999998</v>
      </c>
      <c r="I22" s="11">
        <f t="shared" si="0"/>
        <v>25.192292945475696</v>
      </c>
      <c r="J22" s="11">
        <v>10.683136482939632</v>
      </c>
      <c r="K22" s="12">
        <f t="shared" si="3"/>
        <v>0.63416044766654323</v>
      </c>
      <c r="L22" s="12">
        <f t="shared" si="1"/>
        <v>1.237526589312766</v>
      </c>
      <c r="M22" s="12">
        <v>0.6159</v>
      </c>
      <c r="N22" s="12">
        <v>1.1924241493779328</v>
      </c>
      <c r="O22" s="12">
        <v>0.68530000000000002</v>
      </c>
      <c r="P22" s="12">
        <v>1.2324119965784901</v>
      </c>
      <c r="Q22" s="12">
        <v>0.73089999999999999</v>
      </c>
      <c r="R22" s="12">
        <v>1.2598311524762043</v>
      </c>
      <c r="S22" s="12">
        <v>0.77600000000000002</v>
      </c>
      <c r="T22" s="12">
        <v>1.2876887797556877</v>
      </c>
    </row>
    <row r="23" spans="1:20" x14ac:dyDescent="0.25">
      <c r="A23" s="9">
        <v>28000</v>
      </c>
      <c r="B23" s="9">
        <v>232.67599999999999</v>
      </c>
      <c r="C23" s="9">
        <v>0.32501999999999998</v>
      </c>
      <c r="D23" s="9">
        <v>0.40250999999999998</v>
      </c>
      <c r="E23" s="13">
        <f t="shared" si="2"/>
        <v>0.80748221412458787</v>
      </c>
      <c r="F23" s="10">
        <v>305.7884664</v>
      </c>
      <c r="G23" s="9">
        <v>594.40499999999997</v>
      </c>
      <c r="H23" s="9">
        <v>377.11099999999999</v>
      </c>
      <c r="I23" s="11">
        <f t="shared" si="0"/>
        <v>23.052868302833158</v>
      </c>
      <c r="J23" s="11">
        <v>9.9961942257217835</v>
      </c>
      <c r="K23" s="12">
        <f t="shared" si="3"/>
        <v>0.66293478577925335</v>
      </c>
      <c r="L23" s="12">
        <f t="shared" si="1"/>
        <v>1.2603756083271485</v>
      </c>
      <c r="M23" s="12">
        <v>0.64139999999999997</v>
      </c>
      <c r="N23" s="12">
        <v>1.2068487013078251</v>
      </c>
      <c r="O23" s="12">
        <v>0.71309999999999996</v>
      </c>
      <c r="P23" s="12">
        <v>1.2490314608668984</v>
      </c>
      <c r="Q23" s="12">
        <v>0.7601</v>
      </c>
      <c r="R23" s="12">
        <v>1.2777916276407166</v>
      </c>
      <c r="S23" s="12">
        <v>0.80649999999999999</v>
      </c>
      <c r="T23" s="12">
        <v>1.3068816026787724</v>
      </c>
    </row>
    <row r="24" spans="1:20" x14ac:dyDescent="0.25">
      <c r="A24" s="9">
        <v>30000</v>
      </c>
      <c r="B24" s="9">
        <v>228.714</v>
      </c>
      <c r="C24" s="9">
        <v>0.29696</v>
      </c>
      <c r="D24" s="9">
        <v>0.37413000000000002</v>
      </c>
      <c r="E24" s="13">
        <f t="shared" si="2"/>
        <v>0.79373243102550761</v>
      </c>
      <c r="F24" s="10">
        <v>303.17358719999999</v>
      </c>
      <c r="G24" s="9">
        <v>589.322</v>
      </c>
      <c r="H24" s="9">
        <v>360.46699999999998</v>
      </c>
      <c r="I24" s="11">
        <f t="shared" si="0"/>
        <v>21.062569527321212</v>
      </c>
      <c r="J24" s="11">
        <v>9.3433398950131235</v>
      </c>
      <c r="K24" s="12">
        <f t="shared" si="3"/>
        <v>0.69354476276607846</v>
      </c>
      <c r="L24" s="12">
        <f t="shared" si="1"/>
        <v>1.2858564118456286</v>
      </c>
      <c r="M24" s="12">
        <v>0.66810000000000003</v>
      </c>
      <c r="N24" s="12">
        <v>1.2222919992172894</v>
      </c>
      <c r="O24" s="12">
        <v>0.74219999999999997</v>
      </c>
      <c r="P24" s="12">
        <v>1.2667469781191327</v>
      </c>
      <c r="Q24" s="12">
        <v>0.79059999999999997</v>
      </c>
      <c r="R24" s="12">
        <v>1.296843640596083</v>
      </c>
      <c r="S24" s="12">
        <v>0.83840000000000003</v>
      </c>
      <c r="T24" s="12">
        <v>1.327213922461266</v>
      </c>
    </row>
    <row r="25" spans="1:20" x14ac:dyDescent="0.25">
      <c r="A25" s="9">
        <v>32000</v>
      </c>
      <c r="B25" s="9">
        <v>224.75200000000001</v>
      </c>
      <c r="C25" s="9">
        <v>0.27089999999999997</v>
      </c>
      <c r="D25" s="9">
        <v>0.34731000000000001</v>
      </c>
      <c r="E25" s="13">
        <f t="shared" si="2"/>
        <v>0.77998264792642735</v>
      </c>
      <c r="F25" s="10">
        <v>300.53584799999999</v>
      </c>
      <c r="G25" s="9">
        <v>584.19500000000005</v>
      </c>
      <c r="H25" s="9">
        <v>344.286</v>
      </c>
      <c r="I25" s="11">
        <f t="shared" si="0"/>
        <v>19.213918554129592</v>
      </c>
      <c r="J25" s="11">
        <v>8.7233923884514439</v>
      </c>
      <c r="K25" s="12">
        <f t="shared" si="3"/>
        <v>0.72614047623196998</v>
      </c>
      <c r="L25" s="12">
        <f t="shared" si="1"/>
        <v>1.3143231559727477</v>
      </c>
      <c r="M25" s="12">
        <v>0.69620000000000004</v>
      </c>
      <c r="N25" s="12">
        <v>1.2388908017865103</v>
      </c>
      <c r="O25" s="12">
        <v>0.77270000000000005</v>
      </c>
      <c r="P25" s="12">
        <v>1.2856282417257838</v>
      </c>
      <c r="Q25" s="12">
        <v>0.82269999999999999</v>
      </c>
      <c r="R25" s="12">
        <v>1.3171765934808488</v>
      </c>
      <c r="S25" s="12">
        <v>0.87180000000000002</v>
      </c>
      <c r="T25" s="12">
        <v>1.348741950150415</v>
      </c>
    </row>
    <row r="26" spans="1:20" x14ac:dyDescent="0.25">
      <c r="A26" s="9">
        <v>34000</v>
      </c>
      <c r="B26" s="9">
        <v>220.78899999999999</v>
      </c>
      <c r="C26" s="9">
        <v>0.24671999999999999</v>
      </c>
      <c r="D26" s="9">
        <v>0.32199</v>
      </c>
      <c r="E26" s="13">
        <f t="shared" si="2"/>
        <v>0.76622939441263238</v>
      </c>
      <c r="F26" s="10">
        <v>297.87463919999999</v>
      </c>
      <c r="G26" s="9">
        <v>579.02200000000005</v>
      </c>
      <c r="H26" s="9">
        <v>328.56299999999999</v>
      </c>
      <c r="I26" s="11">
        <f t="shared" si="0"/>
        <v>17.499092859356459</v>
      </c>
      <c r="J26" s="11">
        <v>8.1352034120734906</v>
      </c>
      <c r="K26" s="12">
        <f t="shared" si="3"/>
        <v>0.76088908367649433</v>
      </c>
      <c r="L26" s="12">
        <f t="shared" si="1"/>
        <v>1.3461865330159961</v>
      </c>
      <c r="M26" s="12">
        <v>0.7258</v>
      </c>
      <c r="N26" s="12">
        <v>1.2567248266586357</v>
      </c>
      <c r="O26" s="12">
        <v>0.80469999999999997</v>
      </c>
      <c r="P26" s="12">
        <v>1.3057418312979912</v>
      </c>
      <c r="Q26" s="12">
        <v>0.85619999999999996</v>
      </c>
      <c r="R26" s="12">
        <v>1.3386592377369888</v>
      </c>
      <c r="S26" s="12">
        <v>0.90669999999999995</v>
      </c>
      <c r="T26" s="12">
        <v>1.3714510367260542</v>
      </c>
    </row>
    <row r="27" spans="1:20" x14ac:dyDescent="0.25">
      <c r="A27" s="9">
        <v>35000</v>
      </c>
      <c r="B27" s="9">
        <v>218.80799999999999</v>
      </c>
      <c r="C27" s="9">
        <v>0.23530999999999999</v>
      </c>
      <c r="D27" s="9">
        <v>0.30987999999999999</v>
      </c>
      <c r="E27" s="13">
        <f t="shared" si="2"/>
        <v>0.75935450286309214</v>
      </c>
      <c r="F27" s="10">
        <v>296.535348</v>
      </c>
      <c r="G27" s="9">
        <v>576.41800000000001</v>
      </c>
      <c r="H27" s="9">
        <v>320.87200000000001</v>
      </c>
      <c r="I27" s="11">
        <f t="shared" si="0"/>
        <v>16.689855653857634</v>
      </c>
      <c r="J27" s="11">
        <v>7.85265748031496</v>
      </c>
      <c r="K27" s="12">
        <f t="shared" si="3"/>
        <v>0.77912687925403268</v>
      </c>
      <c r="L27" s="12">
        <f t="shared" si="1"/>
        <v>1.3635367571856405</v>
      </c>
      <c r="M27" s="12">
        <v>0.74119999999999997</v>
      </c>
      <c r="N27" s="12">
        <v>1.2661331502866131</v>
      </c>
      <c r="O27" s="12">
        <v>0.82130000000000003</v>
      </c>
      <c r="P27" s="12">
        <v>1.3162843430655484</v>
      </c>
      <c r="Q27" s="12">
        <v>0.87360000000000004</v>
      </c>
      <c r="R27" s="12">
        <v>1.3499082461675647</v>
      </c>
      <c r="S27" s="12">
        <v>0.92479999999999996</v>
      </c>
      <c r="T27" s="12">
        <v>1.3832989227712722</v>
      </c>
    </row>
    <row r="28" spans="1:20" x14ac:dyDescent="0.25">
      <c r="A28" s="9">
        <v>36000</v>
      </c>
      <c r="B28" s="9">
        <v>216.827</v>
      </c>
      <c r="C28" s="9">
        <v>0.22431999999999999</v>
      </c>
      <c r="D28" s="9">
        <v>0.29810999999999999</v>
      </c>
      <c r="E28" s="13">
        <f t="shared" si="2"/>
        <v>0.75247961131355201</v>
      </c>
      <c r="F28" s="10">
        <v>295.18965600000001</v>
      </c>
      <c r="G28" s="9">
        <v>573.803</v>
      </c>
      <c r="H28" s="9">
        <v>313.29300000000001</v>
      </c>
      <c r="I28" s="11">
        <f t="shared" si="0"/>
        <v>15.910539548401941</v>
      </c>
      <c r="J28" s="11">
        <v>7.5776574803149606</v>
      </c>
      <c r="K28" s="12">
        <f t="shared" si="3"/>
        <v>0.7979750584915718</v>
      </c>
      <c r="L28" s="12">
        <f t="shared" si="1"/>
        <v>1.3819214626760716</v>
      </c>
      <c r="M28" s="12">
        <v>0.75700000000000001</v>
      </c>
      <c r="N28" s="12">
        <v>1.275871283299711</v>
      </c>
      <c r="O28" s="12">
        <v>0.83840000000000003</v>
      </c>
      <c r="P28" s="12">
        <v>1.327213922461266</v>
      </c>
      <c r="Q28" s="12">
        <v>0.89129999999999998</v>
      </c>
      <c r="R28" s="12">
        <v>1.3614064918979536</v>
      </c>
      <c r="S28" s="12">
        <v>0.94330000000000003</v>
      </c>
      <c r="T28" s="12">
        <v>1.3954494751432587</v>
      </c>
    </row>
    <row r="29" spans="1:20" x14ac:dyDescent="0.25">
      <c r="A29" s="9">
        <v>36089</v>
      </c>
      <c r="B29" s="9">
        <v>216.65</v>
      </c>
      <c r="C29" s="9">
        <v>0.22336</v>
      </c>
      <c r="D29" s="9">
        <v>0.29708000000000001</v>
      </c>
      <c r="E29" s="13">
        <f t="shared" si="2"/>
        <v>0.75186534790907522</v>
      </c>
      <c r="F29" s="10">
        <v>295.06926000000004</v>
      </c>
      <c r="G29" s="9">
        <v>573.56899999999996</v>
      </c>
      <c r="H29" s="9">
        <v>312.62200000000001</v>
      </c>
      <c r="I29" s="11">
        <f t="shared" si="0"/>
        <v>15.842635975918887</v>
      </c>
      <c r="J29" s="11">
        <v>7.5534448818897637</v>
      </c>
      <c r="K29" s="12">
        <f t="shared" si="3"/>
        <v>0.79968780188214517</v>
      </c>
      <c r="L29" s="12">
        <f t="shared" si="1"/>
        <v>1.3836150216214242</v>
      </c>
      <c r="M29" s="12">
        <v>0.75839999999999996</v>
      </c>
      <c r="N29" s="12">
        <v>1.2767381508683124</v>
      </c>
      <c r="O29" s="12">
        <v>0.83989999999999998</v>
      </c>
      <c r="P29" s="12">
        <v>1.3281758191247022</v>
      </c>
      <c r="Q29" s="12">
        <v>0.89290000000000003</v>
      </c>
      <c r="R29" s="12">
        <v>1.3624484106995511</v>
      </c>
      <c r="S29" s="12">
        <v>0.94499999999999995</v>
      </c>
      <c r="T29" s="12">
        <v>1.3965678505008208</v>
      </c>
    </row>
    <row r="30" spans="1:20" x14ac:dyDescent="0.25">
      <c r="A30" s="9">
        <v>38000</v>
      </c>
      <c r="B30" s="9">
        <v>216.65</v>
      </c>
      <c r="C30" s="9">
        <v>0.20376</v>
      </c>
      <c r="D30" s="9">
        <v>0.27100999999999997</v>
      </c>
      <c r="E30" s="13">
        <f t="shared" si="2"/>
        <v>0.75186534790907522</v>
      </c>
      <c r="F30" s="10">
        <v>295.06956480000002</v>
      </c>
      <c r="G30" s="9">
        <v>573.56899999999996</v>
      </c>
      <c r="H30" s="9">
        <v>298.59100000000001</v>
      </c>
      <c r="I30" s="11">
        <f t="shared" si="0"/>
        <v>14.452408933772942</v>
      </c>
      <c r="J30" s="11">
        <v>6.8906496062992124</v>
      </c>
      <c r="K30" s="12">
        <f t="shared" si="3"/>
        <v>0.83726569119631866</v>
      </c>
      <c r="L30" s="12">
        <f t="shared" si="1"/>
        <v>1.4205147683951465</v>
      </c>
      <c r="M30" s="12">
        <v>0.78939999999999999</v>
      </c>
      <c r="N30" s="12">
        <v>1.2960888737392953</v>
      </c>
      <c r="O30" s="12">
        <v>0.87329999999999997</v>
      </c>
      <c r="P30" s="12">
        <v>1.3497138232511623</v>
      </c>
      <c r="Q30" s="12">
        <v>0.92779999999999996</v>
      </c>
      <c r="R30" s="12">
        <v>1.3852666533562394</v>
      </c>
      <c r="S30" s="12">
        <v>0.98119999999999996</v>
      </c>
      <c r="T30" s="12">
        <v>1.4204428692813971</v>
      </c>
    </row>
    <row r="31" spans="1:20" x14ac:dyDescent="0.25">
      <c r="A31" s="9">
        <v>40000</v>
      </c>
      <c r="B31" s="9">
        <v>216.65</v>
      </c>
      <c r="C31" s="9">
        <v>0.18509</v>
      </c>
      <c r="D31" s="9">
        <v>0.26417000000000002</v>
      </c>
      <c r="E31" s="13">
        <f t="shared" si="2"/>
        <v>0.75186534790907522</v>
      </c>
      <c r="F31" s="10">
        <v>295.06956480000002</v>
      </c>
      <c r="G31" s="9">
        <v>573.56899999999996</v>
      </c>
      <c r="H31" s="9">
        <v>284.57900000000001</v>
      </c>
      <c r="I31" s="11">
        <f t="shared" si="0"/>
        <v>14.087645725378392</v>
      </c>
      <c r="J31" s="11">
        <v>6.2591207349081364</v>
      </c>
      <c r="K31" s="12">
        <f t="shared" si="3"/>
        <v>0.87849068272781894</v>
      </c>
      <c r="L31" s="12">
        <f t="shared" si="1"/>
        <v>1.4629445560196221</v>
      </c>
      <c r="M31" s="12">
        <v>0.82289999999999996</v>
      </c>
      <c r="N31" s="12">
        <v>1.3173040962578271</v>
      </c>
      <c r="O31" s="12">
        <v>0.9093</v>
      </c>
      <c r="P31" s="12">
        <v>1.3731502660987533</v>
      </c>
      <c r="Q31" s="12">
        <v>0.96530000000000005</v>
      </c>
      <c r="R31" s="12">
        <v>1.4099433559345806</v>
      </c>
      <c r="S31" s="12">
        <v>1.0201</v>
      </c>
      <c r="T31" s="12">
        <v>1.4461901886147301</v>
      </c>
    </row>
    <row r="32" spans="1:20" x14ac:dyDescent="0.25">
      <c r="A32" s="9">
        <v>42000</v>
      </c>
      <c r="B32" s="9">
        <v>216.65</v>
      </c>
      <c r="C32" s="9">
        <v>0.16811999999999999</v>
      </c>
      <c r="D32" s="9">
        <v>0.23261000000000001</v>
      </c>
      <c r="E32" s="13">
        <f t="shared" si="2"/>
        <v>0.75186534790907522</v>
      </c>
      <c r="F32" s="10">
        <v>295.06956480000002</v>
      </c>
      <c r="G32" s="9">
        <v>573.56899999999996</v>
      </c>
      <c r="H32" s="9">
        <v>271.22500000000002</v>
      </c>
      <c r="I32" s="11">
        <f t="shared" si="0"/>
        <v>12.404615483136872</v>
      </c>
      <c r="J32" s="11">
        <v>5.6854658792650916</v>
      </c>
      <c r="K32" s="12">
        <f t="shared" si="3"/>
        <v>0.92174393953359746</v>
      </c>
      <c r="L32" s="12">
        <f t="shared" si="1"/>
        <v>1.509653772845156</v>
      </c>
      <c r="M32" s="12">
        <v>0.85740000000000005</v>
      </c>
      <c r="N32" s="12">
        <v>1.3394331724433703</v>
      </c>
      <c r="O32" s="12">
        <v>0.94630000000000003</v>
      </c>
      <c r="P32" s="12">
        <v>1.4040088195283862</v>
      </c>
      <c r="Q32" s="12">
        <v>1.0038</v>
      </c>
      <c r="R32" s="12">
        <v>1.4353933470578364</v>
      </c>
      <c r="S32" s="12">
        <v>1.0601</v>
      </c>
      <c r="T32" s="12">
        <v>1.472708731051741</v>
      </c>
    </row>
    <row r="33" spans="1:20" x14ac:dyDescent="0.25">
      <c r="A33" s="9">
        <v>44000</v>
      </c>
      <c r="B33" s="9">
        <v>216.65</v>
      </c>
      <c r="C33" s="9">
        <v>0.15271000000000001</v>
      </c>
      <c r="D33" s="9">
        <v>0.20311000000000001</v>
      </c>
      <c r="E33" s="13">
        <f t="shared" si="2"/>
        <v>0.75186534790907522</v>
      </c>
      <c r="F33" s="10">
        <v>295.06956480000002</v>
      </c>
      <c r="G33" s="9">
        <v>573.56899999999996</v>
      </c>
      <c r="H33" s="9">
        <v>258.49700000000001</v>
      </c>
      <c r="I33" s="11">
        <f t="shared" si="0"/>
        <v>10.831440827049269</v>
      </c>
      <c r="J33" s="11">
        <v>5.1643700787401574</v>
      </c>
      <c r="K33" s="12">
        <f t="shared" si="3"/>
        <v>0.96712921233128424</v>
      </c>
      <c r="L33" s="12">
        <f t="shared" si="1"/>
        <v>1.5610785485092293</v>
      </c>
      <c r="M33" s="12">
        <v>0.89290000000000003</v>
      </c>
      <c r="N33" s="12">
        <v>1.3624484106995511</v>
      </c>
      <c r="O33" s="12">
        <v>0.98429999999999995</v>
      </c>
      <c r="P33" s="12">
        <v>1.4224919308626869</v>
      </c>
      <c r="Q33" s="12">
        <v>1.0432999999999999</v>
      </c>
      <c r="R33" s="12">
        <v>1.4615691315340849</v>
      </c>
      <c r="S33" s="12">
        <v>1.1015999999999999</v>
      </c>
      <c r="T33" s="12">
        <v>1.5002107764845567</v>
      </c>
    </row>
    <row r="34" spans="1:20" x14ac:dyDescent="0.25">
      <c r="A34" s="9">
        <v>45000</v>
      </c>
      <c r="B34" s="9">
        <v>216.65</v>
      </c>
      <c r="C34" s="9">
        <v>0.14555000000000001</v>
      </c>
      <c r="D34" s="9">
        <v>0.19358</v>
      </c>
      <c r="E34" s="13">
        <f t="shared" si="2"/>
        <v>0.75186534790907522</v>
      </c>
      <c r="F34" s="10">
        <v>295.06956480000002</v>
      </c>
      <c r="G34" s="9">
        <v>573.56899999999996</v>
      </c>
      <c r="H34" s="9">
        <v>252.35900000000001</v>
      </c>
      <c r="I34" s="11">
        <f t="shared" si="0"/>
        <v>10.323225421201307</v>
      </c>
      <c r="J34" s="11">
        <v>4.9220472440944878</v>
      </c>
      <c r="K34" s="12">
        <f t="shared" si="3"/>
        <v>0.99065220578620139</v>
      </c>
      <c r="L34" s="12">
        <f t="shared" si="1"/>
        <v>1.5887041315008097</v>
      </c>
      <c r="M34" s="12">
        <v>0.91110000000000002</v>
      </c>
      <c r="N34" s="12">
        <v>1.3743272015428138</v>
      </c>
      <c r="O34" s="12">
        <v>1.0037</v>
      </c>
      <c r="P34" s="12">
        <v>1.4353271392530633</v>
      </c>
      <c r="Q34" s="12">
        <v>1.0636000000000001</v>
      </c>
      <c r="R34" s="12">
        <v>1.4750293834430619</v>
      </c>
      <c r="S34" s="12">
        <v>1.1229</v>
      </c>
      <c r="T34" s="12">
        <v>1.514304276661627</v>
      </c>
    </row>
    <row r="35" spans="1:20" x14ac:dyDescent="0.25">
      <c r="A35" s="9">
        <v>46000</v>
      </c>
      <c r="B35" s="9">
        <v>216.65</v>
      </c>
      <c r="C35" s="9">
        <v>0.13872000000000001</v>
      </c>
      <c r="D35" s="9">
        <v>0.1845</v>
      </c>
      <c r="E35" s="13">
        <f t="shared" si="2"/>
        <v>0.75186534790907522</v>
      </c>
      <c r="F35" s="10">
        <v>295.06956480000002</v>
      </c>
      <c r="G35" s="9">
        <v>573.56899999999996</v>
      </c>
      <c r="H35" s="9">
        <v>246.36699999999999</v>
      </c>
      <c r="I35" s="11">
        <f t="shared" si="0"/>
        <v>9.8390075948529852</v>
      </c>
      <c r="J35" s="11">
        <v>4.691076115485564</v>
      </c>
      <c r="K35" s="12">
        <f t="shared" si="3"/>
        <v>1.0147462931317912</v>
      </c>
      <c r="L35" s="12">
        <f t="shared" si="1"/>
        <v>1.6176886324978397</v>
      </c>
      <c r="M35" s="12">
        <v>0.92949999999999999</v>
      </c>
      <c r="N35" s="12">
        <v>1.3863821719416232</v>
      </c>
      <c r="O35" s="12">
        <v>1.0233000000000001</v>
      </c>
      <c r="P35" s="12">
        <v>1.4483107906999606</v>
      </c>
      <c r="Q35" s="12">
        <v>1.0842000000000001</v>
      </c>
      <c r="R35" s="12">
        <v>1.4886846977771375</v>
      </c>
      <c r="S35" s="12">
        <v>1.1447000000000001</v>
      </c>
      <c r="T35" s="12">
        <v>1.5287037540145314</v>
      </c>
    </row>
    <row r="36" spans="1:20" x14ac:dyDescent="0.25">
      <c r="A36" s="9">
        <v>48000</v>
      </c>
      <c r="B36" s="9">
        <v>216.65</v>
      </c>
      <c r="C36" s="9">
        <v>0.126</v>
      </c>
      <c r="D36" s="9">
        <v>0.16758999999999999</v>
      </c>
      <c r="E36" s="13">
        <f t="shared" si="2"/>
        <v>0.75186534790907522</v>
      </c>
      <c r="F36" s="10">
        <v>295.06956480000002</v>
      </c>
      <c r="G36" s="9">
        <v>573.56899999999996</v>
      </c>
      <c r="H36" s="9">
        <v>234.80500000000001</v>
      </c>
      <c r="I36" s="11">
        <f t="shared" si="0"/>
        <v>8.9372318852109043</v>
      </c>
      <c r="J36" s="11">
        <v>4.2611220472440943</v>
      </c>
      <c r="K36" s="12">
        <f t="shared" si="3"/>
        <v>1.0647132727156576</v>
      </c>
      <c r="L36" s="12">
        <f t="shared" si="1"/>
        <v>1.6800173570566965</v>
      </c>
      <c r="M36" s="12">
        <v>0.96699999999999997</v>
      </c>
      <c r="N36" s="12">
        <v>1.4110650632949895</v>
      </c>
      <c r="O36" s="12">
        <v>1.0633999999999999</v>
      </c>
      <c r="P36" s="12">
        <v>1.474896777428677</v>
      </c>
      <c r="Q36" s="12">
        <v>1.1266</v>
      </c>
      <c r="R36" s="12">
        <v>1.5167501850912584</v>
      </c>
      <c r="S36" s="12">
        <v>1.1898</v>
      </c>
      <c r="T36" s="12">
        <v>1.5583850386268381</v>
      </c>
    </row>
    <row r="37" spans="1:20" x14ac:dyDescent="0.25">
      <c r="A37" s="9">
        <v>50000</v>
      </c>
      <c r="B37" s="9">
        <v>216.65</v>
      </c>
      <c r="C37" s="9">
        <v>0.11446000000000001</v>
      </c>
      <c r="D37" s="9">
        <v>0.15223</v>
      </c>
      <c r="E37" s="13">
        <f t="shared" si="2"/>
        <v>0.75186534790907522</v>
      </c>
      <c r="F37" s="10">
        <v>295.06956480000002</v>
      </c>
      <c r="G37" s="9">
        <v>573.56899999999996</v>
      </c>
      <c r="H37" s="9">
        <v>223.78700000000001</v>
      </c>
      <c r="I37" s="11">
        <f t="shared" si="0"/>
        <v>8.1181145049564769</v>
      </c>
      <c r="J37" s="11">
        <v>3.8705708661417324</v>
      </c>
      <c r="K37" s="12">
        <f t="shared" si="3"/>
        <v>1.1171337030301134</v>
      </c>
      <c r="L37" s="12">
        <f t="shared" si="1"/>
        <v>1.7486261109681287</v>
      </c>
      <c r="M37" s="12">
        <v>1.0055000000000001</v>
      </c>
      <c r="N37" s="12">
        <v>1.4365189433834429</v>
      </c>
      <c r="O37" s="12">
        <v>1.105</v>
      </c>
      <c r="P37" s="12">
        <v>1.502461776497134</v>
      </c>
      <c r="Q37" s="12">
        <v>1.1708000000000001</v>
      </c>
      <c r="R37" s="12">
        <v>1.5459009783216917</v>
      </c>
      <c r="S37" s="12">
        <v>1.2369000000000001</v>
      </c>
      <c r="T37" s="12">
        <v>1.5891785239068481</v>
      </c>
    </row>
    <row r="38" spans="1:20" x14ac:dyDescent="0.25">
      <c r="K38" s="16"/>
      <c r="L38" s="16"/>
      <c r="M38" s="17"/>
      <c r="N38" s="17"/>
      <c r="O38" s="17"/>
      <c r="P38" s="17"/>
      <c r="Q38" s="17"/>
      <c r="R38" s="17"/>
      <c r="S38" s="17"/>
      <c r="T38" s="17"/>
    </row>
    <row r="39" spans="1:20" x14ac:dyDescent="0.25">
      <c r="A39" s="14" t="s">
        <v>28</v>
      </c>
      <c r="C39" s="15" t="s">
        <v>29</v>
      </c>
      <c r="I39" s="18"/>
      <c r="J39" s="18"/>
      <c r="K39" s="19"/>
    </row>
    <row r="40" spans="1:20" ht="17.25" x14ac:dyDescent="0.25">
      <c r="A40" s="14" t="s">
        <v>30</v>
      </c>
      <c r="C40" s="15" t="s">
        <v>31</v>
      </c>
    </row>
  </sheetData>
  <hyperlinks>
    <hyperlink ref="J3" r:id="rId1" display="Re/m@M=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1:X62"/>
  <sheetViews>
    <sheetView tabSelected="1" workbookViewId="0">
      <selection activeCell="P5" sqref="P5"/>
    </sheetView>
  </sheetViews>
  <sheetFormatPr defaultRowHeight="15" x14ac:dyDescent="0.25"/>
  <cols>
    <col min="3" max="4" width="9.140625" style="14" customWidth="1"/>
    <col min="5" max="5" width="9.140625" style="15" customWidth="1"/>
    <col min="6" max="6" width="9.140625" style="14" customWidth="1"/>
    <col min="7" max="7" width="12.5703125" style="14" customWidth="1"/>
    <col min="8" max="11" width="9.140625" style="14" customWidth="1"/>
    <col min="12" max="12" width="10.28515625" style="14" customWidth="1"/>
    <col min="13" max="14" width="9.140625" style="14" customWidth="1"/>
    <col min="15" max="22" width="9.140625" style="15" customWidth="1"/>
    <col min="259" max="262" width="9.140625" customWidth="1"/>
    <col min="263" max="263" width="12.5703125" customWidth="1"/>
    <col min="264" max="267" width="9.140625" customWidth="1"/>
    <col min="268" max="268" width="10.28515625" customWidth="1"/>
    <col min="269" max="278" width="9.140625" customWidth="1"/>
    <col min="515" max="518" width="9.140625" customWidth="1"/>
    <col min="519" max="519" width="12.5703125" customWidth="1"/>
    <col min="520" max="523" width="9.140625" customWidth="1"/>
    <col min="524" max="524" width="10.28515625" customWidth="1"/>
    <col min="525" max="534" width="9.140625" customWidth="1"/>
    <col min="771" max="774" width="9.140625" customWidth="1"/>
    <col min="775" max="775" width="12.5703125" customWidth="1"/>
    <col min="776" max="779" width="9.140625" customWidth="1"/>
    <col min="780" max="780" width="10.28515625" customWidth="1"/>
    <col min="781" max="790" width="9.140625" customWidth="1"/>
    <col min="1027" max="1030" width="9.140625" customWidth="1"/>
    <col min="1031" max="1031" width="12.5703125" customWidth="1"/>
    <col min="1032" max="1035" width="9.140625" customWidth="1"/>
    <col min="1036" max="1036" width="10.28515625" customWidth="1"/>
    <col min="1037" max="1046" width="9.140625" customWidth="1"/>
    <col min="1283" max="1286" width="9.140625" customWidth="1"/>
    <col min="1287" max="1287" width="12.5703125" customWidth="1"/>
    <col min="1288" max="1291" width="9.140625" customWidth="1"/>
    <col min="1292" max="1292" width="10.28515625" customWidth="1"/>
    <col min="1293" max="1302" width="9.140625" customWidth="1"/>
    <col min="1539" max="1542" width="9.140625" customWidth="1"/>
    <col min="1543" max="1543" width="12.5703125" customWidth="1"/>
    <col min="1544" max="1547" width="9.140625" customWidth="1"/>
    <col min="1548" max="1548" width="10.28515625" customWidth="1"/>
    <col min="1549" max="1558" width="9.140625" customWidth="1"/>
    <col min="1795" max="1798" width="9.140625" customWidth="1"/>
    <col min="1799" max="1799" width="12.5703125" customWidth="1"/>
    <col min="1800" max="1803" width="9.140625" customWidth="1"/>
    <col min="1804" max="1804" width="10.28515625" customWidth="1"/>
    <col min="1805" max="1814" width="9.140625" customWidth="1"/>
    <col min="2051" max="2054" width="9.140625" customWidth="1"/>
    <col min="2055" max="2055" width="12.5703125" customWidth="1"/>
    <col min="2056" max="2059" width="9.140625" customWidth="1"/>
    <col min="2060" max="2060" width="10.28515625" customWidth="1"/>
    <col min="2061" max="2070" width="9.140625" customWidth="1"/>
    <col min="2307" max="2310" width="9.140625" customWidth="1"/>
    <col min="2311" max="2311" width="12.5703125" customWidth="1"/>
    <col min="2312" max="2315" width="9.140625" customWidth="1"/>
    <col min="2316" max="2316" width="10.28515625" customWidth="1"/>
    <col min="2317" max="2326" width="9.140625" customWidth="1"/>
    <col min="2563" max="2566" width="9.140625" customWidth="1"/>
    <col min="2567" max="2567" width="12.5703125" customWidth="1"/>
    <col min="2568" max="2571" width="9.140625" customWidth="1"/>
    <col min="2572" max="2572" width="10.28515625" customWidth="1"/>
    <col min="2573" max="2582" width="9.140625" customWidth="1"/>
    <col min="2819" max="2822" width="9.140625" customWidth="1"/>
    <col min="2823" max="2823" width="12.5703125" customWidth="1"/>
    <col min="2824" max="2827" width="9.140625" customWidth="1"/>
    <col min="2828" max="2828" width="10.28515625" customWidth="1"/>
    <col min="2829" max="2838" width="9.140625" customWidth="1"/>
    <col min="3075" max="3078" width="9.140625" customWidth="1"/>
    <col min="3079" max="3079" width="12.5703125" customWidth="1"/>
    <col min="3080" max="3083" width="9.140625" customWidth="1"/>
    <col min="3084" max="3084" width="10.28515625" customWidth="1"/>
    <col min="3085" max="3094" width="9.140625" customWidth="1"/>
    <col min="3331" max="3334" width="9.140625" customWidth="1"/>
    <col min="3335" max="3335" width="12.5703125" customWidth="1"/>
    <col min="3336" max="3339" width="9.140625" customWidth="1"/>
    <col min="3340" max="3340" width="10.28515625" customWidth="1"/>
    <col min="3341" max="3350" width="9.140625" customWidth="1"/>
    <col min="3587" max="3590" width="9.140625" customWidth="1"/>
    <col min="3591" max="3591" width="12.5703125" customWidth="1"/>
    <col min="3592" max="3595" width="9.140625" customWidth="1"/>
    <col min="3596" max="3596" width="10.28515625" customWidth="1"/>
    <col min="3597" max="3606" width="9.140625" customWidth="1"/>
    <col min="3843" max="3846" width="9.140625" customWidth="1"/>
    <col min="3847" max="3847" width="12.5703125" customWidth="1"/>
    <col min="3848" max="3851" width="9.140625" customWidth="1"/>
    <col min="3852" max="3852" width="10.28515625" customWidth="1"/>
    <col min="3853" max="3862" width="9.140625" customWidth="1"/>
    <col min="4099" max="4102" width="9.140625" customWidth="1"/>
    <col min="4103" max="4103" width="12.5703125" customWidth="1"/>
    <col min="4104" max="4107" width="9.140625" customWidth="1"/>
    <col min="4108" max="4108" width="10.28515625" customWidth="1"/>
    <col min="4109" max="4118" width="9.140625" customWidth="1"/>
    <col min="4355" max="4358" width="9.140625" customWidth="1"/>
    <col min="4359" max="4359" width="12.5703125" customWidth="1"/>
    <col min="4360" max="4363" width="9.140625" customWidth="1"/>
    <col min="4364" max="4364" width="10.28515625" customWidth="1"/>
    <col min="4365" max="4374" width="9.140625" customWidth="1"/>
    <col min="4611" max="4614" width="9.140625" customWidth="1"/>
    <col min="4615" max="4615" width="12.5703125" customWidth="1"/>
    <col min="4616" max="4619" width="9.140625" customWidth="1"/>
    <col min="4620" max="4620" width="10.28515625" customWidth="1"/>
    <col min="4621" max="4630" width="9.140625" customWidth="1"/>
    <col min="4867" max="4870" width="9.140625" customWidth="1"/>
    <col min="4871" max="4871" width="12.5703125" customWidth="1"/>
    <col min="4872" max="4875" width="9.140625" customWidth="1"/>
    <col min="4876" max="4876" width="10.28515625" customWidth="1"/>
    <col min="4877" max="4886" width="9.140625" customWidth="1"/>
    <col min="5123" max="5126" width="9.140625" customWidth="1"/>
    <col min="5127" max="5127" width="12.5703125" customWidth="1"/>
    <col min="5128" max="5131" width="9.140625" customWidth="1"/>
    <col min="5132" max="5132" width="10.28515625" customWidth="1"/>
    <col min="5133" max="5142" width="9.140625" customWidth="1"/>
    <col min="5379" max="5382" width="9.140625" customWidth="1"/>
    <col min="5383" max="5383" width="12.5703125" customWidth="1"/>
    <col min="5384" max="5387" width="9.140625" customWidth="1"/>
    <col min="5388" max="5388" width="10.28515625" customWidth="1"/>
    <col min="5389" max="5398" width="9.140625" customWidth="1"/>
    <col min="5635" max="5638" width="9.140625" customWidth="1"/>
    <col min="5639" max="5639" width="12.5703125" customWidth="1"/>
    <col min="5640" max="5643" width="9.140625" customWidth="1"/>
    <col min="5644" max="5644" width="10.28515625" customWidth="1"/>
    <col min="5645" max="5654" width="9.140625" customWidth="1"/>
    <col min="5891" max="5894" width="9.140625" customWidth="1"/>
    <col min="5895" max="5895" width="12.5703125" customWidth="1"/>
    <col min="5896" max="5899" width="9.140625" customWidth="1"/>
    <col min="5900" max="5900" width="10.28515625" customWidth="1"/>
    <col min="5901" max="5910" width="9.140625" customWidth="1"/>
    <col min="6147" max="6150" width="9.140625" customWidth="1"/>
    <col min="6151" max="6151" width="12.5703125" customWidth="1"/>
    <col min="6152" max="6155" width="9.140625" customWidth="1"/>
    <col min="6156" max="6156" width="10.28515625" customWidth="1"/>
    <col min="6157" max="6166" width="9.140625" customWidth="1"/>
    <col min="6403" max="6406" width="9.140625" customWidth="1"/>
    <col min="6407" max="6407" width="12.5703125" customWidth="1"/>
    <col min="6408" max="6411" width="9.140625" customWidth="1"/>
    <col min="6412" max="6412" width="10.28515625" customWidth="1"/>
    <col min="6413" max="6422" width="9.140625" customWidth="1"/>
    <col min="6659" max="6662" width="9.140625" customWidth="1"/>
    <col min="6663" max="6663" width="12.5703125" customWidth="1"/>
    <col min="6664" max="6667" width="9.140625" customWidth="1"/>
    <col min="6668" max="6668" width="10.28515625" customWidth="1"/>
    <col min="6669" max="6678" width="9.140625" customWidth="1"/>
    <col min="6915" max="6918" width="9.140625" customWidth="1"/>
    <col min="6919" max="6919" width="12.5703125" customWidth="1"/>
    <col min="6920" max="6923" width="9.140625" customWidth="1"/>
    <col min="6924" max="6924" width="10.28515625" customWidth="1"/>
    <col min="6925" max="6934" width="9.140625" customWidth="1"/>
    <col min="7171" max="7174" width="9.140625" customWidth="1"/>
    <col min="7175" max="7175" width="12.5703125" customWidth="1"/>
    <col min="7176" max="7179" width="9.140625" customWidth="1"/>
    <col min="7180" max="7180" width="10.28515625" customWidth="1"/>
    <col min="7181" max="7190" width="9.140625" customWidth="1"/>
    <col min="7427" max="7430" width="9.140625" customWidth="1"/>
    <col min="7431" max="7431" width="12.5703125" customWidth="1"/>
    <col min="7432" max="7435" width="9.140625" customWidth="1"/>
    <col min="7436" max="7436" width="10.28515625" customWidth="1"/>
    <col min="7437" max="7446" width="9.140625" customWidth="1"/>
    <col min="7683" max="7686" width="9.140625" customWidth="1"/>
    <col min="7687" max="7687" width="12.5703125" customWidth="1"/>
    <col min="7688" max="7691" width="9.140625" customWidth="1"/>
    <col min="7692" max="7692" width="10.28515625" customWidth="1"/>
    <col min="7693" max="7702" width="9.140625" customWidth="1"/>
    <col min="7939" max="7942" width="9.140625" customWidth="1"/>
    <col min="7943" max="7943" width="12.5703125" customWidth="1"/>
    <col min="7944" max="7947" width="9.140625" customWidth="1"/>
    <col min="7948" max="7948" width="10.28515625" customWidth="1"/>
    <col min="7949" max="7958" width="9.140625" customWidth="1"/>
    <col min="8195" max="8198" width="9.140625" customWidth="1"/>
    <col min="8199" max="8199" width="12.5703125" customWidth="1"/>
    <col min="8200" max="8203" width="9.140625" customWidth="1"/>
    <col min="8204" max="8204" width="10.28515625" customWidth="1"/>
    <col min="8205" max="8214" width="9.140625" customWidth="1"/>
    <col min="8451" max="8454" width="9.140625" customWidth="1"/>
    <col min="8455" max="8455" width="12.5703125" customWidth="1"/>
    <col min="8456" max="8459" width="9.140625" customWidth="1"/>
    <col min="8460" max="8460" width="10.28515625" customWidth="1"/>
    <col min="8461" max="8470" width="9.140625" customWidth="1"/>
    <col min="8707" max="8710" width="9.140625" customWidth="1"/>
    <col min="8711" max="8711" width="12.5703125" customWidth="1"/>
    <col min="8712" max="8715" width="9.140625" customWidth="1"/>
    <col min="8716" max="8716" width="10.28515625" customWidth="1"/>
    <col min="8717" max="8726" width="9.140625" customWidth="1"/>
    <col min="8963" max="8966" width="9.140625" customWidth="1"/>
    <col min="8967" max="8967" width="12.5703125" customWidth="1"/>
    <col min="8968" max="8971" width="9.140625" customWidth="1"/>
    <col min="8972" max="8972" width="10.28515625" customWidth="1"/>
    <col min="8973" max="8982" width="9.140625" customWidth="1"/>
    <col min="9219" max="9222" width="9.140625" customWidth="1"/>
    <col min="9223" max="9223" width="12.5703125" customWidth="1"/>
    <col min="9224" max="9227" width="9.140625" customWidth="1"/>
    <col min="9228" max="9228" width="10.28515625" customWidth="1"/>
    <col min="9229" max="9238" width="9.140625" customWidth="1"/>
    <col min="9475" max="9478" width="9.140625" customWidth="1"/>
    <col min="9479" max="9479" width="12.5703125" customWidth="1"/>
    <col min="9480" max="9483" width="9.140625" customWidth="1"/>
    <col min="9484" max="9484" width="10.28515625" customWidth="1"/>
    <col min="9485" max="9494" width="9.140625" customWidth="1"/>
    <col min="9731" max="9734" width="9.140625" customWidth="1"/>
    <col min="9735" max="9735" width="12.5703125" customWidth="1"/>
    <col min="9736" max="9739" width="9.140625" customWidth="1"/>
    <col min="9740" max="9740" width="10.28515625" customWidth="1"/>
    <col min="9741" max="9750" width="9.140625" customWidth="1"/>
    <col min="9987" max="9990" width="9.140625" customWidth="1"/>
    <col min="9991" max="9991" width="12.5703125" customWidth="1"/>
    <col min="9992" max="9995" width="9.140625" customWidth="1"/>
    <col min="9996" max="9996" width="10.28515625" customWidth="1"/>
    <col min="9997" max="10006" width="9.140625" customWidth="1"/>
    <col min="10243" max="10246" width="9.140625" customWidth="1"/>
    <col min="10247" max="10247" width="12.5703125" customWidth="1"/>
    <col min="10248" max="10251" width="9.140625" customWidth="1"/>
    <col min="10252" max="10252" width="10.28515625" customWidth="1"/>
    <col min="10253" max="10262" width="9.140625" customWidth="1"/>
    <col min="10499" max="10502" width="9.140625" customWidth="1"/>
    <col min="10503" max="10503" width="12.5703125" customWidth="1"/>
    <col min="10504" max="10507" width="9.140625" customWidth="1"/>
    <col min="10508" max="10508" width="10.28515625" customWidth="1"/>
    <col min="10509" max="10518" width="9.140625" customWidth="1"/>
    <col min="10755" max="10758" width="9.140625" customWidth="1"/>
    <col min="10759" max="10759" width="12.5703125" customWidth="1"/>
    <col min="10760" max="10763" width="9.140625" customWidth="1"/>
    <col min="10764" max="10764" width="10.28515625" customWidth="1"/>
    <col min="10765" max="10774" width="9.140625" customWidth="1"/>
    <col min="11011" max="11014" width="9.140625" customWidth="1"/>
    <col min="11015" max="11015" width="12.5703125" customWidth="1"/>
    <col min="11016" max="11019" width="9.140625" customWidth="1"/>
    <col min="11020" max="11020" width="10.28515625" customWidth="1"/>
    <col min="11021" max="11030" width="9.140625" customWidth="1"/>
    <col min="11267" max="11270" width="9.140625" customWidth="1"/>
    <col min="11271" max="11271" width="12.5703125" customWidth="1"/>
    <col min="11272" max="11275" width="9.140625" customWidth="1"/>
    <col min="11276" max="11276" width="10.28515625" customWidth="1"/>
    <col min="11277" max="11286" width="9.140625" customWidth="1"/>
    <col min="11523" max="11526" width="9.140625" customWidth="1"/>
    <col min="11527" max="11527" width="12.5703125" customWidth="1"/>
    <col min="11528" max="11531" width="9.140625" customWidth="1"/>
    <col min="11532" max="11532" width="10.28515625" customWidth="1"/>
    <col min="11533" max="11542" width="9.140625" customWidth="1"/>
    <col min="11779" max="11782" width="9.140625" customWidth="1"/>
    <col min="11783" max="11783" width="12.5703125" customWidth="1"/>
    <col min="11784" max="11787" width="9.140625" customWidth="1"/>
    <col min="11788" max="11788" width="10.28515625" customWidth="1"/>
    <col min="11789" max="11798" width="9.140625" customWidth="1"/>
    <col min="12035" max="12038" width="9.140625" customWidth="1"/>
    <col min="12039" max="12039" width="12.5703125" customWidth="1"/>
    <col min="12040" max="12043" width="9.140625" customWidth="1"/>
    <col min="12044" max="12044" width="10.28515625" customWidth="1"/>
    <col min="12045" max="12054" width="9.140625" customWidth="1"/>
    <col min="12291" max="12294" width="9.140625" customWidth="1"/>
    <col min="12295" max="12295" width="12.5703125" customWidth="1"/>
    <col min="12296" max="12299" width="9.140625" customWidth="1"/>
    <col min="12300" max="12300" width="10.28515625" customWidth="1"/>
    <col min="12301" max="12310" width="9.140625" customWidth="1"/>
    <col min="12547" max="12550" width="9.140625" customWidth="1"/>
    <col min="12551" max="12551" width="12.5703125" customWidth="1"/>
    <col min="12552" max="12555" width="9.140625" customWidth="1"/>
    <col min="12556" max="12556" width="10.28515625" customWidth="1"/>
    <col min="12557" max="12566" width="9.140625" customWidth="1"/>
    <col min="12803" max="12806" width="9.140625" customWidth="1"/>
    <col min="12807" max="12807" width="12.5703125" customWidth="1"/>
    <col min="12808" max="12811" width="9.140625" customWidth="1"/>
    <col min="12812" max="12812" width="10.28515625" customWidth="1"/>
    <col min="12813" max="12822" width="9.140625" customWidth="1"/>
    <col min="13059" max="13062" width="9.140625" customWidth="1"/>
    <col min="13063" max="13063" width="12.5703125" customWidth="1"/>
    <col min="13064" max="13067" width="9.140625" customWidth="1"/>
    <col min="13068" max="13068" width="10.28515625" customWidth="1"/>
    <col min="13069" max="13078" width="9.140625" customWidth="1"/>
    <col min="13315" max="13318" width="9.140625" customWidth="1"/>
    <col min="13319" max="13319" width="12.5703125" customWidth="1"/>
    <col min="13320" max="13323" width="9.140625" customWidth="1"/>
    <col min="13324" max="13324" width="10.28515625" customWidth="1"/>
    <col min="13325" max="13334" width="9.140625" customWidth="1"/>
    <col min="13571" max="13574" width="9.140625" customWidth="1"/>
    <col min="13575" max="13575" width="12.5703125" customWidth="1"/>
    <col min="13576" max="13579" width="9.140625" customWidth="1"/>
    <col min="13580" max="13580" width="10.28515625" customWidth="1"/>
    <col min="13581" max="13590" width="9.140625" customWidth="1"/>
    <col min="13827" max="13830" width="9.140625" customWidth="1"/>
    <col min="13831" max="13831" width="12.5703125" customWidth="1"/>
    <col min="13832" max="13835" width="9.140625" customWidth="1"/>
    <col min="13836" max="13836" width="10.28515625" customWidth="1"/>
    <col min="13837" max="13846" width="9.140625" customWidth="1"/>
    <col min="14083" max="14086" width="9.140625" customWidth="1"/>
    <col min="14087" max="14087" width="12.5703125" customWidth="1"/>
    <col min="14088" max="14091" width="9.140625" customWidth="1"/>
    <col min="14092" max="14092" width="10.28515625" customWidth="1"/>
    <col min="14093" max="14102" width="9.140625" customWidth="1"/>
    <col min="14339" max="14342" width="9.140625" customWidth="1"/>
    <col min="14343" max="14343" width="12.5703125" customWidth="1"/>
    <col min="14344" max="14347" width="9.140625" customWidth="1"/>
    <col min="14348" max="14348" width="10.28515625" customWidth="1"/>
    <col min="14349" max="14358" width="9.140625" customWidth="1"/>
    <col min="14595" max="14598" width="9.140625" customWidth="1"/>
    <col min="14599" max="14599" width="12.5703125" customWidth="1"/>
    <col min="14600" max="14603" width="9.140625" customWidth="1"/>
    <col min="14604" max="14604" width="10.28515625" customWidth="1"/>
    <col min="14605" max="14614" width="9.140625" customWidth="1"/>
    <col min="14851" max="14854" width="9.140625" customWidth="1"/>
    <col min="14855" max="14855" width="12.5703125" customWidth="1"/>
    <col min="14856" max="14859" width="9.140625" customWidth="1"/>
    <col min="14860" max="14860" width="10.28515625" customWidth="1"/>
    <col min="14861" max="14870" width="9.140625" customWidth="1"/>
    <col min="15107" max="15110" width="9.140625" customWidth="1"/>
    <col min="15111" max="15111" width="12.5703125" customWidth="1"/>
    <col min="15112" max="15115" width="9.140625" customWidth="1"/>
    <col min="15116" max="15116" width="10.28515625" customWidth="1"/>
    <col min="15117" max="15126" width="9.140625" customWidth="1"/>
    <col min="15363" max="15366" width="9.140625" customWidth="1"/>
    <col min="15367" max="15367" width="12.5703125" customWidth="1"/>
    <col min="15368" max="15371" width="9.140625" customWidth="1"/>
    <col min="15372" max="15372" width="10.28515625" customWidth="1"/>
    <col min="15373" max="15382" width="9.140625" customWidth="1"/>
    <col min="15619" max="15622" width="9.140625" customWidth="1"/>
    <col min="15623" max="15623" width="12.5703125" customWidth="1"/>
    <col min="15624" max="15627" width="9.140625" customWidth="1"/>
    <col min="15628" max="15628" width="10.28515625" customWidth="1"/>
    <col min="15629" max="15638" width="9.140625" customWidth="1"/>
    <col min="15875" max="15878" width="9.140625" customWidth="1"/>
    <col min="15879" max="15879" width="12.5703125" customWidth="1"/>
    <col min="15880" max="15883" width="9.140625" customWidth="1"/>
    <col min="15884" max="15884" width="10.28515625" customWidth="1"/>
    <col min="15885" max="15894" width="9.140625" customWidth="1"/>
    <col min="16131" max="16134" width="9.140625" customWidth="1"/>
    <col min="16135" max="16135" width="12.5703125" customWidth="1"/>
    <col min="16136" max="16139" width="9.140625" customWidth="1"/>
    <col min="16140" max="16140" width="10.28515625" customWidth="1"/>
    <col min="16141" max="16150" width="9.140625" customWidth="1"/>
  </cols>
  <sheetData>
    <row r="1" spans="3:24" s="3" customFormat="1" ht="18.75" x14ac:dyDescent="0.3">
      <c r="C1" s="1" t="s">
        <v>0</v>
      </c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</row>
    <row r="2" spans="3:24" s="3" customFormat="1" ht="15" customHeight="1" x14ac:dyDescent="0.3">
      <c r="C2" s="14" t="s">
        <v>28</v>
      </c>
      <c r="D2" s="14"/>
      <c r="E2" s="15" t="s">
        <v>29</v>
      </c>
      <c r="F2" s="1"/>
      <c r="G2" s="14" t="s">
        <v>30</v>
      </c>
      <c r="H2" s="14"/>
      <c r="I2" s="15" t="s">
        <v>31</v>
      </c>
      <c r="J2" s="1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</row>
    <row r="3" spans="3:24" s="7" customFormat="1" x14ac:dyDescent="0.25">
      <c r="C3" s="4" t="s">
        <v>1</v>
      </c>
      <c r="D3" s="4" t="s">
        <v>2</v>
      </c>
      <c r="E3" s="4" t="s">
        <v>3</v>
      </c>
      <c r="F3" s="4" t="s">
        <v>3</v>
      </c>
      <c r="G3" s="4" t="s">
        <v>3</v>
      </c>
      <c r="H3" s="4" t="s">
        <v>4</v>
      </c>
      <c r="I3" s="4" t="s">
        <v>4</v>
      </c>
      <c r="J3" s="4" t="s">
        <v>4</v>
      </c>
      <c r="K3" s="4" t="s">
        <v>5</v>
      </c>
      <c r="L3" s="5" t="s">
        <v>6</v>
      </c>
      <c r="M3" s="4" t="s">
        <v>7</v>
      </c>
      <c r="N3" s="4" t="s">
        <v>8</v>
      </c>
      <c r="O3" s="4" t="s">
        <v>7</v>
      </c>
      <c r="P3" s="6" t="s">
        <v>9</v>
      </c>
      <c r="Q3" s="4" t="s">
        <v>7</v>
      </c>
      <c r="R3" s="6" t="s">
        <v>9</v>
      </c>
      <c r="S3" s="6" t="s">
        <v>10</v>
      </c>
      <c r="T3" s="6" t="s">
        <v>9</v>
      </c>
      <c r="U3" s="4" t="s">
        <v>10</v>
      </c>
      <c r="V3" s="6" t="s">
        <v>9</v>
      </c>
      <c r="W3" s="4" t="s">
        <v>10</v>
      </c>
      <c r="X3" s="4" t="s">
        <v>11</v>
      </c>
    </row>
    <row r="4" spans="3:24" s="7" customFormat="1" ht="17.25" x14ac:dyDescent="0.25"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  <c r="O4" s="4" t="s">
        <v>32</v>
      </c>
      <c r="P4" s="4" t="s">
        <v>32</v>
      </c>
      <c r="Q4" s="4" t="s">
        <v>24</v>
      </c>
      <c r="R4" s="4" t="s">
        <v>24</v>
      </c>
      <c r="S4" s="4" t="s">
        <v>25</v>
      </c>
      <c r="T4" s="4" t="s">
        <v>25</v>
      </c>
      <c r="U4" s="4" t="s">
        <v>26</v>
      </c>
      <c r="V4" s="4" t="s">
        <v>26</v>
      </c>
      <c r="W4" s="4" t="s">
        <v>27</v>
      </c>
      <c r="X4" s="4" t="s">
        <v>27</v>
      </c>
    </row>
    <row r="5" spans="3:24" x14ac:dyDescent="0.25">
      <c r="C5" s="9">
        <v>0</v>
      </c>
      <c r="D5" s="9">
        <v>288.14999999999998</v>
      </c>
      <c r="E5" s="9">
        <v>1</v>
      </c>
      <c r="F5" s="9">
        <v>1</v>
      </c>
      <c r="G5" s="9">
        <f>D5/288.15</f>
        <v>1</v>
      </c>
      <c r="H5" s="10">
        <f>POWER((1.4*287.1*D5),0.5)</f>
        <v>340.32192259682591</v>
      </c>
      <c r="I5" s="9">
        <v>661.47799999999995</v>
      </c>
      <c r="J5" s="9">
        <v>661.47799999999995</v>
      </c>
      <c r="K5" s="11">
        <f t="shared" ref="K5:K58" si="0">0.5*1.225*F5*H5*H5/1000</f>
        <v>70.939144237499988</v>
      </c>
      <c r="L5" s="11">
        <v>23.296325459317583</v>
      </c>
      <c r="M5" s="12">
        <f>250/J5</f>
        <v>0.37794151884114063</v>
      </c>
      <c r="N5" s="12">
        <f t="shared" ref="N5:N36" si="1">1+M5*M5*(0.7-0.13318*G5)</f>
        <v>1.080964450710959</v>
      </c>
      <c r="O5" s="12">
        <v>0.3024</v>
      </c>
      <c r="P5" s="12">
        <f>R5-(T5-R5)*5/3</f>
        <v>1.0463430629982775</v>
      </c>
      <c r="Q5" s="12">
        <v>0.37790000000000001</v>
      </c>
      <c r="R5" s="12">
        <v>1.0775242000859193</v>
      </c>
      <c r="S5" s="12">
        <v>0.42330000000000001</v>
      </c>
      <c r="T5" s="12">
        <v>1.0962328823385044</v>
      </c>
      <c r="U5" s="12">
        <v>0.45350000000000001</v>
      </c>
      <c r="V5" s="12">
        <v>1.1096028411196068</v>
      </c>
      <c r="W5" s="12">
        <v>0.48380000000000001</v>
      </c>
      <c r="X5" s="12">
        <v>1.1237152722247143</v>
      </c>
    </row>
    <row r="6" spans="3:24" x14ac:dyDescent="0.25">
      <c r="C6" s="9">
        <v>1000</v>
      </c>
      <c r="D6" s="9">
        <v>286.16899999999998</v>
      </c>
      <c r="E6" s="9">
        <v>0.96438999999999997</v>
      </c>
      <c r="F6" s="9">
        <v>0.97104000000000001</v>
      </c>
      <c r="G6" s="9">
        <v>0.99312</v>
      </c>
      <c r="H6" s="10">
        <f t="shared" ref="H6:H45" si="2">POWER((1.4*287.1*D6),0.5)</f>
        <v>339.15006687305839</v>
      </c>
      <c r="I6" s="9">
        <v>659.2</v>
      </c>
      <c r="J6" s="9">
        <v>649.59299999999996</v>
      </c>
      <c r="K6" s="11">
        <f t="shared" si="0"/>
        <v>68.411171457949308</v>
      </c>
      <c r="L6" s="11">
        <v>22.66561679790026</v>
      </c>
      <c r="M6" s="12">
        <f t="shared" ref="M6:M58" si="3">250/J6</f>
        <v>0.38485636390786232</v>
      </c>
      <c r="N6" s="12">
        <f t="shared" si="1"/>
        <v>1.0840899300652893</v>
      </c>
      <c r="O6" s="12">
        <v>0.30780000000000002</v>
      </c>
      <c r="P6" s="12">
        <f t="shared" ref="P6:P57" si="4">R6-(T6-R6)*5/3</f>
        <v>1.0480604580464841</v>
      </c>
      <c r="Q6" s="12">
        <v>0.3846</v>
      </c>
      <c r="R6" s="12">
        <f>0.5*(R5+R8)</f>
        <v>1.0802155532102087</v>
      </c>
      <c r="S6" s="12">
        <v>0.43070000000000003</v>
      </c>
      <c r="T6" s="12">
        <f>(T5+T8)/2</f>
        <v>1.0995086103084435</v>
      </c>
      <c r="U6" s="12">
        <v>0.46139999999999998</v>
      </c>
      <c r="V6" s="12">
        <f>(V5+V8)/2</f>
        <v>1.1132865607646809</v>
      </c>
      <c r="W6" s="12">
        <v>0.49209999999999998</v>
      </c>
      <c r="X6" s="12">
        <f>(X5+X8)/2</f>
        <v>1.1277955556113655</v>
      </c>
    </row>
    <row r="7" spans="3:24" x14ac:dyDescent="0.25">
      <c r="C7" s="9">
        <v>1500</v>
      </c>
      <c r="D7" s="9">
        <v>285.178</v>
      </c>
      <c r="E7" s="9">
        <v>0.94696999999999998</v>
      </c>
      <c r="F7" s="9">
        <v>0.95684000000000002</v>
      </c>
      <c r="G7" s="13">
        <f t="shared" ref="G7:G58" si="5">D7/288.15</f>
        <v>0.9896859274683325</v>
      </c>
      <c r="H7" s="10">
        <f t="shared" si="2"/>
        <v>338.56232117588041</v>
      </c>
      <c r="I7" s="9">
        <v>658.05799999999999</v>
      </c>
      <c r="J7" s="9">
        <v>643.70000000000005</v>
      </c>
      <c r="K7" s="11">
        <f t="shared" si="0"/>
        <v>67.17731823424316</v>
      </c>
      <c r="L7" s="11">
        <v>22.35518372703412</v>
      </c>
      <c r="M7" s="12">
        <f t="shared" si="3"/>
        <v>0.38837967997514367</v>
      </c>
      <c r="N7" s="12">
        <f t="shared" si="1"/>
        <v>1.0857056313019939</v>
      </c>
      <c r="O7" s="12">
        <v>0.3105</v>
      </c>
      <c r="P7" s="12">
        <f t="shared" si="4"/>
        <v>1.0489179703694382</v>
      </c>
      <c r="Q7" s="12">
        <v>0.38800000000000001</v>
      </c>
      <c r="R7" s="12">
        <v>1.0815366074875918</v>
      </c>
      <c r="S7" s="12">
        <v>0.4345</v>
      </c>
      <c r="T7" s="12">
        <v>1.101107789758484</v>
      </c>
      <c r="U7" s="12">
        <v>0.46539999999999998</v>
      </c>
      <c r="V7" s="12">
        <v>1.1150641069465161</v>
      </c>
      <c r="W7" s="12">
        <v>0.49640000000000001</v>
      </c>
      <c r="X7" s="12">
        <v>1.1297803880599604</v>
      </c>
    </row>
    <row r="8" spans="3:24" x14ac:dyDescent="0.25">
      <c r="C8" s="9">
        <v>2000</v>
      </c>
      <c r="D8" s="9">
        <v>284.18799999999999</v>
      </c>
      <c r="E8" s="9">
        <v>0.92981000000000003</v>
      </c>
      <c r="F8" s="9">
        <v>0.94277</v>
      </c>
      <c r="G8" s="13">
        <f t="shared" si="5"/>
        <v>0.98625021690091974</v>
      </c>
      <c r="H8" s="10">
        <f t="shared" si="2"/>
        <v>337.9741480054355</v>
      </c>
      <c r="I8" s="9">
        <v>656.91499999999996</v>
      </c>
      <c r="J8" s="9">
        <v>637.84100000000001</v>
      </c>
      <c r="K8" s="11">
        <f t="shared" si="0"/>
        <v>65.95972118504308</v>
      </c>
      <c r="L8" s="11">
        <v>22.047998687664041</v>
      </c>
      <c r="M8" s="12">
        <f t="shared" si="3"/>
        <v>0.39194720941425842</v>
      </c>
      <c r="N8" s="12">
        <f t="shared" si="1"/>
        <v>1.0873576837513674</v>
      </c>
      <c r="O8" s="12">
        <v>0.31330000000000002</v>
      </c>
      <c r="P8" s="12">
        <f t="shared" si="4"/>
        <v>1.04977785309469</v>
      </c>
      <c r="Q8" s="12">
        <v>0.39140000000000003</v>
      </c>
      <c r="R8" s="12">
        <v>1.082906906334498</v>
      </c>
      <c r="S8" s="12">
        <v>0.43830000000000002</v>
      </c>
      <c r="T8" s="12">
        <v>1.1027843382783828</v>
      </c>
      <c r="U8" s="12">
        <v>0.46949999999999997</v>
      </c>
      <c r="V8" s="12">
        <v>1.1169702804097552</v>
      </c>
      <c r="W8" s="12">
        <v>0.50070000000000003</v>
      </c>
      <c r="X8" s="12">
        <v>1.1318758389980166</v>
      </c>
    </row>
    <row r="9" spans="3:24" x14ac:dyDescent="0.25">
      <c r="C9" s="9">
        <v>3000</v>
      </c>
      <c r="D9" s="9">
        <v>282.20600000000002</v>
      </c>
      <c r="E9" s="9">
        <v>0.89624000000000004</v>
      </c>
      <c r="F9" s="9">
        <v>0.91512000000000004</v>
      </c>
      <c r="G9" s="13">
        <v>0.97936999999999996</v>
      </c>
      <c r="H9" s="10">
        <f t="shared" si="2"/>
        <v>336.79352671926461</v>
      </c>
      <c r="I9" s="9">
        <v>654.62099999999998</v>
      </c>
      <c r="J9" s="9">
        <v>626.22199999999998</v>
      </c>
      <c r="K9" s="11">
        <f t="shared" si="0"/>
        <v>63.578695266896048</v>
      </c>
      <c r="L9" s="11">
        <v>21.443241469816272</v>
      </c>
      <c r="M9" s="12">
        <f t="shared" si="3"/>
        <v>0.3992194461389092</v>
      </c>
      <c r="N9" s="12">
        <f t="shared" si="1"/>
        <v>1.0907754850700189</v>
      </c>
      <c r="O9" s="12">
        <v>0.31900000000000001</v>
      </c>
      <c r="P9" s="12">
        <f t="shared" si="4"/>
        <v>2.4955530940439443</v>
      </c>
      <c r="Q9" s="12">
        <v>0.39839999999999998</v>
      </c>
      <c r="R9" s="12">
        <f>R8+R10/2</f>
        <v>1.6272744382375333</v>
      </c>
      <c r="S9" s="12">
        <v>0.44600000000000001</v>
      </c>
      <c r="T9" s="12">
        <f>(T8+T10)/2</f>
        <v>1.1063072447536866</v>
      </c>
      <c r="U9" s="12">
        <v>0.47270000000000001</v>
      </c>
      <c r="V9" s="12">
        <f>(V8+V10)/2</f>
        <v>1.1210351402048775</v>
      </c>
      <c r="W9" s="12">
        <v>0.50939999999999996</v>
      </c>
      <c r="X9" s="12">
        <f>(X8+X10)/2</f>
        <v>1.1362305195244355</v>
      </c>
    </row>
    <row r="10" spans="3:24" x14ac:dyDescent="0.25">
      <c r="C10" s="9">
        <v>4000</v>
      </c>
      <c r="D10" s="9">
        <v>280.22500000000002</v>
      </c>
      <c r="E10" s="9">
        <v>0.86365999999999998</v>
      </c>
      <c r="F10" s="9">
        <v>0.88809000000000005</v>
      </c>
      <c r="G10" s="13">
        <f t="shared" si="5"/>
        <v>0.97249696338712488</v>
      </c>
      <c r="H10" s="10">
        <f t="shared" si="2"/>
        <v>335.60935103182095</v>
      </c>
      <c r="I10" s="9">
        <v>652.31899999999996</v>
      </c>
      <c r="J10" s="9">
        <v>614.73400000000004</v>
      </c>
      <c r="K10" s="11">
        <f t="shared" si="0"/>
        <v>61.267643821562089</v>
      </c>
      <c r="L10" s="11">
        <v>20.851213910761153</v>
      </c>
      <c r="M10" s="12">
        <f t="shared" si="3"/>
        <v>0.40667996239023707</v>
      </c>
      <c r="N10" s="12">
        <f t="shared" si="1"/>
        <v>1.0943513559434714</v>
      </c>
      <c r="O10" s="12">
        <v>0.32479999999999998</v>
      </c>
      <c r="P10" s="12">
        <f t="shared" si="4"/>
        <v>1.0535765847678706</v>
      </c>
      <c r="Q10" s="12">
        <v>0.40560000000000002</v>
      </c>
      <c r="R10" s="12">
        <v>1.0887350638060704</v>
      </c>
      <c r="S10" s="12">
        <v>0.45400000000000001</v>
      </c>
      <c r="T10" s="12">
        <v>1.1098301512289903</v>
      </c>
      <c r="U10" s="12">
        <v>0.46820000000000001</v>
      </c>
      <c r="V10" s="12">
        <v>1.1251</v>
      </c>
      <c r="W10" s="12">
        <v>0.51829999999999998</v>
      </c>
      <c r="X10" s="12">
        <v>1.1405852000508545</v>
      </c>
    </row>
    <row r="11" spans="3:24" x14ac:dyDescent="0.25">
      <c r="C11" s="9">
        <v>5000</v>
      </c>
      <c r="D11" s="9">
        <v>278.24400000000003</v>
      </c>
      <c r="E11" s="9">
        <v>0.83204999999999996</v>
      </c>
      <c r="F11" s="9">
        <v>0.86167000000000005</v>
      </c>
      <c r="G11" s="13">
        <f t="shared" si="5"/>
        <v>0.96562207183758475</v>
      </c>
      <c r="H11" s="10">
        <f t="shared" si="2"/>
        <v>334.42098223646195</v>
      </c>
      <c r="I11" s="9">
        <v>650.00900000000001</v>
      </c>
      <c r="J11" s="9">
        <v>603.37800000000004</v>
      </c>
      <c r="K11" s="11">
        <f t="shared" si="0"/>
        <v>59.02474262611311</v>
      </c>
      <c r="L11" s="11">
        <v>20.271719160104986</v>
      </c>
      <c r="M11" s="12">
        <f t="shared" si="3"/>
        <v>0.41433396643563403</v>
      </c>
      <c r="N11" s="12">
        <f t="shared" si="1"/>
        <v>1.0980934783950462</v>
      </c>
      <c r="O11" s="12">
        <v>0.33069999999999999</v>
      </c>
      <c r="P11" s="12">
        <f t="shared" si="4"/>
        <v>1.0555587932870836</v>
      </c>
      <c r="Q11" s="12">
        <v>0.41289999999999999</v>
      </c>
      <c r="R11" s="12">
        <v>1.0917963995567115</v>
      </c>
      <c r="S11" s="12">
        <v>0.46210000000000001</v>
      </c>
      <c r="T11" s="12">
        <v>1.1135389633184882</v>
      </c>
      <c r="U11" s="12">
        <v>0.49480000000000002</v>
      </c>
      <c r="V11" s="12">
        <v>1.129003987229531</v>
      </c>
      <c r="W11" s="12">
        <v>0.52749999999999997</v>
      </c>
      <c r="X11" s="12">
        <v>1.1452208069131407</v>
      </c>
    </row>
    <row r="12" spans="3:24" x14ac:dyDescent="0.25">
      <c r="C12" s="9">
        <v>6000</v>
      </c>
      <c r="D12" s="9">
        <v>276.26299999999998</v>
      </c>
      <c r="E12" s="9">
        <v>0.80137999999999998</v>
      </c>
      <c r="F12" s="9">
        <v>0.83586000000000005</v>
      </c>
      <c r="G12" s="13">
        <f t="shared" si="5"/>
        <v>0.9587471802880444</v>
      </c>
      <c r="H12" s="10">
        <f t="shared" si="2"/>
        <v>333.22837547243779</v>
      </c>
      <c r="I12" s="9">
        <v>647.69000000000005</v>
      </c>
      <c r="J12" s="9">
        <v>592.15300000000002</v>
      </c>
      <c r="K12" s="11">
        <f t="shared" si="0"/>
        <v>56.849099191519635</v>
      </c>
      <c r="L12" s="11">
        <v>19.704560367454068</v>
      </c>
      <c r="M12" s="12">
        <f t="shared" si="3"/>
        <v>0.42218818447259404</v>
      </c>
      <c r="N12" s="12">
        <f t="shared" si="1"/>
        <v>1.1020108949634198</v>
      </c>
      <c r="O12" s="12">
        <v>0.33679999999999999</v>
      </c>
      <c r="P12" s="12">
        <f t="shared" si="4"/>
        <v>1.0576479919836912</v>
      </c>
      <c r="Q12" s="12">
        <v>0.4204</v>
      </c>
      <c r="R12" s="12">
        <v>1.0949869817659612</v>
      </c>
      <c r="S12" s="12">
        <v>0.47039999999999998</v>
      </c>
      <c r="T12" s="12">
        <v>1.1173903756353232</v>
      </c>
      <c r="U12" s="12">
        <v>0.50360000000000005</v>
      </c>
      <c r="V12" s="12">
        <v>1.1332963090962069</v>
      </c>
      <c r="W12" s="12">
        <v>0.53680000000000005</v>
      </c>
      <c r="X12" s="12">
        <v>1.1499631993213928</v>
      </c>
    </row>
    <row r="13" spans="3:24" x14ac:dyDescent="0.25">
      <c r="C13" s="9">
        <v>7000</v>
      </c>
      <c r="D13" s="9">
        <v>274.28199999999998</v>
      </c>
      <c r="E13" s="9">
        <v>0.77163000000000004</v>
      </c>
      <c r="F13" s="9">
        <v>0.81064999999999998</v>
      </c>
      <c r="G13" s="13">
        <v>0.95186999999999999</v>
      </c>
      <c r="H13" s="10">
        <f t="shared" si="2"/>
        <v>332.03148507332855</v>
      </c>
      <c r="I13" s="9">
        <v>645.36400000000003</v>
      </c>
      <c r="J13" s="9">
        <v>581.05899999999997</v>
      </c>
      <c r="K13" s="11">
        <f t="shared" si="0"/>
        <v>54.739145778696226</v>
      </c>
      <c r="L13" s="11">
        <v>19.149573490813648</v>
      </c>
      <c r="M13" s="12">
        <f t="shared" si="3"/>
        <v>0.43024890759802364</v>
      </c>
      <c r="N13" s="12">
        <f t="shared" si="1"/>
        <v>1.1061129598082191</v>
      </c>
      <c r="O13" s="12">
        <v>0.34310000000000002</v>
      </c>
      <c r="P13" s="12">
        <f t="shared" si="4"/>
        <v>1.059904515204289</v>
      </c>
      <c r="Q13" s="12">
        <v>0.42809999999999998</v>
      </c>
      <c r="R13" s="12">
        <f>(R12+R14)/2</f>
        <v>1.098377605713226</v>
      </c>
      <c r="S13" s="12">
        <v>0.47889999999999999</v>
      </c>
      <c r="T13" s="12">
        <f>(T12+T14)/2</f>
        <v>1.1214614600185882</v>
      </c>
      <c r="U13" s="12">
        <v>0.51270000000000004</v>
      </c>
      <c r="V13" s="12">
        <f>(V12+V14)/2</f>
        <v>1.1378443803066649</v>
      </c>
      <c r="W13" s="12">
        <v>0.5464</v>
      </c>
      <c r="X13" s="12">
        <f>(X12+X14)/2</f>
        <v>1.1549719925652711</v>
      </c>
    </row>
    <row r="14" spans="3:24" x14ac:dyDescent="0.25">
      <c r="C14" s="9">
        <v>8000</v>
      </c>
      <c r="D14" s="9">
        <v>272.3</v>
      </c>
      <c r="E14" s="9">
        <v>0.74278</v>
      </c>
      <c r="F14" s="9">
        <v>0.78602000000000005</v>
      </c>
      <c r="G14" s="13">
        <f t="shared" si="5"/>
        <v>0.94499392677424965</v>
      </c>
      <c r="H14" s="10">
        <f t="shared" si="2"/>
        <v>330.82965707445277</v>
      </c>
      <c r="I14" s="9">
        <v>643.029</v>
      </c>
      <c r="J14" s="9">
        <v>570.09400000000005</v>
      </c>
      <c r="K14" s="11">
        <f t="shared" si="0"/>
        <v>52.692470274559518</v>
      </c>
      <c r="L14" s="11">
        <v>18.606528871391074</v>
      </c>
      <c r="M14" s="12">
        <f t="shared" si="3"/>
        <v>0.43852417320652382</v>
      </c>
      <c r="N14" s="12">
        <f t="shared" si="1"/>
        <v>1.1104102008904306</v>
      </c>
      <c r="O14" s="12">
        <v>0.34949999999999998</v>
      </c>
      <c r="P14" s="12">
        <f t="shared" si="4"/>
        <v>1.0621610384248872</v>
      </c>
      <c r="Q14" s="12">
        <v>0.436</v>
      </c>
      <c r="R14" s="12">
        <v>1.1017682296604909</v>
      </c>
      <c r="S14" s="12">
        <v>0.48759999999999998</v>
      </c>
      <c r="T14" s="12">
        <v>1.1255325444018531</v>
      </c>
      <c r="U14" s="12">
        <v>0.52190000000000003</v>
      </c>
      <c r="V14" s="12">
        <v>1.1423924515171229</v>
      </c>
      <c r="W14" s="12">
        <v>0.55610000000000004</v>
      </c>
      <c r="X14" s="12">
        <v>1.1599807858091495</v>
      </c>
    </row>
    <row r="15" spans="3:24" x14ac:dyDescent="0.25">
      <c r="C15" s="9">
        <v>9000</v>
      </c>
      <c r="D15" s="9">
        <v>270.31900000000002</v>
      </c>
      <c r="E15" s="9">
        <v>0.71480999999999995</v>
      </c>
      <c r="F15" s="9">
        <v>0.76195999999999997</v>
      </c>
      <c r="G15" s="13">
        <v>0.93811999999999995</v>
      </c>
      <c r="H15" s="10">
        <f t="shared" si="2"/>
        <v>329.62405685871897</v>
      </c>
      <c r="I15" s="9">
        <v>640.68499999999995</v>
      </c>
      <c r="J15" s="9">
        <v>559.25800000000004</v>
      </c>
      <c r="K15" s="11">
        <f t="shared" si="0"/>
        <v>50.707951527971431</v>
      </c>
      <c r="L15" s="11">
        <v>18.075295275590552</v>
      </c>
      <c r="M15" s="12">
        <f t="shared" si="3"/>
        <v>0.4470208740867363</v>
      </c>
      <c r="N15" s="12">
        <f t="shared" si="1"/>
        <v>1.114913130711459</v>
      </c>
      <c r="O15" s="12">
        <v>0.35599999999999998</v>
      </c>
      <c r="P15" s="12">
        <f t="shared" si="4"/>
        <v>1.0645918442034843</v>
      </c>
      <c r="Q15" s="12">
        <v>0.44400000000000001</v>
      </c>
      <c r="R15" s="12">
        <f>(R14+R16)/2</f>
        <v>1.1054131519880137</v>
      </c>
      <c r="S15" s="12">
        <v>0.4965</v>
      </c>
      <c r="T15" s="12">
        <f>(T14+T16)/2</f>
        <v>1.1299059366587314</v>
      </c>
      <c r="U15" s="12">
        <v>0.53139999999999998</v>
      </c>
      <c r="V15" s="12">
        <f>(V14+V16)/2</f>
        <v>1.1472836073368526</v>
      </c>
      <c r="W15" s="12">
        <v>0.56610000000000005</v>
      </c>
      <c r="X15" s="12">
        <f>(X14+X16)/2</f>
        <v>1.1653454776779424</v>
      </c>
    </row>
    <row r="16" spans="3:24" x14ac:dyDescent="0.25">
      <c r="C16" s="9">
        <v>10000</v>
      </c>
      <c r="D16" s="9">
        <v>268.33800000000002</v>
      </c>
      <c r="E16" s="9">
        <v>0.68769999999999998</v>
      </c>
      <c r="F16" s="9">
        <v>0.73848000000000003</v>
      </c>
      <c r="G16" s="13">
        <f t="shared" si="5"/>
        <v>0.93124414367516928</v>
      </c>
      <c r="H16" s="10">
        <f t="shared" si="2"/>
        <v>328.41403094265019</v>
      </c>
      <c r="I16" s="9">
        <v>638.33299999999997</v>
      </c>
      <c r="J16" s="9">
        <v>548.54999999999995</v>
      </c>
      <c r="K16" s="11">
        <f t="shared" si="0"/>
        <v>48.785216617894676</v>
      </c>
      <c r="L16" s="11">
        <v>17.55570866141732</v>
      </c>
      <c r="M16" s="12">
        <f t="shared" si="3"/>
        <v>0.45574696928265429</v>
      </c>
      <c r="N16" s="12">
        <f t="shared" si="1"/>
        <v>1.1196334558406902</v>
      </c>
      <c r="O16" s="12">
        <v>0.32679999999999998</v>
      </c>
      <c r="P16" s="12">
        <f t="shared" si="4"/>
        <v>1.0670226499820816</v>
      </c>
      <c r="Q16" s="12">
        <v>0.45229999999999998</v>
      </c>
      <c r="R16" s="12">
        <v>1.1090580743155365</v>
      </c>
      <c r="S16" s="12">
        <v>0.50560000000000005</v>
      </c>
      <c r="T16" s="12">
        <v>1.1342793289156095</v>
      </c>
      <c r="U16" s="12">
        <v>0.54110000000000003</v>
      </c>
      <c r="V16" s="12">
        <v>1.1521747631565822</v>
      </c>
      <c r="W16" s="12">
        <v>0.57630000000000003</v>
      </c>
      <c r="X16" s="12">
        <v>1.170710169546735</v>
      </c>
    </row>
    <row r="17" spans="3:24" x14ac:dyDescent="0.25">
      <c r="C17" s="9">
        <v>11000</v>
      </c>
      <c r="D17" s="9">
        <v>266.35700000000003</v>
      </c>
      <c r="E17" s="9">
        <v>0.66142999999999996</v>
      </c>
      <c r="F17" s="9">
        <v>0.71555000000000002</v>
      </c>
      <c r="G17" s="13">
        <v>0.92437000000000002</v>
      </c>
      <c r="H17" s="10">
        <f t="shared" si="2"/>
        <v>327.19953022582416</v>
      </c>
      <c r="I17" s="9">
        <v>635.97199999999998</v>
      </c>
      <c r="J17" s="9">
        <v>537.971</v>
      </c>
      <c r="K17" s="11">
        <f t="shared" si="0"/>
        <v>46.921449729291652</v>
      </c>
      <c r="L17" s="11">
        <v>17.047539370078738</v>
      </c>
      <c r="M17" s="12">
        <f t="shared" si="3"/>
        <v>0.46470906424323988</v>
      </c>
      <c r="N17" s="12">
        <f t="shared" si="1"/>
        <v>1.1245825188314276</v>
      </c>
      <c r="O17" s="12">
        <v>0.36969999999999997</v>
      </c>
      <c r="P17" s="12">
        <f t="shared" si="4"/>
        <v>1.0695761784714375</v>
      </c>
      <c r="Q17" s="12">
        <v>0.4607</v>
      </c>
      <c r="R17" s="12">
        <f>(R16+R18)/2</f>
        <v>1.112990857212917</v>
      </c>
      <c r="S17" s="12">
        <v>0.51500000000000001</v>
      </c>
      <c r="T17" s="12">
        <f>(T16+T18)/2</f>
        <v>1.1390396644578047</v>
      </c>
      <c r="U17" s="12">
        <v>0.55100000000000005</v>
      </c>
      <c r="V17" s="12">
        <f>(V16+V18)/2</f>
        <v>1.1573942432222113</v>
      </c>
      <c r="W17" s="12">
        <v>0.58679999999999999</v>
      </c>
      <c r="X17" s="12">
        <f>(X16+X18)/2</f>
        <v>1.1764684620806669</v>
      </c>
    </row>
    <row r="18" spans="3:24" x14ac:dyDescent="0.25">
      <c r="C18" s="9">
        <v>12000</v>
      </c>
      <c r="D18" s="9">
        <v>264.37599999999998</v>
      </c>
      <c r="E18" s="9">
        <v>0.63597999999999999</v>
      </c>
      <c r="F18" s="9">
        <v>0.69316999999999995</v>
      </c>
      <c r="G18" s="13">
        <f t="shared" si="5"/>
        <v>0.9174943605760888</v>
      </c>
      <c r="H18" s="10">
        <f t="shared" si="2"/>
        <v>325.98050469314876</v>
      </c>
      <c r="I18" s="9">
        <v>633.60299999999995</v>
      </c>
      <c r="J18" s="9">
        <v>527.51900000000001</v>
      </c>
      <c r="K18" s="11">
        <f t="shared" si="0"/>
        <v>45.115846158938929</v>
      </c>
      <c r="L18" s="11">
        <v>16.550656167979003</v>
      </c>
      <c r="M18" s="12">
        <f t="shared" si="3"/>
        <v>0.47391657930804387</v>
      </c>
      <c r="N18" s="12">
        <f t="shared" si="1"/>
        <v>1.1297739222426633</v>
      </c>
      <c r="O18" s="12">
        <v>0.37680000000000002</v>
      </c>
      <c r="P18" s="12">
        <f t="shared" si="4"/>
        <v>1.0721297069607936</v>
      </c>
      <c r="Q18" s="12">
        <v>0.46939999999999998</v>
      </c>
      <c r="R18" s="12">
        <v>1.1169236401102975</v>
      </c>
      <c r="S18" s="12">
        <v>0.52449999999999997</v>
      </c>
      <c r="T18" s="12">
        <v>1.1437999999999999</v>
      </c>
      <c r="U18" s="12">
        <v>0.56110000000000004</v>
      </c>
      <c r="V18" s="12">
        <v>1.1626137232878404</v>
      </c>
      <c r="W18" s="12">
        <v>0.59750000000000003</v>
      </c>
      <c r="X18" s="12">
        <v>1.1822267546145988</v>
      </c>
    </row>
    <row r="19" spans="3:24" ht="15" customHeight="1" x14ac:dyDescent="0.25">
      <c r="C19" s="9">
        <v>13000</v>
      </c>
      <c r="D19" s="9">
        <v>262.39400000000001</v>
      </c>
      <c r="E19" s="9">
        <v>0.61133000000000004</v>
      </c>
      <c r="F19" s="9">
        <v>0.67132999999999998</v>
      </c>
      <c r="G19" s="13">
        <v>0.91061999999999999</v>
      </c>
      <c r="H19" s="10">
        <f t="shared" si="2"/>
        <v>324.7562845581283</v>
      </c>
      <c r="I19" s="9">
        <v>631.22400000000005</v>
      </c>
      <c r="J19" s="9">
        <v>517.19299999999998</v>
      </c>
      <c r="K19" s="11">
        <f t="shared" si="0"/>
        <v>43.366789944396771</v>
      </c>
      <c r="L19" s="11">
        <v>16.064862204724406</v>
      </c>
      <c r="M19" s="12">
        <f t="shared" si="3"/>
        <v>0.48337854533994079</v>
      </c>
      <c r="N19" s="12">
        <f t="shared" si="1"/>
        <v>1.1352215641210557</v>
      </c>
      <c r="O19" s="12">
        <v>0.38400000000000001</v>
      </c>
      <c r="P19" s="12">
        <f t="shared" si="4"/>
        <v>1.0755546965689531</v>
      </c>
      <c r="Q19" s="12">
        <v>0.4783</v>
      </c>
      <c r="R19" s="12">
        <f>(R18+R20)/2</f>
        <v>1.1211801405288226</v>
      </c>
      <c r="S19" s="12">
        <v>0.5343</v>
      </c>
      <c r="T19" s="12">
        <f>(T18+T20)/2</f>
        <v>1.1485554069047443</v>
      </c>
      <c r="U19" s="12">
        <v>0.57150000000000001</v>
      </c>
      <c r="V19" s="12">
        <f>(V18+V20)/2</f>
        <v>1.1682245849166186</v>
      </c>
      <c r="W19" s="12">
        <v>0.60840000000000005</v>
      </c>
      <c r="X19" s="12">
        <f>(X18+X20)/2</f>
        <v>1.1883616266275419</v>
      </c>
    </row>
    <row r="20" spans="3:24" x14ac:dyDescent="0.25">
      <c r="C20" s="9">
        <v>14000</v>
      </c>
      <c r="D20" s="9">
        <v>260.41300000000001</v>
      </c>
      <c r="E20" s="9">
        <v>0.58745000000000003</v>
      </c>
      <c r="F20" s="9">
        <v>0.65003</v>
      </c>
      <c r="G20" s="13">
        <f t="shared" si="5"/>
        <v>0.90374110706229405</v>
      </c>
      <c r="H20" s="10">
        <f t="shared" si="2"/>
        <v>323.52805321950058</v>
      </c>
      <c r="I20" s="9">
        <v>628.83699999999999</v>
      </c>
      <c r="J20" s="9">
        <v>506.99400000000003</v>
      </c>
      <c r="K20" s="11">
        <f t="shared" si="0"/>
        <v>41.673826804334922</v>
      </c>
      <c r="L20" s="11">
        <v>15.589993438320208</v>
      </c>
      <c r="M20" s="12">
        <f t="shared" si="3"/>
        <v>0.49310248247513777</v>
      </c>
      <c r="N20" s="12">
        <f t="shared" si="1"/>
        <v>1.140939441237184</v>
      </c>
      <c r="O20" s="12">
        <v>0.39150000000000001</v>
      </c>
      <c r="P20" s="12">
        <f t="shared" si="4"/>
        <v>1.0789796861771128</v>
      </c>
      <c r="Q20" s="12">
        <v>0.4874</v>
      </c>
      <c r="R20" s="12">
        <v>1.1254366409473477</v>
      </c>
      <c r="S20" s="12">
        <v>0.54330000000000001</v>
      </c>
      <c r="T20" s="12">
        <v>1.1533108138094887</v>
      </c>
      <c r="U20" s="12">
        <v>0.58209999999999995</v>
      </c>
      <c r="V20" s="12">
        <v>1.1738354465453971</v>
      </c>
      <c r="W20" s="12">
        <v>0.61960000000000004</v>
      </c>
      <c r="X20" s="12">
        <v>1.1944964986404851</v>
      </c>
    </row>
    <row r="21" spans="3:24" x14ac:dyDescent="0.25">
      <c r="C21" s="9">
        <v>15000</v>
      </c>
      <c r="D21" s="9">
        <v>258.43200000000002</v>
      </c>
      <c r="E21" s="9">
        <v>0.56433999999999995</v>
      </c>
      <c r="F21" s="9">
        <v>0.62924000000000002</v>
      </c>
      <c r="G21" s="13">
        <f t="shared" si="5"/>
        <v>0.89686621551275392</v>
      </c>
      <c r="H21" s="10">
        <f t="shared" si="2"/>
        <v>322.29514126030506</v>
      </c>
      <c r="I21" s="9">
        <v>626.44000000000005</v>
      </c>
      <c r="J21" s="9">
        <v>496.92</v>
      </c>
      <c r="K21" s="11">
        <f t="shared" si="0"/>
        <v>40.034087328533758</v>
      </c>
      <c r="L21" s="11">
        <v>15.125853018372704</v>
      </c>
      <c r="M21" s="12">
        <f t="shared" si="3"/>
        <v>0.50309909039684453</v>
      </c>
      <c r="N21" s="12">
        <f t="shared" si="1"/>
        <v>1.1469436087509139</v>
      </c>
      <c r="O21" s="12">
        <v>0.39910000000000001</v>
      </c>
      <c r="P21" s="12">
        <f t="shared" si="4"/>
        <v>1.0811466217385421</v>
      </c>
      <c r="Q21" s="12">
        <v>0.49669999999999997</v>
      </c>
      <c r="R21" s="12">
        <v>1.1299261631338511</v>
      </c>
      <c r="S21" s="12">
        <v>0.55459999999999998</v>
      </c>
      <c r="T21" s="12">
        <v>1.1591938879710364</v>
      </c>
      <c r="U21" s="12">
        <v>0.59099999999999997</v>
      </c>
      <c r="V21" s="12">
        <v>1.1786686704579323</v>
      </c>
      <c r="W21" s="12">
        <v>0.63109999999999999</v>
      </c>
      <c r="X21" s="12">
        <v>1.2009827200959142</v>
      </c>
    </row>
    <row r="22" spans="3:24" x14ac:dyDescent="0.25">
      <c r="C22" s="9">
        <v>16000</v>
      </c>
      <c r="D22" s="9">
        <v>256.45100000000002</v>
      </c>
      <c r="E22" s="9">
        <v>0.54196999999999995</v>
      </c>
      <c r="F22" s="9">
        <v>0.60895999999999995</v>
      </c>
      <c r="G22" s="13">
        <f t="shared" si="5"/>
        <v>0.88999132396321379</v>
      </c>
      <c r="H22" s="10">
        <f t="shared" si="2"/>
        <v>321.05749475755897</v>
      </c>
      <c r="I22" s="9">
        <v>624.03399999999999</v>
      </c>
      <c r="J22" s="9">
        <v>486.97199999999998</v>
      </c>
      <c r="K22" s="11">
        <f t="shared" si="0"/>
        <v>38.446825337640725</v>
      </c>
      <c r="L22" s="11">
        <v>14.672342519685039</v>
      </c>
      <c r="M22" s="12">
        <f t="shared" si="3"/>
        <v>0.51337653910286429</v>
      </c>
      <c r="N22" s="12">
        <f t="shared" si="1"/>
        <v>1.1532498514854936</v>
      </c>
      <c r="O22" s="12">
        <v>0.40689999999999998</v>
      </c>
      <c r="P22" s="12">
        <f t="shared" si="4"/>
        <v>1.0791993911207085</v>
      </c>
      <c r="Q22" s="12">
        <v>0.50619999999999998</v>
      </c>
      <c r="R22" s="12">
        <v>1.1345747716702657</v>
      </c>
      <c r="S22" s="12">
        <v>0.56510000000000005</v>
      </c>
      <c r="T22" s="12">
        <v>1.1677999999999999</v>
      </c>
      <c r="U22" s="12">
        <v>0.60409999999999997</v>
      </c>
      <c r="V22" s="12">
        <v>1.1858634703677757</v>
      </c>
      <c r="W22" s="12">
        <v>0.64280000000000004</v>
      </c>
      <c r="X22" s="12">
        <v>1.2076500543045117</v>
      </c>
    </row>
    <row r="23" spans="3:24" x14ac:dyDescent="0.25">
      <c r="C23" s="9">
        <v>17000</v>
      </c>
      <c r="D23" s="9">
        <v>254.47</v>
      </c>
      <c r="E23" s="9">
        <v>0.52032</v>
      </c>
      <c r="F23" s="9">
        <v>0.58918999999999999</v>
      </c>
      <c r="G23" s="13">
        <v>0.88312000000000002</v>
      </c>
      <c r="H23" s="10">
        <f t="shared" si="2"/>
        <v>319.81505874489397</v>
      </c>
      <c r="I23" s="9">
        <v>621.61900000000003</v>
      </c>
      <c r="J23" s="9">
        <v>477.14699999999999</v>
      </c>
      <c r="K23" s="11">
        <f t="shared" si="0"/>
        <v>36.911294652303219</v>
      </c>
      <c r="L23" s="11">
        <v>14.229232283464565</v>
      </c>
      <c r="M23" s="12">
        <f t="shared" si="3"/>
        <v>0.52394754656321851</v>
      </c>
      <c r="N23" s="12">
        <f t="shared" si="1"/>
        <v>1.1598772270025035</v>
      </c>
      <c r="O23" s="12">
        <v>0.41499999999999998</v>
      </c>
      <c r="P23" s="12">
        <f t="shared" si="4"/>
        <v>1.0851841643313969</v>
      </c>
      <c r="Q23" s="12">
        <v>0.51600000000000001</v>
      </c>
      <c r="R23" s="12">
        <f>(R22+R24)/2</f>
        <v>1.1395179783033464</v>
      </c>
      <c r="S23" s="12">
        <v>0.57589999999999997</v>
      </c>
      <c r="T23" s="12">
        <f>(T22+T24)/2</f>
        <v>1.1721182666865162</v>
      </c>
      <c r="U23" s="12">
        <v>0.61550000000000005</v>
      </c>
      <c r="V23" s="12">
        <f>(V22+V24)/2</f>
        <v>1.1922912245187758</v>
      </c>
      <c r="W23" s="12">
        <v>0.65480000000000005</v>
      </c>
      <c r="X23" s="12">
        <f>(X22+X24)/2</f>
        <v>1.2146788515251505</v>
      </c>
    </row>
    <row r="24" spans="3:24" x14ac:dyDescent="0.25">
      <c r="C24" s="9">
        <v>18000</v>
      </c>
      <c r="D24" s="9">
        <v>252.488</v>
      </c>
      <c r="E24" s="9">
        <v>0.49937999999999999</v>
      </c>
      <c r="F24" s="9">
        <v>0.56991000000000003</v>
      </c>
      <c r="G24" s="13">
        <f t="shared" si="5"/>
        <v>0.87623807044941882</v>
      </c>
      <c r="H24" s="10">
        <f t="shared" si="2"/>
        <v>318.56714632868216</v>
      </c>
      <c r="I24" s="9">
        <v>619.19399999999996</v>
      </c>
      <c r="J24" s="9">
        <v>467.44600000000003</v>
      </c>
      <c r="K24" s="11">
        <f t="shared" si="0"/>
        <v>35.425365591522059</v>
      </c>
      <c r="L24" s="11">
        <v>13.796358267716533</v>
      </c>
      <c r="M24" s="12">
        <f t="shared" si="3"/>
        <v>0.53482113441980461</v>
      </c>
      <c r="N24" s="12">
        <f t="shared" si="1"/>
        <v>1.1668441732363442</v>
      </c>
      <c r="O24" s="12">
        <v>0.42320000000000002</v>
      </c>
      <c r="P24" s="12">
        <f t="shared" si="4"/>
        <v>1.0911689375420857</v>
      </c>
      <c r="Q24" s="12">
        <v>0.52600000000000002</v>
      </c>
      <c r="R24" s="12">
        <v>1.1444611849364272</v>
      </c>
      <c r="S24" s="12">
        <v>0.58689999999999998</v>
      </c>
      <c r="T24" s="12">
        <v>1.1764365333730322</v>
      </c>
      <c r="U24" s="12">
        <v>0.62709999999999999</v>
      </c>
      <c r="V24" s="12">
        <v>1.1987189786697758</v>
      </c>
      <c r="W24" s="12">
        <v>0.66710000000000003</v>
      </c>
      <c r="X24" s="12">
        <v>1.2217076487457894</v>
      </c>
    </row>
    <row r="25" spans="3:24" x14ac:dyDescent="0.25">
      <c r="C25" s="9">
        <v>19000</v>
      </c>
      <c r="D25" s="9">
        <v>250.50700000000001</v>
      </c>
      <c r="E25" s="9">
        <v>0.47913</v>
      </c>
      <c r="F25" s="9">
        <v>0.55112000000000005</v>
      </c>
      <c r="G25" s="13">
        <v>0.86936000000000002</v>
      </c>
      <c r="H25" s="10">
        <f t="shared" si="2"/>
        <v>317.31495959062505</v>
      </c>
      <c r="I25" s="9">
        <v>616.76</v>
      </c>
      <c r="J25" s="9">
        <v>457.86900000000003</v>
      </c>
      <c r="K25" s="11">
        <f t="shared" si="0"/>
        <v>33.988606474048382</v>
      </c>
      <c r="L25" s="11">
        <v>13.373589238845144</v>
      </c>
      <c r="M25" s="12">
        <f t="shared" si="3"/>
        <v>0.5460077008926133</v>
      </c>
      <c r="N25" s="12">
        <f t="shared" si="1"/>
        <v>1.1741698355993593</v>
      </c>
      <c r="O25" s="12">
        <v>0.43169999999999997</v>
      </c>
      <c r="P25" s="12">
        <f t="shared" si="4"/>
        <v>1.0949669041104044</v>
      </c>
      <c r="Q25" s="12">
        <v>0.5363</v>
      </c>
      <c r="R25" s="12">
        <f>(R24+R26)/2</f>
        <v>1.1498187934896182</v>
      </c>
      <c r="S25" s="12">
        <v>0.59819999999999995</v>
      </c>
      <c r="T25" s="12">
        <f>(T24+T26)/2</f>
        <v>1.1827299271171465</v>
      </c>
      <c r="U25" s="12">
        <v>0.6391</v>
      </c>
      <c r="V25" s="12">
        <f>(V24+V26)/2</f>
        <v>1.205627353923338</v>
      </c>
      <c r="W25" s="12">
        <v>0.6925</v>
      </c>
      <c r="X25" s="12">
        <f>(X24+X26)/2</f>
        <v>1.2291968381062957</v>
      </c>
    </row>
    <row r="26" spans="3:24" x14ac:dyDescent="0.25">
      <c r="C26" s="9">
        <v>20000</v>
      </c>
      <c r="D26" s="9">
        <v>248.52600000000001</v>
      </c>
      <c r="E26" s="9">
        <v>0.45954</v>
      </c>
      <c r="F26" s="9">
        <v>0.53281000000000001</v>
      </c>
      <c r="G26" s="13">
        <f t="shared" si="5"/>
        <v>0.86248828735033845</v>
      </c>
      <c r="H26" s="10">
        <f t="shared" si="2"/>
        <v>316.05781186358928</v>
      </c>
      <c r="I26" s="9">
        <v>614.31700000000001</v>
      </c>
      <c r="J26" s="9">
        <v>448.41399999999999</v>
      </c>
      <c r="K26" s="11">
        <f t="shared" si="0"/>
        <v>32.599543488999799</v>
      </c>
      <c r="L26" s="11">
        <v>12.960728346456692</v>
      </c>
      <c r="M26" s="12">
        <f t="shared" si="3"/>
        <v>0.55752050560419619</v>
      </c>
      <c r="N26" s="12">
        <f t="shared" si="1"/>
        <v>1.1818766237987455</v>
      </c>
      <c r="O26" s="12">
        <v>0.44040000000000001</v>
      </c>
      <c r="P26" s="12">
        <f t="shared" si="4"/>
        <v>1.0987648706787232</v>
      </c>
      <c r="Q26" s="12">
        <v>0.54690000000000005</v>
      </c>
      <c r="R26" s="12">
        <v>1.1551764020428092</v>
      </c>
      <c r="S26" s="12">
        <v>0.60980000000000001</v>
      </c>
      <c r="T26" s="12">
        <v>1.1890233208612608</v>
      </c>
      <c r="U26" s="12">
        <v>0.65129999999999999</v>
      </c>
      <c r="V26" s="12">
        <v>1.2125357291769003</v>
      </c>
      <c r="W26" s="12">
        <v>0.6925</v>
      </c>
      <c r="X26" s="12">
        <v>1.2366860274668019</v>
      </c>
    </row>
    <row r="27" spans="3:24" x14ac:dyDescent="0.25">
      <c r="C27" s="9">
        <v>21000</v>
      </c>
      <c r="D27" s="9">
        <v>246.54499999999999</v>
      </c>
      <c r="E27" s="9">
        <v>0.44061</v>
      </c>
      <c r="F27" s="9">
        <v>0.51497000000000004</v>
      </c>
      <c r="G27" s="13">
        <v>0.85560999999999998</v>
      </c>
      <c r="H27" s="10">
        <f t="shared" si="2"/>
        <v>314.79564371191668</v>
      </c>
      <c r="I27" s="9">
        <v>611.86300000000006</v>
      </c>
      <c r="J27" s="9">
        <v>439.08100000000002</v>
      </c>
      <c r="K27" s="11">
        <f t="shared" si="0"/>
        <v>31.25686738510586</v>
      </c>
      <c r="L27" s="11">
        <v>12.557644356955381</v>
      </c>
      <c r="M27" s="12">
        <f t="shared" si="3"/>
        <v>0.56937102721365762</v>
      </c>
      <c r="N27" s="12">
        <f t="shared" si="1"/>
        <v>1.1899876166928736</v>
      </c>
      <c r="O27" s="12">
        <v>0.44929999999999998</v>
      </c>
      <c r="P27" s="12">
        <f t="shared" si="4"/>
        <v>1.102812693049686</v>
      </c>
      <c r="Q27" s="12">
        <v>0.55769999999999997</v>
      </c>
      <c r="R27" s="12">
        <f>(R26+R28)/2</f>
        <v>1.1609105803333979</v>
      </c>
      <c r="S27" s="12">
        <v>0.62160000000000004</v>
      </c>
      <c r="T27" s="12">
        <f>(T26+T28)/2</f>
        <v>1.1957693127036251</v>
      </c>
      <c r="U27" s="12">
        <v>0.66379999999999995</v>
      </c>
      <c r="V27" s="12">
        <f>(V26+V28)/2</f>
        <v>1.2199063589954138</v>
      </c>
      <c r="W27" s="12">
        <v>0.7056</v>
      </c>
      <c r="X27" s="12">
        <f>(X26+X28)/2</f>
        <v>1.2446420039988957</v>
      </c>
    </row>
    <row r="28" spans="3:24" x14ac:dyDescent="0.25">
      <c r="C28" s="9">
        <v>22000</v>
      </c>
      <c r="D28" s="9">
        <v>244.56399999999999</v>
      </c>
      <c r="E28" s="9">
        <v>0.42231999999999997</v>
      </c>
      <c r="F28" s="9">
        <v>0.49758999999999998</v>
      </c>
      <c r="G28" s="13">
        <f t="shared" si="5"/>
        <v>0.84873850425125807</v>
      </c>
      <c r="H28" s="10">
        <f t="shared" si="2"/>
        <v>313.52839450359198</v>
      </c>
      <c r="I28" s="9">
        <v>609.4</v>
      </c>
      <c r="J28" s="9">
        <v>429.86900000000003</v>
      </c>
      <c r="K28" s="11">
        <f t="shared" si="0"/>
        <v>29.959288419053074</v>
      </c>
      <c r="L28" s="11">
        <v>12.164173228346456</v>
      </c>
      <c r="M28" s="12">
        <f t="shared" si="3"/>
        <v>0.58157252558337535</v>
      </c>
      <c r="N28" s="12">
        <f t="shared" si="1"/>
        <v>1.1985271797749437</v>
      </c>
      <c r="O28" s="12">
        <v>0.45850000000000002</v>
      </c>
      <c r="P28" s="12">
        <f t="shared" si="4"/>
        <v>1.1068605154206481</v>
      </c>
      <c r="Q28" s="12">
        <v>0.56869999999999998</v>
      </c>
      <c r="R28" s="12">
        <v>1.1666447586239865</v>
      </c>
      <c r="S28" s="12">
        <v>0.63380000000000003</v>
      </c>
      <c r="T28" s="12">
        <v>1.2025153045459895</v>
      </c>
      <c r="U28" s="12">
        <v>0.67659999999999998</v>
      </c>
      <c r="V28" s="12">
        <v>1.2272769888139272</v>
      </c>
      <c r="W28" s="12">
        <v>0.71899999999999997</v>
      </c>
      <c r="X28" s="12">
        <v>1.2525979805309895</v>
      </c>
    </row>
    <row r="29" spans="3:24" x14ac:dyDescent="0.25">
      <c r="C29" s="9">
        <v>23000</v>
      </c>
      <c r="D29" s="9">
        <v>242.58199999999999</v>
      </c>
      <c r="E29" s="9">
        <v>0.40464</v>
      </c>
      <c r="F29" s="9">
        <v>0.48065000000000002</v>
      </c>
      <c r="G29" s="13">
        <v>0.84186000000000005</v>
      </c>
      <c r="H29" s="10">
        <f t="shared" si="2"/>
        <v>312.25535876906901</v>
      </c>
      <c r="I29" s="9">
        <v>606.92600000000004</v>
      </c>
      <c r="J29" s="9">
        <v>420.77800000000002</v>
      </c>
      <c r="K29" s="11">
        <f t="shared" si="0"/>
        <v>28.704820814259975</v>
      </c>
      <c r="L29" s="11">
        <v>11.78015091863517</v>
      </c>
      <c r="M29" s="12">
        <f t="shared" si="3"/>
        <v>0.59413752620146487</v>
      </c>
      <c r="N29" s="12">
        <f t="shared" si="1"/>
        <v>1.2075216703709322</v>
      </c>
      <c r="O29" s="12">
        <v>0.46789999999999998</v>
      </c>
      <c r="P29" s="12">
        <f t="shared" si="4"/>
        <v>1.105018502481512</v>
      </c>
      <c r="Q29" s="12">
        <v>0.58009999999999995</v>
      </c>
      <c r="R29" s="12">
        <f>(R28+R30)/2</f>
        <v>1.1728477365530718</v>
      </c>
      <c r="S29" s="12">
        <v>0.6462</v>
      </c>
      <c r="T29" s="12">
        <f>(T28+T31)/2</f>
        <v>1.2135452769960078</v>
      </c>
      <c r="U29" s="12">
        <v>0.68969999999999998</v>
      </c>
      <c r="V29" s="12">
        <f>(V28+V30)/2</f>
        <v>1.2351471589030254</v>
      </c>
      <c r="W29" s="12">
        <v>0.73280000000000001</v>
      </c>
      <c r="X29" s="12">
        <f>(X28+X30)/2</f>
        <v>1.2611172768931409</v>
      </c>
    </row>
    <row r="30" spans="3:24" x14ac:dyDescent="0.25">
      <c r="C30" s="9">
        <v>24000</v>
      </c>
      <c r="D30" s="9">
        <v>240.601</v>
      </c>
      <c r="E30" s="9">
        <v>0.38757000000000003</v>
      </c>
      <c r="F30" s="9">
        <v>0.46417000000000003</v>
      </c>
      <c r="G30" s="13">
        <f t="shared" si="5"/>
        <v>0.83498525073746321</v>
      </c>
      <c r="H30" s="10">
        <f t="shared" si="2"/>
        <v>310.97775795062904</v>
      </c>
      <c r="I30" s="9">
        <v>604.44299999999998</v>
      </c>
      <c r="J30" s="9">
        <v>411.80700000000002</v>
      </c>
      <c r="K30" s="11">
        <f t="shared" si="0"/>
        <v>27.494246193801512</v>
      </c>
      <c r="L30" s="11">
        <v>11.405380577427822</v>
      </c>
      <c r="M30" s="12">
        <f t="shared" si="3"/>
        <v>0.60708050130279478</v>
      </c>
      <c r="N30" s="12">
        <f t="shared" si="1"/>
        <v>1.2169990882456929</v>
      </c>
      <c r="O30" s="12">
        <v>0.47749999999999998</v>
      </c>
      <c r="P30" s="12">
        <f t="shared" si="4"/>
        <v>1.1159133691234808</v>
      </c>
      <c r="Q30" s="12">
        <v>0.5917</v>
      </c>
      <c r="R30" s="12">
        <v>1.1790507144821571</v>
      </c>
      <c r="S30" s="12">
        <v>0.65890000000000004</v>
      </c>
      <c r="T30" s="12">
        <v>1.2169331216973629</v>
      </c>
      <c r="U30" s="12">
        <v>0.70309999999999995</v>
      </c>
      <c r="V30" s="12">
        <v>1.2430173289921234</v>
      </c>
      <c r="W30" s="12">
        <v>0.74690000000000001</v>
      </c>
      <c r="X30" s="12">
        <v>1.2696365732552923</v>
      </c>
    </row>
    <row r="31" spans="3:24" x14ac:dyDescent="0.25">
      <c r="C31" s="9">
        <v>25000</v>
      </c>
      <c r="D31" s="9">
        <v>238.62</v>
      </c>
      <c r="E31" s="9">
        <v>0.37108999999999998</v>
      </c>
      <c r="F31" s="9">
        <v>0.44812000000000002</v>
      </c>
      <c r="G31" s="13">
        <f t="shared" si="5"/>
        <v>0.82811035918792308</v>
      </c>
      <c r="H31" s="10">
        <f t="shared" si="2"/>
        <v>309.69488662230123</v>
      </c>
      <c r="I31" s="9">
        <v>601.94899999999996</v>
      </c>
      <c r="J31" s="9">
        <v>402.95499999999998</v>
      </c>
      <c r="K31" s="11">
        <f t="shared" si="0"/>
        <v>26.325006669145804</v>
      </c>
      <c r="L31" s="11">
        <v>11.054527559055117</v>
      </c>
      <c r="M31" s="12">
        <f t="shared" si="3"/>
        <v>0.6204166718368056</v>
      </c>
      <c r="N31" s="12">
        <f t="shared" si="1"/>
        <v>1.2269901844851312</v>
      </c>
      <c r="O31" s="12">
        <v>0.4874</v>
      </c>
      <c r="P31" s="12">
        <f t="shared" si="4"/>
        <v>1.1207542796431271</v>
      </c>
      <c r="Q31" s="12">
        <v>0.60370000000000001</v>
      </c>
      <c r="R31" s="12">
        <v>1.185642385769939</v>
      </c>
      <c r="S31" s="12">
        <v>0.67200000000000004</v>
      </c>
      <c r="T31" s="12">
        <v>1.224575249446026</v>
      </c>
      <c r="U31" s="12">
        <v>0.71689999999999998</v>
      </c>
      <c r="V31" s="12">
        <v>1.2513270203844364</v>
      </c>
      <c r="W31" s="12">
        <v>0.76129999999999998</v>
      </c>
      <c r="X31" s="12">
        <v>1.2785358174692618</v>
      </c>
    </row>
    <row r="32" spans="3:24" x14ac:dyDescent="0.25">
      <c r="C32" s="9">
        <v>26000</v>
      </c>
      <c r="D32" s="9">
        <v>236.63900000000001</v>
      </c>
      <c r="E32" s="9">
        <v>0.35518</v>
      </c>
      <c r="F32" s="9">
        <v>0.4325</v>
      </c>
      <c r="G32" s="13">
        <f t="shared" si="5"/>
        <v>0.82123546763838284</v>
      </c>
      <c r="H32" s="10">
        <f t="shared" si="2"/>
        <v>308.40667901327947</v>
      </c>
      <c r="I32" s="9">
        <v>599.44500000000005</v>
      </c>
      <c r="J32" s="9">
        <v>394.22199999999998</v>
      </c>
      <c r="K32" s="11">
        <f t="shared" si="0"/>
        <v>25.196473108681875</v>
      </c>
      <c r="L32" s="11">
        <v>10.683136482939632</v>
      </c>
      <c r="M32" s="12">
        <f t="shared" si="3"/>
        <v>0.63416044766654323</v>
      </c>
      <c r="N32" s="12">
        <f t="shared" si="1"/>
        <v>1.237526589312766</v>
      </c>
      <c r="O32" s="12">
        <v>0.49759999999999999</v>
      </c>
      <c r="P32" s="12">
        <f t="shared" si="4"/>
        <v>1.1257777373770042</v>
      </c>
      <c r="Q32" s="12">
        <v>0.6159</v>
      </c>
      <c r="R32" s="12">
        <v>1.1924241493779328</v>
      </c>
      <c r="S32" s="12">
        <v>0.68530000000000002</v>
      </c>
      <c r="T32" s="12">
        <v>1.2324119965784901</v>
      </c>
      <c r="U32" s="12">
        <v>0.73089999999999999</v>
      </c>
      <c r="V32" s="12">
        <v>1.2598311524762043</v>
      </c>
      <c r="W32" s="12">
        <v>0.77600000000000002</v>
      </c>
      <c r="X32" s="12">
        <v>1.2876887797556877</v>
      </c>
    </row>
    <row r="33" spans="3:24" x14ac:dyDescent="0.25">
      <c r="C33" s="9">
        <v>27000</v>
      </c>
      <c r="D33" s="9">
        <v>234.65799999999999</v>
      </c>
      <c r="E33" s="9">
        <v>0.33983000000000002</v>
      </c>
      <c r="F33" s="9">
        <v>0.4173</v>
      </c>
      <c r="G33" s="13">
        <v>0.81435999999999997</v>
      </c>
      <c r="H33" s="10">
        <f t="shared" si="2"/>
        <v>307.1130679733443</v>
      </c>
      <c r="I33" s="9">
        <v>596.92999999999995</v>
      </c>
      <c r="J33" s="9">
        <v>385.608</v>
      </c>
      <c r="K33" s="11">
        <f t="shared" si="0"/>
        <v>24.107438680375054</v>
      </c>
      <c r="L33" s="11">
        <v>10.33533464566929</v>
      </c>
      <c r="M33" s="12">
        <f t="shared" si="3"/>
        <v>0.64832679819920747</v>
      </c>
      <c r="N33" s="12">
        <f t="shared" si="1"/>
        <v>1.2486420964889577</v>
      </c>
      <c r="O33" s="12">
        <v>0.5081</v>
      </c>
      <c r="P33" s="12">
        <f t="shared" si="4"/>
        <v>1.1311609197098536</v>
      </c>
      <c r="Q33" s="12">
        <v>0.62849999999999995</v>
      </c>
      <c r="R33" s="12">
        <f>(R32+R34)/2</f>
        <v>1.1996364253428791</v>
      </c>
      <c r="S33" s="12">
        <v>0.69899999999999995</v>
      </c>
      <c r="T33" s="12">
        <f>(T32+T34)/2</f>
        <v>1.2407217287226944</v>
      </c>
      <c r="U33" s="12">
        <v>0.74529999999999996</v>
      </c>
      <c r="V33" s="12">
        <f>(V32+V34)/2</f>
        <v>1.2688113900584606</v>
      </c>
      <c r="W33" s="12">
        <v>0.79110000000000003</v>
      </c>
      <c r="X33" s="12">
        <f>(X32+X34)/2</f>
        <v>1.2972851912172301</v>
      </c>
    </row>
    <row r="34" spans="3:24" x14ac:dyDescent="0.25">
      <c r="C34" s="9">
        <v>28000</v>
      </c>
      <c r="D34" s="9">
        <v>232.67599999999999</v>
      </c>
      <c r="E34" s="9">
        <v>0.32501999999999998</v>
      </c>
      <c r="F34" s="9">
        <v>0.40250999999999998</v>
      </c>
      <c r="G34" s="13">
        <f t="shared" si="5"/>
        <v>0.80748221412458787</v>
      </c>
      <c r="H34" s="10">
        <f t="shared" si="2"/>
        <v>305.81332776712003</v>
      </c>
      <c r="I34" s="9">
        <v>594.40499999999997</v>
      </c>
      <c r="J34" s="9">
        <v>377.11099999999999</v>
      </c>
      <c r="K34" s="11">
        <f t="shared" si="0"/>
        <v>23.056616966915069</v>
      </c>
      <c r="L34" s="11">
        <v>9.9961942257217835</v>
      </c>
      <c r="M34" s="12">
        <f t="shared" si="3"/>
        <v>0.66293478577925335</v>
      </c>
      <c r="N34" s="12">
        <f t="shared" si="1"/>
        <v>1.2603756083271485</v>
      </c>
      <c r="O34" s="12">
        <v>0.51880000000000004</v>
      </c>
      <c r="P34" s="12">
        <f t="shared" si="4"/>
        <v>1.1365441020427027</v>
      </c>
      <c r="Q34" s="12">
        <v>0.64139999999999997</v>
      </c>
      <c r="R34" s="12">
        <v>1.2068487013078251</v>
      </c>
      <c r="S34" s="12">
        <v>0.71309999999999996</v>
      </c>
      <c r="T34" s="12">
        <v>1.2490314608668984</v>
      </c>
      <c r="U34" s="12">
        <v>0.7601</v>
      </c>
      <c r="V34" s="12">
        <v>1.2777916276407166</v>
      </c>
      <c r="W34" s="12">
        <v>0.80649999999999999</v>
      </c>
      <c r="X34" s="12">
        <v>1.3068816026787724</v>
      </c>
    </row>
    <row r="35" spans="3:24" x14ac:dyDescent="0.25">
      <c r="C35" s="9">
        <v>29000</v>
      </c>
      <c r="D35" s="9">
        <v>230.69499999999999</v>
      </c>
      <c r="E35" s="9">
        <v>0.31073000000000001</v>
      </c>
      <c r="F35" s="9">
        <v>0.38812000000000002</v>
      </c>
      <c r="G35" s="13">
        <v>0.80061000000000004</v>
      </c>
      <c r="H35" s="10">
        <f t="shared" si="2"/>
        <v>304.50869987571781</v>
      </c>
      <c r="I35" s="9">
        <v>591.86900000000003</v>
      </c>
      <c r="J35" s="9">
        <v>368.73</v>
      </c>
      <c r="K35" s="11">
        <f t="shared" si="0"/>
        <v>22.043041881295053</v>
      </c>
      <c r="L35" s="11">
        <v>9.6655511811023622</v>
      </c>
      <c r="M35" s="12">
        <f t="shared" si="3"/>
        <v>0.67800287473218879</v>
      </c>
      <c r="N35" s="12">
        <f t="shared" si="1"/>
        <v>1.2727671963286977</v>
      </c>
      <c r="O35" s="12">
        <v>0.52980000000000005</v>
      </c>
      <c r="P35" s="12">
        <f t="shared" si="4"/>
        <v>1.1423722348784602</v>
      </c>
      <c r="Q35" s="12">
        <v>0.65139999999999998</v>
      </c>
      <c r="R35" s="12">
        <f>(R34+R36)/2</f>
        <v>1.2145703502625573</v>
      </c>
      <c r="S35" s="12">
        <v>0.72740000000000005</v>
      </c>
      <c r="T35" s="12">
        <f>(T34+T36)/2</f>
        <v>1.2578892194930156</v>
      </c>
      <c r="U35" s="12">
        <v>0.7752</v>
      </c>
      <c r="V35" s="12">
        <f>(V34+V36)/2</f>
        <v>1.2873176341183998</v>
      </c>
      <c r="W35" s="12">
        <v>0.82230000000000003</v>
      </c>
      <c r="X35" s="12">
        <f>(X34+X36)/2</f>
        <v>1.3170477625700192</v>
      </c>
    </row>
    <row r="36" spans="3:24" x14ac:dyDescent="0.25">
      <c r="C36" s="9">
        <v>30000</v>
      </c>
      <c r="D36" s="9">
        <v>228.714</v>
      </c>
      <c r="E36" s="9">
        <v>0.29696</v>
      </c>
      <c r="F36" s="9">
        <v>0.37413000000000002</v>
      </c>
      <c r="G36" s="13">
        <f t="shared" si="5"/>
        <v>0.79373243102550761</v>
      </c>
      <c r="H36" s="10">
        <f t="shared" si="2"/>
        <v>303.19845837338949</v>
      </c>
      <c r="I36" s="9">
        <v>589.322</v>
      </c>
      <c r="J36" s="9">
        <v>360.46699999999998</v>
      </c>
      <c r="K36" s="11">
        <f t="shared" si="0"/>
        <v>21.066025450450368</v>
      </c>
      <c r="L36" s="11">
        <v>9.3433398950131235</v>
      </c>
      <c r="M36" s="12">
        <f t="shared" si="3"/>
        <v>0.69354476276607846</v>
      </c>
      <c r="N36" s="12">
        <f t="shared" si="1"/>
        <v>1.2858564118456286</v>
      </c>
      <c r="O36" s="12">
        <v>0.54120000000000001</v>
      </c>
      <c r="P36" s="12">
        <f t="shared" si="4"/>
        <v>1.1482003677142172</v>
      </c>
      <c r="Q36" s="12">
        <v>0.66810000000000003</v>
      </c>
      <c r="R36" s="12">
        <v>1.2222919992172894</v>
      </c>
      <c r="S36" s="12">
        <v>0.74219999999999997</v>
      </c>
      <c r="T36" s="12">
        <v>1.2667469781191327</v>
      </c>
      <c r="U36" s="12">
        <v>0.79059999999999997</v>
      </c>
      <c r="V36" s="12">
        <v>1.296843640596083</v>
      </c>
      <c r="W36" s="12">
        <v>0.83840000000000003</v>
      </c>
      <c r="X36" s="12">
        <v>1.327213922461266</v>
      </c>
    </row>
    <row r="37" spans="3:24" x14ac:dyDescent="0.25">
      <c r="C37" s="9">
        <v>31000</v>
      </c>
      <c r="D37" s="9">
        <v>226.733</v>
      </c>
      <c r="E37" s="9">
        <v>0.28369</v>
      </c>
      <c r="F37" s="9">
        <v>0.36053000000000002</v>
      </c>
      <c r="G37" s="13">
        <v>0.78686</v>
      </c>
      <c r="H37" s="10">
        <f t="shared" si="2"/>
        <v>301.88253016695086</v>
      </c>
      <c r="I37" s="9">
        <v>586.74400000000003</v>
      </c>
      <c r="J37" s="9">
        <v>352.31900000000002</v>
      </c>
      <c r="K37" s="11">
        <f t="shared" si="0"/>
        <v>20.124424245668244</v>
      </c>
      <c r="L37" s="11">
        <v>9.0293307086614156</v>
      </c>
      <c r="M37" s="12">
        <f t="shared" si="3"/>
        <v>0.7095842120351159</v>
      </c>
      <c r="N37" s="12">
        <f t="shared" ref="N37:N58" si="6">1+M37*M37*(0.7-0.13318*G37)</f>
        <v>1.2996920191692238</v>
      </c>
      <c r="O37" s="12">
        <v>0.55279999999999996</v>
      </c>
      <c r="P37" s="12">
        <f t="shared" si="4"/>
        <v>1.1545977181343026</v>
      </c>
      <c r="Q37" s="12">
        <v>0.68200000000000005</v>
      </c>
      <c r="R37" s="12">
        <f>(R36+R38)/2</f>
        <v>1.2305914005018999</v>
      </c>
      <c r="S37" s="12">
        <v>0.75719999999999998</v>
      </c>
      <c r="T37" s="12">
        <f>(T36+T38)/2</f>
        <v>1.2761876099224583</v>
      </c>
      <c r="U37" s="12">
        <v>0.80659999999999998</v>
      </c>
      <c r="V37" s="12">
        <f>(V36+V38)/2</f>
        <v>1.307010117038466</v>
      </c>
      <c r="W37" s="12">
        <v>0.85489999999999999</v>
      </c>
      <c r="X37" s="12">
        <f>(X36+X38)/2</f>
        <v>1.3379779363058404</v>
      </c>
    </row>
    <row r="38" spans="3:24" x14ac:dyDescent="0.25">
      <c r="C38" s="9">
        <v>32000</v>
      </c>
      <c r="D38" s="9">
        <v>224.75200000000001</v>
      </c>
      <c r="E38" s="9">
        <v>0.27089999999999997</v>
      </c>
      <c r="F38" s="9">
        <v>0.34731000000000001</v>
      </c>
      <c r="G38" s="13">
        <f t="shared" si="5"/>
        <v>0.77998264792642735</v>
      </c>
      <c r="H38" s="10">
        <f t="shared" si="2"/>
        <v>300.56084056310465</v>
      </c>
      <c r="I38" s="9">
        <v>584.19500000000005</v>
      </c>
      <c r="J38" s="9">
        <v>344.286</v>
      </c>
      <c r="K38" s="11">
        <f t="shared" si="0"/>
        <v>19.217114346192844</v>
      </c>
      <c r="L38" s="11">
        <v>8.7233923884514439</v>
      </c>
      <c r="M38" s="12">
        <f t="shared" si="3"/>
        <v>0.72614047623196998</v>
      </c>
      <c r="N38" s="12">
        <f t="shared" si="6"/>
        <v>1.3143231559727477</v>
      </c>
      <c r="O38" s="12">
        <v>0.56479999999999997</v>
      </c>
      <c r="P38" s="12">
        <f t="shared" si="4"/>
        <v>1.1609950685543879</v>
      </c>
      <c r="Q38" s="12">
        <v>0.69620000000000004</v>
      </c>
      <c r="R38" s="12">
        <v>1.2388908017865103</v>
      </c>
      <c r="S38" s="12">
        <v>0.77270000000000005</v>
      </c>
      <c r="T38" s="12">
        <v>1.2856282417257838</v>
      </c>
      <c r="U38" s="12">
        <v>0.82269999999999999</v>
      </c>
      <c r="V38" s="12">
        <v>1.3171765934808488</v>
      </c>
      <c r="W38" s="12">
        <v>0.87180000000000002</v>
      </c>
      <c r="X38" s="12">
        <v>1.348741950150415</v>
      </c>
    </row>
    <row r="39" spans="3:24" x14ac:dyDescent="0.25">
      <c r="C39" s="9">
        <v>33000</v>
      </c>
      <c r="D39" s="9">
        <v>222.77</v>
      </c>
      <c r="E39" s="9">
        <v>0.25857999999999998</v>
      </c>
      <c r="F39" s="9">
        <v>0.33446999999999999</v>
      </c>
      <c r="G39" s="13">
        <v>0.77310999999999996</v>
      </c>
      <c r="H39" s="10">
        <f t="shared" si="2"/>
        <v>299.23264160181458</v>
      </c>
      <c r="I39" s="9">
        <v>581.61400000000003</v>
      </c>
      <c r="J39" s="9">
        <v>336.36799999999999</v>
      </c>
      <c r="K39" s="11">
        <f t="shared" si="0"/>
        <v>18.343457432667677</v>
      </c>
      <c r="L39" s="11">
        <v>8.4253937007874011</v>
      </c>
      <c r="M39" s="12">
        <f t="shared" si="3"/>
        <v>0.7432336012938211</v>
      </c>
      <c r="N39" s="12">
        <f t="shared" si="6"/>
        <v>1.3298010778695968</v>
      </c>
      <c r="O39" s="12">
        <v>0.57709999999999995</v>
      </c>
      <c r="P39" s="12">
        <f t="shared" si="4"/>
        <v>1.1680124437403823</v>
      </c>
      <c r="Q39" s="12">
        <v>0.71079999999999999</v>
      </c>
      <c r="R39" s="12">
        <f>(R38+R40)/2</f>
        <v>1.247807814222573</v>
      </c>
      <c r="S39" s="12">
        <v>0.78849999999999998</v>
      </c>
      <c r="T39" s="12">
        <f>(T38+T40)/2</f>
        <v>1.2956850365118875</v>
      </c>
      <c r="U39" s="12">
        <v>0.83919999999999995</v>
      </c>
      <c r="V39" s="12">
        <f>(V38+V40)/2</f>
        <v>1.3279179156089187</v>
      </c>
      <c r="W39" s="12">
        <v>0.8891</v>
      </c>
      <c r="X39" s="12">
        <f>(X38+X40)/2</f>
        <v>1.3600964934382347</v>
      </c>
    </row>
    <row r="40" spans="3:24" x14ac:dyDescent="0.25">
      <c r="C40" s="9">
        <v>34000</v>
      </c>
      <c r="D40" s="9">
        <v>220.78899999999999</v>
      </c>
      <c r="E40" s="9">
        <v>0.24671999999999999</v>
      </c>
      <c r="F40" s="9">
        <v>0.32199</v>
      </c>
      <c r="G40" s="13">
        <f t="shared" si="5"/>
        <v>0.76622939441263238</v>
      </c>
      <c r="H40" s="10">
        <f t="shared" si="2"/>
        <v>297.89919546719153</v>
      </c>
      <c r="I40" s="9">
        <v>579.02200000000005</v>
      </c>
      <c r="J40" s="9">
        <v>328.56299999999999</v>
      </c>
      <c r="K40" s="11">
        <f t="shared" si="0"/>
        <v>17.501978167843205</v>
      </c>
      <c r="L40" s="11">
        <v>8.1352034120734906</v>
      </c>
      <c r="M40" s="12">
        <f t="shared" si="3"/>
        <v>0.76088908367649433</v>
      </c>
      <c r="N40" s="12">
        <f t="shared" si="6"/>
        <v>1.3461865330159961</v>
      </c>
      <c r="O40" s="12">
        <v>0.5897</v>
      </c>
      <c r="P40" s="12">
        <f t="shared" si="4"/>
        <v>1.1750298189263766</v>
      </c>
      <c r="Q40" s="12">
        <v>0.7258</v>
      </c>
      <c r="R40" s="12">
        <v>1.2567248266586357</v>
      </c>
      <c r="S40" s="12">
        <v>0.80469999999999997</v>
      </c>
      <c r="T40" s="12">
        <v>1.3057418312979912</v>
      </c>
      <c r="U40" s="12">
        <v>0.85619999999999996</v>
      </c>
      <c r="V40" s="12">
        <v>1.3386592377369888</v>
      </c>
      <c r="W40" s="12">
        <v>0.90669999999999995</v>
      </c>
      <c r="X40" s="12">
        <v>1.3714510367260542</v>
      </c>
    </row>
    <row r="41" spans="3:24" x14ac:dyDescent="0.25">
      <c r="C41" s="9">
        <v>35000</v>
      </c>
      <c r="D41" s="9">
        <v>218.80799999999999</v>
      </c>
      <c r="E41" s="9">
        <v>0.23530999999999999</v>
      </c>
      <c r="F41" s="9">
        <v>0.30987999999999999</v>
      </c>
      <c r="G41" s="13">
        <f t="shared" si="5"/>
        <v>0.75935450286309214</v>
      </c>
      <c r="H41" s="10">
        <f t="shared" si="2"/>
        <v>296.55975370909653</v>
      </c>
      <c r="I41" s="9">
        <v>576.41800000000001</v>
      </c>
      <c r="J41" s="9">
        <v>320.87200000000001</v>
      </c>
      <c r="K41" s="11">
        <f t="shared" si="0"/>
        <v>16.692603012827281</v>
      </c>
      <c r="L41" s="11">
        <v>7.85265748031496</v>
      </c>
      <c r="M41" s="12">
        <f t="shared" si="3"/>
        <v>0.77912687925403268</v>
      </c>
      <c r="N41" s="12">
        <f t="shared" si="6"/>
        <v>1.3635367571856405</v>
      </c>
      <c r="O41" s="12">
        <v>0.60270000000000001</v>
      </c>
      <c r="P41" s="12">
        <f t="shared" si="4"/>
        <v>1.1825478289883875</v>
      </c>
      <c r="Q41" s="12">
        <v>0.74119999999999997</v>
      </c>
      <c r="R41" s="12">
        <v>1.2661331502866131</v>
      </c>
      <c r="S41" s="12">
        <v>0.82130000000000003</v>
      </c>
      <c r="T41" s="12">
        <v>1.3162843430655484</v>
      </c>
      <c r="U41" s="12">
        <v>0.87360000000000004</v>
      </c>
      <c r="V41" s="12">
        <v>1.3499082461675647</v>
      </c>
      <c r="W41" s="12">
        <v>0.92479999999999996</v>
      </c>
      <c r="X41" s="12">
        <v>1.3832989227712722</v>
      </c>
    </row>
    <row r="42" spans="3:24" x14ac:dyDescent="0.25">
      <c r="C42" s="9">
        <v>36000</v>
      </c>
      <c r="D42" s="9">
        <v>216.827</v>
      </c>
      <c r="E42" s="9">
        <v>0.22431999999999999</v>
      </c>
      <c r="F42" s="9">
        <v>0.29810999999999999</v>
      </c>
      <c r="G42" s="13">
        <f t="shared" si="5"/>
        <v>0.75247961131355201</v>
      </c>
      <c r="H42" s="10">
        <f t="shared" si="2"/>
        <v>295.2142347177724</v>
      </c>
      <c r="I42" s="9">
        <v>573.803</v>
      </c>
      <c r="J42" s="9">
        <v>313.29300000000001</v>
      </c>
      <c r="K42" s="11">
        <f t="shared" si="0"/>
        <v>15.913189214024605</v>
      </c>
      <c r="L42" s="11">
        <v>7.5776574803149606</v>
      </c>
      <c r="M42" s="12">
        <f t="shared" si="3"/>
        <v>0.7979750584915718</v>
      </c>
      <c r="N42" s="12">
        <f t="shared" si="6"/>
        <v>1.3819214626760716</v>
      </c>
      <c r="O42" s="12">
        <v>0.61609999999999998</v>
      </c>
      <c r="P42" s="12">
        <f t="shared" si="4"/>
        <v>1.1903002180304527</v>
      </c>
      <c r="Q42" s="12">
        <v>0.75700000000000001</v>
      </c>
      <c r="R42" s="12">
        <v>1.275871283299711</v>
      </c>
      <c r="S42" s="12">
        <v>0.83840000000000003</v>
      </c>
      <c r="T42" s="12">
        <v>1.327213922461266</v>
      </c>
      <c r="U42" s="12">
        <v>0.89129999999999998</v>
      </c>
      <c r="V42" s="12">
        <v>1.3614064918979536</v>
      </c>
      <c r="W42" s="12">
        <v>0.94330000000000003</v>
      </c>
      <c r="X42" s="12">
        <v>1.3954494751432587</v>
      </c>
    </row>
    <row r="43" spans="3:24" x14ac:dyDescent="0.25">
      <c r="C43" s="9">
        <v>36089</v>
      </c>
      <c r="D43" s="9">
        <v>216.65</v>
      </c>
      <c r="E43" s="9">
        <v>0.22336</v>
      </c>
      <c r="F43" s="9">
        <v>0.29708000000000001</v>
      </c>
      <c r="G43" s="13">
        <f t="shared" si="5"/>
        <v>0.75186534790907522</v>
      </c>
      <c r="H43" s="10">
        <f t="shared" si="2"/>
        <v>295.09371562268149</v>
      </c>
      <c r="I43" s="9">
        <v>573.56899999999996</v>
      </c>
      <c r="J43" s="9">
        <v>312.62200000000001</v>
      </c>
      <c r="K43" s="11">
        <f t="shared" si="0"/>
        <v>15.845262190411503</v>
      </c>
      <c r="L43" s="11">
        <v>7.5534448818897637</v>
      </c>
      <c r="M43" s="12">
        <f t="shared" si="3"/>
        <v>0.79968780188214517</v>
      </c>
      <c r="N43" s="12">
        <f t="shared" si="6"/>
        <v>1.3836150216214242</v>
      </c>
      <c r="O43" s="12">
        <v>0.61729999999999996</v>
      </c>
      <c r="P43" s="12">
        <f t="shared" si="4"/>
        <v>1.1910087037743295</v>
      </c>
      <c r="Q43" s="12">
        <v>0.75839999999999996</v>
      </c>
      <c r="R43" s="12">
        <v>1.2767381508683124</v>
      </c>
      <c r="S43" s="12">
        <v>0.83989999999999998</v>
      </c>
      <c r="T43" s="12">
        <v>1.3281758191247022</v>
      </c>
      <c r="U43" s="12">
        <v>0.89290000000000003</v>
      </c>
      <c r="V43" s="12">
        <v>1.3624484106995511</v>
      </c>
      <c r="W43" s="12">
        <v>0.94499999999999995</v>
      </c>
      <c r="X43" s="12">
        <v>1.3965678505008208</v>
      </c>
    </row>
    <row r="44" spans="3:24" x14ac:dyDescent="0.25">
      <c r="C44" s="9">
        <v>37000</v>
      </c>
      <c r="D44" s="9">
        <v>216.65</v>
      </c>
      <c r="E44" s="9">
        <v>0.21379000000000001</v>
      </c>
      <c r="F44" s="9">
        <v>0.28434999999999999</v>
      </c>
      <c r="G44" s="13">
        <f t="shared" si="5"/>
        <v>0.75186534790907522</v>
      </c>
      <c r="H44" s="10">
        <f t="shared" si="2"/>
        <v>295.09371562268149</v>
      </c>
      <c r="I44" s="9">
        <v>573.56899999999996</v>
      </c>
      <c r="J44" s="9">
        <v>305.85399999999998</v>
      </c>
      <c r="K44" s="11">
        <f t="shared" si="0"/>
        <v>15.166286198476879</v>
      </c>
      <c r="L44" s="11">
        <v>7.2299212598425191</v>
      </c>
      <c r="M44" s="12">
        <f t="shared" si="3"/>
        <v>0.81738345746663443</v>
      </c>
      <c r="N44" s="12">
        <f t="shared" si="6"/>
        <v>1.4007802852252844</v>
      </c>
      <c r="O44" s="12">
        <v>0.62970000000000004</v>
      </c>
      <c r="P44" s="12">
        <f t="shared" si="4"/>
        <v>1.1988613308302565</v>
      </c>
      <c r="Q44" s="12">
        <v>0.77310000000000001</v>
      </c>
      <c r="R44" s="12">
        <f>(R43+R45)/2</f>
        <v>1.2864135123038039</v>
      </c>
      <c r="S44" s="12">
        <v>0.85570000000000002</v>
      </c>
      <c r="T44" s="12">
        <f>(T43+T45)/2</f>
        <v>1.3389448211879322</v>
      </c>
      <c r="U44" s="12">
        <v>0.90949999999999998</v>
      </c>
      <c r="V44" s="12">
        <f>(V43+V45)/2</f>
        <v>1.3738575320278952</v>
      </c>
      <c r="W44" s="12">
        <v>0.96209999999999996</v>
      </c>
      <c r="X44" s="12">
        <f>(X43+X45)/2</f>
        <v>1.4085053598911088</v>
      </c>
    </row>
    <row r="45" spans="3:24" x14ac:dyDescent="0.25">
      <c r="C45" s="9">
        <v>38000</v>
      </c>
      <c r="D45" s="9">
        <v>216.65</v>
      </c>
      <c r="E45" s="9">
        <v>0.20376</v>
      </c>
      <c r="F45" s="9">
        <v>0.27100999999999997</v>
      </c>
      <c r="G45" s="13">
        <f t="shared" si="5"/>
        <v>0.75186534790907522</v>
      </c>
      <c r="H45" s="10">
        <f t="shared" si="2"/>
        <v>295.09371562268149</v>
      </c>
      <c r="I45" s="9">
        <v>573.56899999999996</v>
      </c>
      <c r="J45" s="9">
        <v>298.59100000000001</v>
      </c>
      <c r="K45" s="11">
        <f t="shared" si="0"/>
        <v>14.45477482908113</v>
      </c>
      <c r="L45" s="11">
        <v>6.8906496062992124</v>
      </c>
      <c r="M45" s="12">
        <f t="shared" si="3"/>
        <v>0.83726569119631866</v>
      </c>
      <c r="N45" s="12">
        <f t="shared" si="6"/>
        <v>1.4205147683951465</v>
      </c>
      <c r="O45" s="12">
        <v>0.64370000000000005</v>
      </c>
      <c r="P45" s="12">
        <f t="shared" si="4"/>
        <v>1.2067139578861836</v>
      </c>
      <c r="Q45" s="12">
        <v>0.78939999999999999</v>
      </c>
      <c r="R45" s="12">
        <v>1.2960888737392953</v>
      </c>
      <c r="S45" s="12">
        <v>0.87329999999999997</v>
      </c>
      <c r="T45" s="12">
        <v>1.3497138232511623</v>
      </c>
      <c r="U45" s="12">
        <v>0.92779999999999996</v>
      </c>
      <c r="V45" s="12">
        <v>1.3852666533562394</v>
      </c>
      <c r="W45" s="12">
        <v>0.98119999999999996</v>
      </c>
      <c r="X45" s="12">
        <v>1.4204428692813971</v>
      </c>
    </row>
    <row r="46" spans="3:24" x14ac:dyDescent="0.25">
      <c r="C46" s="9">
        <v>39000</v>
      </c>
      <c r="D46" s="9">
        <v>216.65</v>
      </c>
      <c r="E46" s="9">
        <v>0.19420000000000001</v>
      </c>
      <c r="F46" s="9">
        <v>0.25829000000000002</v>
      </c>
      <c r="G46" s="13">
        <f t="shared" si="5"/>
        <v>0.75186534790907522</v>
      </c>
      <c r="H46" s="10">
        <v>295.06926000000004</v>
      </c>
      <c r="I46" s="9">
        <v>573.56899999999996</v>
      </c>
      <c r="J46" s="9">
        <v>291.50099999999998</v>
      </c>
      <c r="K46" s="11">
        <f t="shared" si="0"/>
        <v>13.774048896661132</v>
      </c>
      <c r="L46" s="11">
        <v>6.5672900262467193</v>
      </c>
      <c r="M46" s="12">
        <f t="shared" si="3"/>
        <v>0.85762999097773251</v>
      </c>
      <c r="N46" s="12">
        <f t="shared" si="6"/>
        <v>1.4412193813745224</v>
      </c>
      <c r="O46" s="12">
        <v>0.65780000000000005</v>
      </c>
      <c r="P46" s="12">
        <f t="shared" si="4"/>
        <v>1.215470552204567</v>
      </c>
      <c r="Q46" s="12">
        <v>0.80600000000000005</v>
      </c>
      <c r="R46" s="12">
        <f>(R45+R47)/2</f>
        <v>1.3066964849985612</v>
      </c>
      <c r="S46" s="12">
        <v>0.89119999999999999</v>
      </c>
      <c r="T46" s="12">
        <f>(T45+T47)/2</f>
        <v>1.3614320446749577</v>
      </c>
      <c r="U46" s="12">
        <v>0.94650000000000001</v>
      </c>
      <c r="V46" s="12">
        <f>(V45+V47)/2</f>
        <v>1.39760500464541</v>
      </c>
      <c r="W46" s="12">
        <v>1.0004999999999999</v>
      </c>
      <c r="X46" s="12">
        <f>(X45+X47)/2</f>
        <v>1.4333165289480636</v>
      </c>
    </row>
    <row r="47" spans="3:24" x14ac:dyDescent="0.25">
      <c r="C47" s="9">
        <v>40000</v>
      </c>
      <c r="D47" s="9">
        <v>216.65</v>
      </c>
      <c r="E47" s="9">
        <v>0.18509</v>
      </c>
      <c r="F47" s="9">
        <v>0.24615999999999999</v>
      </c>
      <c r="G47" s="13">
        <f t="shared" si="5"/>
        <v>0.75186534790907522</v>
      </c>
      <c r="H47" s="10">
        <v>295.06926000000004</v>
      </c>
      <c r="I47" s="9">
        <v>573.56899999999996</v>
      </c>
      <c r="J47" s="9">
        <v>284.57900000000001</v>
      </c>
      <c r="K47" s="11">
        <f t="shared" si="0"/>
        <v>13.127182145658386</v>
      </c>
      <c r="L47" s="11">
        <v>6.2591207349081364</v>
      </c>
      <c r="M47" s="12">
        <f t="shared" si="3"/>
        <v>0.87849068272781894</v>
      </c>
      <c r="N47" s="12">
        <f t="shared" si="6"/>
        <v>1.4629445560196221</v>
      </c>
      <c r="O47" s="12">
        <v>0.67220000000000002</v>
      </c>
      <c r="P47" s="12">
        <f t="shared" si="4"/>
        <v>1.2242271465229499</v>
      </c>
      <c r="Q47" s="12">
        <v>0.82289999999999996</v>
      </c>
      <c r="R47" s="12">
        <v>1.3173040962578271</v>
      </c>
      <c r="S47" s="12">
        <v>0.9093</v>
      </c>
      <c r="T47" s="12">
        <v>1.3731502660987533</v>
      </c>
      <c r="U47" s="12">
        <v>0.96530000000000005</v>
      </c>
      <c r="V47" s="12">
        <v>1.4099433559345806</v>
      </c>
      <c r="W47" s="12">
        <v>1.0201</v>
      </c>
      <c r="X47" s="12">
        <v>1.4461901886147301</v>
      </c>
    </row>
    <row r="48" spans="3:24" x14ac:dyDescent="0.25">
      <c r="C48" s="9">
        <v>41000</v>
      </c>
      <c r="D48" s="9">
        <v>216.65</v>
      </c>
      <c r="E48" s="9">
        <v>0.1764</v>
      </c>
      <c r="F48" s="9">
        <v>0.23462</v>
      </c>
      <c r="G48" s="13">
        <f t="shared" si="5"/>
        <v>0.75186534790907522</v>
      </c>
      <c r="H48" s="10">
        <v>295.06926000000004</v>
      </c>
      <c r="I48" s="9">
        <v>573.56899999999996</v>
      </c>
      <c r="J48" s="9">
        <v>277.822</v>
      </c>
      <c r="K48" s="11">
        <f t="shared" si="0"/>
        <v>12.511778822775312</v>
      </c>
      <c r="L48" s="11">
        <v>5.9653871391076114</v>
      </c>
      <c r="M48" s="12">
        <f t="shared" si="3"/>
        <v>0.89985674280654515</v>
      </c>
      <c r="N48" s="12">
        <f t="shared" si="6"/>
        <v>1.4857372530498232</v>
      </c>
      <c r="O48" s="12">
        <v>0.68689999999999996</v>
      </c>
      <c r="P48" s="12">
        <f t="shared" si="4"/>
        <v>1.2280171202456471</v>
      </c>
      <c r="Q48" s="12">
        <v>0.84</v>
      </c>
      <c r="R48" s="12">
        <f>(R47+R49)/2</f>
        <v>1.3283686343505987</v>
      </c>
      <c r="S48" s="12">
        <v>0.92769999999999997</v>
      </c>
      <c r="T48" s="12">
        <f>(T47+T49)/2</f>
        <v>1.3885795428135697</v>
      </c>
      <c r="U48" s="12">
        <v>0.98440000000000005</v>
      </c>
      <c r="V48" s="12">
        <f>(V47+V49)/2</f>
        <v>1.4226683514962084</v>
      </c>
      <c r="W48" s="12">
        <v>1.0399</v>
      </c>
      <c r="X48" s="12">
        <f>(X47+X49)/2</f>
        <v>1.4594494598332357</v>
      </c>
    </row>
    <row r="49" spans="3:24" x14ac:dyDescent="0.25">
      <c r="C49" s="9">
        <v>42000</v>
      </c>
      <c r="D49" s="9">
        <v>216.65</v>
      </c>
      <c r="E49" s="9">
        <v>0.16811999999999999</v>
      </c>
      <c r="F49" s="9">
        <v>0.23261000000000001</v>
      </c>
      <c r="G49" s="13">
        <f t="shared" si="5"/>
        <v>0.75186534790907522</v>
      </c>
      <c r="H49" s="10">
        <v>295.06926000000004</v>
      </c>
      <c r="I49" s="9">
        <v>573.56899999999996</v>
      </c>
      <c r="J49" s="9">
        <v>271.22500000000002</v>
      </c>
      <c r="K49" s="11">
        <f t="shared" si="0"/>
        <v>12.404589855791345</v>
      </c>
      <c r="L49" s="11">
        <v>5.6854658792650916</v>
      </c>
      <c r="M49" s="12">
        <f t="shared" si="3"/>
        <v>0.92174393953359746</v>
      </c>
      <c r="N49" s="12">
        <f t="shared" si="6"/>
        <v>1.509653772845156</v>
      </c>
      <c r="O49" s="12">
        <v>0.70189999999999997</v>
      </c>
      <c r="P49" s="12">
        <f t="shared" si="4"/>
        <v>1.2318070939683439</v>
      </c>
      <c r="Q49" s="12">
        <v>0.85740000000000005</v>
      </c>
      <c r="R49" s="12">
        <v>1.3394331724433703</v>
      </c>
      <c r="S49" s="12">
        <v>0.94630000000000003</v>
      </c>
      <c r="T49" s="12">
        <v>1.4040088195283862</v>
      </c>
      <c r="U49" s="12">
        <v>1.0038</v>
      </c>
      <c r="V49" s="12">
        <v>1.4353933470578364</v>
      </c>
      <c r="W49" s="12">
        <v>1.0601</v>
      </c>
      <c r="X49" s="12">
        <v>1.472708731051741</v>
      </c>
    </row>
    <row r="50" spans="3:24" x14ac:dyDescent="0.25">
      <c r="C50" s="9">
        <v>43000</v>
      </c>
      <c r="D50" s="9">
        <v>216.65</v>
      </c>
      <c r="E50" s="9">
        <v>0.15271000000000001</v>
      </c>
      <c r="F50" s="9">
        <v>0.21310999999999999</v>
      </c>
      <c r="G50" s="13">
        <f t="shared" si="5"/>
        <v>0.75186534790907522</v>
      </c>
      <c r="H50" s="10">
        <v>295.06926000000004</v>
      </c>
      <c r="I50" s="9">
        <v>573.56899999999996</v>
      </c>
      <c r="J50" s="9">
        <v>264.78399999999999</v>
      </c>
      <c r="K50" s="11">
        <f t="shared" si="0"/>
        <v>11.364696892514052</v>
      </c>
      <c r="L50" s="11">
        <v>5.4186679790026249</v>
      </c>
      <c r="M50" s="12">
        <f t="shared" si="3"/>
        <v>0.94416581062299842</v>
      </c>
      <c r="N50" s="12">
        <f t="shared" si="6"/>
        <v>1.5347505033627242</v>
      </c>
      <c r="O50" s="12">
        <v>0.71699999999999997</v>
      </c>
      <c r="P50" s="12">
        <f t="shared" si="4"/>
        <v>1.2470914855313346</v>
      </c>
      <c r="Q50" s="12">
        <v>0.87509999999999999</v>
      </c>
      <c r="R50" s="12">
        <f>(R49+R51)/2</f>
        <v>1.3509407915714609</v>
      </c>
      <c r="S50" s="12">
        <v>0.96519999999999995</v>
      </c>
      <c r="T50" s="12">
        <f>(T49+T51)/2</f>
        <v>1.4132503751955365</v>
      </c>
      <c r="U50" s="12">
        <v>1.0234000000000001</v>
      </c>
      <c r="V50" s="12">
        <f>(V49+V51)/2</f>
        <v>1.4484812392959605</v>
      </c>
      <c r="W50" s="12">
        <v>1.0807</v>
      </c>
      <c r="X50" s="12">
        <f>(X49+X51)/2</f>
        <v>1.4864597537681488</v>
      </c>
    </row>
    <row r="51" spans="3:24" x14ac:dyDescent="0.25">
      <c r="C51" s="9">
        <v>44000</v>
      </c>
      <c r="D51" s="9">
        <v>216.65</v>
      </c>
      <c r="E51" s="9">
        <v>0.15271000000000001</v>
      </c>
      <c r="F51" s="9">
        <v>0.20311000000000001</v>
      </c>
      <c r="G51" s="13">
        <f t="shared" si="5"/>
        <v>0.75186534790907522</v>
      </c>
      <c r="H51" s="10">
        <v>295.06926000000004</v>
      </c>
      <c r="I51" s="9">
        <v>573.56899999999996</v>
      </c>
      <c r="J51" s="9">
        <v>258.49700000000001</v>
      </c>
      <c r="K51" s="11">
        <f t="shared" si="0"/>
        <v>10.831418449807746</v>
      </c>
      <c r="L51" s="11">
        <v>5.1643700787401574</v>
      </c>
      <c r="M51" s="12">
        <f t="shared" si="3"/>
        <v>0.96712921233128424</v>
      </c>
      <c r="N51" s="12">
        <f t="shared" si="6"/>
        <v>1.5610785485092293</v>
      </c>
      <c r="O51" s="12">
        <v>0.73250000000000004</v>
      </c>
      <c r="P51" s="12">
        <f t="shared" si="4"/>
        <v>1.262375877094325</v>
      </c>
      <c r="Q51" s="12">
        <v>0.89290000000000003</v>
      </c>
      <c r="R51" s="12">
        <v>1.3624484106995511</v>
      </c>
      <c r="S51" s="12">
        <v>0.98429999999999995</v>
      </c>
      <c r="T51" s="12">
        <v>1.4224919308626869</v>
      </c>
      <c r="U51" s="12">
        <v>1.0432999999999999</v>
      </c>
      <c r="V51" s="12">
        <v>1.4615691315340849</v>
      </c>
      <c r="W51" s="12">
        <v>1.1015999999999999</v>
      </c>
      <c r="X51" s="12">
        <v>1.5002107764845567</v>
      </c>
    </row>
    <row r="52" spans="3:24" x14ac:dyDescent="0.25">
      <c r="C52" s="9">
        <v>45000</v>
      </c>
      <c r="D52" s="9">
        <v>216.65</v>
      </c>
      <c r="E52" s="9">
        <v>0.14555000000000001</v>
      </c>
      <c r="F52" s="9">
        <v>0.19358</v>
      </c>
      <c r="G52" s="13">
        <f t="shared" si="5"/>
        <v>0.75186534790907522</v>
      </c>
      <c r="H52" s="10">
        <v>295.06926000000004</v>
      </c>
      <c r="I52" s="9">
        <v>573.56899999999996</v>
      </c>
      <c r="J52" s="9">
        <v>252.35900000000001</v>
      </c>
      <c r="K52" s="11">
        <f t="shared" si="0"/>
        <v>10.323204093908638</v>
      </c>
      <c r="L52" s="11">
        <v>4.9220472440944878</v>
      </c>
      <c r="M52" s="12">
        <f t="shared" si="3"/>
        <v>0.99065220578620139</v>
      </c>
      <c r="N52" s="12">
        <f t="shared" si="6"/>
        <v>1.5887041315008097</v>
      </c>
      <c r="O52" s="12">
        <v>0.74819999999999998</v>
      </c>
      <c r="P52" s="12">
        <f t="shared" si="4"/>
        <v>1.272660638692398</v>
      </c>
      <c r="Q52" s="12">
        <v>0.91110000000000002</v>
      </c>
      <c r="R52" s="12">
        <v>1.3743272015428138</v>
      </c>
      <c r="S52" s="12">
        <v>1.0037</v>
      </c>
      <c r="T52" s="12">
        <v>1.4353271392530633</v>
      </c>
      <c r="U52" s="12">
        <v>1.0636000000000001</v>
      </c>
      <c r="V52" s="12">
        <v>1.4750293834430619</v>
      </c>
      <c r="W52" s="12">
        <v>1.1229</v>
      </c>
      <c r="X52" s="12">
        <v>1.514304276661627</v>
      </c>
    </row>
    <row r="53" spans="3:24" x14ac:dyDescent="0.25">
      <c r="C53" s="9">
        <v>46000</v>
      </c>
      <c r="D53" s="9">
        <v>216.65</v>
      </c>
      <c r="E53" s="9">
        <v>0.13872000000000001</v>
      </c>
      <c r="F53" s="9">
        <v>0.1845</v>
      </c>
      <c r="G53" s="13">
        <f t="shared" si="5"/>
        <v>0.75186534790907522</v>
      </c>
      <c r="H53" s="10">
        <v>295.06926000000004</v>
      </c>
      <c r="I53" s="9">
        <v>573.56899999999996</v>
      </c>
      <c r="J53" s="9">
        <v>246.36699999999999</v>
      </c>
      <c r="K53" s="11">
        <f t="shared" si="0"/>
        <v>9.8389872679313122</v>
      </c>
      <c r="L53" s="11">
        <v>4.691076115485564</v>
      </c>
      <c r="M53" s="12">
        <f t="shared" si="3"/>
        <v>1.0147462931317912</v>
      </c>
      <c r="N53" s="12">
        <f t="shared" si="6"/>
        <v>1.6176886324978397</v>
      </c>
      <c r="O53" s="12">
        <v>0.7641</v>
      </c>
      <c r="P53" s="12">
        <f t="shared" si="4"/>
        <v>1.2831678073443942</v>
      </c>
      <c r="Q53" s="12">
        <v>0.92949999999999999</v>
      </c>
      <c r="R53" s="12">
        <v>1.3863821719416232</v>
      </c>
      <c r="S53" s="12">
        <v>1.0233000000000001</v>
      </c>
      <c r="T53" s="12">
        <v>1.4483107906999606</v>
      </c>
      <c r="U53" s="12">
        <v>1.0842000000000001</v>
      </c>
      <c r="V53" s="12">
        <v>1.4886846977771375</v>
      </c>
      <c r="W53" s="12">
        <v>1.1447000000000001</v>
      </c>
      <c r="X53" s="12">
        <v>1.5287037540145314</v>
      </c>
    </row>
    <row r="54" spans="3:24" x14ac:dyDescent="0.25">
      <c r="C54" s="9">
        <v>47000</v>
      </c>
      <c r="D54" s="9">
        <v>216.65</v>
      </c>
      <c r="E54" s="9">
        <v>0.13220999999999999</v>
      </c>
      <c r="F54" s="9">
        <v>0.17584</v>
      </c>
      <c r="G54" s="13">
        <f t="shared" si="5"/>
        <v>0.75186534790907522</v>
      </c>
      <c r="H54" s="10">
        <v>295.06926000000004</v>
      </c>
      <c r="I54" s="9">
        <v>573.56899999999996</v>
      </c>
      <c r="J54" s="9">
        <v>240.517</v>
      </c>
      <c r="K54" s="11">
        <f t="shared" si="0"/>
        <v>9.3771681365476542</v>
      </c>
      <c r="L54" s="11">
        <v>4.4709317585301838</v>
      </c>
      <c r="M54" s="12">
        <f t="shared" si="3"/>
        <v>1.0394275664506043</v>
      </c>
      <c r="N54" s="12">
        <f t="shared" si="6"/>
        <v>1.6481016436806564</v>
      </c>
      <c r="O54" s="12">
        <v>0.78039999999999998</v>
      </c>
      <c r="P54" s="12">
        <f t="shared" si="4"/>
        <v>1.2939233402082853</v>
      </c>
      <c r="Q54" s="12">
        <v>0.94810000000000005</v>
      </c>
      <c r="R54" s="12">
        <f>(R53+R55)/2</f>
        <v>1.3987236176183062</v>
      </c>
      <c r="S54" s="12">
        <v>1.0431999999999999</v>
      </c>
      <c r="T54" s="12">
        <f>(T53+T55)/2</f>
        <v>1.4616037840643188</v>
      </c>
      <c r="U54" s="12">
        <v>1.1052</v>
      </c>
      <c r="V54" s="12">
        <f>(V53+V55)/2</f>
        <v>1.5027174414341979</v>
      </c>
      <c r="W54" s="12">
        <v>1.167</v>
      </c>
      <c r="X54" s="12">
        <f>(X53+X55)/2</f>
        <v>1.5435443963206847</v>
      </c>
    </row>
    <row r="55" spans="3:24" x14ac:dyDescent="0.25">
      <c r="C55" s="9">
        <v>48000</v>
      </c>
      <c r="D55" s="9">
        <v>216.65</v>
      </c>
      <c r="E55" s="9">
        <v>0.126</v>
      </c>
      <c r="F55" s="9">
        <v>0.16758999999999999</v>
      </c>
      <c r="G55" s="13">
        <f t="shared" si="5"/>
        <v>0.75186534790907522</v>
      </c>
      <c r="H55" s="10">
        <v>295.06926000000004</v>
      </c>
      <c r="I55" s="9">
        <v>573.56899999999996</v>
      </c>
      <c r="J55" s="9">
        <v>234.80500000000001</v>
      </c>
      <c r="K55" s="11">
        <f t="shared" si="0"/>
        <v>8.9372134213149526</v>
      </c>
      <c r="L55" s="11">
        <v>4.2611220472440943</v>
      </c>
      <c r="M55" s="12">
        <f t="shared" si="3"/>
        <v>1.0647132727156576</v>
      </c>
      <c r="N55" s="12">
        <f t="shared" si="6"/>
        <v>1.6800173570566965</v>
      </c>
      <c r="O55" s="12">
        <v>0.79679999999999995</v>
      </c>
      <c r="P55" s="12">
        <f t="shared" si="4"/>
        <v>1.304678873072177</v>
      </c>
      <c r="Q55" s="12">
        <v>0.96699999999999997</v>
      </c>
      <c r="R55" s="12">
        <v>1.4110650632949895</v>
      </c>
      <c r="S55" s="12">
        <v>1.0633999999999999</v>
      </c>
      <c r="T55" s="12">
        <v>1.474896777428677</v>
      </c>
      <c r="U55" s="12">
        <v>1.1266</v>
      </c>
      <c r="V55" s="12">
        <v>1.5167501850912584</v>
      </c>
      <c r="W55" s="12">
        <v>1.1898</v>
      </c>
      <c r="X55" s="12">
        <v>1.5583850386268381</v>
      </c>
    </row>
    <row r="56" spans="3:24" x14ac:dyDescent="0.25">
      <c r="C56" s="9">
        <v>49000</v>
      </c>
      <c r="D56" s="9">
        <v>216.65</v>
      </c>
      <c r="E56" s="9">
        <v>0.12009</v>
      </c>
      <c r="F56" s="9">
        <v>0.15972</v>
      </c>
      <c r="G56" s="13">
        <f t="shared" si="5"/>
        <v>0.75186534790907522</v>
      </c>
      <c r="H56" s="10">
        <v>295.06926000000004</v>
      </c>
      <c r="I56" s="9">
        <v>573.56899999999996</v>
      </c>
      <c r="J56" s="9">
        <v>229.23</v>
      </c>
      <c r="K56" s="11">
        <f t="shared" si="0"/>
        <v>8.5175232869050923</v>
      </c>
      <c r="L56" s="11">
        <v>4.0611548556430446</v>
      </c>
      <c r="M56" s="12">
        <f t="shared" si="3"/>
        <v>1.0906076866029752</v>
      </c>
      <c r="N56" s="12">
        <f t="shared" si="6"/>
        <v>1.7134963741791274</v>
      </c>
      <c r="O56" s="12">
        <v>0.81359999999999999</v>
      </c>
      <c r="P56" s="12">
        <f t="shared" si="4"/>
        <v>1.3156465472997343</v>
      </c>
      <c r="Q56" s="12">
        <v>0.98619999999999997</v>
      </c>
      <c r="R56" s="12">
        <f>(R55+R57)/2</f>
        <v>1.4237920033392162</v>
      </c>
      <c r="S56" s="12">
        <v>1.0840000000000001</v>
      </c>
      <c r="T56" s="12">
        <f>(T55+T57)/2</f>
        <v>1.4886792769629054</v>
      </c>
      <c r="U56" s="12">
        <v>1.1485000000000001</v>
      </c>
      <c r="V56" s="12">
        <f>(V55+V57)/2</f>
        <v>1.531325581706475</v>
      </c>
      <c r="W56" s="12">
        <v>1.2131000000000001</v>
      </c>
      <c r="X56" s="12">
        <f>(X55+X57)/2</f>
        <v>1.5737817812668431</v>
      </c>
    </row>
    <row r="57" spans="3:24" x14ac:dyDescent="0.25">
      <c r="C57" s="9">
        <v>50000</v>
      </c>
      <c r="D57" s="9">
        <v>216.65</v>
      </c>
      <c r="E57" s="9">
        <v>0.11446000000000001</v>
      </c>
      <c r="F57" s="9">
        <v>0.15223</v>
      </c>
      <c r="G57" s="13">
        <f t="shared" si="5"/>
        <v>0.75186534790907522</v>
      </c>
      <c r="H57" s="10">
        <v>295.06926000000004</v>
      </c>
      <c r="I57" s="9">
        <v>573.56899999999996</v>
      </c>
      <c r="J57" s="9">
        <v>223.78700000000001</v>
      </c>
      <c r="K57" s="11">
        <f t="shared" si="0"/>
        <v>8.1180977333180699</v>
      </c>
      <c r="L57" s="11">
        <v>3.8705708661417324</v>
      </c>
      <c r="M57" s="12">
        <f t="shared" si="3"/>
        <v>1.1171337030301134</v>
      </c>
      <c r="N57" s="12">
        <f t="shared" si="6"/>
        <v>1.7486261109681287</v>
      </c>
      <c r="O57" s="12">
        <v>0.8306</v>
      </c>
      <c r="P57" s="12">
        <f t="shared" si="4"/>
        <v>1.3266142215272911</v>
      </c>
      <c r="Q57" s="12">
        <v>1.0055000000000001</v>
      </c>
      <c r="R57" s="12">
        <v>1.4365189433834429</v>
      </c>
      <c r="S57" s="12">
        <v>1.105</v>
      </c>
      <c r="T57" s="12">
        <v>1.502461776497134</v>
      </c>
      <c r="U57" s="12">
        <v>1.1708000000000001</v>
      </c>
      <c r="V57" s="12">
        <v>1.5459009783216917</v>
      </c>
      <c r="W57" s="12">
        <v>1.2369000000000001</v>
      </c>
      <c r="X57" s="12">
        <v>1.5891785239068481</v>
      </c>
    </row>
    <row r="58" spans="3:24" x14ac:dyDescent="0.25">
      <c r="C58" s="9">
        <v>51000</v>
      </c>
      <c r="D58" s="9">
        <v>216.65</v>
      </c>
      <c r="E58" s="9">
        <v>0.10908</v>
      </c>
      <c r="F58" s="9">
        <v>0.14509</v>
      </c>
      <c r="G58" s="13">
        <f t="shared" si="5"/>
        <v>0.75186534790907522</v>
      </c>
      <c r="H58" s="10">
        <v>295.06926000000004</v>
      </c>
      <c r="I58" s="9">
        <v>573.56899999999996</v>
      </c>
      <c r="J58" s="9">
        <v>218.47300000000001</v>
      </c>
      <c r="K58" s="11">
        <f t="shared" si="0"/>
        <v>7.7373369252257689</v>
      </c>
      <c r="L58" s="11">
        <v>3.6889435695538055</v>
      </c>
      <c r="M58" s="12">
        <f t="shared" si="3"/>
        <v>1.1443061614020953</v>
      </c>
      <c r="N58" s="12">
        <f t="shared" si="6"/>
        <v>1.7854872403724327</v>
      </c>
      <c r="O58" s="12">
        <v>0.8478</v>
      </c>
      <c r="P58" s="12">
        <f>R58-((T58-R58)*5/3)</f>
        <v>1.3374595399477291</v>
      </c>
      <c r="Q58" s="12">
        <v>1.0251999999999999</v>
      </c>
      <c r="R58" s="12">
        <v>1.4492</v>
      </c>
      <c r="S58" s="12">
        <v>1.1264000000000001</v>
      </c>
      <c r="T58" s="12">
        <f>(T57-T56)+T57</f>
        <v>1.5162442760313626</v>
      </c>
      <c r="U58" s="12">
        <v>1.1937</v>
      </c>
      <c r="V58" s="12">
        <f>(V57-V56)+V57</f>
        <v>1.5604763749369084</v>
      </c>
      <c r="W58" s="12">
        <v>1.2613000000000001</v>
      </c>
      <c r="X58" s="12">
        <f>(X57-X56)+X57</f>
        <v>1.6045752665468531</v>
      </c>
    </row>
    <row r="60" spans="3:24" x14ac:dyDescent="0.25">
      <c r="L60" s="21"/>
      <c r="S60" s="17"/>
      <c r="T60" s="17"/>
      <c r="U60" s="17"/>
      <c r="V60" s="17"/>
    </row>
    <row r="61" spans="3:24" x14ac:dyDescent="0.25">
      <c r="K61" s="18"/>
      <c r="M61" s="16"/>
      <c r="N61" s="16"/>
      <c r="O61" s="17"/>
      <c r="P61" s="17"/>
      <c r="Q61" s="17"/>
      <c r="R61" s="17"/>
    </row>
    <row r="62" spans="3:24" x14ac:dyDescent="0.25">
      <c r="O62" s="17"/>
    </row>
  </sheetData>
  <hyperlinks>
    <hyperlink ref="L3" r:id="rId1" display="Re/m@M=1" xr:uid="{00000000-0004-0000-0100-000000000000}"/>
  </hyperlinks>
  <pageMargins left="0.25" right="0.25" top="0.75" bottom="0.75" header="0.3" footer="0.3"/>
  <pageSetup paperSize="9" scale="57" orientation="landscape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Mitchell</dc:creator>
  <cp:lastModifiedBy>NA Mitchell</cp:lastModifiedBy>
  <cp:lastPrinted>2017-09-19T15:18:41Z</cp:lastPrinted>
  <dcterms:created xsi:type="dcterms:W3CDTF">2016-01-27T13:56:29Z</dcterms:created>
  <dcterms:modified xsi:type="dcterms:W3CDTF">2017-10-26T13:01:58Z</dcterms:modified>
</cp:coreProperties>
</file>