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weissmann/Downloads/Starter_Code/"/>
    </mc:Choice>
  </mc:AlternateContent>
  <xr:revisionPtr revIDLastSave="0" documentId="13_ncr:1_{B256B5B3-75B8-E44A-97DE-93F2739773E4}" xr6:coauthVersionLast="47" xr6:coauthVersionMax="47" xr10:uidLastSave="{00000000-0000-0000-0000-000000000000}"/>
  <bookViews>
    <workbookView xWindow="-20" yWindow="460" windowWidth="28820" windowHeight="15620" xr2:uid="{00000000-000D-0000-FFFF-FFFF00000000}"/>
  </bookViews>
  <sheets>
    <sheet name="Category Pivot" sheetId="2" r:id="rId1"/>
    <sheet name="Sub-Category Pivot" sheetId="3" r:id="rId2"/>
    <sheet name="Date Pivot" sheetId="4" r:id="rId3"/>
    <sheet name="Crowdfunding" sheetId="1" r:id="rId4"/>
    <sheet name="Goal Analysis" sheetId="5" r:id="rId5"/>
    <sheet name="Statistical Analysis" sheetId="6" r:id="rId6"/>
  </sheets>
  <definedNames>
    <definedName name="_xlnm._FilterDatabase" localSheetId="3" hidden="1">Crowdfunding!$F$1:$F$1001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6" i="6"/>
  <c r="J5" i="6"/>
  <c r="J4" i="6"/>
  <c r="J3" i="6"/>
  <c r="H7" i="6"/>
  <c r="H6" i="6"/>
  <c r="H5" i="6"/>
  <c r="H4" i="6"/>
  <c r="H3" i="6"/>
  <c r="J2" i="6"/>
  <c r="H2" i="6"/>
  <c r="D3" i="5"/>
  <c r="C3" i="5"/>
  <c r="D4" i="5"/>
  <c r="C4" i="5"/>
  <c r="D5" i="5"/>
  <c r="C5" i="5"/>
  <c r="D6" i="5"/>
  <c r="C6" i="5"/>
  <c r="D7" i="5"/>
  <c r="C7" i="5"/>
  <c r="D8" i="5"/>
  <c r="C9" i="5"/>
  <c r="C8" i="5"/>
  <c r="D9" i="5"/>
  <c r="D10" i="5"/>
  <c r="C10" i="5"/>
  <c r="D11" i="5"/>
  <c r="C12" i="5"/>
  <c r="D12" i="5"/>
  <c r="D13" i="5"/>
  <c r="C13" i="5"/>
  <c r="B13" i="5"/>
  <c r="B12" i="5"/>
  <c r="C11" i="5"/>
  <c r="B11" i="5"/>
  <c r="B10" i="5"/>
  <c r="B9" i="5"/>
  <c r="B8" i="5"/>
  <c r="B7" i="5"/>
  <c r="E7" i="5" s="1"/>
  <c r="B6" i="5"/>
  <c r="B5" i="5"/>
  <c r="B4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0" i="5" l="1"/>
  <c r="G10" i="5" s="1"/>
  <c r="E9" i="5"/>
  <c r="G9" i="5" s="1"/>
  <c r="E8" i="5"/>
  <c r="H8" i="5" s="1"/>
  <c r="G4" i="5"/>
  <c r="G7" i="5"/>
  <c r="H7" i="5"/>
  <c r="E2" i="5"/>
  <c r="F2" i="5" s="1"/>
  <c r="E6" i="5"/>
  <c r="G6" i="5" s="1"/>
  <c r="F10" i="5"/>
  <c r="E13" i="5"/>
  <c r="G13" i="5" s="1"/>
  <c r="E5" i="5"/>
  <c r="H5" i="5" s="1"/>
  <c r="E12" i="5"/>
  <c r="H12" i="5" s="1"/>
  <c r="E4" i="5"/>
  <c r="F4" i="5" s="1"/>
  <c r="E11" i="5"/>
  <c r="F11" i="5" s="1"/>
  <c r="E3" i="5"/>
  <c r="H3" i="5" s="1"/>
  <c r="F7" i="5"/>
  <c r="F9" i="5" l="1"/>
  <c r="H9" i="5"/>
  <c r="H10" i="5"/>
  <c r="F3" i="5"/>
  <c r="F6" i="5"/>
  <c r="F12" i="5"/>
  <c r="H6" i="5"/>
  <c r="F5" i="5"/>
  <c r="G5" i="5"/>
  <c r="G8" i="5"/>
  <c r="F8" i="5"/>
  <c r="H4" i="5"/>
  <c r="F13" i="5"/>
  <c r="G11" i="5"/>
  <c r="G3" i="5"/>
  <c r="G12" i="5"/>
  <c r="H13" i="5"/>
  <c r="H11" i="5"/>
  <c r="H2" i="5"/>
  <c r="G2" i="5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<sst xmlns="http://schemas.openxmlformats.org/spreadsheetml/2006/main" count="9068" uniqueCount="2116">
  <si>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</si>
  <si>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</si>
  <si>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</si>
  <si>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</si>
  <si>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</si>
  <si>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</si>
  <si>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</si>
  <si>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</si>
  <si>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</si>
  <si>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</si>
  <si>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</si>
  <si>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</si>
  <si>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</si>
  <si>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</si>
  <si>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</si>
  <si>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</si>
  <si>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</si>
  <si>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</si>
  <si>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</si>
  <si>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</si>
  <si>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</si>
  <si>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</si>
  <si>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</si>
  <si>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</si>
  <si>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</si>
  <si>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</si>
  <si>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</si>
  <si>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</si>
  <si>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</si>
  <si>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</si>
  <si>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</si>
  <si>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</si>
  <si>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</si>
  <si>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</si>
  <si>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</si>
  <si>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</si>
  <si>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</si>
  <si>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</si>
  <si>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</si>
  <si>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</si>
  <si>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</si>
  <si>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</si>
  <si>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</si>
  <si>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</si>
  <si>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</si>
  <si>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</si>
  <si>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</si>
  <si>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</si>
  <si>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</si>
  <si>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</si>
  <si>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</si>
  <si>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</si>
  <si>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</si>
  <si>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</si>
  <si>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</si>
  <si>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</si>
  <si>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</si>
  <si>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</si>
  <si>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</si>
  <si>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</si>
  <si>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</si>
  <si>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</si>
  <si>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</si>
  <si>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</si>
  <si>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</si>
  <si>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</si>
  <si>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</si>
  <si>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</si>
  <si>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</si>
  <si>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</si>
  <si>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</si>
  <si>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</si>
  <si>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</si>
  <si>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</si>
  <si>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</si>
  <si>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</si>
  <si>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</si>
  <si>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</si>
  <si>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</si>
  <si>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</si>
  <si>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</si>
  <si>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</si>
  <si>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</si>
  <si>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</si>
  <si>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</si>
  <si>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</si>
  <si>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</si>
  <si>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</si>
  <si>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</si>
  <si>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</si>
  <si>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</si>
  <si>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</si>
  <si>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</si>
  <si>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</si>
  <si>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</si>
  <si>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</si>
  <si>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</si>
  <si>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</si>
  <si>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</si>
  <si>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</si>
  <si>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</si>
  <si>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</si>
  <si>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</si>
  <si>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</si>
  <si>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</si>
  <si>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</si>
  <si>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</si>
  <si>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</si>
  <si>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</si>
  <si>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</si>
  <si>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</si>
  <si>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</si>
  <si>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</si>
  <si>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</si>
  <si>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</si>
  <si>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</si>
  <si>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</si>
  <si>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</si>
  <si>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</si>
  <si>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</si>
  <si>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</si>
  <si>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</si>
  <si>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</si>
  <si>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</si>
  <si>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</si>
  <si>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</si>
  <si>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</si>
  <si>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</si>
  <si>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</si>
  <si>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</si>
  <si>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</si>
  <si>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</si>
  <si>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</si>
  <si>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</si>
  <si>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</si>
  <si>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</si>
  <si>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</si>
  <si>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</si>
  <si>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</si>
  <si>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</si>
  <si>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</si>
  <si>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</si>
  <si>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</si>
  <si>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</si>
  <si>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</si>
  <si>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</si>
  <si>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</si>
  <si>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</si>
  <si>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</si>
  <si>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</si>
  <si>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</si>
  <si>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</si>
  <si>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</si>
  <si>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</si>
  <si>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</si>
  <si>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</si>
  <si>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</si>
  <si>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</si>
  <si>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</si>
  <si>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</si>
  <si>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</si>
  <si>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</si>
  <si>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</si>
  <si>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</si>
  <si>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</si>
  <si>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</si>
  <si>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</si>
  <si>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</si>
  <si>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</si>
  <si>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</si>
  <si>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</si>
  <si>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</si>
  <si>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</si>
  <si>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</si>
  <si>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</si>
  <si>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</si>
  <si>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</si>
  <si>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</si>
  <si>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</si>
  <si>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</si>
  <si>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</si>
  <si>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</si>
  <si>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</si>
  <si>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</si>
  <si>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</si>
  <si>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</si>
  <si>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</si>
  <si>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</si>
  <si>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</si>
  <si>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</si>
  <si>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</si>
  <si>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</si>
  <si>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</si>
  <si>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</si>
  <si>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</si>
  <si>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</si>
  <si>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</si>
  <si>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</si>
  <si>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</si>
  <si>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</si>
  <si>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</si>
  <si>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</si>
  <si>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</si>
  <si>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</si>
  <si>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</si>
  <si>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</si>
  <si>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</si>
  <si>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</si>
  <si>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</si>
  <si>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</si>
  <si>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</si>
  <si>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</si>
  <si>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</si>
  <si>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</si>
  <si>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</si>
  <si>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</si>
  <si>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</si>
  <si>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</si>
  <si>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</si>
  <si>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</si>
  <si>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</si>
  <si>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</si>
  <si>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</si>
  <si>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</si>
  <si>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</si>
  <si>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</si>
  <si>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</si>
  <si>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</si>
  <si>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</si>
  <si>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</si>
  <si>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</si>
  <si>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</si>
  <si>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</si>
  <si>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</si>
  <si>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</si>
  <si>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</si>
  <si>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</si>
  <si>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</si>
  <si>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</si>
  <si>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</si>
  <si>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</si>
  <si>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</si>
  <si>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</si>
  <si>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</si>
  <si>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</si>
  <si>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</si>
  <si>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</si>
  <si>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</si>
  <si>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</si>
  <si>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</si>
  <si>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</si>
  <si>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</si>
  <si>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</si>
  <si>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</si>
  <si>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</si>
  <si>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</si>
  <si>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</si>
  <si>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</si>
  <si>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</si>
  <si>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</si>
  <si>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</si>
  <si>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</si>
  <si>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</si>
  <si>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</si>
  <si>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</si>
  <si>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</si>
  <si>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</si>
  <si>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</si>
  <si>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</si>
  <si>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</si>
  <si>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</si>
  <si>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</si>
  <si>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</si>
  <si>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</si>
  <si>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</si>
  <si>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</si>
  <si>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</si>
  <si>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</si>
  <si>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</si>
  <si>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</si>
  <si>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</si>
  <si>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</si>
  <si>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</si>
  <si>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</si>
  <si>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</si>
  <si>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</si>
  <si>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</si>
  <si>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</si>
  <si>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</si>
  <si>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</si>
  <si>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</si>
  <si>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</si>
  <si>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</si>
  <si>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</si>
  <si>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</si>
  <si>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</si>
  <si>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</si>
  <si>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</si>
  <si>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</si>
  <si>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</si>
  <si>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</si>
  <si>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</si>
  <si>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</si>
  <si>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</si>
  <si>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</si>
  <si>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</si>
  <si>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</si>
  <si>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</si>
  <si>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</si>
  <si>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</si>
  <si>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</si>
  <si>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</si>
  <si>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</si>
  <si>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</si>
  <si>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</si>
  <si>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</si>
  <si>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</si>
  <si>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</si>
  <si>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</si>
  <si>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</si>
  <si>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</si>
  <si>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</si>
  <si>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</si>
  <si>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</si>
  <si>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</si>
  <si>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</si>
  <si>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</si>
  <si>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</si>
  <si>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</si>
  <si>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</si>
  <si>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</si>
  <si>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</si>
  <si>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</si>
  <si>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</si>
  <si>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</si>
  <si>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</si>
  <si>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</si>
  <si>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</si>
  <si>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</si>
  <si>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</si>
  <si>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</si>
  <si>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</si>
  <si>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</si>
  <si>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</si>
  <si>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</si>
  <si>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</si>
  <si>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</si>
  <si>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</si>
  <si>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</si>
  <si>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</si>
  <si>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</si>
  <si>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</si>
  <si>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</si>
  <si>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</si>
  <si>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</si>
  <si>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</si>
  <si>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</si>
  <si>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</si>
  <si>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</si>
  <si>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</si>
  <si>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</si>
  <si>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</si>
  <si>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</si>
  <si>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</si>
  <si>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</si>
  <si>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</si>
  <si>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</si>
  <si>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</si>
  <si>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</si>
  <si>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</si>
  <si>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</si>
  <si>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</si>
  <si>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</si>
  <si>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</si>
  <si>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</si>
  <si>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</si>
  <si>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</si>
  <si>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</si>
  <si>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</si>
  <si>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</si>
  <si>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</si>
  <si>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</si>
  <si>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</si>
  <si>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</si>
  <si>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</si>
  <si>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</si>
  <si>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</si>
  <si>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</si>
  <si>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</si>
  <si>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</si>
  <si>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</si>
  <si>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</si>
  <si>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</si>
  <si>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</si>
  <si>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</si>
  <si>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</si>
  <si>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</si>
  <si>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</si>
  <si>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</si>
  <si>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</si>
  <si>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</si>
  <si>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</si>
  <si>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</si>
  <si>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</si>
  <si>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</si>
  <si>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</si>
  <si>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</si>
  <si>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</si>
  <si>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</si>
  <si>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</si>
  <si>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</si>
  <si>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</si>
  <si>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</si>
  <si>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</si>
  <si>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</si>
  <si>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</si>
  <si>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</si>
  <si>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</si>
  <si>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</si>
  <si>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</si>
  <si>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</si>
  <si>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</si>
  <si>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</si>
  <si>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</si>
  <si>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</si>
  <si>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</si>
  <si>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</si>
  <si>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</si>
  <si>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</si>
  <si>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</si>
  <si>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</si>
  <si>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</si>
  <si>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</si>
  <si>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</si>
  <si>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</si>
  <si>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</si>
  <si>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</si>
  <si>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</si>
  <si>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</si>
  <si>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</si>
  <si>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</si>
  <si>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</si>
  <si>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</si>
  <si>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</si>
  <si>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</si>
  <si>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</si>
  <si>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</si>
  <si>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</si>
  <si>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</si>
  <si>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</si>
  <si>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</si>
  <si>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</si>
  <si>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</si>
  <si>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</si>
  <si>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</si>
  <si>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</si>
  <si>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</si>
  <si>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</si>
  <si>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</si>
  <si>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</si>
  <si>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</si>
  <si>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</si>
  <si>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</si>
  <si>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</si>
  <si>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</si>
  <si>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</si>
  <si>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</si>
  <si>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</si>
  <si>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</si>
  <si>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</si>
  <si>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</si>
  <si>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</si>
  <si>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</si>
  <si>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</si>
  <si>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</si>
  <si>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</si>
  <si>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</si>
  <si>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</si>
  <si>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</si>
  <si>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</si>
  <si>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</si>
  <si>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</si>
  <si>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</si>
  <si>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</si>
  <si>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</si>
  <si>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</si>
  <si>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</si>
  <si>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</si>
  <si>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</si>
  <si>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</si>
  <si>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</si>
  <si>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</si>
  <si>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</si>
  <si>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</si>
  <si>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</si>
  <si>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</si>
  <si>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</si>
  <si>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</si>
  <si>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</si>
  <si>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</si>
  <si>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</si>
  <si>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</si>
  <si>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</si>
  <si>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</si>
  <si>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</si>
  <si>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</si>
  <si>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</si>
  <si>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</si>
  <si>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</si>
  <si>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</si>
  <si>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</si>
  <si>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</si>
  <si>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</si>
  <si>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</si>
  <si>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</si>
  <si>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</si>
  <si>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</si>
  <si>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</si>
  <si>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</si>
  <si>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</si>
  <si>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</si>
  <si>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</si>
  <si>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</si>
  <si>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</si>
  <si>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</si>
  <si>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</si>
  <si>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</si>
  <si>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</si>
  <si>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</si>
  <si>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</si>
  <si>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</si>
  <si>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</si>
  <si>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</si>
  <si>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</si>
  <si>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</si>
  <si>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</si>
  <si>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</si>
  <si>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</si>
  <si>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</si>
  <si>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</si>
  <si>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</si>
  <si>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</si>
  <si>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</si>
  <si>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</si>
  <si>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</si>
  <si>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</si>
  <si>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</si>
  <si>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</si>
  <si>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</si>
  <si>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</si>
  <si>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</si>
  <si>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</si>
  <si>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</si>
  <si>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</si>
  <si>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</si>
  <si>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</si>
  <si>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</si>
  <si>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</si>
  <si>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</si>
  <si>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</si>
  <si>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</si>
  <si>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</si>
  <si>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</si>
  <si>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</si>
  <si>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</si>
  <si>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</si>
  <si>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</si>
  <si>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</si>
  <si>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</si>
  <si>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</si>
  <si>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</si>
  <si>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</si>
  <si>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</si>
  <si>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</si>
  <si>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</si>
  <si>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</si>
  <si>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</si>
  <si>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</si>
  <si>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</si>
  <si>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</si>
  <si>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</si>
  <si>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</si>
  <si>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</si>
  <si>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</si>
  <si>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</si>
  <si>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</si>
  <si>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</si>
  <si>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</si>
  <si>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</si>
  <si>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</si>
  <si>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</si>
  <si>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</si>
  <si>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</si>
  <si>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</si>
  <si>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</si>
  <si>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</si>
  <si>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</si>
  <si>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</si>
  <si>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</si>
  <si>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</si>
  <si>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</si>
  <si>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</si>
  <si>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</si>
  <si>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</si>
  <si>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</si>
  <si>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</si>
  <si>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</si>
  <si>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</si>
  <si>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</si>
  <si>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</si>
  <si>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</si>
  <si>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</si>
  <si>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</si>
  <si>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</si>
  <si>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</si>
  <si>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</si>
  <si>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</si>
  <si>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</si>
  <si>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</si>
  <si>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</si>
  <si>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</si>
  <si>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</si>
  <si>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</si>
  <si>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</si>
  <si>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</si>
  <si>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</si>
  <si>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</si>
  <si>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</si>
  <si>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</si>
  <si>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</si>
  <si>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</si>
  <si>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</si>
  <si>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</si>
  <si>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</si>
  <si>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</si>
  <si>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</si>
  <si>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</si>
  <si>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</si>
  <si>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</si>
  <si>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</si>
  <si>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</si>
  <si>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</si>
  <si>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</si>
  <si>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</si>
  <si>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</si>
  <si>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</si>
  <si>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</si>
  <si>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</si>
  <si>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</si>
  <si>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</si>
  <si>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</si>
  <si>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</si>
  <si>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</si>
  <si>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</si>
  <si>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</si>
  <si>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</si>
  <si>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</si>
  <si>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</si>
  <si>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</si>
  <si>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</si>
  <si>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</si>
  <si>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</si>
  <si>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</si>
  <si>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</si>
  <si>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</si>
  <si>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</si>
  <si>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</si>
  <si>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</si>
  <si>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</si>
  <si>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</si>
  <si>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</si>
  <si>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</si>
  <si>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</si>
  <si>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</si>
  <si>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</si>
  <si>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</si>
  <si>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</si>
  <si>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</si>
  <si>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</si>
  <si>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</si>
  <si>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</si>
  <si>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</si>
  <si>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</si>
  <si>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</si>
  <si>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</si>
  <si>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</si>
  <si>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</si>
  <si>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</si>
  <si>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</si>
  <si>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</si>
  <si>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</si>
  <si>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</si>
  <si>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</si>
  <si>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</si>
  <si>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</si>
  <si>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</si>
  <si>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</si>
  <si>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</si>
  <si>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</si>
  <si>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</si>
  <si>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</si>
  <si>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</si>
  <si>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</si>
  <si>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</si>
  <si>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</si>
  <si>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</si>
  <si>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</si>
  <si>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</si>
  <si>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</si>
  <si>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</si>
  <si>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</si>
  <si>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</si>
  <si>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</si>
  <si>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</si>
  <si>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</si>
  <si>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</si>
  <si>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</si>
  <si>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</si>
  <si>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</si>
  <si>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</si>
  <si>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</si>
  <si>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</si>
  <si>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</si>
  <si>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</si>
  <si>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</si>
  <si>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</si>
  <si>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</si>
  <si>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</si>
  <si>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</si>
  <si>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</si>
  <si>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</si>
  <si>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</si>
  <si>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</si>
  <si>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</si>
  <si>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</si>
  <si>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</si>
  <si>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</si>
  <si>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</si>
  <si>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</si>
  <si>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</si>
  <si>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</si>
  <si>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</si>
  <si>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</si>
  <si>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</si>
  <si>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</si>
  <si>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</si>
  <si>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</si>
  <si>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</si>
  <si>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</si>
  <si>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</si>
  <si>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</si>
  <si>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</si>
  <si>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</si>
  <si>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</si>
  <si>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</si>
  <si>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</si>
  <si>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</si>
  <si>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</si>
  <si>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</si>
  <si>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</si>
  <si>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</si>
  <si>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</si>
  <si>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</si>
  <si>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</si>
  <si>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</si>
  <si>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</si>
  <si>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</si>
  <si>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</si>
  <si>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</si>
  <si>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</si>
  <si>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</si>
  <si>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</si>
  <si>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</si>
  <si>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</si>
  <si>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</si>
  <si>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</si>
  <si>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</si>
  <si>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</si>
  <si>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</si>
  <si>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</si>
  <si>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</si>
  <si>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</si>
  <si>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</si>
  <si>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</si>
  <si>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</si>
  <si>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</si>
  <si>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</si>
  <si>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</si>
  <si>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</si>
  <si>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</si>
  <si>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</si>
  <si>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</si>
  <si>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</si>
  <si>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</si>
  <si>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</si>
  <si>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</si>
  <si>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</si>
  <si>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</si>
  <si>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</si>
  <si>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</si>
  <si>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</si>
  <si>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</si>
  <si>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</si>
  <si>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</si>
  <si>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</si>
  <si>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</si>
  <si>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</si>
  <si>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</si>
  <si>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</si>
  <si>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</si>
  <si>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</si>
  <si>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</si>
  <si>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</si>
  <si>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</si>
  <si>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</si>
  <si>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</si>
  <si>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</si>
  <si>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</si>
  <si>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</si>
  <si>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</si>
  <si>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</si>
  <si>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</si>
  <si>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</si>
  <si>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</si>
  <si>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</si>
  <si>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</si>
  <si>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</si>
  <si>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</si>
  <si>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</si>
  <si>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</si>
  <si>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</si>
  <si>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</si>
  <si>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</si>
  <si>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</si>
  <si>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</si>
  <si>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</si>
  <si>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</si>
  <si>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</si>
  <si>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</si>
  <si>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</si>
  <si>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</si>
  <si>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</si>
  <si>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</si>
  <si>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</si>
  <si>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</si>
  <si>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</si>
  <si>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</si>
  <si>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</si>
  <si>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</si>
  <si>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</si>
  <si>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</si>
  <si>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</si>
  <si>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</si>
  <si>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</si>
  <si>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</si>
  <si>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</si>
  <si>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</si>
  <si>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</si>
  <si>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</si>
  <si>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</si>
  <si>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</si>
  <si>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</si>
  <si>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</si>
  <si>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</si>
  <si>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</si>
  <si>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</si>
  <si>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</si>
  <si>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</si>
  <si>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</si>
  <si>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</si>
  <si>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</si>
  <si>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</si>
  <si>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</si>
  <si>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</si>
  <si>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</si>
  <si>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</si>
  <si>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</si>
  <si>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</si>
  <si>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</si>
  <si>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</si>
  <si>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</si>
  <si>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</si>
  <si>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</si>
  <si>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</si>
  <si>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</si>
  <si>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</si>
  <si>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</si>
  <si>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</si>
  <si>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</si>
  <si>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</si>
  <si>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</si>
  <si>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</si>
  <si>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</si>
  <si>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</si>
  <si>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</si>
  <si>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</si>
  <si>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</si>
  <si>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</si>
  <si>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</si>
  <si>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</si>
  <si>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</si>
  <si>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</si>
  <si>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</si>
  <si>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</si>
  <si>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</si>
  <si>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</si>
  <si>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</si>
  <si>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</si>
  <si>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</si>
  <si>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</si>
  <si>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</si>
  <si>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</si>
  <si>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</si>
  <si>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</si>
  <si>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</si>
  <si>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</si>
  <si>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</si>
  <si>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</si>
  <si>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</si>
  <si>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</si>
  <si>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</si>
  <si>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</si>
  <si>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</si>
  <si>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</si>
  <si>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</si>
  <si>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</si>
  <si>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</si>
  <si>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</si>
  <si>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</si>
  <si>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</si>
  <si>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</si>
  <si>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</si>
  <si>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</si>
  <si>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</si>
  <si>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</si>
  <si>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</si>
  <si>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</si>
  <si>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</si>
  <si>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</si>
  <si>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</si>
  <si>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</si>
  <si>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</si>
  <si>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</si>
  <si>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</si>
  <si>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</si>
  <si>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</si>
  <si>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</si>
  <si>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</si>
  <si>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</si>
  <si>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</si>
  <si>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</si>
  <si>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</si>
  <si>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</si>
  <si>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</si>
  <si>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</si>
  <si>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</si>
  <si>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</si>
  <si>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</si>
  <si>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</si>
  <si>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</si>
  <si>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</si>
  <si>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</si>
  <si>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</si>
  <si>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</si>
  <si>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</si>
  <si>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</si>
  <si>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</si>
  <si>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</si>
  <si>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</si>
  <si>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</si>
  <si>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</si>
  <si>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</si>
  <si>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</si>
  <si>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</si>
  <si>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</si>
  <si>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</si>
  <si>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</si>
  <si>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</si>
  <si>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</si>
  <si>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</si>
  <si>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</si>
  <si>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</si>
  <si>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</si>
  <si>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</si>
  <si>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</si>
  <si>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</si>
  <si>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</si>
  <si>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</si>
  <si>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</si>
  <si>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</si>
  <si>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</si>
  <si>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</si>
  <si>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</si>
  <si>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</si>
  <si>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</si>
  <si>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</si>
  <si>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</si>
  <si>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</si>
  <si>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</si>
  <si>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</si>
  <si>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</si>
  <si>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</si>
  <si>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</si>
  <si>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</si>
  <si>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</si>
  <si>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</si>
  <si>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</si>
  <si>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</si>
  <si>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</si>
  <si>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</si>
  <si>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</si>
  <si>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</si>
  <si>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</si>
  <si>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</si>
  <si>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</si>
  <si>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</si>
  <si>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</si>
  <si>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</si>
  <si>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</si>
  <si>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</si>
  <si>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</si>
  <si>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</si>
  <si>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</si>
  <si>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</si>
  <si>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</si>
  <si>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</si>
  <si>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</si>
  <si>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</si>
  <si>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</si>
  <si>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</si>
  <si>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</si>
  <si>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</si>
  <si>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</si>
  <si>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</si>
  <si>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</si>
  <si>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</si>
  <si>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</si>
  <si>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</si>
  <si>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</si>
  <si>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</si>
  <si>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</si>
  <si>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</si>
  <si>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</si>
  <si>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</si>
  <si>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</si>
  <si>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</si>
  <si>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</si>
  <si>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</si>
  <si>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</si>
  <si>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</si>
  <si>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</si>
  <si>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</si>
  <si>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</si>
  <si>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</si>
  <si>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</si>
  <si>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</si>
  <si>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</si>
  <si>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</si>
  <si>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</si>
  <si>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</si>
  <si>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</si>
  <si>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</si>
  <si>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</si>
  <si>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</si>
  <si>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</si>
  <si>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</si>
  <si>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</si>
  <si>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</si>
  <si>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</si>
  <si>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</si>
  <si>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</si>
  <si>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</si>
  <si>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</si>
  <si>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</si>
  <si>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</si>
  <si>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</si>
  <si>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</si>
  <si>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</si>
  <si>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</si>
  <si>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</si>
  <si>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</si>
  <si>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</si>
  <si>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</si>
  <si>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</si>
  <si>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</si>
  <si>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</si>
  <si>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</si>
  <si>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</si>
  <si>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</si>
  <si>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</si>
  <si>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</si>
  <si>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</si>
  <si>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</si>
  <si>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</si>
  <si>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</si>
  <si>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</si>
  <si>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</si>
  <si>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</si>
  <si>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</si>
  <si>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</si>
  <si>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</si>
  <si>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</si>
  <si>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</si>
  <si>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</si>
  <si>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</si>
  <si>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</si>
  <si>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</si>
  <si>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</si>
  <si>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</si>
  <si>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</si>
  <si>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</si>
  <si>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</si>
  <si>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</si>
  <si>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</si>
  <si>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</si>
  <si>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</si>
  <si>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</si>
  <si>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</si>
  <si>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</si>
  <si>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</si>
  <si>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</si>
  <si>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</si>
  <si>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</si>
  <si>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</si>
  <si>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</si>
  <si>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</si>
  <si>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</si>
  <si>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</si>
  <si>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</si>
  <si>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</si>
  <si>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</si>
  <si>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</si>
  <si>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</si>
  <si>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</si>
  <si>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</si>
  <si>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</si>
  <si>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</si>
  <si>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</si>
  <si>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</si>
  <si>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</si>
  <si>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</si>
  <si>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</si>
  <si>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</si>
  <si>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</si>
  <si>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</si>
  <si>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</si>
  <si>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</si>
  <si>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</si>
  <si>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</si>
  <si>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</si>
  <si>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</si>
  <si>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</si>
  <si>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</si>
  <si>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</si>
  <si>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</si>
  <si>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</si>
  <si>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</si>
  <si>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</si>
  <si>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</si>
  <si>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</si>
  <si>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</si>
  <si>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</si>
  <si>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</si>
  <si>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</si>
  <si>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</si>
  <si>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</si>
  <si>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</si>
  <si>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</si>
  <si>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</si>
  <si>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</si>
  <si>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</si>
  <si>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</si>
  <si>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</si>
  <si>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</si>
  <si>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</si>
  <si>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</si>
  <si>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</si>
  <si>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</si>
  <si>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</si>
  <si>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</si>
  <si>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</si>
  <si>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</si>
  <si>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</si>
  <si>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</si>
  <si>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</si>
  <si>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</si>
  <si>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</si>
  <si>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</si>
  <si>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</si>
  <si>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</si>
  <si>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</si>
  <si>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</si>
  <si>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</si>
  <si>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</si>
  <si>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</si>
  <si>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</si>
  <si>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</si>
  <si>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</si>
  <si>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</si>
  <si>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</si>
  <si>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</si>
  <si>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</si>
  <si>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</si>
  <si>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</si>
  <si>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</si>
  <si>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</si>
  <si>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</si>
  <si>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</si>
  <si>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</si>
  <si>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</si>
  <si>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</si>
  <si>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</si>
  <si>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</si>
  <si>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</si>
  <si>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</si>
  <si>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</si>
  <si>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</si>
  <si>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</si>
  <si>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</si>
  <si>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</si>
  <si>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</si>
  <si>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</si>
  <si>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</si>
  <si>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</si>
  <si>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</si>
  <si>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</si>
  <si>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</si>
  <si>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</si>
  <si>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</si>
  <si>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</si>
  <si>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</si>
  <si>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</si>
  <si>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</si>
  <si>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</si>
  <si>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</si>
  <si>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</si>
  <si>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</si>
  <si>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</si>
  <si>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</si>
  <si>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</si>
  <si>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</si>
  <si>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</si>
  <si>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</si>
  <si>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</si>
  <si>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</si>
  <si>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</si>
  <si>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</si>
  <si>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</si>
  <si>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</si>
  <si>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</si>
  <si>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</si>
  <si>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</si>
  <si>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</si>
  <si>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</si>
  <si>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</si>
  <si>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</si>
  <si>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</si>
  <si>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</si>
  <si>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</si>
  <si>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</si>
  <si>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</si>
  <si>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</si>
  <si>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</si>
  <si>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</si>
  <si>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</si>
  <si>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</si>
  <si>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</si>
  <si>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</si>
  <si>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</si>
  <si>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</si>
  <si>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</si>
  <si>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</si>
  <si>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</si>
  <si>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</si>
  <si>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</si>
  <si>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</si>
  <si>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</si>
  <si>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</si>
  <si>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</si>
  <si>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</si>
  <si>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</si>
  <si>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</si>
  <si>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</si>
  <si>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</si>
  <si>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</si>
  <si>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</si>
  <si>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</si>
  <si>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</si>
  <si>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</si>
  <si>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</si>
  <si>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</si>
  <si>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</si>
  <si>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</si>
  <si>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</si>
  <si>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</si>
  <si>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</si>
  <si>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</si>
  <si>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</si>
  <si>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</si>
  <si>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</si>
  <si>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</si>
  <si>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</si>
  <si>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</si>
  <si>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</si>
  <si>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</si>
  <si>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</si>
  <si>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</si>
  <si>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</si>
  <si>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</si>
  <si>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</si>
  <si>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</si>
  <si>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</si>
  <si>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</si>
  <si>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</si>
  <si>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</si>
  <si>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</si>
  <si>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</si>
  <si>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</si>
  <si>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</si>
  <si>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</si>
  <si>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</si>
  <si>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</si>
  <si>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</si>
  <si>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</si>
  <si>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</si>
  <si>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</si>
  <si>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</si>
  <si>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</si>
  <si>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</si>
  <si>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</si>
  <si>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</si>
  <si>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</si>
  <si>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</si>
  <si>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</si>
  <si>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</si>
  <si>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</si>
  <si>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</si>
  <si>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</si>
  <si>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</si>
  <si>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</si>
  <si>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</si>
  <si>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</si>
  <si>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</si>
  <si>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</si>
  <si>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</si>
  <si>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</si>
  <si>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</si>
  <si>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</si>
  <si>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</si>
  <si>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</si>
  <si>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</si>
  <si>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</si>
  <si>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</si>
  <si>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</si>
  <si>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</si>
  <si>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</si>
  <si>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</si>
  <si>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</si>
  <si>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</si>
  <si>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</si>
  <si>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</si>
  <si>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</si>
  <si>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</si>
  <si>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</si>
  <si>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</si>
  <si>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</si>
  <si>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</si>
  <si>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</si>
  <si>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</si>
  <si>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</si>
  <si>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</si>
  <si>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</si>
  <si>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</si>
  <si>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</si>
  <si>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</si>
  <si>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</si>
  <si>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</si>
  <si>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</si>
  <si>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</si>
  <si>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</si>
  <si>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</si>
  <si>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</si>
  <si>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</si>
  <si>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</si>
  <si>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</si>
  <si>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</si>
  <si>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</si>
  <si>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</si>
  <si>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</si>
  <si>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</si>
  <si>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</si>
  <si>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</si>
  <si>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</si>
  <si>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</si>
  <si>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</si>
  <si>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</si>
  <si>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</si>
  <si>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</si>
  <si>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</si>
  <si>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</si>
  <si>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</si>
  <si>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</si>
  <si>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</si>
  <si>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</si>
  <si>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</si>
  <si>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</si>
  <si>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</si>
  <si>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</si>
  <si>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</si>
  <si>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</si>
  <si>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</si>
  <si>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</si>
  <si>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</si>
  <si>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</si>
  <si>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</si>
  <si>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</si>
  <si>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</si>
  <si>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</si>
  <si>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</si>
  <si>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</si>
  <si>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</si>
  <si>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</si>
  <si>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</si>
  <si>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</si>
  <si>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</si>
  <si>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</si>
  <si>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</si>
  <si>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</si>
  <si>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</si>
  <si>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</si>
  <si>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</si>
  <si>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</si>
  <si>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</si>
  <si>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</si>
  <si>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</si>
  <si>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</si>
  <si>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</si>
  <si>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</si>
  <si>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</si>
  <si>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</si>
  <si>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</si>
  <si>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</si>
  <si>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</si>
  <si>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</si>
  <si>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</si>
  <si>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</si>
  <si>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</si>
  <si>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</si>
  <si>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</si>
  <si>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</si>
  <si>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</si>
  <si>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</si>
  <si>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</si>
  <si>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</si>
  <si>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</si>
  <si>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</si>
  <si>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</si>
  <si>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</si>
  <si>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</si>
  <si>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</si>
  <si>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</si>
  <si>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</si>
  <si>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</si>
  <si>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</si>
  <si>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</si>
  <si>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</si>
  <si>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</si>
  <si>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</si>
  <si>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</si>
  <si>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</si>
  <si>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</si>
  <si>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</si>
  <si>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</si>
  <si>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</si>
  <si>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</si>
  <si>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</si>
  <si>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</si>
  <si>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</si>
  <si>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</si>
  <si>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</si>
  <si>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</si>
  <si>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</si>
  <si>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</si>
  <si>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</si>
  <si>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</si>
  <si>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</si>
  <si>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</si>
  <si>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</si>
  <si>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</si>
  <si>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</si>
  <si>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</si>
  <si>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</si>
  <si>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</si>
  <si>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</si>
  <si>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</si>
  <si>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</si>
  <si>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</si>
  <si>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</si>
  <si>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</si>
  <si>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</si>
  <si>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</si>
  <si>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</si>
  <si>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</si>
  <si>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</si>
  <si>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</si>
  <si>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</si>
  <si>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</si>
  <si>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</si>
  <si>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</si>
  <si>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</si>
  <si>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</si>
  <si>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</si>
  <si>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</si>
  <si>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</si>
  <si>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</si>
  <si>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</si>
  <si>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</si>
  <si>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</si>
  <si>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</si>
  <si>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</si>
  <si>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</si>
  <si>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</si>
  <si>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</si>
  <si>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</si>
  <si>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</si>
  <si>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</si>
  <si>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</si>
  <si>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</si>
  <si>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</si>
  <si>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</si>
  <si>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</si>
  <si>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</si>
  <si>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</si>
  <si>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</si>
  <si>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</si>
  <si>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</si>
  <si>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</si>
  <si>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</si>
  <si>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</si>
  <si>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</si>
  <si>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</si>
  <si>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</si>
  <si>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</si>
  <si>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</si>
  <si>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</si>
  <si>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</si>
  <si>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</si>
  <si>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</si>
  <si>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</si>
  <si>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</si>
  <si>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</si>
  <si>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</si>
  <si>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</si>
  <si>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</si>
  <si>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</si>
  <si>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</si>
  <si>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</si>
  <si>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</si>
  <si>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</si>
  <si>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</si>
  <si>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</si>
  <si>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</si>
  <si>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</si>
  <si>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</si>
  <si>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</si>
  <si>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</si>
  <si>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</si>
  <si>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</si>
  <si>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</si>
  <si>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</si>
  <si>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</si>
  <si>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</si>
  <si>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</si>
  <si>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</si>
  <si>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</si>
  <si>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</si>
  <si>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</si>
  <si>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</si>
  <si>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</si>
  <si>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</si>
  <si>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</si>
  <si>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</si>
  <si>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</si>
  <si>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</si>
  <si>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</si>
  <si>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</si>
  <si>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</si>
  <si>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</si>
  <si>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</si>
  <si>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</si>
  <si>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</si>
  <si>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</si>
  <si>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</si>
  <si>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</si>
  <si>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</si>
  <si>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</si>
  <si>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</si>
  <si>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</si>
  <si>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</si>
  <si>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</si>
  <si>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</si>
  <si>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</si>
  <si>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</si>
  <si>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</si>
  <si>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</si>
  <si>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</si>
  <si>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</si>
  <si>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</si>
  <si>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</si>
  <si>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</si>
  <si>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</si>
  <si>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</si>
  <si>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</si>
  <si>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</si>
  <si>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</si>
  <si>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</si>
  <si>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</si>
  <si>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</si>
  <si>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</si>
  <si>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</si>
  <si>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</si>
  <si>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</si>
  <si>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</si>
  <si>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</si>
  <si>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</si>
  <si>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</si>
  <si>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</si>
  <si>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</si>
  <si>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</si>
  <si>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</si>
  <si>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</si>
  <si>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</si>
  <si>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</si>
  <si>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</si>
  <si>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</si>
  <si>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</si>
  <si>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</si>
  <si>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</si>
  <si>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</si>
  <si>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</si>
  <si>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</si>
  <si>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</si>
  <si>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</si>
  <si>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</si>
  <si>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</si>
  <si>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</si>
  <si>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</si>
  <si>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</si>
  <si>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</si>
  <si>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</si>
  <si>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</si>
  <si>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</si>
  <si>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</si>
  <si>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</si>
  <si>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</si>
  <si>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</si>
  <si>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</si>
  <si>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</si>
  <si>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</si>
  <si>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</si>
  <si>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</si>
  <si>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</si>
  <si>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</si>
  <si>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</si>
  <si>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</si>
  <si>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</si>
  <si>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</si>
  <si>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</si>
  <si>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</si>
  <si>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</si>
  <si>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</si>
  <si>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</si>
  <si>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</si>
  <si>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</si>
  <si>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</si>
  <si>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</si>
  <si>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</si>
  <si>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</si>
  <si>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</si>
  <si>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</si>
  <si>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</si>
  <si>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</si>
  <si>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</si>
  <si>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</si>
  <si>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</si>
  <si>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</si>
  <si>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</si>
  <si>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</si>
  <si>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</si>
  <si>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</si>
  <si>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</si>
  <si>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</si>
  <si>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</si>
  <si>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</si>
  <si>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</si>
  <si>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</si>
  <si>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</si>
  <si>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</si>
  <si>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</si>
  <si>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</si>
  <si>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</si>
  <si>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</si>
  <si>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</si>
  <si>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</si>
  <si>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</si>
  <si>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</si>
  <si>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</si>
  <si>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</si>
  <si>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</si>
  <si>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</si>
  <si>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</si>
  <si>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</si>
  <si>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</si>
  <si>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</si>
  <si>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</si>
  <si>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</si>
  <si>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</si>
  <si>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</si>
  <si>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</si>
  <si>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</si>
  <si>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</si>
  <si>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</si>
  <si>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</si>
  <si>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</si>
  <si>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</si>
  <si>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</si>
  <si>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</si>
  <si>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</si>
  <si>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</si>
  <si>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</si>
  <si>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</si>
  <si>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</si>
  <si>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</si>
  <si>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</si>
  <si>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</si>
  <si>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</si>
  <si>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</si>
  <si>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</si>
  <si>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</si>
  <si>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</si>
  <si>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</si>
  <si>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</si>
  <si>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</si>
  <si>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</si>
  <si>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</si>
  <si>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</si>
  <si>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</si>
  <si>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</si>
  <si>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</si>
  <si>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</si>
  <si>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</si>
  <si>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</si>
  <si>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</si>
  <si>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</si>
  <si>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</si>
  <si>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</si>
  <si>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</si>
  <si>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</si>
  <si>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</si>
  <si>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</si>
  <si>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</si>
  <si>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</si>
  <si>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</si>
  <si>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</si>
  <si>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</si>
  <si>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</si>
  <si>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</si>
  <si>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</si>
  <si>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</si>
  <si>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</si>
  <si>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</si>
  <si>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</si>
  <si>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</si>
  <si>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</si>
  <si>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</si>
  <si>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</si>
  <si>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</si>
  <si>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</si>
  <si>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</si>
  <si>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</si>
  <si>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</si>
  <si>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</si>
  <si>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</si>
  <si>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</si>
  <si>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</si>
  <si>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</si>
  <si>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</si>
  <si>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</si>
  <si>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</si>
  <si>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</si>
  <si>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</si>
  <si>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</si>
  <si>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</si>
  <si>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</si>
  <si>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</si>
  <si>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</si>
  <si>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</si>
  <si>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</si>
  <si>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</si>
  <si>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</si>
  <si>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</si>
  <si>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</si>
  <si>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</si>
  <si>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</si>
  <si>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</si>
  <si>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</si>
  <si>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</si>
  <si>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</si>
  <si>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</si>
  <si>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</si>
  <si>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</si>
  <si>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</si>
  <si>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</si>
  <si>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</si>
  <si>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</si>
  <si>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</si>
  <si>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</si>
  <si>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</si>
  <si>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</si>
  <si>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</si>
  <si>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</si>
  <si>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</si>
  <si>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</si>
  <si>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</si>
  <si>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</si>
  <si>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</si>
  <si>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</si>
  <si>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</si>
  <si>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</si>
  <si>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</si>
  <si>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</si>
  <si>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</si>
  <si>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</si>
  <si>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</si>
  <si>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</si>
  <si>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</si>
  <si>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</si>
  <si>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</si>
  <si>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</si>
  <si>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</si>
  <si>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</si>
  <si>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</si>
  <si>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</si>
  <si>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</si>
  <si>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</si>
  <si>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</si>
  <si>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</si>
  <si>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</si>
  <si>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</si>
  <si>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</si>
  <si>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</si>
  <si>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</si>
  <si>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</si>
  <si>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</si>
  <si>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</si>
  <si>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</si>
  <si>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</si>
  <si>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</si>
  <si>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</si>
  <si>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</si>
  <si>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</si>
  <si>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</si>
  <si>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</si>
  <si>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</si>
  <si>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</si>
  <si>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</si>
  <si>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</si>
  <si>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</si>
  <si>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</si>
  <si>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</si>
  <si>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</si>
  <si>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</si>
  <si>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</si>
  <si>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</si>
  <si>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</si>
  <si>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</si>
  <si>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</si>
  <si>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</si>
  <si>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</si>
  <si>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</si>
  <si>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</si>
  <si>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</si>
  <si>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</si>
  <si>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</si>
  <si>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</si>
  <si>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</si>
  <si>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</si>
  <si>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</si>
  <si>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</si>
  <si>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</si>
  <si>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</si>
  <si>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</si>
  <si>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</si>
  <si>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</si>
  <si>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</si>
  <si>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</si>
  <si>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</si>
  <si>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</si>
  <si>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</si>
  <si>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</si>
  <si>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</si>
  <si>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</si>
  <si>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</si>
  <si>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</si>
  <si>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</si>
  <si>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</si>
  <si>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</si>
  <si>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</si>
  <si>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</si>
  <si>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</si>
  <si>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</si>
  <si>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</si>
  <si>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</si>
  <si>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</si>
  <si>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</si>
  <si>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</si>
  <si>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</si>
  <si>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</si>
  <si>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</si>
  <si>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</si>
  <si>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</si>
  <si>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</si>
  <si>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</si>
  <si>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</si>
  <si>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</si>
  <si>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</si>
  <si>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</si>
  <si>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</si>
  <si>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</si>
  <si>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</si>
  <si>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</si>
  <si>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</si>
  <si>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</si>
  <si>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</si>
  <si>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</si>
  <si>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</si>
  <si>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</si>
  <si>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</si>
  <si>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</si>
  <si>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</si>
  <si>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</si>
  <si>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</si>
  <si>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</si>
  <si>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</si>
  <si>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</si>
  <si>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</si>
  <si>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</si>
  <si>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</si>
  <si>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</si>
  <si>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</si>
  <si>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</si>
  <si>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</si>
  <si>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</si>
  <si>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</si>
  <si>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</si>
  <si>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</si>
  <si>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</si>
  <si>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</si>
  <si>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</si>
  <si>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</si>
  <si>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</si>
  <si>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</si>
  <si>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</si>
  <si>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</si>
  <si>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</si>
  <si>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</si>
  <si>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</si>
  <si>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</si>
  <si>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</si>
  <si>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</si>
  <si>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</si>
  <si>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</si>
  <si>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</si>
  <si>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</si>
  <si>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</si>
  <si>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</si>
  <si>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</si>
  <si>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</si>
  <si>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</si>
  <si>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</si>
  <si>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</si>
  <si>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</si>
  <si>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</si>
  <si>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</si>
  <si>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</si>
  <si>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</si>
  <si>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</si>
  <si>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</si>
  <si>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</si>
  <si>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</si>
  <si>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</si>
  <si>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</si>
  <si>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</si>
  <si>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</si>
  <si>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</si>
  <si>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</si>
  <si>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</si>
  <si>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</si>
  <si>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</si>
  <si>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</si>
  <si>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</si>
  <si>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</si>
  <si>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</si>
  <si>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</si>
  <si>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</si>
  <si>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</si>
  <si>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</si>
  <si>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</si>
  <si>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</si>
  <si>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</si>
  <si>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</si>
  <si>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</si>
  <si>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</si>
  <si>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</si>
  <si>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</si>
  <si>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</si>
  <si>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</si>
  <si>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</si>
  <si>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</si>
  <si>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</si>
  <si>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</si>
  <si>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</si>
  <si>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</si>
  <si>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</si>
  <si>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</si>
  <si>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</si>
  <si>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</si>
  <si>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</si>
  <si>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</si>
  <si>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</si>
  <si>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</si>
  <si>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</si>
  <si>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</si>
  <si>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</si>
  <si>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</si>
  <si>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</si>
  <si>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</si>
  <si>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</si>
  <si>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</si>
  <si>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</si>
  <si>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</si>
  <si>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</si>
  <si>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</si>
  <si>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</si>
  <si>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</si>
  <si>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</si>
  <si>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</si>
  <si>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</si>
  <si>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</si>
  <si>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</si>
  <si>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</si>
  <si>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</si>
  <si>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</si>
  <si>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</si>
  <si>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</si>
  <si>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</si>
  <si>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</si>
  <si>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</si>
  <si>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</si>
  <si>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</si>
  <si>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</si>
  <si>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</si>
  <si>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</si>
  <si>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</si>
  <si>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</si>
  <si>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</si>
  <si>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</si>
  <si>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</si>
  <si>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</si>
  <si>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</si>
  <si>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Count of parent category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</si>
  <si>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</si>
  <si>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</si>
  <si>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</si>
  <si>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</si>
  <si>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</si>
  <si>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</si>
  <si>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</si>
  <si>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</si>
  <si>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</si>
  <si>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</si>
  <si>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</si>
  <si>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</si>
  <si>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</si>
  <si>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</si>
  <si>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</si>
  <si>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</si>
  <si>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</si>
  <si>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</si>
  <si>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</si>
  <si>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</si>
  <si>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</si>
  <si>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</si>
  <si>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</si>
  <si>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</si>
  <si>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</si>
  <si>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</si>
  <si>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</si>
  <si>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</si>
  <si>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</si>
  <si>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</si>
  <si>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</si>
  <si>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</si>
  <si>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</si>
  <si>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</si>
  <si>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</si>
  <si>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</si>
  <si>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and above</t>
  </si>
  <si>
    <t>Mean</t>
  </si>
  <si>
    <t>Median</t>
  </si>
  <si>
    <t>Min</t>
  </si>
  <si>
    <t>Max</t>
  </si>
  <si>
    <t>Variance</t>
  </si>
  <si>
    <t>Successful</t>
  </si>
  <si>
    <t>St 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</si>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</sst>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0" fontId="16" fillId="33" borderId="0" xfId="0" applyFont="1" applyFill="1" applyAlignment="1">
      <alignment horizontal="center"/>
    </xf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center"/>
    </xf>
    <xf numFmtId="0" fontId="7" fillId="34" borderId="0" xfId="0" applyFont="1" applyFill="1"/>
    <xf numFmtId="0" fontId="19" fillId="0" borderId="0" xfId="0" applyFont="1"/>
    <xf numFmtId="0" fontId="18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5"/>
        </patternFill>
      </fill>
    </dxf>
    <dxf>
      <font>
        <color theme="5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5"/>
        </patternFill>
      </fill>
    </dxf>
    <dxf>
      <font>
        <color theme="5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2060"/>
      </font>
      <fill>
        <patternFill>
          <fgColor auto="1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5"/>
        </patternFill>
      </fill>
    </dxf>
    <dxf>
      <font>
        <color theme="5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F646-A65E-601CF891D4B3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43-F646-A65E-601CF891D4B3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443-F646-A65E-601CF891D4B3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443-F646-A65E-601CF891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13135"/>
        <c:axId val="204972431"/>
      </c:barChart>
      <c:catAx>
        <c:axId val="2047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431"/>
        <c:crosses val="autoZero"/>
        <c:auto val="1"/>
        <c:lblAlgn val="ctr"/>
        <c:lblOffset val="100"/>
        <c:noMultiLvlLbl val="0"/>
      </c:catAx>
      <c:valAx>
        <c:axId val="2049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7340-BE41-7A4E8902797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7340-BE41-7A4E8902797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D-7340-BE41-7A4E8902797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7340-BE41-7A4E8902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32303"/>
        <c:axId val="203242095"/>
      </c:barChart>
      <c:catAx>
        <c:axId val="2023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2095"/>
        <c:crosses val="autoZero"/>
        <c:auto val="1"/>
        <c:lblAlgn val="ctr"/>
        <c:lblOffset val="100"/>
        <c:noMultiLvlLbl val="0"/>
      </c:catAx>
      <c:valAx>
        <c:axId val="203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3-F148-A4E4-5350AC195936}"/>
            </c:ext>
          </c:extLst>
        </c:ser>
        <c:ser>
          <c:idx val="1"/>
          <c:order val="1"/>
          <c:tx>
            <c:strRef>
              <c:f>'Date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3-F148-A4E4-5350AC195936}"/>
            </c:ext>
          </c:extLst>
        </c:ser>
        <c:ser>
          <c:idx val="2"/>
          <c:order val="2"/>
          <c:tx>
            <c:strRef>
              <c:f>'Date Pivot'!$D$5:$D$6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3-F148-A4E4-5350AC1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82959"/>
        <c:axId val="209095871"/>
      </c:lineChart>
      <c:catAx>
        <c:axId val="1754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5871"/>
        <c:crosses val="autoZero"/>
        <c:auto val="1"/>
        <c:lblAlgn val="ctr"/>
        <c:lblOffset val="100"/>
        <c:noMultiLvlLbl val="0"/>
      </c:catAx>
      <c:valAx>
        <c:axId val="2090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above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1-7F4C-8422-DD5083DCA4B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above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1-7F4C-8422-DD5083DCA4B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above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6.6666666666666666E-2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1-7F4C-8422-DD5083DC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69967"/>
        <c:axId val="242277295"/>
      </c:lineChart>
      <c:catAx>
        <c:axId val="2084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7295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22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120650</xdr:rowOff>
    </xdr:from>
    <xdr:to>
      <xdr:col>11</xdr:col>
      <xdr:colOff>711200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D70FE-F4C3-BF4B-8777-695EEA53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4</xdr:row>
      <xdr:rowOff>171450</xdr:rowOff>
    </xdr:from>
    <xdr:to>
      <xdr:col>16</xdr:col>
      <xdr:colOff>114300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F7F5A-8DDD-6642-9B15-D31F106C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19050</xdr:rowOff>
    </xdr:from>
    <xdr:to>
      <xdr:col>11</xdr:col>
      <xdr:colOff>711200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65413-1637-8945-B760-42EA9E8E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69850</xdr:rowOff>
    </xdr:from>
    <xdr:to>
      <xdr:col>9</xdr:col>
      <xdr:colOff>584200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3D8AE-24BC-D04A-9D33-16C58A10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4.55533703704" createdVersion="7" refreshedVersion="7" minRefreshableVersion="3" recordCount="1001" xr:uid="{98E3099E-3D12-9D44-8E5A-91073C7D05E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4.565284837961" createdVersion="7" refreshedVersion="7" minRefreshableVersion="3" recordCount="1001" xr:uid="{DB2F9573-E90B-4245-9B05-1CDFD392005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11910-CDAC-144C-9C56-BB4F1CC682BF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F4078-B690-014F-9E35-621E309C0CE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C626D-20BF-6541-9830-B8BC96B5BC7C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1D93-4EC4-3E40-85AE-151C0F542108}">
  <dimension ref="A1:F14"/>
  <sheetViews>
    <sheetView tabSelected="1" workbookViewId="0">
      <selection activeCell="E12" sqref="E12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2071</v>
      </c>
    </row>
    <row r="3" spans="1:6" x14ac:dyDescent="0.2">
      <c r="A3" s="9" t="s">
        <v>2070</v>
      </c>
      <c r="B3" s="9" t="s">
        <v>2069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2109-8BD9-C742-BDA4-EB94C8D9D1E6}">
  <dimension ref="A1:F30"/>
  <sheetViews>
    <sheetView workbookViewId="0">
      <selection activeCell="A6" sqref="A6:F29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2071</v>
      </c>
    </row>
    <row r="2" spans="1:6" x14ac:dyDescent="0.2">
      <c r="A2" s="9" t="s">
        <v>2031</v>
      </c>
      <c r="B2" t="s">
        <v>2071</v>
      </c>
    </row>
    <row r="4" spans="1:6" x14ac:dyDescent="0.2">
      <c r="A4" s="9" t="s">
        <v>2072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4943-D39F-AA49-B05F-1F2F2491A093}">
  <dimension ref="A2:E19"/>
  <sheetViews>
    <sheetView workbookViewId="0">
      <selection activeCell="A7" sqref="A7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9" t="s">
        <v>2031</v>
      </c>
      <c r="B2" t="s">
        <v>2071</v>
      </c>
    </row>
    <row r="3" spans="1:5" x14ac:dyDescent="0.2">
      <c r="A3" s="9" t="s">
        <v>2087</v>
      </c>
      <c r="B3" t="s">
        <v>2071</v>
      </c>
    </row>
    <row r="5" spans="1:5" x14ac:dyDescent="0.2">
      <c r="A5" s="9" t="s">
        <v>2066</v>
      </c>
      <c r="B5" s="9" t="s">
        <v>2069</v>
      </c>
    </row>
    <row r="6" spans="1:5" x14ac:dyDescent="0.2">
      <c r="A6" s="9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0" t="s">
        <v>2075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2">
      <c r="A8" s="10" t="s">
        <v>2076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2">
      <c r="A9" s="10" t="s">
        <v>2077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2">
      <c r="A10" s="10" t="s">
        <v>2078</v>
      </c>
      <c r="B10" s="8">
        <v>1</v>
      </c>
      <c r="C10" s="8">
        <v>30</v>
      </c>
      <c r="D10" s="8">
        <v>46</v>
      </c>
      <c r="E10" s="8">
        <v>77</v>
      </c>
    </row>
    <row r="11" spans="1:5" x14ac:dyDescent="0.2">
      <c r="A11" s="10" t="s">
        <v>2079</v>
      </c>
      <c r="B11" s="8">
        <v>3</v>
      </c>
      <c r="C11" s="8">
        <v>35</v>
      </c>
      <c r="D11" s="8">
        <v>46</v>
      </c>
      <c r="E11" s="8">
        <v>84</v>
      </c>
    </row>
    <row r="12" spans="1:5" x14ac:dyDescent="0.2">
      <c r="A12" s="10" t="s">
        <v>2080</v>
      </c>
      <c r="B12" s="8">
        <v>3</v>
      </c>
      <c r="C12" s="8">
        <v>28</v>
      </c>
      <c r="D12" s="8">
        <v>55</v>
      </c>
      <c r="E12" s="8">
        <v>86</v>
      </c>
    </row>
    <row r="13" spans="1:5" x14ac:dyDescent="0.2">
      <c r="A13" s="10" t="s">
        <v>2081</v>
      </c>
      <c r="B13" s="8">
        <v>4</v>
      </c>
      <c r="C13" s="8">
        <v>31</v>
      </c>
      <c r="D13" s="8">
        <v>58</v>
      </c>
      <c r="E13" s="8">
        <v>93</v>
      </c>
    </row>
    <row r="14" spans="1:5" x14ac:dyDescent="0.2">
      <c r="A14" s="10" t="s">
        <v>2082</v>
      </c>
      <c r="B14" s="8">
        <v>8</v>
      </c>
      <c r="C14" s="8">
        <v>35</v>
      </c>
      <c r="D14" s="8">
        <v>41</v>
      </c>
      <c r="E14" s="8">
        <v>84</v>
      </c>
    </row>
    <row r="15" spans="1:5" x14ac:dyDescent="0.2">
      <c r="A15" s="10" t="s">
        <v>2083</v>
      </c>
      <c r="B15" s="8">
        <v>5</v>
      </c>
      <c r="C15" s="8">
        <v>23</v>
      </c>
      <c r="D15" s="8">
        <v>45</v>
      </c>
      <c r="E15" s="8">
        <v>73</v>
      </c>
    </row>
    <row r="16" spans="1:5" x14ac:dyDescent="0.2">
      <c r="A16" s="10" t="s">
        <v>2084</v>
      </c>
      <c r="B16" s="8">
        <v>6</v>
      </c>
      <c r="C16" s="8">
        <v>26</v>
      </c>
      <c r="D16" s="8">
        <v>45</v>
      </c>
      <c r="E16" s="8">
        <v>77</v>
      </c>
    </row>
    <row r="17" spans="1:5" x14ac:dyDescent="0.2">
      <c r="A17" s="10" t="s">
        <v>2085</v>
      </c>
      <c r="B17" s="8">
        <v>3</v>
      </c>
      <c r="C17" s="8">
        <v>27</v>
      </c>
      <c r="D17" s="8">
        <v>45</v>
      </c>
      <c r="E17" s="8">
        <v>75</v>
      </c>
    </row>
    <row r="18" spans="1:5" x14ac:dyDescent="0.2">
      <c r="A18" s="10" t="s">
        <v>2086</v>
      </c>
      <c r="B18" s="8">
        <v>7</v>
      </c>
      <c r="C18" s="8">
        <v>32</v>
      </c>
      <c r="D18" s="8">
        <v>42</v>
      </c>
      <c r="E18" s="8">
        <v>81</v>
      </c>
    </row>
    <row r="19" spans="1:5" x14ac:dyDescent="0.2">
      <c r="A19" s="10" t="s">
        <v>2068</v>
      </c>
      <c r="B19" s="8">
        <v>57</v>
      </c>
      <c r="C19" s="8">
        <v>364</v>
      </c>
      <c r="D19" s="8">
        <v>565</v>
      </c>
      <c r="E19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bestFit="1" customWidth="1"/>
    <col min="16" max="16" width="15.5" bestFit="1" customWidth="1"/>
    <col min="17" max="17" width="14.1640625" bestFit="1" customWidth="1"/>
    <col min="18" max="18" width="16.6640625" bestFit="1" customWidth="1"/>
    <col min="19" max="19" width="21" bestFit="1" customWidth="1"/>
    <col min="20" max="20" width="19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 s="7">
        <f>IFERROR(E2/G2,0)</f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ht="17" hidden="1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</f>
        <v>10.4</v>
      </c>
      <c r="P3" s="7">
        <f t="shared" ref="P3:P66" si="1">IFERROR(E3/G3,0)</f>
        <v>92.151898734177209</v>
      </c>
      <c r="Q3" t="s">
        <v>2035</v>
      </c>
      <c r="R3" t="s">
        <v>2036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4" hidden="1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ht="17" hidden="1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ht="17" hidden="1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ht="17" hidden="1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ht="17" hidden="1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4" hidden="1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ht="17" hidden="1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ht="17" hidden="1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ht="17" hidden="1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ht="17" hidden="1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ht="17" hidden="1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ht="17" hidden="1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ht="17" hidden="1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ht="17" hidden="1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ht="17" hidden="1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ht="17" hidden="1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ht="17" hidden="1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ht="17" hidden="1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ht="17" hidden="1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ht="17" hidden="1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4" hidden="1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ht="17" hidden="1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ht="17" hidden="1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4" hidden="1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ht="17" hidden="1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ht="17" hidden="1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ht="17" hidden="1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ht="17" hidden="1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ht="17" hidden="1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ht="17" hidden="1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ht="17" hidden="1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ht="17" hidden="1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ht="17" hidden="1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ht="17" hidden="1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ht="17" hidden="1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4" hidden="1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4" hidden="1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ht="17" hidden="1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ht="17" hidden="1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ht="17" hidden="1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ht="17" hidden="1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ht="34" hidden="1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ht="17" hidden="1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(E67/D67)</f>
        <v>2.3614754098360655</v>
      </c>
      <c r="P67" s="7">
        <f t="shared" ref="P67:P130" si="5">IFERROR(E67/G67,0)</f>
        <v>61.038135593220339</v>
      </c>
      <c r="Q67" t="s">
        <v>2039</v>
      </c>
      <c r="R67" t="s">
        <v>2040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4" hidden="1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ht="17" hidden="1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ht="17" hidden="1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ht="17" hidden="1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4" hidden="1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ht="17" hidden="1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ht="17" hidden="1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ht="17" hidden="1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ht="17" hidden="1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ht="34" hidden="1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ht="17" hidden="1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ht="17" hidden="1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ht="17" hidden="1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ht="17" hidden="1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ht="17" hidden="1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ht="17" hidden="1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ht="17" hidden="1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ht="17" hidden="1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4" hidden="1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ht="17" hidden="1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ht="17" hidden="1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4" hidden="1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ht="17" hidden="1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ht="17" hidden="1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ht="34" hidden="1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ht="17" hidden="1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ht="17" hidden="1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ht="17" hidden="1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ht="17" hidden="1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ht="17" hidden="1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4" hidden="1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4" hidden="1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ht="17" hidden="1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ht="17" hidden="1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ht="17" hidden="1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ht="17" hidden="1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ht="17" hidden="1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ht="17" hidden="1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4" hidden="1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ht="17" hidden="1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ht="17" hidden="1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ht="17" hidden="1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ht="17" hidden="1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ht="17" hidden="1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ht="17" hidden="1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(E131/D131)</f>
        <v>3.2026936026936029E-2</v>
      </c>
      <c r="P131" s="7">
        <f t="shared" ref="P131:P194" si="9">IFERROR(E131/G131,0)</f>
        <v>86.472727272727269</v>
      </c>
      <c r="Q131" t="s">
        <v>2033</v>
      </c>
      <c r="R131" t="s">
        <v>2034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" hidden="1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4" hidden="1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ht="17" hidden="1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ht="17" hidden="1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ht="17" hidden="1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ht="17" hidden="1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4" hidden="1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ht="17" hidden="1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ht="34" hidden="1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ht="17" hidden="1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ht="17" hidden="1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ht="17" hidden="1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4" hidden="1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ht="34" hidden="1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ht="17" hidden="1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ht="17" hidden="1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ht="17" hidden="1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ht="17" hidden="1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ht="17" hidden="1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ht="17" hidden="1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ht="17" hidden="1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4" hidden="1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ht="17" hidden="1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ht="17" hidden="1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ht="17" hidden="1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ht="17" hidden="1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ht="17" hidden="1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ht="17" hidden="1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ht="34" hidden="1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ht="17" hidden="1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ht="17" hidden="1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4" hidden="1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ht="17" hidden="1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4" hidden="1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ht="17" hidden="1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ht="17" hidden="1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ht="17" hidden="1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(E195/D195)</f>
        <v>0.45636363636363636</v>
      </c>
      <c r="P195" s="7">
        <f t="shared" ref="P195:P258" si="13">IFERROR(E195/G195,0)</f>
        <v>46.338461538461537</v>
      </c>
      <c r="Q195" t="s">
        <v>2035</v>
      </c>
      <c r="R195" t="s">
        <v>2045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" hidden="1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ht="17" hidden="1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ht="17" hidden="1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ht="34" hidden="1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ht="17" hidden="1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4" hidden="1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ht="17" hidden="1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ht="17" hidden="1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4" hidden="1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ht="17" hidden="1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ht="17" hidden="1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ht="34" hidden="1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4" hidden="1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ht="17" hidden="1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ht="17" hidden="1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ht="17" hidden="1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ht="17" hidden="1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ht="17" hidden="1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ht="17" hidden="1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ht="17" hidden="1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ht="17" hidden="1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ht="17" hidden="1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ht="17" hidden="1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ht="17" hidden="1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ht="17" hidden="1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ht="17" hidden="1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ht="17" hidden="1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ht="17" hidden="1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ht="17" hidden="1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4" hidden="1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ht="17" hidden="1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ht="17" hidden="1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ht="17" hidden="1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ht="17" hidden="1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4" hidden="1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4" hidden="1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ht="17" hidden="1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ht="17" hidden="1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ht="17" hidden="1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ht="17" hidden="1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ht="17" hidden="1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4" hidden="1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4" hidden="1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4" hidden="1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ht="17" hidden="1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(E259/D259)</f>
        <v>1.46</v>
      </c>
      <c r="P259" s="7">
        <f t="shared" ref="P259:P322" si="17">IFERROR(E259/G259,0)</f>
        <v>90.456521739130437</v>
      </c>
      <c r="Q259" t="s">
        <v>2039</v>
      </c>
      <c r="R259" t="s">
        <v>2040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" hidden="1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4" hidden="1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ht="17" hidden="1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ht="17" hidden="1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ht="17" hidden="1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ht="17" hidden="1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ht="17" hidden="1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ht="17" hidden="1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ht="17" hidden="1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ht="17" hidden="1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ht="17" hidden="1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4" hidden="1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ht="17" hidden="1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ht="17" hidden="1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4" hidden="1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4" hidden="1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ht="17" hidden="1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ht="17" hidden="1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4" hidden="1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ht="17" hidden="1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ht="17" hidden="1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ht="17" hidden="1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ht="17" hidden="1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ht="17" hidden="1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ht="17" hidden="1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ht="17" hidden="1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ht="17" hidden="1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ht="17" hidden="1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ht="34" hidden="1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ht="17" hidden="1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ht="17" hidden="1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ht="17" hidden="1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ht="17" hidden="1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ht="17" hidden="1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ht="17" hidden="1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ht="17" hidden="1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ht="17" hidden="1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ht="17" hidden="1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(E323/D323)</f>
        <v>0.94144366197183094</v>
      </c>
      <c r="P323" s="7">
        <f t="shared" ref="P323:P386" si="21">IFERROR(E323/G323,0)</f>
        <v>65.000810372771468</v>
      </c>
      <c r="Q323" t="s">
        <v>2041</v>
      </c>
      <c r="R323" t="s">
        <v>2052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4" hidden="1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ht="17" hidden="1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4" hidden="1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ht="17" hidden="1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4" hidden="1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ht="17" hidden="1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4" hidden="1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ht="17" hidden="1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ht="17" hidden="1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ht="17" hidden="1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ht="17" hidden="1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ht="17" hidden="1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ht="17" hidden="1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ht="17" hidden="1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ht="17" hidden="1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ht="17" hidden="1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ht="17" hidden="1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ht="17" hidden="1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ht="17" hidden="1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ht="17" hidden="1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ht="17" hidden="1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ht="17" hidden="1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ht="17" hidden="1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ht="17" hidden="1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ht="17" hidden="1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ht="17" hidden="1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ht="17" hidden="1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ht="17" hidden="1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ht="17" hidden="1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ht="17" hidden="1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4" hidden="1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ht="17" hidden="1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ht="17" hidden="1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4" hidden="1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ht="17" hidden="1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ht="17" hidden="1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ht="17" hidden="1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4" hidden="1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(E387/D387)</f>
        <v>1.4616709511568124</v>
      </c>
      <c r="P387" s="7">
        <f t="shared" ref="P387:P450" si="25">IFERROR(E387/G387,0)</f>
        <v>50.007915567282325</v>
      </c>
      <c r="Q387" t="s">
        <v>2047</v>
      </c>
      <c r="R387" t="s">
        <v>2048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ht="17" hidden="1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ht="17" hidden="1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ht="17" hidden="1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ht="17" hidden="1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ht="17" hidden="1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4" hidden="1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ht="17" hidden="1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ht="17" hidden="1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ht="34" hidden="1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ht="17" hidden="1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ht="17" hidden="1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ht="17" hidden="1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ht="17" hidden="1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ht="17" hidden="1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ht="17" hidden="1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ht="17" hidden="1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ht="17" hidden="1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ht="17" hidden="1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ht="17" hidden="1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ht="17" hidden="1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4" hidden="1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ht="17" hidden="1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ht="17" hidden="1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ht="17" hidden="1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ht="17" hidden="1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ht="17" hidden="1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ht="17" hidden="1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ht="17" hidden="1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ht="17" hidden="1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ht="17" hidden="1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4" hidden="1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ht="17" hidden="1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ht="17" hidden="1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ht="17" hidden="1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ht="17" hidden="1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ht="17" hidden="1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4" hidden="1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4" hidden="1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ht="17" hidden="1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(E451/D451)</f>
        <v>9.67</v>
      </c>
      <c r="P451" s="7">
        <f t="shared" ref="P451:P514" si="29">IFERROR(E451/G451,0)</f>
        <v>101.19767441860465</v>
      </c>
      <c r="Q451" t="s">
        <v>2050</v>
      </c>
      <c r="R451" t="s">
        <v>2051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ht="17" hidden="1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ht="17" hidden="1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4" hidden="1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ht="17" hidden="1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ht="17" hidden="1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ht="17" hidden="1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4" hidden="1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ht="17" hidden="1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ht="17" hidden="1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ht="17" hidden="1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4" hidden="1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ht="17" hidden="1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ht="17" hidden="1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ht="17" hidden="1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ht="17" hidden="1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ht="17" hidden="1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4" hidden="1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ht="17" hidden="1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ht="17" hidden="1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ht="17" hidden="1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ht="17" hidden="1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ht="17" hidden="1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ht="17" hidden="1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ht="17" hidden="1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ht="17" hidden="1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4" hidden="1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ht="17" hidden="1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ht="17" hidden="1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ht="17" hidden="1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ht="17" hidden="1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>
        <f t="shared" si="29"/>
        <v>0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ht="17" hidden="1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4" hidden="1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ht="17" hidden="1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ht="17" hidden="1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ht="17" hidden="1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ht="17" hidden="1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ht="17" hidden="1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(E515/D515)</f>
        <v>0.39277108433734942</v>
      </c>
      <c r="P515" s="7">
        <f t="shared" ref="P515:P578" si="33">IFERROR(E515/G515,0)</f>
        <v>93.142857142857139</v>
      </c>
      <c r="Q515" t="s">
        <v>2041</v>
      </c>
      <c r="R515" t="s">
        <v>2060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" hidden="1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ht="17" hidden="1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ht="17" hidden="1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ht="17" hidden="1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ht="17" hidden="1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ht="17" hidden="1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4" hidden="1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4" hidden="1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ht="17" hidden="1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ht="17" hidden="1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ht="17" hidden="1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ht="17" hidden="1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ht="17" hidden="1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ht="17" hidden="1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4" hidden="1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ht="17" hidden="1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ht="17" hidden="1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ht="17" hidden="1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4" hidden="1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4" hidden="1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4" hidden="1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ht="17" hidden="1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ht="17" hidden="1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ht="17" hidden="1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ht="17" hidden="1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ht="17" hidden="1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ht="17" hidden="1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ht="17" hidden="1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ht="17" hidden="1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ht="17" hidden="1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4" hidden="1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ht="17" hidden="1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ht="17" hidden="1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ht="17" hidden="1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ht="17" hidden="1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ht="17" hidden="1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ht="17" hidden="1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ht="17" hidden="1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(E579/D579)</f>
        <v>0.18853658536585366</v>
      </c>
      <c r="P579" s="7">
        <f t="shared" ref="P579:P642" si="37">IFERROR(E579/G579,0)</f>
        <v>41.783783783783782</v>
      </c>
      <c r="Q579" t="s">
        <v>2035</v>
      </c>
      <c r="R579" t="s">
        <v>2058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ht="17" hidden="1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ht="17" hidden="1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4" hidden="1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ht="34" hidden="1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ht="17" hidden="1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ht="17" hidden="1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ht="17" hidden="1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ht="17" hidden="1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4" hidden="1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ht="17" hidden="1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ht="17" hidden="1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ht="17" hidden="1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ht="34" hidden="1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ht="17" hidden="1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ht="17" hidden="1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ht="17" hidden="1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ht="17" hidden="1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ht="17" hidden="1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ht="17" hidden="1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ht="17" hidden="1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4" hidden="1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ht="17" hidden="1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ht="17" hidden="1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ht="34" hidden="1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4" hidden="1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ht="17" hidden="1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ht="17" hidden="1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ht="17" hidden="1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ht="17" hidden="1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ht="17" hidden="1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ht="17" hidden="1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ht="17" hidden="1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4" hidden="1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ht="17" hidden="1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ht="17" hidden="1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ht="17" hidden="1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ht="17" hidden="1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ht="17" hidden="1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ht="17" hidden="1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ht="17" hidden="1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ht="17" hidden="1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4" hidden="1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(E643/D643)</f>
        <v>1.1996808510638297</v>
      </c>
      <c r="P643" s="7">
        <f t="shared" ref="P643:P706" si="41">IFERROR(E643/G643,0)</f>
        <v>58.128865979381445</v>
      </c>
      <c r="Q643" t="s">
        <v>2039</v>
      </c>
      <c r="R643" t="s">
        <v>2040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" hidden="1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ht="17" hidden="1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ht="17" hidden="1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ht="17" hidden="1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ht="17" hidden="1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ht="17" hidden="1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ht="17" hidden="1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ht="17" hidden="1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ht="17" hidden="1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ht="17" hidden="1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4" hidden="1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ht="17" hidden="1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4" hidden="1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4" hidden="1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ht="17" hidden="1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ht="17" hidden="1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ht="17" hidden="1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ht="17" hidden="1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ht="17" hidden="1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ht="17" hidden="1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ht="17" hidden="1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ht="17" hidden="1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ht="17" hidden="1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ht="17" hidden="1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ht="17" hidden="1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ht="17" hidden="1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ht="17" hidden="1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ht="17" hidden="1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ht="17" hidden="1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ht="34" hidden="1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ht="17" hidden="1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4" hidden="1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ht="17" hidden="1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4" hidden="1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(E707/D707)</f>
        <v>0.99026517383618151</v>
      </c>
      <c r="P707" s="7">
        <f t="shared" ref="P707:P770" si="45">IFERROR(E707/G707,0)</f>
        <v>82.986666666666665</v>
      </c>
      <c r="Q707" t="s">
        <v>2047</v>
      </c>
      <c r="R707" t="s">
        <v>2048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4" hidden="1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4" hidden="1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ht="17" hidden="1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ht="17" hidden="1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4" hidden="1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4" hidden="1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ht="17" hidden="1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ht="17" hidden="1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ht="17" hidden="1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4" hidden="1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ht="17" hidden="1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ht="17" hidden="1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4" hidden="1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ht="17" hidden="1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ht="17" hidden="1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ht="17" hidden="1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4" hidden="1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ht="17" hidden="1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ht="17" hidden="1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4" hidden="1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ht="17" hidden="1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ht="17" hidden="1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ht="17" hidden="1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ht="17" hidden="1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4" hidden="1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ht="17" hidden="1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4" hidden="1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ht="17" hidden="1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ht="17" hidden="1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ht="17" hidden="1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ht="17" hidden="1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ht="17" hidden="1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ht="17" hidden="1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ht="17" hidden="1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ht="17" hidden="1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ht="17" hidden="1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ht="17" hidden="1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ht="17" hidden="1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ht="17" hidden="1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ht="34" hidden="1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ht="17" hidden="1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ht="17" hidden="1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ht="17" hidden="1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ht="17" hidden="1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ht="17" hidden="1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4" hidden="1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ht="17" hidden="1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ht="17" hidden="1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(E771/D771)</f>
        <v>0.86867834394904464</v>
      </c>
      <c r="P771" s="7">
        <f t="shared" ref="P771:P834" si="49">IFERROR(E771/G771,0)</f>
        <v>31.995894428152493</v>
      </c>
      <c r="Q771" t="s">
        <v>2050</v>
      </c>
      <c r="R771" t="s">
        <v>2051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7" hidden="1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ht="17" hidden="1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ht="17" hidden="1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ht="17" hidden="1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ht="17" hidden="1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ht="17" hidden="1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ht="34" hidden="1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ht="17" hidden="1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ht="17" hidden="1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ht="17" hidden="1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ht="17" hidden="1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4" hidden="1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ht="17" hidden="1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ht="17" hidden="1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ht="17" hidden="1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ht="17" hidden="1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ht="17" hidden="1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ht="17" hidden="1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ht="17" hidden="1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ht="17" hidden="1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4" hidden="1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4" hidden="1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ht="17" hidden="1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ht="17" hidden="1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ht="17" hidden="1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ht="34" hidden="1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ht="17" hidden="1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ht="17" hidden="1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4" hidden="1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ht="34" hidden="1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ht="17" hidden="1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ht="17" hidden="1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ht="17" hidden="1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ht="17" hidden="1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ht="17" hidden="1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ht="34" hidden="1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ht="17" hidden="1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ht="17" hidden="1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4" hidden="1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4" hidden="1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4" hidden="1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ht="17" hidden="1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ht="17" hidden="1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(E835/D835)</f>
        <v>1.5769117647058823</v>
      </c>
      <c r="P835" s="7">
        <f t="shared" ref="P835:P898" si="53">IFERROR(E835/G835,0)</f>
        <v>64.987878787878785</v>
      </c>
      <c r="Q835" t="s">
        <v>2047</v>
      </c>
      <c r="R835" t="s">
        <v>2059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" hidden="1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ht="17" hidden="1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ht="17" hidden="1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ht="17" hidden="1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ht="17" hidden="1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ht="17" hidden="1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4" hidden="1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ht="17" hidden="1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ht="17" hidden="1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ht="17" hidden="1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ht="17" hidden="1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ht="17" hidden="1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ht="17" hidden="1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4" hidden="1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ht="17" hidden="1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ht="34" hidden="1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ht="17" hidden="1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ht="17" hidden="1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4" hidden="1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4" hidden="1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ht="17" hidden="1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ht="17" hidden="1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ht="17" hidden="1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ht="17" hidden="1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ht="17" hidden="1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ht="17" hidden="1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4" hidden="1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ht="17" hidden="1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4" hidden="1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ht="17" hidden="1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ht="17" hidden="1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ht="17" hidden="1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ht="17" hidden="1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ht="17" hidden="1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ht="17" hidden="1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4" hidden="1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ht="17" hidden="1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4" hidden="1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ht="17" hidden="1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ht="17" hidden="1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4" hidden="1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ht="17" hidden="1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ht="17" hidden="1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ht="17" hidden="1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4" hidden="1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(E899/D899)</f>
        <v>0.27693181818181817</v>
      </c>
      <c r="P899" s="7">
        <f t="shared" ref="P899:P962" si="57">IFERROR(E899/G899,0)</f>
        <v>90.259259259259252</v>
      </c>
      <c r="Q899" t="s">
        <v>2039</v>
      </c>
      <c r="R899" t="s">
        <v>2040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ht="17" hidden="1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ht="17" hidden="1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ht="17" hidden="1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4" hidden="1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ht="17" hidden="1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4" hidden="1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ht="17" hidden="1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ht="17" hidden="1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ht="17" hidden="1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ht="17" hidden="1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ht="17" hidden="1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ht="17" hidden="1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ht="17" hidden="1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ht="17" hidden="1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ht="17" hidden="1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ht="17" hidden="1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ht="17" hidden="1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ht="17" hidden="1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4" hidden="1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ht="17" hidden="1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ht="17" hidden="1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ht="17" hidden="1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ht="17" hidden="1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ht="17" hidden="1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ht="17" hidden="1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4" hidden="1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ht="17" hidden="1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ht="17" hidden="1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ht="17" hidden="1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ht="17" hidden="1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ht="17" hidden="1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4" hidden="1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ht="17" hidden="1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ht="17" hidden="1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ht="17" hidden="1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4" hidden="1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ht="17" hidden="1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4" hidden="1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ht="34" hidden="1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(E963/D963)</f>
        <v>1.1929824561403508</v>
      </c>
      <c r="P963" s="7">
        <f t="shared" ref="P963:P1001" si="61">IFERROR(E963/G963,0)</f>
        <v>43.87096774193548</v>
      </c>
      <c r="Q963" t="s">
        <v>2047</v>
      </c>
      <c r="R963" t="s">
        <v>2059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" hidden="1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ht="17" hidden="1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ht="17" hidden="1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ht="17" hidden="1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ht="17" hidden="1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4" hidden="1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ht="17" hidden="1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4" hidden="1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ht="17" hidden="1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ht="17" hidden="1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4" hidden="1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ht="17" hidden="1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ht="17" hidden="1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ht="17" hidden="1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ht="17" hidden="1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4" hidden="1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ht="17" hidden="1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ht="17" hidden="1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ht="17" hidden="1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ht="17" hidden="1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ht="17" hidden="1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ht="17" hidden="1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ht="17" hidden="1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ht="17" hidden="1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ontainsText" dxfId="24" priority="1" operator="containsText" text="canceled">
      <formula>NOT(ISERROR(SEARCH("canceled",F1)))</formula>
    </cfRule>
    <cfRule type="containsText" dxfId="23" priority="9" operator="containsText" text="canceled">
      <formula>NOT(ISERROR(SEARCH("canceled",F1)))</formula>
    </cfRule>
    <cfRule type="containsText" dxfId="22" priority="10" operator="containsText" text="canceled">
      <formula>NOT(ISERROR(SEARCH("canceled",F1)))</formula>
    </cfRule>
    <cfRule type="containsText" dxfId="21" priority="11" operator="containsText" text="successful">
      <formula>NOT(ISERROR(SEARCH("successful",F1)))</formula>
    </cfRule>
    <cfRule type="containsText" dxfId="20" priority="12" operator="containsText" text="live">
      <formula>NOT(ISERROR(SEARCH("live",F1)))</formula>
    </cfRule>
    <cfRule type="containsText" dxfId="19" priority="13" operator="containsText" text="failed">
      <formula>NOT(ISERROR(SEARCH("failed",F1)))</formula>
    </cfRule>
  </conditionalFormatting>
  <conditionalFormatting sqref="O2:O1048576">
    <cfRule type="cellIs" dxfId="15" priority="2" operator="greaterThan">
      <formula>2</formula>
    </cfRule>
    <cfRule type="cellIs" dxfId="14" priority="3" operator="lessThan">
      <formula>0.99</formula>
    </cfRule>
    <cfRule type="cellIs" dxfId="13" priority="4" operator="between">
      <formula>1</formula>
      <formula>1.99</formula>
    </cfRule>
    <cfRule type="cellIs" dxfId="12" priority="5" operator="lessThan">
      <formula>0.99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3F46-1D3B-914E-B2F7-73D86519D141}">
  <dimension ref="A1:H13"/>
  <sheetViews>
    <sheetView workbookViewId="0">
      <selection activeCell="L17" sqref="L17"/>
    </sheetView>
  </sheetViews>
  <sheetFormatPr baseColWidth="10" defaultRowHeight="16" x14ac:dyDescent="0.2"/>
  <cols>
    <col min="1" max="1" width="1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2088</v>
      </c>
      <c r="B1" s="1" t="s">
        <v>2089</v>
      </c>
      <c r="C1" s="1" t="s">
        <v>2090</v>
      </c>
      <c r="D1" s="1" t="s">
        <v>2091</v>
      </c>
      <c r="E1" s="1" t="s">
        <v>2092</v>
      </c>
      <c r="F1" s="1" t="s">
        <v>2093</v>
      </c>
      <c r="G1" s="1" t="s">
        <v>2094</v>
      </c>
      <c r="H1" s="1" t="s">
        <v>2095</v>
      </c>
    </row>
    <row r="2" spans="1:8" x14ac:dyDescent="0.2">
      <c r="A2" s="1" t="s">
        <v>2096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1" t="s">
        <v>2097</v>
      </c>
      <c r="B3">
        <f>COUNTIFS(Crowdfunding!F:F,"=successful",Crowdfunding!D:D,"&gt;=1000",Crowdfunding!D:D,"&lt;4999")</f>
        <v>191</v>
      </c>
      <c r="C3">
        <f>COUNTIFS(Crowdfunding!F:F,"=failed",Crowdfunding!D:D,"&gt;=1000",Crowdfunding!D:D,"&lt;4999")</f>
        <v>38</v>
      </c>
      <c r="D3">
        <f>COUNTIFS(Crowdfunding!F:F,"=canceled",Crowdfunding!D:D,"&gt;=1000",Crowdfunding!D:D,"&lt;4999")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s="1" t="s">
        <v>2098</v>
      </c>
      <c r="B4">
        <f>COUNTIFS(Crowdfunding!F:F,"=successful",Crowdfunding!D:D,"&gt;=5000",Crowdfunding!D:D,"&lt;9999")</f>
        <v>164</v>
      </c>
      <c r="C4">
        <f>COUNTIFS(Crowdfunding!F:F,"=failed",Crowdfunding!D:D,"&gt;=5000",Crowdfunding!D:D,"&lt;9999")</f>
        <v>126</v>
      </c>
      <c r="D4">
        <f>COUNTIFS(Crowdfunding!F:F,"=canceled",Crowdfunding!D:D,"&gt;=5000",Crowdfunding!D:D,"&lt;9999")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" t="s">
        <v>2099</v>
      </c>
      <c r="B5">
        <f>COUNTIFS(Crowdfunding!F:F,"=successful",Crowdfunding!D:D,"&gt;=10000",Crowdfunding!D:D,"&lt;14999")</f>
        <v>4</v>
      </c>
      <c r="C5">
        <f>COUNTIFS(Crowdfunding!F:F,"=failed",Crowdfunding!D:D,"&gt;=10000",Crowdfunding!D:D,"&lt;14999")</f>
        <v>5</v>
      </c>
      <c r="D5">
        <f>COUNTIFS(Crowdfunding!F:F,"=canceled",Crowdfunding!D:D,"&gt;=10000",Crowdfunding!D:D,"&lt;14999")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" t="s">
        <v>2100</v>
      </c>
      <c r="B6">
        <f>COUNTIFS(Crowdfunding!F:F,"=successful",Crowdfunding!D:D,"&gt;=15000",Crowdfunding!D:D,"&lt;19999")</f>
        <v>10</v>
      </c>
      <c r="C6">
        <f>COUNTIFS(Crowdfunding!F:F,"=failed",Crowdfunding!D:D,"&gt;=15000",Crowdfunding!D:D,"&lt;19999")</f>
        <v>0</v>
      </c>
      <c r="D6">
        <f>COUNTIFS(Crowdfunding!F:F,"=canceled",Crowdfunding!D:D,"&gt;=15000",Crowdfunding!D:D,"&lt;19999")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" t="s">
        <v>2101</v>
      </c>
      <c r="B7">
        <f>COUNTIFS(Crowdfunding!F:F,"=successful",Crowdfunding!D:D,"&gt;=20000",Crowdfunding!D:D,"&lt;24999")</f>
        <v>7</v>
      </c>
      <c r="C7">
        <f>COUNTIFS(Crowdfunding!F:F,"=failed",Crowdfunding!D:D,"&gt;=20000",Crowdfunding!D:D,"&lt;24999")</f>
        <v>0</v>
      </c>
      <c r="D7">
        <f>COUNTIFS(Crowdfunding!F:F,"=canceled",Crowdfunding!D:D,"&gt;=20000",Crowdfunding!D:D,"&lt;24999")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" t="s">
        <v>2102</v>
      </c>
      <c r="B8">
        <f>COUNTIFS(Crowdfunding!F:F,"=successful",Crowdfunding!D:D,"&gt;=25000",Crowdfunding!D:D,"&lt;29999")</f>
        <v>11</v>
      </c>
      <c r="C8">
        <f>COUNTIFS(Crowdfunding!F:F,"=failed",Crowdfunding!D:D,"&gt;=25000",Crowdfunding!D:D,"&lt;29999")</f>
        <v>3</v>
      </c>
      <c r="D8">
        <f>COUNTIFS(Crowdfunding!F:F,"=canceled",Crowdfunding!D:D,"&gt;=25000",Crowdfunding!D:D,"&lt;29999")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" t="s">
        <v>2103</v>
      </c>
      <c r="B9">
        <f>COUNTIFS(Crowdfunding!F:F,"=successful",Crowdfunding!D:D,"&gt;=30000",Crowdfunding!D:D,"&lt;34999")</f>
        <v>7</v>
      </c>
      <c r="C9">
        <f>COUNTIFS(Crowdfunding!F:F,"=failed",Crowdfunding!D:D,"&gt;=30000",Crowdfunding!D:D,"&lt;34999")</f>
        <v>0</v>
      </c>
      <c r="D9">
        <f>COUNTIFS(Crowdfunding!F:F,"=canceled",Crowdfunding!D:D,"&gt;=30000",Crowdfunding!D:D,"&lt;34999")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" t="s">
        <v>2104</v>
      </c>
      <c r="B10">
        <f>COUNTIFS(Crowdfunding!F:F,"=successful",Crowdfunding!D:D,"&gt;=35000",Crowdfunding!D:D,"&lt;39999")</f>
        <v>8</v>
      </c>
      <c r="C10">
        <f>COUNTIFS(Crowdfunding!F:F,"=failed",Crowdfunding!D:D,"&gt;=35000",Crowdfunding!D:D,"&lt;39999")</f>
        <v>3</v>
      </c>
      <c r="D10">
        <f>COUNTIFS(Crowdfunding!F:F,"=canceled",Crowdfunding!D:D,"&gt;=35000",Crowdfunding!D:D,"&lt;39999")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" t="s">
        <v>2105</v>
      </c>
      <c r="B11">
        <f>COUNTIFS(Crowdfunding!F:F,"=successful",Crowdfunding!D:D,"&gt;=40000",Crowdfunding!D:D,"&lt;44999")</f>
        <v>11</v>
      </c>
      <c r="C11">
        <f>COUNTIFS(Crowdfunding!F:F,"=failed",Crowdfunding!D:D,"&gt;=40000",Crowdfunding!D:D,"&lt;44999")</f>
        <v>3</v>
      </c>
      <c r="D11">
        <f>COUNTIFS(Crowdfunding!F:F,"=canceled",Crowdfunding!D:D,"&gt;=35000",Crowdfunding!D:D,"&lt;39999")</f>
        <v>1</v>
      </c>
      <c r="E11">
        <f t="shared" si="0"/>
        <v>15</v>
      </c>
      <c r="F11" s="5">
        <f t="shared" si="1"/>
        <v>0.73333333333333328</v>
      </c>
      <c r="G11" s="5">
        <f t="shared" si="2"/>
        <v>0.2</v>
      </c>
      <c r="H11" s="5">
        <f t="shared" si="3"/>
        <v>6.6666666666666666E-2</v>
      </c>
    </row>
    <row r="12" spans="1:8" x14ac:dyDescent="0.2">
      <c r="A12" s="1" t="s">
        <v>2106</v>
      </c>
      <c r="B12">
        <f>COUNTIFS(Crowdfunding!F:F,"=successful",Crowdfunding!D:D,"&gt;=45000",Crowdfunding!D:D,"&lt;49999")</f>
        <v>8</v>
      </c>
      <c r="C12">
        <f>COUNTIFS(Crowdfunding!F:F,"=failed",Crowdfunding!D:D,"&gt;=45000",Crowdfunding!D:D,"&lt;49999")</f>
        <v>3</v>
      </c>
      <c r="D12">
        <f>COUNTIFS(Crowdfunding!F:F,"=canceled",Crowdfunding!D:D,"&gt;=45000",Crowdfunding!D:D,"&lt;49999")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1" t="s">
        <v>2107</v>
      </c>
      <c r="B13">
        <f>COUNTIFS(Crowdfunding!F:F,"=successful",Crowdfunding!D:D,"&gt;=50000")</f>
        <v>114</v>
      </c>
      <c r="C13">
        <f>COUNTIFS(Crowdfunding!F:F,"=failed",Crowdfunding!D:D,"&gt;=50000")</f>
        <v>163</v>
      </c>
      <c r="D13">
        <f>COUNTIFS(Crowdfunding!F:F,"=canceled",Crowdfunding!D:D,"&gt;=50000")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6423-FDB1-0B4D-AD2D-92AE71492B8E}">
  <dimension ref="A1:J566"/>
  <sheetViews>
    <sheetView workbookViewId="0">
      <selection activeCell="H6" sqref="H6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7" max="7" width="9.6640625" bestFit="1" customWidth="1"/>
    <col min="8" max="8" width="12.1640625" bestFit="1" customWidth="1"/>
    <col min="9" max="9" width="8.33203125" bestFit="1" customWidth="1"/>
    <col min="10" max="10" width="12.1640625" bestFit="1" customWidth="1"/>
  </cols>
  <sheetData>
    <row r="1" spans="1:10" x14ac:dyDescent="0.2">
      <c r="A1" s="1" t="s">
        <v>4</v>
      </c>
      <c r="B1" s="1" t="s">
        <v>5</v>
      </c>
      <c r="D1" s="12" t="s">
        <v>4</v>
      </c>
      <c r="E1" s="12" t="s">
        <v>5</v>
      </c>
      <c r="G1" s="15" t="s">
        <v>2113</v>
      </c>
      <c r="H1" s="15"/>
      <c r="I1" s="15" t="s">
        <v>2115</v>
      </c>
      <c r="J1" s="15"/>
    </row>
    <row r="2" spans="1:10" x14ac:dyDescent="0.2">
      <c r="A2" t="s">
        <v>20</v>
      </c>
      <c r="B2">
        <v>158</v>
      </c>
      <c r="D2" s="13" t="s">
        <v>14</v>
      </c>
      <c r="E2" s="14">
        <v>0</v>
      </c>
      <c r="G2" t="s">
        <v>2108</v>
      </c>
      <c r="H2">
        <f>AVERAGE(B2:B566)</f>
        <v>851.14690265486729</v>
      </c>
      <c r="I2" t="s">
        <v>2108</v>
      </c>
      <c r="J2">
        <f>AVERAGE(E2:E365)</f>
        <v>585.61538461538464</v>
      </c>
    </row>
    <row r="3" spans="1:10" x14ac:dyDescent="0.2">
      <c r="A3" t="s">
        <v>20</v>
      </c>
      <c r="B3">
        <v>1425</v>
      </c>
      <c r="D3" s="13" t="s">
        <v>14</v>
      </c>
      <c r="E3" s="14">
        <v>24</v>
      </c>
      <c r="G3" t="s">
        <v>2109</v>
      </c>
      <c r="H3">
        <f>MEDIAN(B2:B566)</f>
        <v>201</v>
      </c>
      <c r="I3" t="s">
        <v>2109</v>
      </c>
      <c r="J3">
        <f>MEDIAN(E2:E365)</f>
        <v>114.5</v>
      </c>
    </row>
    <row r="4" spans="1:10" x14ac:dyDescent="0.2">
      <c r="A4" t="s">
        <v>20</v>
      </c>
      <c r="B4">
        <v>174</v>
      </c>
      <c r="D4" s="13" t="s">
        <v>14</v>
      </c>
      <c r="E4" s="14">
        <v>53</v>
      </c>
      <c r="G4" t="s">
        <v>2110</v>
      </c>
      <c r="H4">
        <f>MIN(B2:B566)</f>
        <v>16</v>
      </c>
      <c r="I4" t="s">
        <v>2110</v>
      </c>
      <c r="J4">
        <f>MIN(E2:E365)</f>
        <v>0</v>
      </c>
    </row>
    <row r="5" spans="1:10" x14ac:dyDescent="0.2">
      <c r="A5" t="s">
        <v>20</v>
      </c>
      <c r="B5">
        <v>227</v>
      </c>
      <c r="D5" s="13" t="s">
        <v>14</v>
      </c>
      <c r="E5" s="14">
        <v>18</v>
      </c>
      <c r="G5" t="s">
        <v>2111</v>
      </c>
      <c r="H5">
        <f>MAX(B2:B566)</f>
        <v>7295</v>
      </c>
      <c r="I5" t="s">
        <v>2111</v>
      </c>
      <c r="J5">
        <f>MAX(E2:E365)</f>
        <v>6080</v>
      </c>
    </row>
    <row r="6" spans="1:10" x14ac:dyDescent="0.2">
      <c r="A6" t="s">
        <v>20</v>
      </c>
      <c r="B6">
        <v>220</v>
      </c>
      <c r="D6" s="13" t="s">
        <v>14</v>
      </c>
      <c r="E6" s="14">
        <v>44</v>
      </c>
      <c r="G6" t="s">
        <v>2112</v>
      </c>
      <c r="H6">
        <f>_xlfn.VAR.S(B2:B566)</f>
        <v>1606216.5936295739</v>
      </c>
      <c r="I6" t="s">
        <v>2112</v>
      </c>
      <c r="J6">
        <f>_xlfn.VAR.S(E2:E365)</f>
        <v>924113.45496927318</v>
      </c>
    </row>
    <row r="7" spans="1:10" x14ac:dyDescent="0.2">
      <c r="A7" t="s">
        <v>20</v>
      </c>
      <c r="B7">
        <v>98</v>
      </c>
      <c r="D7" s="13" t="s">
        <v>14</v>
      </c>
      <c r="E7" s="14">
        <v>27</v>
      </c>
      <c r="G7" t="s">
        <v>2114</v>
      </c>
      <c r="H7">
        <f>STDEV(B2:B566)</f>
        <v>1267.366006183523</v>
      </c>
      <c r="I7" t="s">
        <v>2114</v>
      </c>
      <c r="J7">
        <f>STDEV(E2:E365)</f>
        <v>961.30819978260524</v>
      </c>
    </row>
    <row r="8" spans="1:10" x14ac:dyDescent="0.2">
      <c r="A8" t="s">
        <v>20</v>
      </c>
      <c r="B8">
        <v>100</v>
      </c>
      <c r="D8" s="13" t="s">
        <v>14</v>
      </c>
      <c r="E8" s="14">
        <v>55</v>
      </c>
    </row>
    <row r="9" spans="1:10" x14ac:dyDescent="0.2">
      <c r="A9" t="s">
        <v>20</v>
      </c>
      <c r="B9">
        <v>1249</v>
      </c>
      <c r="D9" s="13" t="s">
        <v>14</v>
      </c>
      <c r="E9" s="14">
        <v>200</v>
      </c>
    </row>
    <row r="10" spans="1:10" x14ac:dyDescent="0.2">
      <c r="A10" t="s">
        <v>20</v>
      </c>
      <c r="B10">
        <v>1396</v>
      </c>
      <c r="D10" s="13" t="s">
        <v>14</v>
      </c>
      <c r="E10" s="14">
        <v>452</v>
      </c>
    </row>
    <row r="11" spans="1:10" x14ac:dyDescent="0.2">
      <c r="A11" t="s">
        <v>20</v>
      </c>
      <c r="B11">
        <v>890</v>
      </c>
      <c r="D11" s="13" t="s">
        <v>14</v>
      </c>
      <c r="E11" s="14">
        <v>674</v>
      </c>
    </row>
    <row r="12" spans="1:10" x14ac:dyDescent="0.2">
      <c r="A12" t="s">
        <v>20</v>
      </c>
      <c r="B12">
        <v>142</v>
      </c>
      <c r="D12" s="13" t="s">
        <v>14</v>
      </c>
      <c r="E12" s="14">
        <v>558</v>
      </c>
    </row>
    <row r="13" spans="1:10" x14ac:dyDescent="0.2">
      <c r="A13" t="s">
        <v>20</v>
      </c>
      <c r="B13">
        <v>2673</v>
      </c>
      <c r="D13" s="13" t="s">
        <v>14</v>
      </c>
      <c r="E13" s="14">
        <v>15</v>
      </c>
    </row>
    <row r="14" spans="1:10" x14ac:dyDescent="0.2">
      <c r="A14" t="s">
        <v>20</v>
      </c>
      <c r="B14">
        <v>163</v>
      </c>
      <c r="D14" s="13" t="s">
        <v>14</v>
      </c>
      <c r="E14" s="14">
        <v>2307</v>
      </c>
    </row>
    <row r="15" spans="1:10" x14ac:dyDescent="0.2">
      <c r="A15" t="s">
        <v>20</v>
      </c>
      <c r="B15">
        <v>2220</v>
      </c>
      <c r="D15" s="13" t="s">
        <v>14</v>
      </c>
      <c r="E15" s="14">
        <v>88</v>
      </c>
    </row>
    <row r="16" spans="1:10" x14ac:dyDescent="0.2">
      <c r="A16" t="s">
        <v>20</v>
      </c>
      <c r="B16">
        <v>1606</v>
      </c>
      <c r="D16" s="13" t="s">
        <v>14</v>
      </c>
      <c r="E16" s="14">
        <v>48</v>
      </c>
    </row>
    <row r="17" spans="1:5" x14ac:dyDescent="0.2">
      <c r="A17" t="s">
        <v>20</v>
      </c>
      <c r="B17">
        <v>129</v>
      </c>
      <c r="D17" s="13" t="s">
        <v>14</v>
      </c>
      <c r="E17" s="14">
        <v>1</v>
      </c>
    </row>
    <row r="18" spans="1:5" x14ac:dyDescent="0.2">
      <c r="A18" t="s">
        <v>20</v>
      </c>
      <c r="B18">
        <v>226</v>
      </c>
      <c r="D18" s="13" t="s">
        <v>14</v>
      </c>
      <c r="E18" s="14">
        <v>1467</v>
      </c>
    </row>
    <row r="19" spans="1:5" x14ac:dyDescent="0.2">
      <c r="A19" t="s">
        <v>20</v>
      </c>
      <c r="B19">
        <v>5419</v>
      </c>
      <c r="D19" s="13" t="s">
        <v>14</v>
      </c>
      <c r="E19" s="14">
        <v>75</v>
      </c>
    </row>
    <row r="20" spans="1:5" x14ac:dyDescent="0.2">
      <c r="A20" t="s">
        <v>20</v>
      </c>
      <c r="B20">
        <v>165</v>
      </c>
      <c r="D20" s="13" t="s">
        <v>14</v>
      </c>
      <c r="E20" s="14">
        <v>120</v>
      </c>
    </row>
    <row r="21" spans="1:5" x14ac:dyDescent="0.2">
      <c r="A21" t="s">
        <v>20</v>
      </c>
      <c r="B21">
        <v>1965</v>
      </c>
      <c r="D21" s="13" t="s">
        <v>14</v>
      </c>
      <c r="E21" s="14">
        <v>2253</v>
      </c>
    </row>
    <row r="22" spans="1:5" x14ac:dyDescent="0.2">
      <c r="A22" t="s">
        <v>20</v>
      </c>
      <c r="B22">
        <v>16</v>
      </c>
      <c r="D22" s="13" t="s">
        <v>14</v>
      </c>
      <c r="E22" s="14">
        <v>5</v>
      </c>
    </row>
    <row r="23" spans="1:5" x14ac:dyDescent="0.2">
      <c r="A23" t="s">
        <v>20</v>
      </c>
      <c r="B23">
        <v>107</v>
      </c>
      <c r="D23" s="13" t="s">
        <v>14</v>
      </c>
      <c r="E23" s="14">
        <v>38</v>
      </c>
    </row>
    <row r="24" spans="1:5" x14ac:dyDescent="0.2">
      <c r="A24" t="s">
        <v>20</v>
      </c>
      <c r="B24">
        <v>134</v>
      </c>
      <c r="D24" s="13" t="s">
        <v>14</v>
      </c>
      <c r="E24" s="14">
        <v>12</v>
      </c>
    </row>
    <row r="25" spans="1:5" x14ac:dyDescent="0.2">
      <c r="A25" t="s">
        <v>20</v>
      </c>
      <c r="B25">
        <v>198</v>
      </c>
      <c r="D25" s="13" t="s">
        <v>14</v>
      </c>
      <c r="E25" s="14">
        <v>1684</v>
      </c>
    </row>
    <row r="26" spans="1:5" x14ac:dyDescent="0.2">
      <c r="A26" t="s">
        <v>20</v>
      </c>
      <c r="B26">
        <v>111</v>
      </c>
      <c r="D26" s="13" t="s">
        <v>14</v>
      </c>
      <c r="E26" s="14">
        <v>56</v>
      </c>
    </row>
    <row r="27" spans="1:5" x14ac:dyDescent="0.2">
      <c r="A27" t="s">
        <v>20</v>
      </c>
      <c r="B27">
        <v>222</v>
      </c>
      <c r="D27" s="13" t="s">
        <v>14</v>
      </c>
      <c r="E27" s="14">
        <v>838</v>
      </c>
    </row>
    <row r="28" spans="1:5" x14ac:dyDescent="0.2">
      <c r="A28" t="s">
        <v>20</v>
      </c>
      <c r="B28">
        <v>6212</v>
      </c>
      <c r="D28" s="13" t="s">
        <v>14</v>
      </c>
      <c r="E28" s="14">
        <v>1000</v>
      </c>
    </row>
    <row r="29" spans="1:5" x14ac:dyDescent="0.2">
      <c r="A29" t="s">
        <v>20</v>
      </c>
      <c r="B29">
        <v>98</v>
      </c>
      <c r="D29" s="13" t="s">
        <v>14</v>
      </c>
      <c r="E29" s="14">
        <v>1482</v>
      </c>
    </row>
    <row r="30" spans="1:5" x14ac:dyDescent="0.2">
      <c r="A30" t="s">
        <v>20</v>
      </c>
      <c r="B30">
        <v>92</v>
      </c>
      <c r="D30" s="13" t="s">
        <v>14</v>
      </c>
      <c r="E30" s="14">
        <v>106</v>
      </c>
    </row>
    <row r="31" spans="1:5" x14ac:dyDescent="0.2">
      <c r="A31" t="s">
        <v>20</v>
      </c>
      <c r="B31">
        <v>149</v>
      </c>
      <c r="D31" s="13" t="s">
        <v>14</v>
      </c>
      <c r="E31" s="14">
        <v>679</v>
      </c>
    </row>
    <row r="32" spans="1:5" x14ac:dyDescent="0.2">
      <c r="A32" t="s">
        <v>20</v>
      </c>
      <c r="B32">
        <v>2431</v>
      </c>
      <c r="D32" s="13" t="s">
        <v>14</v>
      </c>
      <c r="E32" s="14">
        <v>1220</v>
      </c>
    </row>
    <row r="33" spans="1:5" x14ac:dyDescent="0.2">
      <c r="A33" t="s">
        <v>20</v>
      </c>
      <c r="B33">
        <v>303</v>
      </c>
      <c r="D33" s="13" t="s">
        <v>14</v>
      </c>
      <c r="E33" s="14">
        <v>1</v>
      </c>
    </row>
    <row r="34" spans="1:5" x14ac:dyDescent="0.2">
      <c r="A34" t="s">
        <v>20</v>
      </c>
      <c r="B34">
        <v>209</v>
      </c>
      <c r="D34" s="13" t="s">
        <v>14</v>
      </c>
      <c r="E34" s="14">
        <v>37</v>
      </c>
    </row>
    <row r="35" spans="1:5" x14ac:dyDescent="0.2">
      <c r="A35" t="s">
        <v>20</v>
      </c>
      <c r="B35">
        <v>131</v>
      </c>
      <c r="D35" s="13" t="s">
        <v>14</v>
      </c>
      <c r="E35" s="14">
        <v>60</v>
      </c>
    </row>
    <row r="36" spans="1:5" x14ac:dyDescent="0.2">
      <c r="A36" t="s">
        <v>20</v>
      </c>
      <c r="B36">
        <v>164</v>
      </c>
      <c r="D36" s="13" t="s">
        <v>14</v>
      </c>
      <c r="E36" s="14">
        <v>296</v>
      </c>
    </row>
    <row r="37" spans="1:5" x14ac:dyDescent="0.2">
      <c r="A37" t="s">
        <v>20</v>
      </c>
      <c r="B37">
        <v>201</v>
      </c>
      <c r="D37" s="13" t="s">
        <v>14</v>
      </c>
      <c r="E37" s="14">
        <v>3304</v>
      </c>
    </row>
    <row r="38" spans="1:5" x14ac:dyDescent="0.2">
      <c r="A38" t="s">
        <v>20</v>
      </c>
      <c r="B38">
        <v>211</v>
      </c>
      <c r="D38" s="13" t="s">
        <v>14</v>
      </c>
      <c r="E38" s="14">
        <v>73</v>
      </c>
    </row>
    <row r="39" spans="1:5" x14ac:dyDescent="0.2">
      <c r="A39" t="s">
        <v>20</v>
      </c>
      <c r="B39">
        <v>128</v>
      </c>
      <c r="D39" s="13" t="s">
        <v>14</v>
      </c>
      <c r="E39" s="14">
        <v>3387</v>
      </c>
    </row>
    <row r="40" spans="1:5" x14ac:dyDescent="0.2">
      <c r="A40" t="s">
        <v>20</v>
      </c>
      <c r="B40">
        <v>1600</v>
      </c>
      <c r="D40" s="13" t="s">
        <v>14</v>
      </c>
      <c r="E40" s="14">
        <v>662</v>
      </c>
    </row>
    <row r="41" spans="1:5" x14ac:dyDescent="0.2">
      <c r="A41" t="s">
        <v>20</v>
      </c>
      <c r="B41">
        <v>249</v>
      </c>
      <c r="D41" s="13" t="s">
        <v>14</v>
      </c>
      <c r="E41" s="14">
        <v>774</v>
      </c>
    </row>
    <row r="42" spans="1:5" x14ac:dyDescent="0.2">
      <c r="A42" t="s">
        <v>20</v>
      </c>
      <c r="B42">
        <v>236</v>
      </c>
      <c r="D42" s="13" t="s">
        <v>14</v>
      </c>
      <c r="E42" s="14">
        <v>672</v>
      </c>
    </row>
    <row r="43" spans="1:5" x14ac:dyDescent="0.2">
      <c r="A43" t="s">
        <v>20</v>
      </c>
      <c r="B43">
        <v>4065</v>
      </c>
      <c r="D43" s="13" t="s">
        <v>14</v>
      </c>
      <c r="E43" s="14">
        <v>940</v>
      </c>
    </row>
    <row r="44" spans="1:5" x14ac:dyDescent="0.2">
      <c r="A44" t="s">
        <v>20</v>
      </c>
      <c r="B44">
        <v>246</v>
      </c>
      <c r="D44" s="13" t="s">
        <v>14</v>
      </c>
      <c r="E44" s="14">
        <v>117</v>
      </c>
    </row>
    <row r="45" spans="1:5" x14ac:dyDescent="0.2">
      <c r="A45" t="s">
        <v>20</v>
      </c>
      <c r="B45">
        <v>2475</v>
      </c>
      <c r="D45" s="13" t="s">
        <v>14</v>
      </c>
      <c r="E45" s="14">
        <v>115</v>
      </c>
    </row>
    <row r="46" spans="1:5" x14ac:dyDescent="0.2">
      <c r="A46" t="s">
        <v>20</v>
      </c>
      <c r="B46">
        <v>76</v>
      </c>
      <c r="D46" s="13" t="s">
        <v>14</v>
      </c>
      <c r="E46" s="14">
        <v>326</v>
      </c>
    </row>
    <row r="47" spans="1:5" x14ac:dyDescent="0.2">
      <c r="A47" t="s">
        <v>20</v>
      </c>
      <c r="B47">
        <v>54</v>
      </c>
      <c r="D47" s="13" t="s">
        <v>14</v>
      </c>
      <c r="E47" s="14">
        <v>1</v>
      </c>
    </row>
    <row r="48" spans="1:5" x14ac:dyDescent="0.2">
      <c r="A48" t="s">
        <v>20</v>
      </c>
      <c r="B48">
        <v>88</v>
      </c>
      <c r="D48" s="13" t="s">
        <v>14</v>
      </c>
      <c r="E48" s="14">
        <v>1467</v>
      </c>
    </row>
    <row r="49" spans="1:5" x14ac:dyDescent="0.2">
      <c r="A49" t="s">
        <v>20</v>
      </c>
      <c r="B49">
        <v>85</v>
      </c>
      <c r="D49" s="13" t="s">
        <v>14</v>
      </c>
      <c r="E49" s="14">
        <v>5681</v>
      </c>
    </row>
    <row r="50" spans="1:5" x14ac:dyDescent="0.2">
      <c r="A50" t="s">
        <v>20</v>
      </c>
      <c r="B50">
        <v>170</v>
      </c>
      <c r="D50" s="13" t="s">
        <v>14</v>
      </c>
      <c r="E50" s="14">
        <v>1059</v>
      </c>
    </row>
    <row r="51" spans="1:5" x14ac:dyDescent="0.2">
      <c r="A51" t="s">
        <v>20</v>
      </c>
      <c r="B51">
        <v>330</v>
      </c>
      <c r="D51" s="13" t="s">
        <v>14</v>
      </c>
      <c r="E51" s="14">
        <v>1194</v>
      </c>
    </row>
    <row r="52" spans="1:5" x14ac:dyDescent="0.2">
      <c r="A52" t="s">
        <v>20</v>
      </c>
      <c r="B52">
        <v>127</v>
      </c>
      <c r="D52" s="13" t="s">
        <v>14</v>
      </c>
      <c r="E52" s="14">
        <v>30</v>
      </c>
    </row>
    <row r="53" spans="1:5" x14ac:dyDescent="0.2">
      <c r="A53" t="s">
        <v>20</v>
      </c>
      <c r="B53">
        <v>411</v>
      </c>
      <c r="D53" s="13" t="s">
        <v>14</v>
      </c>
      <c r="E53" s="14">
        <v>75</v>
      </c>
    </row>
    <row r="54" spans="1:5" x14ac:dyDescent="0.2">
      <c r="A54" t="s">
        <v>20</v>
      </c>
      <c r="B54">
        <v>180</v>
      </c>
      <c r="D54" s="13" t="s">
        <v>14</v>
      </c>
      <c r="E54" s="14">
        <v>955</v>
      </c>
    </row>
    <row r="55" spans="1:5" x14ac:dyDescent="0.2">
      <c r="A55" t="s">
        <v>20</v>
      </c>
      <c r="B55">
        <v>374</v>
      </c>
      <c r="D55" s="13" t="s">
        <v>14</v>
      </c>
      <c r="E55" s="14">
        <v>67</v>
      </c>
    </row>
    <row r="56" spans="1:5" x14ac:dyDescent="0.2">
      <c r="A56" t="s">
        <v>20</v>
      </c>
      <c r="B56">
        <v>71</v>
      </c>
      <c r="D56" s="13" t="s">
        <v>14</v>
      </c>
      <c r="E56" s="14">
        <v>5</v>
      </c>
    </row>
    <row r="57" spans="1:5" x14ac:dyDescent="0.2">
      <c r="A57" t="s">
        <v>20</v>
      </c>
      <c r="B57">
        <v>203</v>
      </c>
      <c r="D57" s="13" t="s">
        <v>14</v>
      </c>
      <c r="E57" s="14">
        <v>26</v>
      </c>
    </row>
    <row r="58" spans="1:5" x14ac:dyDescent="0.2">
      <c r="A58" t="s">
        <v>20</v>
      </c>
      <c r="B58">
        <v>113</v>
      </c>
      <c r="D58" s="13" t="s">
        <v>14</v>
      </c>
      <c r="E58" s="14">
        <v>1130</v>
      </c>
    </row>
    <row r="59" spans="1:5" x14ac:dyDescent="0.2">
      <c r="A59" t="s">
        <v>20</v>
      </c>
      <c r="B59">
        <v>96</v>
      </c>
      <c r="D59" s="13" t="s">
        <v>14</v>
      </c>
      <c r="E59" s="14">
        <v>782</v>
      </c>
    </row>
    <row r="60" spans="1:5" x14ac:dyDescent="0.2">
      <c r="A60" t="s">
        <v>20</v>
      </c>
      <c r="B60">
        <v>498</v>
      </c>
      <c r="D60" s="13" t="s">
        <v>14</v>
      </c>
      <c r="E60" s="14">
        <v>210</v>
      </c>
    </row>
    <row r="61" spans="1:5" x14ac:dyDescent="0.2">
      <c r="A61" t="s">
        <v>20</v>
      </c>
      <c r="B61">
        <v>180</v>
      </c>
      <c r="D61" s="13" t="s">
        <v>14</v>
      </c>
      <c r="E61" s="14">
        <v>136</v>
      </c>
    </row>
    <row r="62" spans="1:5" x14ac:dyDescent="0.2">
      <c r="A62" t="s">
        <v>20</v>
      </c>
      <c r="B62">
        <v>27</v>
      </c>
      <c r="D62" s="13" t="s">
        <v>14</v>
      </c>
      <c r="E62" s="14">
        <v>86</v>
      </c>
    </row>
    <row r="63" spans="1:5" x14ac:dyDescent="0.2">
      <c r="A63" t="s">
        <v>20</v>
      </c>
      <c r="B63">
        <v>2331</v>
      </c>
      <c r="D63" s="13" t="s">
        <v>14</v>
      </c>
      <c r="E63" s="14">
        <v>19</v>
      </c>
    </row>
    <row r="64" spans="1:5" x14ac:dyDescent="0.2">
      <c r="A64" t="s">
        <v>20</v>
      </c>
      <c r="B64">
        <v>113</v>
      </c>
      <c r="D64" s="13" t="s">
        <v>14</v>
      </c>
      <c r="E64" s="14">
        <v>886</v>
      </c>
    </row>
    <row r="65" spans="1:5" x14ac:dyDescent="0.2">
      <c r="A65" t="s">
        <v>20</v>
      </c>
      <c r="B65">
        <v>164</v>
      </c>
      <c r="D65" s="13" t="s">
        <v>14</v>
      </c>
      <c r="E65" s="14">
        <v>35</v>
      </c>
    </row>
    <row r="66" spans="1:5" x14ac:dyDescent="0.2">
      <c r="A66" t="s">
        <v>20</v>
      </c>
      <c r="B66">
        <v>164</v>
      </c>
      <c r="D66" s="13" t="s">
        <v>14</v>
      </c>
      <c r="E66" s="14">
        <v>24</v>
      </c>
    </row>
    <row r="67" spans="1:5" x14ac:dyDescent="0.2">
      <c r="A67" t="s">
        <v>20</v>
      </c>
      <c r="B67">
        <v>336</v>
      </c>
      <c r="D67" s="13" t="s">
        <v>14</v>
      </c>
      <c r="E67" s="14">
        <v>86</v>
      </c>
    </row>
    <row r="68" spans="1:5" x14ac:dyDescent="0.2">
      <c r="A68" t="s">
        <v>20</v>
      </c>
      <c r="B68">
        <v>1917</v>
      </c>
      <c r="D68" s="13" t="s">
        <v>14</v>
      </c>
      <c r="E68" s="14">
        <v>243</v>
      </c>
    </row>
    <row r="69" spans="1:5" x14ac:dyDescent="0.2">
      <c r="A69" t="s">
        <v>20</v>
      </c>
      <c r="B69">
        <v>95</v>
      </c>
      <c r="D69" s="13" t="s">
        <v>14</v>
      </c>
      <c r="E69" s="14">
        <v>65</v>
      </c>
    </row>
    <row r="70" spans="1:5" x14ac:dyDescent="0.2">
      <c r="A70" t="s">
        <v>20</v>
      </c>
      <c r="B70">
        <v>147</v>
      </c>
      <c r="D70" s="13" t="s">
        <v>14</v>
      </c>
      <c r="E70" s="14">
        <v>100</v>
      </c>
    </row>
    <row r="71" spans="1:5" x14ac:dyDescent="0.2">
      <c r="A71" t="s">
        <v>20</v>
      </c>
      <c r="B71">
        <v>86</v>
      </c>
      <c r="D71" s="13" t="s">
        <v>14</v>
      </c>
      <c r="E71" s="14">
        <v>168</v>
      </c>
    </row>
    <row r="72" spans="1:5" x14ac:dyDescent="0.2">
      <c r="A72" t="s">
        <v>20</v>
      </c>
      <c r="B72">
        <v>83</v>
      </c>
      <c r="D72" s="13" t="s">
        <v>14</v>
      </c>
      <c r="E72" s="14">
        <v>13</v>
      </c>
    </row>
    <row r="73" spans="1:5" x14ac:dyDescent="0.2">
      <c r="A73" t="s">
        <v>20</v>
      </c>
      <c r="B73">
        <v>676</v>
      </c>
      <c r="D73" s="13" t="s">
        <v>14</v>
      </c>
      <c r="E73" s="14">
        <v>1</v>
      </c>
    </row>
    <row r="74" spans="1:5" x14ac:dyDescent="0.2">
      <c r="A74" t="s">
        <v>20</v>
      </c>
      <c r="B74">
        <v>361</v>
      </c>
      <c r="D74" s="13" t="s">
        <v>14</v>
      </c>
      <c r="E74" s="14">
        <v>40</v>
      </c>
    </row>
    <row r="75" spans="1:5" x14ac:dyDescent="0.2">
      <c r="A75" t="s">
        <v>20</v>
      </c>
      <c r="B75">
        <v>131</v>
      </c>
      <c r="D75" s="13" t="s">
        <v>14</v>
      </c>
      <c r="E75" s="14">
        <v>226</v>
      </c>
    </row>
    <row r="76" spans="1:5" x14ac:dyDescent="0.2">
      <c r="A76" t="s">
        <v>20</v>
      </c>
      <c r="B76">
        <v>126</v>
      </c>
      <c r="D76" s="13" t="s">
        <v>14</v>
      </c>
      <c r="E76" s="14">
        <v>1625</v>
      </c>
    </row>
    <row r="77" spans="1:5" x14ac:dyDescent="0.2">
      <c r="A77" t="s">
        <v>20</v>
      </c>
      <c r="B77">
        <v>275</v>
      </c>
      <c r="D77" s="13" t="s">
        <v>14</v>
      </c>
      <c r="E77" s="14">
        <v>143</v>
      </c>
    </row>
    <row r="78" spans="1:5" x14ac:dyDescent="0.2">
      <c r="A78" t="s">
        <v>20</v>
      </c>
      <c r="B78">
        <v>67</v>
      </c>
      <c r="D78" s="13" t="s">
        <v>14</v>
      </c>
      <c r="E78" s="14">
        <v>934</v>
      </c>
    </row>
    <row r="79" spans="1:5" x14ac:dyDescent="0.2">
      <c r="A79" t="s">
        <v>20</v>
      </c>
      <c r="B79">
        <v>154</v>
      </c>
      <c r="D79" s="13" t="s">
        <v>14</v>
      </c>
      <c r="E79" s="14">
        <v>17</v>
      </c>
    </row>
    <row r="80" spans="1:5" x14ac:dyDescent="0.2">
      <c r="A80" t="s">
        <v>20</v>
      </c>
      <c r="B80">
        <v>1782</v>
      </c>
      <c r="D80" s="13" t="s">
        <v>14</v>
      </c>
      <c r="E80" s="14">
        <v>2179</v>
      </c>
    </row>
    <row r="81" spans="1:5" x14ac:dyDescent="0.2">
      <c r="A81" t="s">
        <v>20</v>
      </c>
      <c r="B81">
        <v>903</v>
      </c>
      <c r="D81" s="13" t="s">
        <v>14</v>
      </c>
      <c r="E81" s="14">
        <v>931</v>
      </c>
    </row>
    <row r="82" spans="1:5" x14ac:dyDescent="0.2">
      <c r="A82" t="s">
        <v>20</v>
      </c>
      <c r="B82">
        <v>94</v>
      </c>
      <c r="D82" s="13" t="s">
        <v>14</v>
      </c>
      <c r="E82" s="14">
        <v>92</v>
      </c>
    </row>
    <row r="83" spans="1:5" x14ac:dyDescent="0.2">
      <c r="A83" t="s">
        <v>20</v>
      </c>
      <c r="B83">
        <v>180</v>
      </c>
      <c r="D83" s="13" t="s">
        <v>14</v>
      </c>
      <c r="E83" s="14">
        <v>57</v>
      </c>
    </row>
    <row r="84" spans="1:5" x14ac:dyDescent="0.2">
      <c r="A84" t="s">
        <v>20</v>
      </c>
      <c r="B84">
        <v>533</v>
      </c>
      <c r="D84" s="13" t="s">
        <v>14</v>
      </c>
      <c r="E84" s="14">
        <v>41</v>
      </c>
    </row>
    <row r="85" spans="1:5" x14ac:dyDescent="0.2">
      <c r="A85" t="s">
        <v>20</v>
      </c>
      <c r="B85">
        <v>2443</v>
      </c>
      <c r="D85" s="13" t="s">
        <v>14</v>
      </c>
      <c r="E85" s="14">
        <v>1</v>
      </c>
    </row>
    <row r="86" spans="1:5" x14ac:dyDescent="0.2">
      <c r="A86" t="s">
        <v>20</v>
      </c>
      <c r="B86">
        <v>89</v>
      </c>
      <c r="D86" s="13" t="s">
        <v>14</v>
      </c>
      <c r="E86" s="14">
        <v>101</v>
      </c>
    </row>
    <row r="87" spans="1:5" x14ac:dyDescent="0.2">
      <c r="A87" t="s">
        <v>20</v>
      </c>
      <c r="B87">
        <v>159</v>
      </c>
      <c r="D87" s="13" t="s">
        <v>14</v>
      </c>
      <c r="E87" s="14">
        <v>1335</v>
      </c>
    </row>
    <row r="88" spans="1:5" x14ac:dyDescent="0.2">
      <c r="A88" t="s">
        <v>20</v>
      </c>
      <c r="B88">
        <v>50</v>
      </c>
      <c r="D88" s="13" t="s">
        <v>14</v>
      </c>
      <c r="E88" s="14">
        <v>15</v>
      </c>
    </row>
    <row r="89" spans="1:5" x14ac:dyDescent="0.2">
      <c r="A89" t="s">
        <v>20</v>
      </c>
      <c r="B89">
        <v>186</v>
      </c>
      <c r="D89" s="13" t="s">
        <v>14</v>
      </c>
      <c r="E89" s="14">
        <v>454</v>
      </c>
    </row>
    <row r="90" spans="1:5" x14ac:dyDescent="0.2">
      <c r="A90" t="s">
        <v>20</v>
      </c>
      <c r="B90">
        <v>1071</v>
      </c>
      <c r="D90" s="13" t="s">
        <v>14</v>
      </c>
      <c r="E90" s="14">
        <v>3182</v>
      </c>
    </row>
    <row r="91" spans="1:5" x14ac:dyDescent="0.2">
      <c r="A91" t="s">
        <v>20</v>
      </c>
      <c r="B91">
        <v>117</v>
      </c>
      <c r="D91" s="13" t="s">
        <v>14</v>
      </c>
      <c r="E91" s="14">
        <v>15</v>
      </c>
    </row>
    <row r="92" spans="1:5" x14ac:dyDescent="0.2">
      <c r="A92" t="s">
        <v>20</v>
      </c>
      <c r="B92">
        <v>70</v>
      </c>
      <c r="D92" s="13" t="s">
        <v>14</v>
      </c>
      <c r="E92" s="14">
        <v>133</v>
      </c>
    </row>
    <row r="93" spans="1:5" x14ac:dyDescent="0.2">
      <c r="A93" t="s">
        <v>20</v>
      </c>
      <c r="B93">
        <v>135</v>
      </c>
      <c r="D93" s="13" t="s">
        <v>14</v>
      </c>
      <c r="E93" s="14">
        <v>2062</v>
      </c>
    </row>
    <row r="94" spans="1:5" x14ac:dyDescent="0.2">
      <c r="A94" t="s">
        <v>20</v>
      </c>
      <c r="B94">
        <v>768</v>
      </c>
      <c r="D94" s="13" t="s">
        <v>14</v>
      </c>
      <c r="E94" s="14">
        <v>29</v>
      </c>
    </row>
    <row r="95" spans="1:5" x14ac:dyDescent="0.2">
      <c r="A95" t="s">
        <v>20</v>
      </c>
      <c r="B95">
        <v>199</v>
      </c>
      <c r="D95" s="13" t="s">
        <v>14</v>
      </c>
      <c r="E95" s="14">
        <v>132</v>
      </c>
    </row>
    <row r="96" spans="1:5" x14ac:dyDescent="0.2">
      <c r="A96" t="s">
        <v>20</v>
      </c>
      <c r="B96">
        <v>107</v>
      </c>
      <c r="D96" s="13" t="s">
        <v>14</v>
      </c>
      <c r="E96" s="14">
        <v>137</v>
      </c>
    </row>
    <row r="97" spans="1:5" x14ac:dyDescent="0.2">
      <c r="A97" t="s">
        <v>20</v>
      </c>
      <c r="B97">
        <v>195</v>
      </c>
      <c r="D97" s="13" t="s">
        <v>14</v>
      </c>
      <c r="E97" s="14">
        <v>908</v>
      </c>
    </row>
    <row r="98" spans="1:5" x14ac:dyDescent="0.2">
      <c r="A98" t="s">
        <v>20</v>
      </c>
      <c r="B98">
        <v>3376</v>
      </c>
      <c r="D98" s="13" t="s">
        <v>14</v>
      </c>
      <c r="E98" s="14">
        <v>10</v>
      </c>
    </row>
    <row r="99" spans="1:5" x14ac:dyDescent="0.2">
      <c r="A99" t="s">
        <v>20</v>
      </c>
      <c r="B99">
        <v>41</v>
      </c>
      <c r="D99" s="13" t="s">
        <v>14</v>
      </c>
      <c r="E99" s="14">
        <v>1910</v>
      </c>
    </row>
    <row r="100" spans="1:5" x14ac:dyDescent="0.2">
      <c r="A100" t="s">
        <v>20</v>
      </c>
      <c r="B100">
        <v>1821</v>
      </c>
      <c r="D100" s="13" t="s">
        <v>14</v>
      </c>
      <c r="E100" s="14">
        <v>38</v>
      </c>
    </row>
    <row r="101" spans="1:5" x14ac:dyDescent="0.2">
      <c r="A101" t="s">
        <v>20</v>
      </c>
      <c r="B101">
        <v>164</v>
      </c>
      <c r="D101" s="13" t="s">
        <v>14</v>
      </c>
      <c r="E101" s="14">
        <v>104</v>
      </c>
    </row>
    <row r="102" spans="1:5" x14ac:dyDescent="0.2">
      <c r="A102" t="s">
        <v>20</v>
      </c>
      <c r="B102">
        <v>157</v>
      </c>
      <c r="D102" s="13" t="s">
        <v>14</v>
      </c>
      <c r="E102" s="14">
        <v>49</v>
      </c>
    </row>
    <row r="103" spans="1:5" x14ac:dyDescent="0.2">
      <c r="A103" t="s">
        <v>20</v>
      </c>
      <c r="B103">
        <v>246</v>
      </c>
      <c r="D103" s="13" t="s">
        <v>14</v>
      </c>
      <c r="E103" s="14">
        <v>1</v>
      </c>
    </row>
    <row r="104" spans="1:5" x14ac:dyDescent="0.2">
      <c r="A104" t="s">
        <v>20</v>
      </c>
      <c r="B104">
        <v>1396</v>
      </c>
      <c r="D104" s="13" t="s">
        <v>14</v>
      </c>
      <c r="E104" s="14">
        <v>245</v>
      </c>
    </row>
    <row r="105" spans="1:5" x14ac:dyDescent="0.2">
      <c r="A105" t="s">
        <v>20</v>
      </c>
      <c r="B105">
        <v>2506</v>
      </c>
      <c r="D105" s="13" t="s">
        <v>14</v>
      </c>
      <c r="E105" s="14">
        <v>32</v>
      </c>
    </row>
    <row r="106" spans="1:5" x14ac:dyDescent="0.2">
      <c r="A106" t="s">
        <v>20</v>
      </c>
      <c r="B106">
        <v>244</v>
      </c>
      <c r="D106" s="13" t="s">
        <v>14</v>
      </c>
      <c r="E106" s="14">
        <v>7</v>
      </c>
    </row>
    <row r="107" spans="1:5" x14ac:dyDescent="0.2">
      <c r="A107" t="s">
        <v>20</v>
      </c>
      <c r="B107">
        <v>146</v>
      </c>
      <c r="D107" s="13" t="s">
        <v>14</v>
      </c>
      <c r="E107" s="14">
        <v>803</v>
      </c>
    </row>
    <row r="108" spans="1:5" x14ac:dyDescent="0.2">
      <c r="A108" t="s">
        <v>20</v>
      </c>
      <c r="B108">
        <v>1267</v>
      </c>
      <c r="D108" s="13" t="s">
        <v>14</v>
      </c>
      <c r="E108" s="14">
        <v>16</v>
      </c>
    </row>
    <row r="109" spans="1:5" x14ac:dyDescent="0.2">
      <c r="A109" t="s">
        <v>20</v>
      </c>
      <c r="B109">
        <v>1561</v>
      </c>
      <c r="D109" s="13" t="s">
        <v>14</v>
      </c>
      <c r="E109" s="14">
        <v>31</v>
      </c>
    </row>
    <row r="110" spans="1:5" x14ac:dyDescent="0.2">
      <c r="A110" t="s">
        <v>20</v>
      </c>
      <c r="B110">
        <v>48</v>
      </c>
      <c r="D110" s="13" t="s">
        <v>14</v>
      </c>
      <c r="E110" s="14">
        <v>108</v>
      </c>
    </row>
    <row r="111" spans="1:5" x14ac:dyDescent="0.2">
      <c r="A111" t="s">
        <v>20</v>
      </c>
      <c r="B111">
        <v>2739</v>
      </c>
      <c r="D111" s="13" t="s">
        <v>14</v>
      </c>
      <c r="E111" s="14">
        <v>30</v>
      </c>
    </row>
    <row r="112" spans="1:5" x14ac:dyDescent="0.2">
      <c r="A112" t="s">
        <v>20</v>
      </c>
      <c r="B112">
        <v>3537</v>
      </c>
      <c r="D112" s="13" t="s">
        <v>14</v>
      </c>
      <c r="E112" s="14">
        <v>17</v>
      </c>
    </row>
    <row r="113" spans="1:5" x14ac:dyDescent="0.2">
      <c r="A113" t="s">
        <v>20</v>
      </c>
      <c r="B113">
        <v>2107</v>
      </c>
      <c r="D113" s="13" t="s">
        <v>14</v>
      </c>
      <c r="E113" s="14">
        <v>80</v>
      </c>
    </row>
    <row r="114" spans="1:5" x14ac:dyDescent="0.2">
      <c r="A114" t="s">
        <v>20</v>
      </c>
      <c r="B114">
        <v>3318</v>
      </c>
      <c r="D114" s="13" t="s">
        <v>14</v>
      </c>
      <c r="E114" s="14">
        <v>2468</v>
      </c>
    </row>
    <row r="115" spans="1:5" x14ac:dyDescent="0.2">
      <c r="A115" t="s">
        <v>20</v>
      </c>
      <c r="B115">
        <v>340</v>
      </c>
      <c r="D115" s="13" t="s">
        <v>14</v>
      </c>
      <c r="E115" s="14">
        <v>26</v>
      </c>
    </row>
    <row r="116" spans="1:5" x14ac:dyDescent="0.2">
      <c r="A116" t="s">
        <v>20</v>
      </c>
      <c r="B116">
        <v>1442</v>
      </c>
      <c r="D116" s="13" t="s">
        <v>14</v>
      </c>
      <c r="E116" s="14">
        <v>73</v>
      </c>
    </row>
    <row r="117" spans="1:5" x14ac:dyDescent="0.2">
      <c r="A117" t="s">
        <v>20</v>
      </c>
      <c r="B117">
        <v>126</v>
      </c>
      <c r="D117" s="13" t="s">
        <v>14</v>
      </c>
      <c r="E117" s="14">
        <v>128</v>
      </c>
    </row>
    <row r="118" spans="1:5" x14ac:dyDescent="0.2">
      <c r="A118" t="s">
        <v>20</v>
      </c>
      <c r="B118">
        <v>524</v>
      </c>
      <c r="D118" s="13" t="s">
        <v>14</v>
      </c>
      <c r="E118" s="14">
        <v>33</v>
      </c>
    </row>
    <row r="119" spans="1:5" x14ac:dyDescent="0.2">
      <c r="A119" t="s">
        <v>20</v>
      </c>
      <c r="B119">
        <v>1989</v>
      </c>
      <c r="D119" s="13" t="s">
        <v>14</v>
      </c>
      <c r="E119" s="14">
        <v>1072</v>
      </c>
    </row>
    <row r="120" spans="1:5" x14ac:dyDescent="0.2">
      <c r="A120" t="s">
        <v>20</v>
      </c>
      <c r="B120">
        <v>157</v>
      </c>
      <c r="D120" s="13" t="s">
        <v>14</v>
      </c>
      <c r="E120" s="14">
        <v>393</v>
      </c>
    </row>
    <row r="121" spans="1:5" x14ac:dyDescent="0.2">
      <c r="A121" t="s">
        <v>20</v>
      </c>
      <c r="B121">
        <v>4498</v>
      </c>
      <c r="D121" s="13" t="s">
        <v>14</v>
      </c>
      <c r="E121" s="14">
        <v>1257</v>
      </c>
    </row>
    <row r="122" spans="1:5" x14ac:dyDescent="0.2">
      <c r="A122" t="s">
        <v>20</v>
      </c>
      <c r="B122">
        <v>80</v>
      </c>
      <c r="D122" s="13" t="s">
        <v>14</v>
      </c>
      <c r="E122" s="14">
        <v>328</v>
      </c>
    </row>
    <row r="123" spans="1:5" x14ac:dyDescent="0.2">
      <c r="A123" t="s">
        <v>20</v>
      </c>
      <c r="B123">
        <v>43</v>
      </c>
      <c r="D123" s="13" t="s">
        <v>14</v>
      </c>
      <c r="E123" s="14">
        <v>147</v>
      </c>
    </row>
    <row r="124" spans="1:5" x14ac:dyDescent="0.2">
      <c r="A124" t="s">
        <v>20</v>
      </c>
      <c r="B124">
        <v>2053</v>
      </c>
      <c r="D124" s="13" t="s">
        <v>14</v>
      </c>
      <c r="E124" s="14">
        <v>830</v>
      </c>
    </row>
    <row r="125" spans="1:5" x14ac:dyDescent="0.2">
      <c r="A125" t="s">
        <v>20</v>
      </c>
      <c r="B125">
        <v>168</v>
      </c>
      <c r="D125" s="13" t="s">
        <v>14</v>
      </c>
      <c r="E125" s="14">
        <v>331</v>
      </c>
    </row>
    <row r="126" spans="1:5" x14ac:dyDescent="0.2">
      <c r="A126" t="s">
        <v>20</v>
      </c>
      <c r="B126">
        <v>4289</v>
      </c>
      <c r="D126" s="13" t="s">
        <v>14</v>
      </c>
      <c r="E126" s="14">
        <v>25</v>
      </c>
    </row>
    <row r="127" spans="1:5" x14ac:dyDescent="0.2">
      <c r="A127" t="s">
        <v>20</v>
      </c>
      <c r="B127">
        <v>165</v>
      </c>
      <c r="D127" s="13" t="s">
        <v>14</v>
      </c>
      <c r="E127" s="14">
        <v>3483</v>
      </c>
    </row>
    <row r="128" spans="1:5" x14ac:dyDescent="0.2">
      <c r="A128" t="s">
        <v>20</v>
      </c>
      <c r="B128">
        <v>1815</v>
      </c>
      <c r="D128" s="13" t="s">
        <v>14</v>
      </c>
      <c r="E128" s="14">
        <v>923</v>
      </c>
    </row>
    <row r="129" spans="1:5" x14ac:dyDescent="0.2">
      <c r="A129" t="s">
        <v>20</v>
      </c>
      <c r="B129">
        <v>397</v>
      </c>
      <c r="D129" s="13" t="s">
        <v>14</v>
      </c>
      <c r="E129" s="14">
        <v>1</v>
      </c>
    </row>
    <row r="130" spans="1:5" x14ac:dyDescent="0.2">
      <c r="A130" t="s">
        <v>20</v>
      </c>
      <c r="B130">
        <v>1539</v>
      </c>
      <c r="D130" s="13" t="s">
        <v>14</v>
      </c>
      <c r="E130" s="14">
        <v>33</v>
      </c>
    </row>
    <row r="131" spans="1:5" x14ac:dyDescent="0.2">
      <c r="A131" t="s">
        <v>20</v>
      </c>
      <c r="B131">
        <v>138</v>
      </c>
      <c r="D131" s="13" t="s">
        <v>14</v>
      </c>
      <c r="E131" s="14">
        <v>40</v>
      </c>
    </row>
    <row r="132" spans="1:5" x14ac:dyDescent="0.2">
      <c r="A132" t="s">
        <v>20</v>
      </c>
      <c r="B132">
        <v>3594</v>
      </c>
      <c r="D132" s="13" t="s">
        <v>14</v>
      </c>
      <c r="E132" s="14">
        <v>23</v>
      </c>
    </row>
    <row r="133" spans="1:5" x14ac:dyDescent="0.2">
      <c r="A133" t="s">
        <v>20</v>
      </c>
      <c r="B133">
        <v>5880</v>
      </c>
      <c r="D133" s="13" t="s">
        <v>14</v>
      </c>
      <c r="E133" s="14">
        <v>75</v>
      </c>
    </row>
    <row r="134" spans="1:5" x14ac:dyDescent="0.2">
      <c r="A134" t="s">
        <v>20</v>
      </c>
      <c r="B134">
        <v>112</v>
      </c>
      <c r="D134" s="13" t="s">
        <v>14</v>
      </c>
      <c r="E134" s="14">
        <v>2176</v>
      </c>
    </row>
    <row r="135" spans="1:5" x14ac:dyDescent="0.2">
      <c r="A135" t="s">
        <v>20</v>
      </c>
      <c r="B135">
        <v>943</v>
      </c>
      <c r="D135" s="13" t="s">
        <v>14</v>
      </c>
      <c r="E135" s="14">
        <v>441</v>
      </c>
    </row>
    <row r="136" spans="1:5" x14ac:dyDescent="0.2">
      <c r="A136" t="s">
        <v>20</v>
      </c>
      <c r="B136">
        <v>2468</v>
      </c>
      <c r="D136" s="13" t="s">
        <v>14</v>
      </c>
      <c r="E136" s="14">
        <v>25</v>
      </c>
    </row>
    <row r="137" spans="1:5" x14ac:dyDescent="0.2">
      <c r="A137" t="s">
        <v>20</v>
      </c>
      <c r="B137">
        <v>2551</v>
      </c>
      <c r="D137" s="13" t="s">
        <v>14</v>
      </c>
      <c r="E137" s="14">
        <v>127</v>
      </c>
    </row>
    <row r="138" spans="1:5" x14ac:dyDescent="0.2">
      <c r="A138" t="s">
        <v>20</v>
      </c>
      <c r="B138">
        <v>101</v>
      </c>
      <c r="D138" s="13" t="s">
        <v>14</v>
      </c>
      <c r="E138" s="14">
        <v>355</v>
      </c>
    </row>
    <row r="139" spans="1:5" x14ac:dyDescent="0.2">
      <c r="A139" t="s">
        <v>20</v>
      </c>
      <c r="B139">
        <v>92</v>
      </c>
      <c r="D139" s="13" t="s">
        <v>14</v>
      </c>
      <c r="E139" s="14">
        <v>44</v>
      </c>
    </row>
    <row r="140" spans="1:5" x14ac:dyDescent="0.2">
      <c r="A140" t="s">
        <v>20</v>
      </c>
      <c r="B140">
        <v>62</v>
      </c>
      <c r="D140" s="13" t="s">
        <v>14</v>
      </c>
      <c r="E140" s="14">
        <v>67</v>
      </c>
    </row>
    <row r="141" spans="1:5" x14ac:dyDescent="0.2">
      <c r="A141" t="s">
        <v>20</v>
      </c>
      <c r="B141">
        <v>149</v>
      </c>
      <c r="D141" s="13" t="s">
        <v>14</v>
      </c>
      <c r="E141" s="14">
        <v>1068</v>
      </c>
    </row>
    <row r="142" spans="1:5" x14ac:dyDescent="0.2">
      <c r="A142" t="s">
        <v>20</v>
      </c>
      <c r="B142">
        <v>329</v>
      </c>
      <c r="D142" s="13" t="s">
        <v>14</v>
      </c>
      <c r="E142" s="14">
        <v>424</v>
      </c>
    </row>
    <row r="143" spans="1:5" x14ac:dyDescent="0.2">
      <c r="A143" t="s">
        <v>20</v>
      </c>
      <c r="B143">
        <v>97</v>
      </c>
      <c r="D143" s="13" t="s">
        <v>14</v>
      </c>
      <c r="E143" s="14">
        <v>151</v>
      </c>
    </row>
    <row r="144" spans="1:5" x14ac:dyDescent="0.2">
      <c r="A144" t="s">
        <v>20</v>
      </c>
      <c r="B144">
        <v>1784</v>
      </c>
      <c r="D144" s="13" t="s">
        <v>14</v>
      </c>
      <c r="E144" s="14">
        <v>1608</v>
      </c>
    </row>
    <row r="145" spans="1:5" x14ac:dyDescent="0.2">
      <c r="A145" t="s">
        <v>20</v>
      </c>
      <c r="B145">
        <v>1684</v>
      </c>
      <c r="D145" s="13" t="s">
        <v>14</v>
      </c>
      <c r="E145" s="14">
        <v>941</v>
      </c>
    </row>
    <row r="146" spans="1:5" x14ac:dyDescent="0.2">
      <c r="A146" t="s">
        <v>20</v>
      </c>
      <c r="B146">
        <v>250</v>
      </c>
      <c r="D146" s="13" t="s">
        <v>14</v>
      </c>
      <c r="E146" s="14">
        <v>1</v>
      </c>
    </row>
    <row r="147" spans="1:5" x14ac:dyDescent="0.2">
      <c r="A147" t="s">
        <v>20</v>
      </c>
      <c r="B147">
        <v>238</v>
      </c>
      <c r="D147" s="13" t="s">
        <v>14</v>
      </c>
      <c r="E147" s="14">
        <v>40</v>
      </c>
    </row>
    <row r="148" spans="1:5" x14ac:dyDescent="0.2">
      <c r="A148" t="s">
        <v>20</v>
      </c>
      <c r="B148">
        <v>53</v>
      </c>
      <c r="D148" s="13" t="s">
        <v>14</v>
      </c>
      <c r="E148" s="14">
        <v>3015</v>
      </c>
    </row>
    <row r="149" spans="1:5" x14ac:dyDescent="0.2">
      <c r="A149" t="s">
        <v>20</v>
      </c>
      <c r="B149">
        <v>214</v>
      </c>
      <c r="D149" s="13" t="s">
        <v>14</v>
      </c>
      <c r="E149" s="14">
        <v>435</v>
      </c>
    </row>
    <row r="150" spans="1:5" x14ac:dyDescent="0.2">
      <c r="A150" t="s">
        <v>20</v>
      </c>
      <c r="B150">
        <v>222</v>
      </c>
      <c r="D150" s="13" t="s">
        <v>14</v>
      </c>
      <c r="E150" s="14">
        <v>714</v>
      </c>
    </row>
    <row r="151" spans="1:5" x14ac:dyDescent="0.2">
      <c r="A151" t="s">
        <v>20</v>
      </c>
      <c r="B151">
        <v>1884</v>
      </c>
      <c r="D151" s="13" t="s">
        <v>14</v>
      </c>
      <c r="E151" s="14">
        <v>5497</v>
      </c>
    </row>
    <row r="152" spans="1:5" x14ac:dyDescent="0.2">
      <c r="A152" t="s">
        <v>20</v>
      </c>
      <c r="B152">
        <v>218</v>
      </c>
      <c r="D152" s="13" t="s">
        <v>14</v>
      </c>
      <c r="E152" s="14">
        <v>418</v>
      </c>
    </row>
    <row r="153" spans="1:5" x14ac:dyDescent="0.2">
      <c r="A153" t="s">
        <v>20</v>
      </c>
      <c r="B153">
        <v>6465</v>
      </c>
      <c r="D153" s="13" t="s">
        <v>14</v>
      </c>
      <c r="E153" s="14">
        <v>1439</v>
      </c>
    </row>
    <row r="154" spans="1:5" x14ac:dyDescent="0.2">
      <c r="A154" t="s">
        <v>20</v>
      </c>
      <c r="B154">
        <v>59</v>
      </c>
      <c r="D154" s="13" t="s">
        <v>14</v>
      </c>
      <c r="E154" s="14">
        <v>15</v>
      </c>
    </row>
    <row r="155" spans="1:5" x14ac:dyDescent="0.2">
      <c r="A155" t="s">
        <v>20</v>
      </c>
      <c r="B155">
        <v>88</v>
      </c>
      <c r="D155" s="13" t="s">
        <v>14</v>
      </c>
      <c r="E155" s="14">
        <v>1999</v>
      </c>
    </row>
    <row r="156" spans="1:5" x14ac:dyDescent="0.2">
      <c r="A156" t="s">
        <v>20</v>
      </c>
      <c r="B156">
        <v>1697</v>
      </c>
      <c r="D156" s="13" t="s">
        <v>14</v>
      </c>
      <c r="E156" s="14">
        <v>118</v>
      </c>
    </row>
    <row r="157" spans="1:5" x14ac:dyDescent="0.2">
      <c r="A157" t="s">
        <v>20</v>
      </c>
      <c r="B157">
        <v>92</v>
      </c>
      <c r="D157" s="13" t="s">
        <v>14</v>
      </c>
      <c r="E157" s="14">
        <v>162</v>
      </c>
    </row>
    <row r="158" spans="1:5" x14ac:dyDescent="0.2">
      <c r="A158" t="s">
        <v>20</v>
      </c>
      <c r="B158">
        <v>186</v>
      </c>
      <c r="D158" s="13" t="s">
        <v>14</v>
      </c>
      <c r="E158" s="14">
        <v>83</v>
      </c>
    </row>
    <row r="159" spans="1:5" x14ac:dyDescent="0.2">
      <c r="A159" t="s">
        <v>20</v>
      </c>
      <c r="B159">
        <v>138</v>
      </c>
      <c r="D159" s="13" t="s">
        <v>14</v>
      </c>
      <c r="E159" s="14">
        <v>747</v>
      </c>
    </row>
    <row r="160" spans="1:5" x14ac:dyDescent="0.2">
      <c r="A160" t="s">
        <v>20</v>
      </c>
      <c r="B160">
        <v>261</v>
      </c>
      <c r="D160" s="13" t="s">
        <v>14</v>
      </c>
      <c r="E160" s="14">
        <v>84</v>
      </c>
    </row>
    <row r="161" spans="1:5" x14ac:dyDescent="0.2">
      <c r="A161" t="s">
        <v>20</v>
      </c>
      <c r="B161">
        <v>107</v>
      </c>
      <c r="D161" s="13" t="s">
        <v>14</v>
      </c>
      <c r="E161" s="14">
        <v>91</v>
      </c>
    </row>
    <row r="162" spans="1:5" x14ac:dyDescent="0.2">
      <c r="A162" t="s">
        <v>20</v>
      </c>
      <c r="B162">
        <v>199</v>
      </c>
      <c r="D162" s="13" t="s">
        <v>14</v>
      </c>
      <c r="E162" s="14">
        <v>792</v>
      </c>
    </row>
    <row r="163" spans="1:5" x14ac:dyDescent="0.2">
      <c r="A163" t="s">
        <v>20</v>
      </c>
      <c r="B163">
        <v>5512</v>
      </c>
      <c r="D163" s="13" t="s">
        <v>14</v>
      </c>
      <c r="E163" s="14">
        <v>32</v>
      </c>
    </row>
    <row r="164" spans="1:5" x14ac:dyDescent="0.2">
      <c r="A164" t="s">
        <v>20</v>
      </c>
      <c r="B164">
        <v>86</v>
      </c>
      <c r="D164" s="13" t="s">
        <v>14</v>
      </c>
      <c r="E164" s="14">
        <v>186</v>
      </c>
    </row>
    <row r="165" spans="1:5" x14ac:dyDescent="0.2">
      <c r="A165" t="s">
        <v>20</v>
      </c>
      <c r="B165">
        <v>2768</v>
      </c>
      <c r="D165" s="13" t="s">
        <v>14</v>
      </c>
      <c r="E165" s="14">
        <v>605</v>
      </c>
    </row>
    <row r="166" spans="1:5" x14ac:dyDescent="0.2">
      <c r="A166" t="s">
        <v>20</v>
      </c>
      <c r="B166">
        <v>48</v>
      </c>
      <c r="D166" s="13" t="s">
        <v>14</v>
      </c>
      <c r="E166" s="14">
        <v>1</v>
      </c>
    </row>
    <row r="167" spans="1:5" x14ac:dyDescent="0.2">
      <c r="A167" t="s">
        <v>20</v>
      </c>
      <c r="B167">
        <v>87</v>
      </c>
      <c r="D167" s="13" t="s">
        <v>14</v>
      </c>
      <c r="E167" s="14">
        <v>31</v>
      </c>
    </row>
    <row r="168" spans="1:5" x14ac:dyDescent="0.2">
      <c r="A168" t="s">
        <v>20</v>
      </c>
      <c r="B168">
        <v>1894</v>
      </c>
      <c r="D168" s="13" t="s">
        <v>14</v>
      </c>
      <c r="E168" s="14">
        <v>1181</v>
      </c>
    </row>
    <row r="169" spans="1:5" x14ac:dyDescent="0.2">
      <c r="A169" t="s">
        <v>20</v>
      </c>
      <c r="B169">
        <v>282</v>
      </c>
      <c r="D169" s="13" t="s">
        <v>14</v>
      </c>
      <c r="E169" s="14">
        <v>39</v>
      </c>
    </row>
    <row r="170" spans="1:5" x14ac:dyDescent="0.2">
      <c r="A170" t="s">
        <v>20</v>
      </c>
      <c r="B170">
        <v>116</v>
      </c>
      <c r="D170" s="13" t="s">
        <v>14</v>
      </c>
      <c r="E170" s="14">
        <v>46</v>
      </c>
    </row>
    <row r="171" spans="1:5" x14ac:dyDescent="0.2">
      <c r="A171" t="s">
        <v>20</v>
      </c>
      <c r="B171">
        <v>83</v>
      </c>
      <c r="D171" s="13" t="s">
        <v>14</v>
      </c>
      <c r="E171" s="14">
        <v>105</v>
      </c>
    </row>
    <row r="172" spans="1:5" x14ac:dyDescent="0.2">
      <c r="A172" t="s">
        <v>20</v>
      </c>
      <c r="B172">
        <v>91</v>
      </c>
      <c r="D172" s="13" t="s">
        <v>14</v>
      </c>
      <c r="E172" s="14">
        <v>535</v>
      </c>
    </row>
    <row r="173" spans="1:5" x14ac:dyDescent="0.2">
      <c r="A173" t="s">
        <v>20</v>
      </c>
      <c r="B173">
        <v>546</v>
      </c>
      <c r="D173" s="13" t="s">
        <v>14</v>
      </c>
      <c r="E173" s="14">
        <v>16</v>
      </c>
    </row>
    <row r="174" spans="1:5" x14ac:dyDescent="0.2">
      <c r="A174" t="s">
        <v>20</v>
      </c>
      <c r="B174">
        <v>393</v>
      </c>
      <c r="D174" s="13" t="s">
        <v>14</v>
      </c>
      <c r="E174" s="14">
        <v>575</v>
      </c>
    </row>
    <row r="175" spans="1:5" x14ac:dyDescent="0.2">
      <c r="A175" t="s">
        <v>20</v>
      </c>
      <c r="B175">
        <v>133</v>
      </c>
      <c r="D175" s="13" t="s">
        <v>14</v>
      </c>
      <c r="E175" s="14">
        <v>1120</v>
      </c>
    </row>
    <row r="176" spans="1:5" x14ac:dyDescent="0.2">
      <c r="A176" t="s">
        <v>20</v>
      </c>
      <c r="B176">
        <v>254</v>
      </c>
      <c r="D176" s="13" t="s">
        <v>14</v>
      </c>
      <c r="E176" s="14">
        <v>113</v>
      </c>
    </row>
    <row r="177" spans="1:5" x14ac:dyDescent="0.2">
      <c r="A177" t="s">
        <v>20</v>
      </c>
      <c r="B177">
        <v>176</v>
      </c>
      <c r="D177" s="13" t="s">
        <v>14</v>
      </c>
      <c r="E177" s="14">
        <v>1538</v>
      </c>
    </row>
    <row r="178" spans="1:5" x14ac:dyDescent="0.2">
      <c r="A178" t="s">
        <v>20</v>
      </c>
      <c r="B178">
        <v>337</v>
      </c>
      <c r="D178" s="13" t="s">
        <v>14</v>
      </c>
      <c r="E178" s="14">
        <v>9</v>
      </c>
    </row>
    <row r="179" spans="1:5" x14ac:dyDescent="0.2">
      <c r="A179" t="s">
        <v>20</v>
      </c>
      <c r="B179">
        <v>107</v>
      </c>
      <c r="D179" s="13" t="s">
        <v>14</v>
      </c>
      <c r="E179" s="14">
        <v>554</v>
      </c>
    </row>
    <row r="180" spans="1:5" x14ac:dyDescent="0.2">
      <c r="A180" t="s">
        <v>20</v>
      </c>
      <c r="B180">
        <v>183</v>
      </c>
      <c r="D180" s="13" t="s">
        <v>14</v>
      </c>
      <c r="E180" s="14">
        <v>648</v>
      </c>
    </row>
    <row r="181" spans="1:5" x14ac:dyDescent="0.2">
      <c r="A181" t="s">
        <v>20</v>
      </c>
      <c r="B181">
        <v>72</v>
      </c>
      <c r="D181" s="13" t="s">
        <v>14</v>
      </c>
      <c r="E181" s="14">
        <v>21</v>
      </c>
    </row>
    <row r="182" spans="1:5" x14ac:dyDescent="0.2">
      <c r="A182" t="s">
        <v>20</v>
      </c>
      <c r="B182">
        <v>295</v>
      </c>
      <c r="D182" s="13" t="s">
        <v>14</v>
      </c>
      <c r="E182" s="14">
        <v>54</v>
      </c>
    </row>
    <row r="183" spans="1:5" x14ac:dyDescent="0.2">
      <c r="A183" t="s">
        <v>20</v>
      </c>
      <c r="B183">
        <v>142</v>
      </c>
      <c r="D183" s="13" t="s">
        <v>14</v>
      </c>
      <c r="E183" s="14">
        <v>120</v>
      </c>
    </row>
    <row r="184" spans="1:5" x14ac:dyDescent="0.2">
      <c r="A184" t="s">
        <v>20</v>
      </c>
      <c r="B184">
        <v>85</v>
      </c>
      <c r="D184" s="13" t="s">
        <v>14</v>
      </c>
      <c r="E184" s="14">
        <v>579</v>
      </c>
    </row>
    <row r="185" spans="1:5" x14ac:dyDescent="0.2">
      <c r="A185" t="s">
        <v>20</v>
      </c>
      <c r="B185">
        <v>659</v>
      </c>
      <c r="D185" s="13" t="s">
        <v>14</v>
      </c>
      <c r="E185" s="14">
        <v>2072</v>
      </c>
    </row>
    <row r="186" spans="1:5" x14ac:dyDescent="0.2">
      <c r="A186" t="s">
        <v>20</v>
      </c>
      <c r="B186">
        <v>121</v>
      </c>
      <c r="D186" s="13" t="s">
        <v>14</v>
      </c>
      <c r="E186" s="14">
        <v>0</v>
      </c>
    </row>
    <row r="187" spans="1:5" x14ac:dyDescent="0.2">
      <c r="A187" t="s">
        <v>20</v>
      </c>
      <c r="B187">
        <v>3742</v>
      </c>
      <c r="D187" s="13" t="s">
        <v>14</v>
      </c>
      <c r="E187" s="14">
        <v>1796</v>
      </c>
    </row>
    <row r="188" spans="1:5" x14ac:dyDescent="0.2">
      <c r="A188" t="s">
        <v>20</v>
      </c>
      <c r="B188">
        <v>223</v>
      </c>
      <c r="D188" s="13" t="s">
        <v>14</v>
      </c>
      <c r="E188" s="14">
        <v>62</v>
      </c>
    </row>
    <row r="189" spans="1:5" x14ac:dyDescent="0.2">
      <c r="A189" t="s">
        <v>20</v>
      </c>
      <c r="B189">
        <v>133</v>
      </c>
      <c r="D189" s="13" t="s">
        <v>14</v>
      </c>
      <c r="E189" s="14">
        <v>347</v>
      </c>
    </row>
    <row r="190" spans="1:5" x14ac:dyDescent="0.2">
      <c r="A190" t="s">
        <v>20</v>
      </c>
      <c r="B190">
        <v>5168</v>
      </c>
      <c r="D190" s="13" t="s">
        <v>14</v>
      </c>
      <c r="E190" s="14">
        <v>19</v>
      </c>
    </row>
    <row r="191" spans="1:5" x14ac:dyDescent="0.2">
      <c r="A191" t="s">
        <v>20</v>
      </c>
      <c r="B191">
        <v>307</v>
      </c>
      <c r="D191" s="13" t="s">
        <v>14</v>
      </c>
      <c r="E191" s="14">
        <v>1258</v>
      </c>
    </row>
    <row r="192" spans="1:5" x14ac:dyDescent="0.2">
      <c r="A192" t="s">
        <v>20</v>
      </c>
      <c r="B192">
        <v>2441</v>
      </c>
      <c r="D192" s="13" t="s">
        <v>14</v>
      </c>
      <c r="E192" s="14">
        <v>362</v>
      </c>
    </row>
    <row r="193" spans="1:5" x14ac:dyDescent="0.2">
      <c r="A193" t="s">
        <v>20</v>
      </c>
      <c r="B193">
        <v>1385</v>
      </c>
      <c r="D193" s="13" t="s">
        <v>14</v>
      </c>
      <c r="E193" s="14">
        <v>133</v>
      </c>
    </row>
    <row r="194" spans="1:5" x14ac:dyDescent="0.2">
      <c r="A194" t="s">
        <v>20</v>
      </c>
      <c r="B194">
        <v>190</v>
      </c>
      <c r="D194" s="13" t="s">
        <v>14</v>
      </c>
      <c r="E194" s="14">
        <v>846</v>
      </c>
    </row>
    <row r="195" spans="1:5" x14ac:dyDescent="0.2">
      <c r="A195" t="s">
        <v>20</v>
      </c>
      <c r="B195">
        <v>470</v>
      </c>
      <c r="D195" s="13" t="s">
        <v>14</v>
      </c>
      <c r="E195" s="14">
        <v>10</v>
      </c>
    </row>
    <row r="196" spans="1:5" x14ac:dyDescent="0.2">
      <c r="A196" t="s">
        <v>20</v>
      </c>
      <c r="B196">
        <v>253</v>
      </c>
      <c r="D196" s="13" t="s">
        <v>14</v>
      </c>
      <c r="E196" s="14">
        <v>191</v>
      </c>
    </row>
    <row r="197" spans="1:5" x14ac:dyDescent="0.2">
      <c r="A197" t="s">
        <v>20</v>
      </c>
      <c r="B197">
        <v>1113</v>
      </c>
      <c r="D197" s="13" t="s">
        <v>14</v>
      </c>
      <c r="E197" s="14">
        <v>1979</v>
      </c>
    </row>
    <row r="198" spans="1:5" x14ac:dyDescent="0.2">
      <c r="A198" t="s">
        <v>20</v>
      </c>
      <c r="B198">
        <v>2283</v>
      </c>
      <c r="D198" s="13" t="s">
        <v>14</v>
      </c>
      <c r="E198" s="14">
        <v>63</v>
      </c>
    </row>
    <row r="199" spans="1:5" x14ac:dyDescent="0.2">
      <c r="A199" t="s">
        <v>20</v>
      </c>
      <c r="B199">
        <v>1095</v>
      </c>
      <c r="D199" s="13" t="s">
        <v>14</v>
      </c>
      <c r="E199" s="14">
        <v>6080</v>
      </c>
    </row>
    <row r="200" spans="1:5" x14ac:dyDescent="0.2">
      <c r="A200" t="s">
        <v>20</v>
      </c>
      <c r="B200">
        <v>1690</v>
      </c>
      <c r="D200" s="13" t="s">
        <v>14</v>
      </c>
      <c r="E200" s="14">
        <v>80</v>
      </c>
    </row>
    <row r="201" spans="1:5" x14ac:dyDescent="0.2">
      <c r="A201" t="s">
        <v>20</v>
      </c>
      <c r="B201">
        <v>191</v>
      </c>
      <c r="D201" s="13" t="s">
        <v>14</v>
      </c>
      <c r="E201" s="14">
        <v>9</v>
      </c>
    </row>
    <row r="202" spans="1:5" x14ac:dyDescent="0.2">
      <c r="A202" t="s">
        <v>20</v>
      </c>
      <c r="B202">
        <v>2013</v>
      </c>
      <c r="D202" s="13" t="s">
        <v>14</v>
      </c>
      <c r="E202" s="14">
        <v>1784</v>
      </c>
    </row>
    <row r="203" spans="1:5" x14ac:dyDescent="0.2">
      <c r="A203" t="s">
        <v>20</v>
      </c>
      <c r="B203">
        <v>1703</v>
      </c>
      <c r="D203" s="13" t="s">
        <v>14</v>
      </c>
      <c r="E203" s="14">
        <v>243</v>
      </c>
    </row>
    <row r="204" spans="1:5" x14ac:dyDescent="0.2">
      <c r="A204" t="s">
        <v>20</v>
      </c>
      <c r="B204">
        <v>80</v>
      </c>
      <c r="D204" s="13" t="s">
        <v>14</v>
      </c>
      <c r="E204" s="14">
        <v>1296</v>
      </c>
    </row>
    <row r="205" spans="1:5" x14ac:dyDescent="0.2">
      <c r="A205" t="s">
        <v>20</v>
      </c>
      <c r="B205">
        <v>41</v>
      </c>
      <c r="D205" s="13" t="s">
        <v>14</v>
      </c>
      <c r="E205" s="14">
        <v>77</v>
      </c>
    </row>
    <row r="206" spans="1:5" x14ac:dyDescent="0.2">
      <c r="A206" t="s">
        <v>20</v>
      </c>
      <c r="B206">
        <v>187</v>
      </c>
      <c r="D206" s="13" t="s">
        <v>14</v>
      </c>
      <c r="E206" s="14">
        <v>395</v>
      </c>
    </row>
    <row r="207" spans="1:5" x14ac:dyDescent="0.2">
      <c r="A207" t="s">
        <v>20</v>
      </c>
      <c r="B207">
        <v>2875</v>
      </c>
      <c r="D207" s="13" t="s">
        <v>14</v>
      </c>
      <c r="E207" s="14">
        <v>49</v>
      </c>
    </row>
    <row r="208" spans="1:5" x14ac:dyDescent="0.2">
      <c r="A208" t="s">
        <v>20</v>
      </c>
      <c r="B208">
        <v>88</v>
      </c>
      <c r="D208" s="13" t="s">
        <v>14</v>
      </c>
      <c r="E208" s="14">
        <v>180</v>
      </c>
    </row>
    <row r="209" spans="1:5" x14ac:dyDescent="0.2">
      <c r="A209" t="s">
        <v>20</v>
      </c>
      <c r="B209">
        <v>191</v>
      </c>
      <c r="D209" s="13" t="s">
        <v>14</v>
      </c>
      <c r="E209" s="14">
        <v>2690</v>
      </c>
    </row>
    <row r="210" spans="1:5" x14ac:dyDescent="0.2">
      <c r="A210" t="s">
        <v>20</v>
      </c>
      <c r="B210">
        <v>139</v>
      </c>
      <c r="D210" s="13" t="s">
        <v>14</v>
      </c>
      <c r="E210" s="14">
        <v>2779</v>
      </c>
    </row>
    <row r="211" spans="1:5" x14ac:dyDescent="0.2">
      <c r="A211" t="s">
        <v>20</v>
      </c>
      <c r="B211">
        <v>186</v>
      </c>
      <c r="D211" s="13" t="s">
        <v>14</v>
      </c>
      <c r="E211" s="14">
        <v>92</v>
      </c>
    </row>
    <row r="212" spans="1:5" x14ac:dyDescent="0.2">
      <c r="A212" t="s">
        <v>20</v>
      </c>
      <c r="B212">
        <v>112</v>
      </c>
      <c r="D212" s="13" t="s">
        <v>14</v>
      </c>
      <c r="E212" s="14">
        <v>1028</v>
      </c>
    </row>
    <row r="213" spans="1:5" x14ac:dyDescent="0.2">
      <c r="A213" t="s">
        <v>20</v>
      </c>
      <c r="B213">
        <v>101</v>
      </c>
      <c r="D213" s="13" t="s">
        <v>14</v>
      </c>
      <c r="E213" s="14">
        <v>26</v>
      </c>
    </row>
    <row r="214" spans="1:5" x14ac:dyDescent="0.2">
      <c r="A214" t="s">
        <v>20</v>
      </c>
      <c r="B214">
        <v>206</v>
      </c>
      <c r="D214" s="13" t="s">
        <v>14</v>
      </c>
      <c r="E214" s="14">
        <v>1790</v>
      </c>
    </row>
    <row r="215" spans="1:5" x14ac:dyDescent="0.2">
      <c r="A215" t="s">
        <v>20</v>
      </c>
      <c r="B215">
        <v>154</v>
      </c>
      <c r="D215" s="13" t="s">
        <v>14</v>
      </c>
      <c r="E215" s="14">
        <v>37</v>
      </c>
    </row>
    <row r="216" spans="1:5" x14ac:dyDescent="0.2">
      <c r="A216" t="s">
        <v>20</v>
      </c>
      <c r="B216">
        <v>5966</v>
      </c>
      <c r="D216" s="13" t="s">
        <v>14</v>
      </c>
      <c r="E216" s="14">
        <v>35</v>
      </c>
    </row>
    <row r="217" spans="1:5" x14ac:dyDescent="0.2">
      <c r="A217" t="s">
        <v>20</v>
      </c>
      <c r="B217">
        <v>169</v>
      </c>
      <c r="D217" s="13" t="s">
        <v>14</v>
      </c>
      <c r="E217" s="14">
        <v>558</v>
      </c>
    </row>
    <row r="218" spans="1:5" x14ac:dyDescent="0.2">
      <c r="A218" t="s">
        <v>20</v>
      </c>
      <c r="B218">
        <v>2106</v>
      </c>
      <c r="D218" s="13" t="s">
        <v>14</v>
      </c>
      <c r="E218" s="14">
        <v>64</v>
      </c>
    </row>
    <row r="219" spans="1:5" x14ac:dyDescent="0.2">
      <c r="A219" t="s">
        <v>20</v>
      </c>
      <c r="B219">
        <v>131</v>
      </c>
      <c r="D219" s="13" t="s">
        <v>14</v>
      </c>
      <c r="E219" s="14">
        <v>245</v>
      </c>
    </row>
    <row r="220" spans="1:5" x14ac:dyDescent="0.2">
      <c r="A220" t="s">
        <v>20</v>
      </c>
      <c r="B220">
        <v>84</v>
      </c>
      <c r="D220" s="13" t="s">
        <v>14</v>
      </c>
      <c r="E220" s="14">
        <v>71</v>
      </c>
    </row>
    <row r="221" spans="1:5" x14ac:dyDescent="0.2">
      <c r="A221" t="s">
        <v>20</v>
      </c>
      <c r="B221">
        <v>155</v>
      </c>
      <c r="D221" s="13" t="s">
        <v>14</v>
      </c>
      <c r="E221" s="14">
        <v>42</v>
      </c>
    </row>
    <row r="222" spans="1:5" x14ac:dyDescent="0.2">
      <c r="A222" t="s">
        <v>20</v>
      </c>
      <c r="B222">
        <v>189</v>
      </c>
      <c r="D222" s="13" t="s">
        <v>14</v>
      </c>
      <c r="E222" s="14">
        <v>156</v>
      </c>
    </row>
    <row r="223" spans="1:5" x14ac:dyDescent="0.2">
      <c r="A223" t="s">
        <v>20</v>
      </c>
      <c r="B223">
        <v>4799</v>
      </c>
      <c r="D223" s="13" t="s">
        <v>14</v>
      </c>
      <c r="E223" s="14">
        <v>1368</v>
      </c>
    </row>
    <row r="224" spans="1:5" x14ac:dyDescent="0.2">
      <c r="A224" t="s">
        <v>20</v>
      </c>
      <c r="B224">
        <v>1137</v>
      </c>
      <c r="D224" s="13" t="s">
        <v>14</v>
      </c>
      <c r="E224" s="14">
        <v>102</v>
      </c>
    </row>
    <row r="225" spans="1:5" x14ac:dyDescent="0.2">
      <c r="A225" t="s">
        <v>20</v>
      </c>
      <c r="B225">
        <v>1152</v>
      </c>
      <c r="D225" s="13" t="s">
        <v>14</v>
      </c>
      <c r="E225" s="14">
        <v>86</v>
      </c>
    </row>
    <row r="226" spans="1:5" x14ac:dyDescent="0.2">
      <c r="A226" t="s">
        <v>20</v>
      </c>
      <c r="B226">
        <v>50</v>
      </c>
      <c r="D226" s="13" t="s">
        <v>14</v>
      </c>
      <c r="E226" s="14">
        <v>253</v>
      </c>
    </row>
    <row r="227" spans="1:5" x14ac:dyDescent="0.2">
      <c r="A227" t="s">
        <v>20</v>
      </c>
      <c r="B227">
        <v>3059</v>
      </c>
      <c r="D227" s="13" t="s">
        <v>14</v>
      </c>
      <c r="E227" s="14">
        <v>157</v>
      </c>
    </row>
    <row r="228" spans="1:5" x14ac:dyDescent="0.2">
      <c r="A228" t="s">
        <v>20</v>
      </c>
      <c r="B228">
        <v>34</v>
      </c>
      <c r="D228" s="13" t="s">
        <v>14</v>
      </c>
      <c r="E228" s="14">
        <v>183</v>
      </c>
    </row>
    <row r="229" spans="1:5" x14ac:dyDescent="0.2">
      <c r="A229" t="s">
        <v>20</v>
      </c>
      <c r="B229">
        <v>220</v>
      </c>
      <c r="D229" s="13" t="s">
        <v>14</v>
      </c>
      <c r="E229" s="14">
        <v>82</v>
      </c>
    </row>
    <row r="230" spans="1:5" x14ac:dyDescent="0.2">
      <c r="A230" t="s">
        <v>20</v>
      </c>
      <c r="B230">
        <v>1604</v>
      </c>
      <c r="D230" s="13" t="s">
        <v>14</v>
      </c>
      <c r="E230" s="14">
        <v>1</v>
      </c>
    </row>
    <row r="231" spans="1:5" x14ac:dyDescent="0.2">
      <c r="A231" t="s">
        <v>20</v>
      </c>
      <c r="B231">
        <v>454</v>
      </c>
      <c r="D231" s="13" t="s">
        <v>14</v>
      </c>
      <c r="E231" s="14">
        <v>1198</v>
      </c>
    </row>
    <row r="232" spans="1:5" x14ac:dyDescent="0.2">
      <c r="A232" t="s">
        <v>20</v>
      </c>
      <c r="B232">
        <v>123</v>
      </c>
      <c r="D232" s="13" t="s">
        <v>14</v>
      </c>
      <c r="E232" s="14">
        <v>648</v>
      </c>
    </row>
    <row r="233" spans="1:5" x14ac:dyDescent="0.2">
      <c r="A233" t="s">
        <v>20</v>
      </c>
      <c r="B233">
        <v>299</v>
      </c>
      <c r="D233" s="13" t="s">
        <v>14</v>
      </c>
      <c r="E233" s="14">
        <v>64</v>
      </c>
    </row>
    <row r="234" spans="1:5" x14ac:dyDescent="0.2">
      <c r="A234" t="s">
        <v>20</v>
      </c>
      <c r="B234">
        <v>2237</v>
      </c>
      <c r="D234" s="13" t="s">
        <v>14</v>
      </c>
      <c r="E234" s="14">
        <v>62</v>
      </c>
    </row>
    <row r="235" spans="1:5" x14ac:dyDescent="0.2">
      <c r="A235" t="s">
        <v>20</v>
      </c>
      <c r="B235">
        <v>645</v>
      </c>
      <c r="D235" s="13" t="s">
        <v>14</v>
      </c>
      <c r="E235" s="14">
        <v>750</v>
      </c>
    </row>
    <row r="236" spans="1:5" x14ac:dyDescent="0.2">
      <c r="A236" t="s">
        <v>20</v>
      </c>
      <c r="B236">
        <v>484</v>
      </c>
      <c r="D236" s="13" t="s">
        <v>14</v>
      </c>
      <c r="E236" s="14">
        <v>105</v>
      </c>
    </row>
    <row r="237" spans="1:5" x14ac:dyDescent="0.2">
      <c r="A237" t="s">
        <v>20</v>
      </c>
      <c r="B237">
        <v>154</v>
      </c>
      <c r="D237" s="13" t="s">
        <v>14</v>
      </c>
      <c r="E237" s="14">
        <v>2604</v>
      </c>
    </row>
    <row r="238" spans="1:5" x14ac:dyDescent="0.2">
      <c r="A238" t="s">
        <v>20</v>
      </c>
      <c r="B238">
        <v>82</v>
      </c>
      <c r="D238" s="13" t="s">
        <v>14</v>
      </c>
      <c r="E238" s="14">
        <v>65</v>
      </c>
    </row>
    <row r="239" spans="1:5" x14ac:dyDescent="0.2">
      <c r="A239" t="s">
        <v>20</v>
      </c>
      <c r="B239">
        <v>134</v>
      </c>
      <c r="D239" s="13" t="s">
        <v>14</v>
      </c>
      <c r="E239" s="14">
        <v>94</v>
      </c>
    </row>
    <row r="240" spans="1:5" x14ac:dyDescent="0.2">
      <c r="A240" t="s">
        <v>20</v>
      </c>
      <c r="B240">
        <v>5203</v>
      </c>
      <c r="D240" s="13" t="s">
        <v>14</v>
      </c>
      <c r="E240" s="14">
        <v>257</v>
      </c>
    </row>
    <row r="241" spans="1:5" x14ac:dyDescent="0.2">
      <c r="A241" t="s">
        <v>20</v>
      </c>
      <c r="B241">
        <v>94</v>
      </c>
      <c r="D241" s="13" t="s">
        <v>14</v>
      </c>
      <c r="E241" s="14">
        <v>2928</v>
      </c>
    </row>
    <row r="242" spans="1:5" x14ac:dyDescent="0.2">
      <c r="A242" t="s">
        <v>20</v>
      </c>
      <c r="B242">
        <v>205</v>
      </c>
      <c r="D242" s="13" t="s">
        <v>14</v>
      </c>
      <c r="E242" s="14">
        <v>4697</v>
      </c>
    </row>
    <row r="243" spans="1:5" x14ac:dyDescent="0.2">
      <c r="A243" t="s">
        <v>20</v>
      </c>
      <c r="B243">
        <v>92</v>
      </c>
      <c r="D243" s="13" t="s">
        <v>14</v>
      </c>
      <c r="E243" s="14">
        <v>2915</v>
      </c>
    </row>
    <row r="244" spans="1:5" x14ac:dyDescent="0.2">
      <c r="A244" t="s">
        <v>20</v>
      </c>
      <c r="B244">
        <v>219</v>
      </c>
      <c r="D244" s="13" t="s">
        <v>14</v>
      </c>
      <c r="E244" s="14">
        <v>18</v>
      </c>
    </row>
    <row r="245" spans="1:5" x14ac:dyDescent="0.2">
      <c r="A245" t="s">
        <v>20</v>
      </c>
      <c r="B245">
        <v>2526</v>
      </c>
      <c r="D245" s="13" t="s">
        <v>14</v>
      </c>
      <c r="E245" s="14">
        <v>602</v>
      </c>
    </row>
    <row r="246" spans="1:5" x14ac:dyDescent="0.2">
      <c r="A246" t="s">
        <v>20</v>
      </c>
      <c r="B246">
        <v>94</v>
      </c>
      <c r="D246" s="13" t="s">
        <v>14</v>
      </c>
      <c r="E246" s="14">
        <v>1</v>
      </c>
    </row>
    <row r="247" spans="1:5" x14ac:dyDescent="0.2">
      <c r="A247" t="s">
        <v>20</v>
      </c>
      <c r="B247">
        <v>1713</v>
      </c>
      <c r="D247" s="13" t="s">
        <v>14</v>
      </c>
      <c r="E247" s="14">
        <v>3868</v>
      </c>
    </row>
    <row r="248" spans="1:5" x14ac:dyDescent="0.2">
      <c r="A248" t="s">
        <v>20</v>
      </c>
      <c r="B248">
        <v>249</v>
      </c>
      <c r="D248" s="13" t="s">
        <v>14</v>
      </c>
      <c r="E248" s="14">
        <v>504</v>
      </c>
    </row>
    <row r="249" spans="1:5" x14ac:dyDescent="0.2">
      <c r="A249" t="s">
        <v>20</v>
      </c>
      <c r="B249">
        <v>192</v>
      </c>
      <c r="D249" s="13" t="s">
        <v>14</v>
      </c>
      <c r="E249" s="14">
        <v>14</v>
      </c>
    </row>
    <row r="250" spans="1:5" x14ac:dyDescent="0.2">
      <c r="A250" t="s">
        <v>20</v>
      </c>
      <c r="B250">
        <v>247</v>
      </c>
      <c r="D250" s="13" t="s">
        <v>14</v>
      </c>
      <c r="E250" s="14">
        <v>750</v>
      </c>
    </row>
    <row r="251" spans="1:5" x14ac:dyDescent="0.2">
      <c r="A251" t="s">
        <v>20</v>
      </c>
      <c r="B251">
        <v>2293</v>
      </c>
      <c r="D251" s="13" t="s">
        <v>14</v>
      </c>
      <c r="E251" s="14">
        <v>77</v>
      </c>
    </row>
    <row r="252" spans="1:5" x14ac:dyDescent="0.2">
      <c r="A252" t="s">
        <v>20</v>
      </c>
      <c r="B252">
        <v>3131</v>
      </c>
      <c r="D252" s="13" t="s">
        <v>14</v>
      </c>
      <c r="E252" s="14">
        <v>752</v>
      </c>
    </row>
    <row r="253" spans="1:5" x14ac:dyDescent="0.2">
      <c r="A253" t="s">
        <v>20</v>
      </c>
      <c r="B253">
        <v>143</v>
      </c>
      <c r="D253" s="13" t="s">
        <v>14</v>
      </c>
      <c r="E253" s="14">
        <v>131</v>
      </c>
    </row>
    <row r="254" spans="1:5" x14ac:dyDescent="0.2">
      <c r="A254" t="s">
        <v>20</v>
      </c>
      <c r="B254">
        <v>296</v>
      </c>
      <c r="D254" s="13" t="s">
        <v>14</v>
      </c>
      <c r="E254" s="14">
        <v>87</v>
      </c>
    </row>
    <row r="255" spans="1:5" x14ac:dyDescent="0.2">
      <c r="A255" t="s">
        <v>20</v>
      </c>
      <c r="B255">
        <v>170</v>
      </c>
      <c r="D255" s="13" t="s">
        <v>14</v>
      </c>
      <c r="E255" s="14">
        <v>1063</v>
      </c>
    </row>
    <row r="256" spans="1:5" x14ac:dyDescent="0.2">
      <c r="A256" t="s">
        <v>20</v>
      </c>
      <c r="B256">
        <v>86</v>
      </c>
      <c r="D256" s="13" t="s">
        <v>14</v>
      </c>
      <c r="E256" s="14">
        <v>76</v>
      </c>
    </row>
    <row r="257" spans="1:5" x14ac:dyDescent="0.2">
      <c r="A257" t="s">
        <v>20</v>
      </c>
      <c r="B257">
        <v>6286</v>
      </c>
      <c r="D257" s="13" t="s">
        <v>14</v>
      </c>
      <c r="E257" s="14">
        <v>4428</v>
      </c>
    </row>
    <row r="258" spans="1:5" x14ac:dyDescent="0.2">
      <c r="A258" t="s">
        <v>20</v>
      </c>
      <c r="B258">
        <v>3727</v>
      </c>
      <c r="D258" s="13" t="s">
        <v>14</v>
      </c>
      <c r="E258" s="14">
        <v>58</v>
      </c>
    </row>
    <row r="259" spans="1:5" x14ac:dyDescent="0.2">
      <c r="A259" t="s">
        <v>20</v>
      </c>
      <c r="B259">
        <v>1605</v>
      </c>
      <c r="D259" s="13" t="s">
        <v>14</v>
      </c>
      <c r="E259" s="14">
        <v>111</v>
      </c>
    </row>
    <row r="260" spans="1:5" x14ac:dyDescent="0.2">
      <c r="A260" t="s">
        <v>20</v>
      </c>
      <c r="B260">
        <v>2120</v>
      </c>
      <c r="D260" s="13" t="s">
        <v>14</v>
      </c>
      <c r="E260" s="14">
        <v>2955</v>
      </c>
    </row>
    <row r="261" spans="1:5" x14ac:dyDescent="0.2">
      <c r="A261" t="s">
        <v>20</v>
      </c>
      <c r="B261">
        <v>50</v>
      </c>
      <c r="D261" s="13" t="s">
        <v>14</v>
      </c>
      <c r="E261" s="14">
        <v>1657</v>
      </c>
    </row>
    <row r="262" spans="1:5" x14ac:dyDescent="0.2">
      <c r="A262" t="s">
        <v>20</v>
      </c>
      <c r="B262">
        <v>2080</v>
      </c>
      <c r="D262" s="13" t="s">
        <v>14</v>
      </c>
      <c r="E262" s="14">
        <v>926</v>
      </c>
    </row>
    <row r="263" spans="1:5" x14ac:dyDescent="0.2">
      <c r="A263" t="s">
        <v>20</v>
      </c>
      <c r="B263">
        <v>2105</v>
      </c>
      <c r="D263" s="13" t="s">
        <v>14</v>
      </c>
      <c r="E263" s="14">
        <v>77</v>
      </c>
    </row>
    <row r="264" spans="1:5" x14ac:dyDescent="0.2">
      <c r="A264" t="s">
        <v>20</v>
      </c>
      <c r="B264">
        <v>2436</v>
      </c>
      <c r="D264" s="13" t="s">
        <v>14</v>
      </c>
      <c r="E264" s="14">
        <v>1748</v>
      </c>
    </row>
    <row r="265" spans="1:5" x14ac:dyDescent="0.2">
      <c r="A265" t="s">
        <v>20</v>
      </c>
      <c r="B265">
        <v>80</v>
      </c>
      <c r="D265" s="13" t="s">
        <v>14</v>
      </c>
      <c r="E265" s="14">
        <v>79</v>
      </c>
    </row>
    <row r="266" spans="1:5" x14ac:dyDescent="0.2">
      <c r="A266" t="s">
        <v>20</v>
      </c>
      <c r="B266">
        <v>42</v>
      </c>
      <c r="D266" s="13" t="s">
        <v>14</v>
      </c>
      <c r="E266" s="14">
        <v>889</v>
      </c>
    </row>
    <row r="267" spans="1:5" x14ac:dyDescent="0.2">
      <c r="A267" t="s">
        <v>20</v>
      </c>
      <c r="B267">
        <v>139</v>
      </c>
      <c r="D267" s="13" t="s">
        <v>14</v>
      </c>
      <c r="E267" s="14">
        <v>56</v>
      </c>
    </row>
    <row r="268" spans="1:5" x14ac:dyDescent="0.2">
      <c r="A268" t="s">
        <v>20</v>
      </c>
      <c r="B268">
        <v>159</v>
      </c>
      <c r="D268" s="13" t="s">
        <v>14</v>
      </c>
      <c r="E268" s="14">
        <v>1</v>
      </c>
    </row>
    <row r="269" spans="1:5" x14ac:dyDescent="0.2">
      <c r="A269" t="s">
        <v>20</v>
      </c>
      <c r="B269">
        <v>381</v>
      </c>
      <c r="D269" s="13" t="s">
        <v>14</v>
      </c>
      <c r="E269" s="14">
        <v>83</v>
      </c>
    </row>
    <row r="270" spans="1:5" x14ac:dyDescent="0.2">
      <c r="A270" t="s">
        <v>20</v>
      </c>
      <c r="B270">
        <v>194</v>
      </c>
      <c r="D270" s="13" t="s">
        <v>14</v>
      </c>
      <c r="E270" s="14">
        <v>2025</v>
      </c>
    </row>
    <row r="271" spans="1:5" x14ac:dyDescent="0.2">
      <c r="A271" t="s">
        <v>20</v>
      </c>
      <c r="B271">
        <v>106</v>
      </c>
      <c r="D271" s="13" t="s">
        <v>14</v>
      </c>
      <c r="E271" s="14">
        <v>14</v>
      </c>
    </row>
    <row r="272" spans="1:5" x14ac:dyDescent="0.2">
      <c r="A272" t="s">
        <v>20</v>
      </c>
      <c r="B272">
        <v>142</v>
      </c>
      <c r="D272" s="13" t="s">
        <v>14</v>
      </c>
      <c r="E272" s="14">
        <v>656</v>
      </c>
    </row>
    <row r="273" spans="1:5" x14ac:dyDescent="0.2">
      <c r="A273" t="s">
        <v>20</v>
      </c>
      <c r="B273">
        <v>211</v>
      </c>
      <c r="D273" s="13" t="s">
        <v>14</v>
      </c>
      <c r="E273" s="14">
        <v>1596</v>
      </c>
    </row>
    <row r="274" spans="1:5" x14ac:dyDescent="0.2">
      <c r="A274" t="s">
        <v>20</v>
      </c>
      <c r="B274">
        <v>2756</v>
      </c>
      <c r="D274" s="13" t="s">
        <v>14</v>
      </c>
      <c r="E274" s="14">
        <v>10</v>
      </c>
    </row>
    <row r="275" spans="1:5" x14ac:dyDescent="0.2">
      <c r="A275" t="s">
        <v>20</v>
      </c>
      <c r="B275">
        <v>173</v>
      </c>
      <c r="D275" s="13" t="s">
        <v>14</v>
      </c>
      <c r="E275" s="14">
        <v>1121</v>
      </c>
    </row>
    <row r="276" spans="1:5" x14ac:dyDescent="0.2">
      <c r="A276" t="s">
        <v>20</v>
      </c>
      <c r="B276">
        <v>87</v>
      </c>
      <c r="D276" s="13" t="s">
        <v>14</v>
      </c>
      <c r="E276" s="14">
        <v>15</v>
      </c>
    </row>
    <row r="277" spans="1:5" x14ac:dyDescent="0.2">
      <c r="A277" t="s">
        <v>20</v>
      </c>
      <c r="B277">
        <v>1572</v>
      </c>
      <c r="D277" s="13" t="s">
        <v>14</v>
      </c>
      <c r="E277" s="14">
        <v>191</v>
      </c>
    </row>
    <row r="278" spans="1:5" x14ac:dyDescent="0.2">
      <c r="A278" t="s">
        <v>20</v>
      </c>
      <c r="B278">
        <v>2346</v>
      </c>
      <c r="D278" s="13" t="s">
        <v>14</v>
      </c>
      <c r="E278" s="14">
        <v>16</v>
      </c>
    </row>
    <row r="279" spans="1:5" x14ac:dyDescent="0.2">
      <c r="A279" t="s">
        <v>20</v>
      </c>
      <c r="B279">
        <v>115</v>
      </c>
      <c r="D279" s="13" t="s">
        <v>14</v>
      </c>
      <c r="E279" s="14">
        <v>17</v>
      </c>
    </row>
    <row r="280" spans="1:5" x14ac:dyDescent="0.2">
      <c r="A280" t="s">
        <v>20</v>
      </c>
      <c r="B280">
        <v>85</v>
      </c>
      <c r="D280" s="13" t="s">
        <v>14</v>
      </c>
      <c r="E280" s="14">
        <v>34</v>
      </c>
    </row>
    <row r="281" spans="1:5" x14ac:dyDescent="0.2">
      <c r="A281" t="s">
        <v>20</v>
      </c>
      <c r="B281">
        <v>144</v>
      </c>
      <c r="D281" s="13" t="s">
        <v>14</v>
      </c>
      <c r="E281" s="14">
        <v>1</v>
      </c>
    </row>
    <row r="282" spans="1:5" x14ac:dyDescent="0.2">
      <c r="A282" t="s">
        <v>20</v>
      </c>
      <c r="B282">
        <v>2443</v>
      </c>
      <c r="D282" s="13" t="s">
        <v>14</v>
      </c>
      <c r="E282" s="14">
        <v>1274</v>
      </c>
    </row>
    <row r="283" spans="1:5" x14ac:dyDescent="0.2">
      <c r="A283" t="s">
        <v>20</v>
      </c>
      <c r="B283">
        <v>64</v>
      </c>
      <c r="D283" s="13" t="s">
        <v>14</v>
      </c>
      <c r="E283" s="14">
        <v>210</v>
      </c>
    </row>
    <row r="284" spans="1:5" x14ac:dyDescent="0.2">
      <c r="A284" t="s">
        <v>20</v>
      </c>
      <c r="B284">
        <v>268</v>
      </c>
      <c r="D284" s="13" t="s">
        <v>14</v>
      </c>
      <c r="E284" s="14">
        <v>248</v>
      </c>
    </row>
    <row r="285" spans="1:5" x14ac:dyDescent="0.2">
      <c r="A285" t="s">
        <v>20</v>
      </c>
      <c r="B285">
        <v>195</v>
      </c>
      <c r="D285" s="13" t="s">
        <v>14</v>
      </c>
      <c r="E285" s="14">
        <v>513</v>
      </c>
    </row>
    <row r="286" spans="1:5" x14ac:dyDescent="0.2">
      <c r="A286" t="s">
        <v>20</v>
      </c>
      <c r="B286">
        <v>186</v>
      </c>
      <c r="D286" s="13" t="s">
        <v>14</v>
      </c>
      <c r="E286" s="14">
        <v>3410</v>
      </c>
    </row>
    <row r="287" spans="1:5" x14ac:dyDescent="0.2">
      <c r="A287" t="s">
        <v>20</v>
      </c>
      <c r="B287">
        <v>460</v>
      </c>
      <c r="D287" s="13" t="s">
        <v>14</v>
      </c>
      <c r="E287" s="14">
        <v>10</v>
      </c>
    </row>
    <row r="288" spans="1:5" x14ac:dyDescent="0.2">
      <c r="A288" t="s">
        <v>20</v>
      </c>
      <c r="B288">
        <v>2528</v>
      </c>
      <c r="D288" s="13" t="s">
        <v>14</v>
      </c>
      <c r="E288" s="14">
        <v>2201</v>
      </c>
    </row>
    <row r="289" spans="1:5" x14ac:dyDescent="0.2">
      <c r="A289" t="s">
        <v>20</v>
      </c>
      <c r="B289">
        <v>3657</v>
      </c>
      <c r="D289" s="13" t="s">
        <v>14</v>
      </c>
      <c r="E289" s="14">
        <v>676</v>
      </c>
    </row>
    <row r="290" spans="1:5" x14ac:dyDescent="0.2">
      <c r="A290" t="s">
        <v>20</v>
      </c>
      <c r="B290">
        <v>131</v>
      </c>
      <c r="D290" s="13" t="s">
        <v>14</v>
      </c>
      <c r="E290" s="14">
        <v>831</v>
      </c>
    </row>
    <row r="291" spans="1:5" x14ac:dyDescent="0.2">
      <c r="A291" t="s">
        <v>20</v>
      </c>
      <c r="B291">
        <v>239</v>
      </c>
      <c r="D291" s="13" t="s">
        <v>14</v>
      </c>
      <c r="E291" s="14">
        <v>859</v>
      </c>
    </row>
    <row r="292" spans="1:5" x14ac:dyDescent="0.2">
      <c r="A292" t="s">
        <v>20</v>
      </c>
      <c r="B292">
        <v>78</v>
      </c>
      <c r="D292" s="13" t="s">
        <v>14</v>
      </c>
      <c r="E292" s="14">
        <v>45</v>
      </c>
    </row>
    <row r="293" spans="1:5" x14ac:dyDescent="0.2">
      <c r="A293" t="s">
        <v>20</v>
      </c>
      <c r="B293">
        <v>1773</v>
      </c>
      <c r="D293" s="13" t="s">
        <v>14</v>
      </c>
      <c r="E293" s="14">
        <v>6</v>
      </c>
    </row>
    <row r="294" spans="1:5" x14ac:dyDescent="0.2">
      <c r="A294" t="s">
        <v>20</v>
      </c>
      <c r="B294">
        <v>32</v>
      </c>
      <c r="D294" s="13" t="s">
        <v>14</v>
      </c>
      <c r="E294" s="14">
        <v>7</v>
      </c>
    </row>
    <row r="295" spans="1:5" x14ac:dyDescent="0.2">
      <c r="A295" t="s">
        <v>20</v>
      </c>
      <c r="B295">
        <v>369</v>
      </c>
      <c r="D295" s="13" t="s">
        <v>14</v>
      </c>
      <c r="E295" s="14">
        <v>31</v>
      </c>
    </row>
    <row r="296" spans="1:5" x14ac:dyDescent="0.2">
      <c r="A296" t="s">
        <v>20</v>
      </c>
      <c r="B296">
        <v>89</v>
      </c>
      <c r="D296" s="13" t="s">
        <v>14</v>
      </c>
      <c r="E296" s="14">
        <v>78</v>
      </c>
    </row>
    <row r="297" spans="1:5" x14ac:dyDescent="0.2">
      <c r="A297" t="s">
        <v>20</v>
      </c>
      <c r="B297">
        <v>147</v>
      </c>
      <c r="D297" s="13" t="s">
        <v>14</v>
      </c>
      <c r="E297" s="14">
        <v>1225</v>
      </c>
    </row>
    <row r="298" spans="1:5" x14ac:dyDescent="0.2">
      <c r="A298" t="s">
        <v>20</v>
      </c>
      <c r="B298">
        <v>126</v>
      </c>
      <c r="D298" s="13" t="s">
        <v>14</v>
      </c>
      <c r="E298" s="14">
        <v>1</v>
      </c>
    </row>
    <row r="299" spans="1:5" x14ac:dyDescent="0.2">
      <c r="A299" t="s">
        <v>20</v>
      </c>
      <c r="B299">
        <v>2218</v>
      </c>
      <c r="D299" s="13" t="s">
        <v>14</v>
      </c>
      <c r="E299" s="14">
        <v>67</v>
      </c>
    </row>
    <row r="300" spans="1:5" x14ac:dyDescent="0.2">
      <c r="A300" t="s">
        <v>20</v>
      </c>
      <c r="B300">
        <v>202</v>
      </c>
      <c r="D300" s="13" t="s">
        <v>14</v>
      </c>
      <c r="E300" s="14">
        <v>19</v>
      </c>
    </row>
    <row r="301" spans="1:5" x14ac:dyDescent="0.2">
      <c r="A301" t="s">
        <v>20</v>
      </c>
      <c r="B301">
        <v>140</v>
      </c>
      <c r="D301" s="13" t="s">
        <v>14</v>
      </c>
      <c r="E301" s="14">
        <v>2108</v>
      </c>
    </row>
    <row r="302" spans="1:5" x14ac:dyDescent="0.2">
      <c r="A302" t="s">
        <v>20</v>
      </c>
      <c r="B302">
        <v>1052</v>
      </c>
      <c r="D302" s="13" t="s">
        <v>14</v>
      </c>
      <c r="E302" s="14">
        <v>679</v>
      </c>
    </row>
    <row r="303" spans="1:5" x14ac:dyDescent="0.2">
      <c r="A303" t="s">
        <v>20</v>
      </c>
      <c r="B303">
        <v>247</v>
      </c>
      <c r="D303" s="13" t="s">
        <v>14</v>
      </c>
      <c r="E303" s="14">
        <v>36</v>
      </c>
    </row>
    <row r="304" spans="1:5" x14ac:dyDescent="0.2">
      <c r="A304" t="s">
        <v>20</v>
      </c>
      <c r="B304">
        <v>84</v>
      </c>
      <c r="D304" s="13" t="s">
        <v>14</v>
      </c>
      <c r="E304" s="14">
        <v>47</v>
      </c>
    </row>
    <row r="305" spans="1:5" x14ac:dyDescent="0.2">
      <c r="A305" t="s">
        <v>20</v>
      </c>
      <c r="B305">
        <v>88</v>
      </c>
      <c r="D305" s="13" t="s">
        <v>14</v>
      </c>
      <c r="E305" s="14">
        <v>70</v>
      </c>
    </row>
    <row r="306" spans="1:5" x14ac:dyDescent="0.2">
      <c r="A306" t="s">
        <v>20</v>
      </c>
      <c r="B306">
        <v>156</v>
      </c>
      <c r="D306" s="13" t="s">
        <v>14</v>
      </c>
      <c r="E306" s="14">
        <v>154</v>
      </c>
    </row>
    <row r="307" spans="1:5" x14ac:dyDescent="0.2">
      <c r="A307" t="s">
        <v>20</v>
      </c>
      <c r="B307">
        <v>2985</v>
      </c>
      <c r="D307" s="13" t="s">
        <v>14</v>
      </c>
      <c r="E307" s="14">
        <v>22</v>
      </c>
    </row>
    <row r="308" spans="1:5" x14ac:dyDescent="0.2">
      <c r="A308" t="s">
        <v>20</v>
      </c>
      <c r="B308">
        <v>762</v>
      </c>
      <c r="D308" s="13" t="s">
        <v>14</v>
      </c>
      <c r="E308" s="14">
        <v>1758</v>
      </c>
    </row>
    <row r="309" spans="1:5" x14ac:dyDescent="0.2">
      <c r="A309" t="s">
        <v>20</v>
      </c>
      <c r="B309">
        <v>554</v>
      </c>
      <c r="D309" s="13" t="s">
        <v>14</v>
      </c>
      <c r="E309" s="14">
        <v>94</v>
      </c>
    </row>
    <row r="310" spans="1:5" x14ac:dyDescent="0.2">
      <c r="A310" t="s">
        <v>20</v>
      </c>
      <c r="B310">
        <v>135</v>
      </c>
      <c r="D310" s="13" t="s">
        <v>14</v>
      </c>
      <c r="E310" s="14">
        <v>33</v>
      </c>
    </row>
    <row r="311" spans="1:5" x14ac:dyDescent="0.2">
      <c r="A311" t="s">
        <v>20</v>
      </c>
      <c r="B311">
        <v>122</v>
      </c>
      <c r="D311" s="13" t="s">
        <v>14</v>
      </c>
      <c r="E311" s="14">
        <v>1</v>
      </c>
    </row>
    <row r="312" spans="1:5" x14ac:dyDescent="0.2">
      <c r="A312" t="s">
        <v>20</v>
      </c>
      <c r="B312">
        <v>221</v>
      </c>
      <c r="D312" s="13" t="s">
        <v>14</v>
      </c>
      <c r="E312" s="14">
        <v>31</v>
      </c>
    </row>
    <row r="313" spans="1:5" x14ac:dyDescent="0.2">
      <c r="A313" t="s">
        <v>20</v>
      </c>
      <c r="B313">
        <v>126</v>
      </c>
      <c r="D313" s="13" t="s">
        <v>14</v>
      </c>
      <c r="E313" s="14">
        <v>35</v>
      </c>
    </row>
    <row r="314" spans="1:5" x14ac:dyDescent="0.2">
      <c r="A314" t="s">
        <v>20</v>
      </c>
      <c r="B314">
        <v>1022</v>
      </c>
      <c r="D314" s="13" t="s">
        <v>14</v>
      </c>
      <c r="E314" s="14">
        <v>63</v>
      </c>
    </row>
    <row r="315" spans="1:5" x14ac:dyDescent="0.2">
      <c r="A315" t="s">
        <v>20</v>
      </c>
      <c r="B315">
        <v>3177</v>
      </c>
      <c r="D315" s="13" t="s">
        <v>14</v>
      </c>
      <c r="E315" s="14">
        <v>526</v>
      </c>
    </row>
    <row r="316" spans="1:5" x14ac:dyDescent="0.2">
      <c r="A316" t="s">
        <v>20</v>
      </c>
      <c r="B316">
        <v>198</v>
      </c>
      <c r="D316" s="13" t="s">
        <v>14</v>
      </c>
      <c r="E316" s="14">
        <v>121</v>
      </c>
    </row>
    <row r="317" spans="1:5" x14ac:dyDescent="0.2">
      <c r="A317" t="s">
        <v>20</v>
      </c>
      <c r="B317">
        <v>85</v>
      </c>
      <c r="D317" s="13" t="s">
        <v>14</v>
      </c>
      <c r="E317" s="14">
        <v>67</v>
      </c>
    </row>
    <row r="318" spans="1:5" x14ac:dyDescent="0.2">
      <c r="A318" t="s">
        <v>20</v>
      </c>
      <c r="B318">
        <v>3596</v>
      </c>
      <c r="D318" s="13" t="s">
        <v>14</v>
      </c>
      <c r="E318" s="14">
        <v>57</v>
      </c>
    </row>
    <row r="319" spans="1:5" x14ac:dyDescent="0.2">
      <c r="A319" t="s">
        <v>20</v>
      </c>
      <c r="B319">
        <v>244</v>
      </c>
      <c r="D319" s="13" t="s">
        <v>14</v>
      </c>
      <c r="E319" s="14">
        <v>1229</v>
      </c>
    </row>
    <row r="320" spans="1:5" x14ac:dyDescent="0.2">
      <c r="A320" t="s">
        <v>20</v>
      </c>
      <c r="B320">
        <v>5180</v>
      </c>
      <c r="D320" s="13" t="s">
        <v>14</v>
      </c>
      <c r="E320" s="14">
        <v>12</v>
      </c>
    </row>
    <row r="321" spans="1:5" x14ac:dyDescent="0.2">
      <c r="A321" t="s">
        <v>20</v>
      </c>
      <c r="B321">
        <v>589</v>
      </c>
      <c r="D321" s="13" t="s">
        <v>14</v>
      </c>
      <c r="E321" s="14">
        <v>452</v>
      </c>
    </row>
    <row r="322" spans="1:5" x14ac:dyDescent="0.2">
      <c r="A322" t="s">
        <v>20</v>
      </c>
      <c r="B322">
        <v>2725</v>
      </c>
      <c r="D322" s="13" t="s">
        <v>14</v>
      </c>
      <c r="E322" s="14">
        <v>1886</v>
      </c>
    </row>
    <row r="323" spans="1:5" x14ac:dyDescent="0.2">
      <c r="A323" t="s">
        <v>20</v>
      </c>
      <c r="B323">
        <v>300</v>
      </c>
      <c r="D323" s="13" t="s">
        <v>14</v>
      </c>
      <c r="E323" s="14">
        <v>1825</v>
      </c>
    </row>
    <row r="324" spans="1:5" x14ac:dyDescent="0.2">
      <c r="A324" t="s">
        <v>20</v>
      </c>
      <c r="B324">
        <v>144</v>
      </c>
      <c r="D324" s="13" t="s">
        <v>14</v>
      </c>
      <c r="E324" s="14">
        <v>31</v>
      </c>
    </row>
    <row r="325" spans="1:5" x14ac:dyDescent="0.2">
      <c r="A325" t="s">
        <v>20</v>
      </c>
      <c r="B325">
        <v>87</v>
      </c>
      <c r="D325" s="13" t="s">
        <v>14</v>
      </c>
      <c r="E325" s="14">
        <v>107</v>
      </c>
    </row>
    <row r="326" spans="1:5" x14ac:dyDescent="0.2">
      <c r="A326" t="s">
        <v>20</v>
      </c>
      <c r="B326">
        <v>3116</v>
      </c>
      <c r="D326" s="13" t="s">
        <v>14</v>
      </c>
      <c r="E326" s="14">
        <v>27</v>
      </c>
    </row>
    <row r="327" spans="1:5" x14ac:dyDescent="0.2">
      <c r="A327" t="s">
        <v>20</v>
      </c>
      <c r="B327">
        <v>909</v>
      </c>
      <c r="D327" s="13" t="s">
        <v>14</v>
      </c>
      <c r="E327" s="14">
        <v>1221</v>
      </c>
    </row>
    <row r="328" spans="1:5" x14ac:dyDescent="0.2">
      <c r="A328" t="s">
        <v>20</v>
      </c>
      <c r="B328">
        <v>1613</v>
      </c>
      <c r="D328" s="13" t="s">
        <v>14</v>
      </c>
      <c r="E328" s="14">
        <v>1</v>
      </c>
    </row>
    <row r="329" spans="1:5" x14ac:dyDescent="0.2">
      <c r="A329" t="s">
        <v>20</v>
      </c>
      <c r="B329">
        <v>136</v>
      </c>
      <c r="D329" s="13" t="s">
        <v>14</v>
      </c>
      <c r="E329" s="14">
        <v>16</v>
      </c>
    </row>
    <row r="330" spans="1:5" x14ac:dyDescent="0.2">
      <c r="A330" t="s">
        <v>20</v>
      </c>
      <c r="B330">
        <v>130</v>
      </c>
      <c r="D330" s="13" t="s">
        <v>14</v>
      </c>
      <c r="E330" s="14">
        <v>41</v>
      </c>
    </row>
    <row r="331" spans="1:5" x14ac:dyDescent="0.2">
      <c r="A331" t="s">
        <v>20</v>
      </c>
      <c r="B331">
        <v>102</v>
      </c>
      <c r="D331" s="13" t="s">
        <v>14</v>
      </c>
      <c r="E331" s="14">
        <v>523</v>
      </c>
    </row>
    <row r="332" spans="1:5" x14ac:dyDescent="0.2">
      <c r="A332" t="s">
        <v>20</v>
      </c>
      <c r="B332">
        <v>4006</v>
      </c>
      <c r="D332" s="13" t="s">
        <v>14</v>
      </c>
      <c r="E332" s="14">
        <v>141</v>
      </c>
    </row>
    <row r="333" spans="1:5" x14ac:dyDescent="0.2">
      <c r="A333" t="s">
        <v>20</v>
      </c>
      <c r="B333">
        <v>1629</v>
      </c>
      <c r="D333" s="13" t="s">
        <v>14</v>
      </c>
      <c r="E333" s="14">
        <v>52</v>
      </c>
    </row>
    <row r="334" spans="1:5" x14ac:dyDescent="0.2">
      <c r="A334" t="s">
        <v>20</v>
      </c>
      <c r="B334">
        <v>2188</v>
      </c>
      <c r="D334" s="13" t="s">
        <v>14</v>
      </c>
      <c r="E334" s="14">
        <v>225</v>
      </c>
    </row>
    <row r="335" spans="1:5" x14ac:dyDescent="0.2">
      <c r="A335" t="s">
        <v>20</v>
      </c>
      <c r="B335">
        <v>2409</v>
      </c>
      <c r="D335" s="13" t="s">
        <v>14</v>
      </c>
      <c r="E335" s="14">
        <v>38</v>
      </c>
    </row>
    <row r="336" spans="1:5" x14ac:dyDescent="0.2">
      <c r="A336" t="s">
        <v>20</v>
      </c>
      <c r="B336">
        <v>194</v>
      </c>
      <c r="D336" s="13" t="s">
        <v>14</v>
      </c>
      <c r="E336" s="14">
        <v>15</v>
      </c>
    </row>
    <row r="337" spans="1:5" x14ac:dyDescent="0.2">
      <c r="A337" t="s">
        <v>20</v>
      </c>
      <c r="B337">
        <v>1140</v>
      </c>
      <c r="D337" s="13" t="s">
        <v>14</v>
      </c>
      <c r="E337" s="14">
        <v>37</v>
      </c>
    </row>
    <row r="338" spans="1:5" x14ac:dyDescent="0.2">
      <c r="A338" t="s">
        <v>20</v>
      </c>
      <c r="B338">
        <v>102</v>
      </c>
      <c r="D338" s="13" t="s">
        <v>14</v>
      </c>
      <c r="E338" s="14">
        <v>112</v>
      </c>
    </row>
    <row r="339" spans="1:5" x14ac:dyDescent="0.2">
      <c r="A339" t="s">
        <v>20</v>
      </c>
      <c r="B339">
        <v>2857</v>
      </c>
      <c r="D339" s="13" t="s">
        <v>14</v>
      </c>
      <c r="E339" s="14">
        <v>21</v>
      </c>
    </row>
    <row r="340" spans="1:5" x14ac:dyDescent="0.2">
      <c r="A340" t="s">
        <v>20</v>
      </c>
      <c r="B340">
        <v>107</v>
      </c>
      <c r="D340" s="13" t="s">
        <v>14</v>
      </c>
      <c r="E340" s="14">
        <v>67</v>
      </c>
    </row>
    <row r="341" spans="1:5" x14ac:dyDescent="0.2">
      <c r="A341" t="s">
        <v>20</v>
      </c>
      <c r="B341">
        <v>160</v>
      </c>
      <c r="D341" s="13" t="s">
        <v>14</v>
      </c>
      <c r="E341" s="14">
        <v>78</v>
      </c>
    </row>
    <row r="342" spans="1:5" x14ac:dyDescent="0.2">
      <c r="A342" t="s">
        <v>20</v>
      </c>
      <c r="B342">
        <v>2230</v>
      </c>
      <c r="D342" s="13" t="s">
        <v>14</v>
      </c>
      <c r="E342" s="14">
        <v>67</v>
      </c>
    </row>
    <row r="343" spans="1:5" x14ac:dyDescent="0.2">
      <c r="A343" t="s">
        <v>20</v>
      </c>
      <c r="B343">
        <v>316</v>
      </c>
      <c r="D343" s="13" t="s">
        <v>14</v>
      </c>
      <c r="E343" s="14">
        <v>263</v>
      </c>
    </row>
    <row r="344" spans="1:5" x14ac:dyDescent="0.2">
      <c r="A344" t="s">
        <v>20</v>
      </c>
      <c r="B344">
        <v>117</v>
      </c>
      <c r="D344" s="13" t="s">
        <v>14</v>
      </c>
      <c r="E344" s="14">
        <v>1691</v>
      </c>
    </row>
    <row r="345" spans="1:5" x14ac:dyDescent="0.2">
      <c r="A345" t="s">
        <v>20</v>
      </c>
      <c r="B345">
        <v>6406</v>
      </c>
      <c r="D345" s="13" t="s">
        <v>14</v>
      </c>
      <c r="E345" s="14">
        <v>181</v>
      </c>
    </row>
    <row r="346" spans="1:5" x14ac:dyDescent="0.2">
      <c r="A346" t="s">
        <v>20</v>
      </c>
      <c r="B346">
        <v>192</v>
      </c>
      <c r="D346" s="13" t="s">
        <v>14</v>
      </c>
      <c r="E346" s="14">
        <v>13</v>
      </c>
    </row>
    <row r="347" spans="1:5" x14ac:dyDescent="0.2">
      <c r="A347" t="s">
        <v>20</v>
      </c>
      <c r="B347">
        <v>26</v>
      </c>
      <c r="D347" s="13" t="s">
        <v>14</v>
      </c>
      <c r="E347" s="14">
        <v>1</v>
      </c>
    </row>
    <row r="348" spans="1:5" x14ac:dyDescent="0.2">
      <c r="A348" t="s">
        <v>20</v>
      </c>
      <c r="B348">
        <v>723</v>
      </c>
      <c r="D348" s="13" t="s">
        <v>14</v>
      </c>
      <c r="E348" s="14">
        <v>21</v>
      </c>
    </row>
    <row r="349" spans="1:5" x14ac:dyDescent="0.2">
      <c r="A349" t="s">
        <v>20</v>
      </c>
      <c r="B349">
        <v>170</v>
      </c>
      <c r="D349" s="13" t="s">
        <v>14</v>
      </c>
      <c r="E349" s="14">
        <v>830</v>
      </c>
    </row>
    <row r="350" spans="1:5" x14ac:dyDescent="0.2">
      <c r="A350" t="s">
        <v>20</v>
      </c>
      <c r="B350">
        <v>238</v>
      </c>
      <c r="D350" s="13" t="s">
        <v>14</v>
      </c>
      <c r="E350" s="14">
        <v>130</v>
      </c>
    </row>
    <row r="351" spans="1:5" x14ac:dyDescent="0.2">
      <c r="A351" t="s">
        <v>20</v>
      </c>
      <c r="B351">
        <v>55</v>
      </c>
      <c r="D351" s="13" t="s">
        <v>14</v>
      </c>
      <c r="E351" s="14">
        <v>55</v>
      </c>
    </row>
    <row r="352" spans="1:5" x14ac:dyDescent="0.2">
      <c r="A352" t="s">
        <v>20</v>
      </c>
      <c r="B352">
        <v>128</v>
      </c>
      <c r="D352" s="13" t="s">
        <v>14</v>
      </c>
      <c r="E352" s="14">
        <v>114</v>
      </c>
    </row>
    <row r="353" spans="1:5" x14ac:dyDescent="0.2">
      <c r="A353" t="s">
        <v>20</v>
      </c>
      <c r="B353">
        <v>2144</v>
      </c>
      <c r="D353" s="13" t="s">
        <v>14</v>
      </c>
      <c r="E353" s="14">
        <v>594</v>
      </c>
    </row>
    <row r="354" spans="1:5" x14ac:dyDescent="0.2">
      <c r="A354" t="s">
        <v>20</v>
      </c>
      <c r="B354">
        <v>2693</v>
      </c>
      <c r="D354" s="13" t="s">
        <v>14</v>
      </c>
      <c r="E354" s="14">
        <v>24</v>
      </c>
    </row>
    <row r="355" spans="1:5" x14ac:dyDescent="0.2">
      <c r="A355" t="s">
        <v>20</v>
      </c>
      <c r="B355">
        <v>432</v>
      </c>
      <c r="D355" s="13" t="s">
        <v>14</v>
      </c>
      <c r="E355" s="14">
        <v>252</v>
      </c>
    </row>
    <row r="356" spans="1:5" x14ac:dyDescent="0.2">
      <c r="A356" t="s">
        <v>20</v>
      </c>
      <c r="B356">
        <v>189</v>
      </c>
      <c r="D356" s="13" t="s">
        <v>14</v>
      </c>
      <c r="E356" s="14">
        <v>67</v>
      </c>
    </row>
    <row r="357" spans="1:5" x14ac:dyDescent="0.2">
      <c r="A357" t="s">
        <v>20</v>
      </c>
      <c r="B357">
        <v>154</v>
      </c>
      <c r="D357" s="13" t="s">
        <v>14</v>
      </c>
      <c r="E357" s="14">
        <v>742</v>
      </c>
    </row>
    <row r="358" spans="1:5" x14ac:dyDescent="0.2">
      <c r="A358" t="s">
        <v>20</v>
      </c>
      <c r="B358">
        <v>96</v>
      </c>
      <c r="D358" s="13" t="s">
        <v>14</v>
      </c>
      <c r="E358" s="14">
        <v>75</v>
      </c>
    </row>
    <row r="359" spans="1:5" x14ac:dyDescent="0.2">
      <c r="A359" t="s">
        <v>20</v>
      </c>
      <c r="B359">
        <v>3063</v>
      </c>
      <c r="D359" s="13" t="s">
        <v>14</v>
      </c>
      <c r="E359" s="14">
        <v>4405</v>
      </c>
    </row>
    <row r="360" spans="1:5" x14ac:dyDescent="0.2">
      <c r="A360" t="s">
        <v>20</v>
      </c>
      <c r="B360">
        <v>2266</v>
      </c>
      <c r="D360" s="13" t="s">
        <v>14</v>
      </c>
      <c r="E360" s="14">
        <v>92</v>
      </c>
    </row>
    <row r="361" spans="1:5" x14ac:dyDescent="0.2">
      <c r="A361" t="s">
        <v>20</v>
      </c>
      <c r="B361">
        <v>194</v>
      </c>
      <c r="D361" s="13" t="s">
        <v>14</v>
      </c>
      <c r="E361" s="14">
        <v>64</v>
      </c>
    </row>
    <row r="362" spans="1:5" x14ac:dyDescent="0.2">
      <c r="A362" t="s">
        <v>20</v>
      </c>
      <c r="B362">
        <v>129</v>
      </c>
      <c r="D362" s="13" t="s">
        <v>14</v>
      </c>
      <c r="E362" s="14">
        <v>64</v>
      </c>
    </row>
    <row r="363" spans="1:5" x14ac:dyDescent="0.2">
      <c r="A363" t="s">
        <v>20</v>
      </c>
      <c r="B363">
        <v>375</v>
      </c>
      <c r="D363" s="13" t="s">
        <v>14</v>
      </c>
      <c r="E363" s="14">
        <v>842</v>
      </c>
    </row>
    <row r="364" spans="1:5" x14ac:dyDescent="0.2">
      <c r="A364" t="s">
        <v>20</v>
      </c>
      <c r="B364">
        <v>409</v>
      </c>
      <c r="D364" s="13" t="s">
        <v>14</v>
      </c>
      <c r="E364" s="14">
        <v>112</v>
      </c>
    </row>
    <row r="365" spans="1:5" x14ac:dyDescent="0.2">
      <c r="A365" t="s">
        <v>20</v>
      </c>
      <c r="B365">
        <v>234</v>
      </c>
      <c r="D365" s="13" t="s">
        <v>14</v>
      </c>
      <c r="E365" s="14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I1:J1"/>
  </mergeCells>
  <conditionalFormatting sqref="A1:A1048141">
    <cfRule type="containsText" dxfId="5" priority="1" operator="containsText" text="canceled">
      <formula>NOT(ISERROR(SEARCH("canceled",A1)))</formula>
    </cfRule>
    <cfRule type="containsText" dxfId="4" priority="2" operator="containsText" text="canceled">
      <formula>NOT(ISERROR(SEARCH("canceled",A1)))</formula>
    </cfRule>
    <cfRule type="containsText" dxfId="3" priority="3" operator="containsText" text="canceled">
      <formula>NOT(ISERROR(SEARCH("canceled",A1)))</formula>
    </cfRule>
    <cfRule type="containsText" dxfId="2" priority="4" operator="containsText" text="successful">
      <formula>NOT(ISERROR(SEARCH("successful",A1)))</formula>
    </cfRule>
    <cfRule type="containsText" dxfId="1" priority="5" operator="containsText" text="live">
      <formula>NOT(ISERROR(SEARCH("live",A1)))</formula>
    </cfRule>
    <cfRule type="containsText" dxfId="0" priority="6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</vt:lpstr>
      <vt:lpstr>Sub-Category Pivot</vt:lpstr>
      <vt:lpstr>Date Pivot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2023-05-18T19:28:23Z</dcterms:modified>
</cp:coreProperties>
</file>