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2D592529-66A4-47D8-9CDE-784BE680CB72}" xr6:coauthVersionLast="47" xr6:coauthVersionMax="47" xr10:uidLastSave="{00000000-0000-0000-0000-000000000000}"/>
  <bookViews>
    <workbookView xWindow="6675" yWindow="270" windowWidth="20790"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D20" i="1"/>
  <c r="G20" i="1" s="1"/>
  <c r="D32" i="1"/>
  <c r="G32" i="1" s="1"/>
  <c r="E20" i="1" a="1"/>
  <c r="E20" i="1" s="1"/>
  <c r="H20" i="1" s="1"/>
  <c r="E32" i="1" a="1"/>
  <c r="E32" i="1" s="1"/>
  <c r="H32" i="1" s="1"/>
  <c r="E3" i="1" a="1"/>
  <c r="E3" i="1" s="1"/>
  <c r="E4" i="1" a="1"/>
  <c r="E4" i="1" s="1"/>
  <c r="E5" i="1" a="1"/>
  <c r="E5" i="1" s="1"/>
  <c r="E6" i="1" a="1"/>
  <c r="E6" i="1" s="1"/>
  <c r="E7" i="1" a="1"/>
  <c r="E7" i="1" s="1"/>
  <c r="E14" i="1" a="1"/>
  <c r="E14" i="1" s="1"/>
  <c r="E10" i="1" a="1"/>
  <c r="E10" i="1" s="1"/>
  <c r="E13" i="1" a="1"/>
  <c r="E13" i="1" s="1"/>
  <c r="E9" i="1" a="1"/>
  <c r="E9" i="1" s="1"/>
  <c r="E8" i="1" a="1"/>
  <c r="E8" i="1" s="1"/>
  <c r="E15" i="1" a="1"/>
  <c r="E15" i="1" s="1"/>
  <c r="E11" i="1" a="1"/>
  <c r="E11" i="1" s="1"/>
  <c r="E12" i="1" a="1"/>
  <c r="E12" i="1" s="1"/>
  <c r="E19" i="1" a="1"/>
  <c r="E19" i="1" s="1"/>
  <c r="E17" i="1" a="1"/>
  <c r="E17" i="1" s="1"/>
  <c r="H17" i="1" s="1"/>
  <c r="E21" i="1" a="1"/>
  <c r="E21" i="1" s="1"/>
  <c r="E18" i="1" a="1"/>
  <c r="E18" i="1" s="1"/>
  <c r="E16" i="1" a="1"/>
  <c r="E16" i="1" s="1"/>
  <c r="E26" i="1" a="1"/>
  <c r="E26" i="1" s="1"/>
  <c r="E24" i="1" a="1"/>
  <c r="E24" i="1" s="1"/>
  <c r="E29" i="1" a="1"/>
  <c r="E29" i="1" s="1"/>
  <c r="E30" i="1" a="1"/>
  <c r="E30" i="1" s="1"/>
  <c r="E22" i="1" a="1"/>
  <c r="E22" i="1" s="1"/>
  <c r="E25" i="1" a="1"/>
  <c r="E25" i="1" s="1"/>
  <c r="E27" i="1" a="1"/>
  <c r="E27" i="1" s="1"/>
  <c r="E28" i="1" a="1"/>
  <c r="E28" i="1" s="1"/>
  <c r="E31" i="1" a="1"/>
  <c r="E31" i="1" s="1"/>
  <c r="E23" i="1" a="1"/>
  <c r="E23" i="1" s="1"/>
  <c r="E33" i="1" a="1"/>
  <c r="E33" i="1" s="1"/>
  <c r="E34" i="1" a="1"/>
  <c r="E34" i="1" s="1"/>
  <c r="E35" i="1" a="1"/>
  <c r="E35" i="1" s="1"/>
  <c r="G24" i="1"/>
  <c r="D31" i="1"/>
  <c r="G31" i="1" s="1"/>
  <c r="D5" i="1"/>
  <c r="G5" i="1" s="1"/>
  <c r="D35" i="1"/>
  <c r="G35" i="1" s="1"/>
  <c r="D16" i="1"/>
  <c r="G16" i="1" s="1"/>
  <c r="D11" i="1"/>
  <c r="G11" i="1" s="1"/>
  <c r="D24" i="1"/>
  <c r="D28" i="1"/>
  <c r="G28" i="1" s="1"/>
  <c r="D19" i="1"/>
  <c r="G19" i="1" s="1"/>
  <c r="D34" i="1"/>
  <c r="G34" i="1" s="1"/>
  <c r="D25" i="1"/>
  <c r="G25" i="1" s="1"/>
  <c r="D23" i="1"/>
  <c r="G23" i="1" s="1"/>
  <c r="D4" i="1"/>
  <c r="G4" i="1" s="1"/>
  <c r="D6" i="1"/>
  <c r="D10" i="1"/>
  <c r="D8" i="1"/>
  <c r="G8" i="1" s="1"/>
  <c r="D7" i="1"/>
  <c r="G7" i="1" s="1"/>
  <c r="D9" i="1"/>
  <c r="G9" i="1" s="1"/>
  <c r="D13" i="1"/>
  <c r="G13" i="1" s="1"/>
  <c r="D12" i="1"/>
  <c r="G12" i="1" s="1"/>
  <c r="D21" i="1"/>
  <c r="G21" i="1" s="1"/>
  <c r="D26" i="1"/>
  <c r="G26" i="1" s="1"/>
  <c r="D17" i="1"/>
  <c r="D18" i="1"/>
  <c r="G18" i="1" s="1"/>
  <c r="D22" i="1"/>
  <c r="D30" i="1"/>
  <c r="D29" i="1"/>
  <c r="D27" i="1"/>
  <c r="D33" i="1"/>
  <c r="G33" i="1" s="1"/>
  <c r="D3" i="1"/>
  <c r="G17" i="1"/>
  <c r="G30" i="1"/>
  <c r="G22" i="1"/>
  <c r="G27" i="1"/>
  <c r="C15" i="1"/>
  <c r="D15" i="1" s="1"/>
  <c r="C14" i="1"/>
  <c r="F25" i="1" l="1"/>
  <c r="F35" i="1"/>
  <c r="F32" i="1"/>
  <c r="F20" i="1"/>
  <c r="F6" i="1"/>
  <c r="F24" i="1"/>
  <c r="F33" i="1"/>
  <c r="F7" i="1"/>
  <c r="F19" i="1"/>
  <c r="F29" i="1"/>
  <c r="H3" i="1"/>
  <c r="F10" i="1"/>
  <c r="F11" i="1"/>
  <c r="G6" i="1"/>
  <c r="F18" i="1"/>
  <c r="G29" i="1"/>
  <c r="H29" i="1" s="1"/>
  <c r="F16" i="1"/>
  <c r="F22" i="1"/>
  <c r="F30" i="1"/>
  <c r="F5" i="1"/>
  <c r="F31" i="1"/>
  <c r="F28" i="1"/>
  <c r="F9" i="1"/>
  <c r="F8" i="1"/>
  <c r="F27" i="1"/>
  <c r="F34" i="1"/>
  <c r="F23" i="1"/>
  <c r="F4" i="1"/>
  <c r="H4" i="1"/>
  <c r="H23" i="1"/>
  <c r="H25" i="1"/>
  <c r="H34" i="1"/>
  <c r="H19" i="1"/>
  <c r="H28" i="1"/>
  <c r="H24" i="1"/>
  <c r="H11" i="1"/>
  <c r="H16" i="1"/>
  <c r="H35" i="1"/>
  <c r="H5" i="1"/>
  <c r="H31" i="1"/>
  <c r="H21" i="1"/>
  <c r="H12" i="1"/>
  <c r="H26" i="1"/>
  <c r="F13" i="1"/>
  <c r="H10" i="1"/>
  <c r="H8" i="1"/>
  <c r="H30" i="1"/>
  <c r="F26" i="1"/>
  <c r="H7" i="1"/>
  <c r="F21" i="1"/>
  <c r="H9" i="1"/>
  <c r="H27" i="1"/>
  <c r="F12" i="1"/>
  <c r="H33" i="1"/>
  <c r="F15" i="1"/>
  <c r="H13" i="1"/>
  <c r="F3" i="1"/>
  <c r="F17" i="1"/>
  <c r="H22" i="1"/>
  <c r="H6" i="1"/>
  <c r="H18" i="1"/>
  <c r="D14" i="1"/>
  <c r="G14" i="1" s="1"/>
  <c r="H14" i="1" s="1"/>
  <c r="G15" i="1"/>
  <c r="H15" i="1" s="1"/>
  <c r="F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<sst xmlns="http://schemas.openxmlformats.org/spreadsheetml/2006/main" count="42" uniqueCount="42">
  <si>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</si>
  <si>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</si>
  <si>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</si>
  <si>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</si>
  <si>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</si>
  <si>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</si>
  <si>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</si>
  <si>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</si>
  <si>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</si>
  <si>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</si>
  <si>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</si>
  <si>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</si>
  <si>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</si>
  <si>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</si>
  <si>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</si>
  <si>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</si>
  <si>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</si>
  <si>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</si>
  <si>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</si>
  <si>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</si>
  <si>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</si>
  <si>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</si>
  <si>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</si>
  <si>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</si>
  <si>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</si>
  <si>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</si>
  <si>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</si>
  <si>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</si>
  <si>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</si>
  <si>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</si>
  <si>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</si>
  <si>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</si>
  <si>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</si>
  <si>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</si>
  <si>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</si>
  <si>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</si>
  <si>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</si>
  <si>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</si>
  <si>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</si>
  <si>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</si>
  <si>
    <t>Banco Mercantil do Brasil S.A. (BVMF:BMEB4)</t>
  </si>
  <si>
    <t>Banco da Amazônia S.A. (BVMF:BAZA3)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</si>
</sst>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9">
  <rv s="0">
    <v>https://www.bing.com/financeapi/forcetrigger?t=apm7dm&amp;q=BVMF%3aSYNE3&amp;form=skydnc</v>
    <v>Learn more on Bing</v>
  </rv>
  <rv s="1">
    <v>pt-BR</v>
    <v>apm7dm</v>
    <v>268435456</v>
    <v>1</v>
    <v>Powered by Refinitiv</v>
    <v>0</v>
    <v>SYN prop e tech S.A. (BVMF:SYNE3)</v>
    <v>2</v>
    <v>3</v>
    <v>Finance</v>
    <v>4</v>
    <v>4.79</v>
    <v>2.72</v>
    <v>1.0768</v>
    <v>0.14000000000000001</v>
    <v>3.0108000000000003E-2</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4.79</v>
    <v>Real Estate Operations</v>
    <v>Stock</v>
    <v>45288.892523148148</v>
    <v>0</v>
    <v>4.57</v>
    <v>711669200</v>
    <v>SYN prop e tech S.A.</v>
    <v>SYN prop e tech S.A.</v>
    <v>4.5999999999999996</v>
    <v>4.6500000000000004</v>
    <v>4.79</v>
    <v>152644400</v>
    <v>SYNE3</v>
    <v>SYN prop e tech S.A. (BVMF:SYNE3)</v>
    <v>308900</v>
    <v>409540</v>
    <v>2007</v>
  </rv>
  <rv s="2">
    <v>1</v>
  </rv>
  <rv s="0">
    <v>https://www.bing.com/financeapi/forcetrigger?t=apm3p2&amp;q=BVMF%3aBRAP4&amp;form=skydnc</v>
    <v>Learn more on Bing</v>
  </rv>
  <rv s="1">
    <v>pt-BR</v>
    <v>apm3p2</v>
    <v>268435456</v>
    <v>1</v>
    <v>Powered by Refinitiv</v>
    <v>0</v>
    <v>Bradespar S.A (BVMF:BRAP4)</v>
    <v>2</v>
    <v>3</v>
    <v>Finance</v>
    <v>4</v>
    <v>29.21</v>
    <v>19.09</v>
    <v>0.74919999999999998</v>
    <v>0.04</v>
    <v>1.5609999999999999E-3</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25.66</v>
    <v>Metals &amp; Mining</v>
    <v>Stock</v>
    <v>45288.893750000003</v>
    <v>3</v>
    <v>25.44</v>
    <v>9744262000</v>
    <v>Bradespar S.A</v>
    <v>Bradespar S.A</v>
    <v>25.59</v>
    <v>25.62</v>
    <v>25.66</v>
    <v>393096600</v>
    <v>BRAP4</v>
    <v>Bradespar S.A (BVMF:BRAP4)</v>
    <v>1056800</v>
    <v>3154970</v>
    <v>2000</v>
  </rv>
  <rv s="2">
    <v>4</v>
  </rv>
  <rv s="0">
    <v>https://www.bing.com/financeapi/forcetrigger?t=apm9nm&amp;q=BVMF%3aCIEL3&amp;form=skydnc</v>
    <v>Learn more on Bing</v>
  </rv>
  <rv s="3">
    <v>pt-BR</v>
    <v>apm9nm</v>
    <v>268435456</v>
    <v>1</v>
    <v>Powered by Refinitiv</v>
    <v>5</v>
    <v>CIELO S.A. - Instituição de Pagamento (BVMF:CIEL3)</v>
    <v>2</v>
    <v>6</v>
    <v>Finance</v>
    <v>4</v>
    <v>5.61</v>
    <v>3.18</v>
    <v>1.1651</v>
    <v>-0.08</v>
    <v>-1.6771000000000001E-2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4.79</v>
    <v>Professional &amp; Commercial Services</v>
    <v>Stock</v>
    <v>45288.893750000003</v>
    <v>6</v>
    <v>4.6500000000000004</v>
    <v>12993400000</v>
    <v>CIELO S.A. - Instituição de Pagamento</v>
    <v>CIELO S.A. - Instituição de Pagamento</v>
    <v>4.75</v>
    <v>4.7699999999999996</v>
    <v>4.6900000000000004</v>
    <v>2716815000</v>
    <v>CIEL3</v>
    <v>CIELO S.A. - Instituição de Pagamento (BVMF:CIEL3)</v>
    <v>20929200</v>
    <v>17930960</v>
    <v>1995</v>
  </rv>
  <rv s="2">
    <v>7</v>
  </rv>
  <rv s="0">
    <v>https://www.bing.com/financeapi/forcetrigger?t=bxiakr&amp;q=BVMF%3aCMIN3&amp;form=skydnc</v>
    <v>Learn more on Bing</v>
  </rv>
  <rv s="3">
    <v>pt-BR</v>
    <v>bxiakr</v>
    <v>268435456</v>
    <v>1</v>
    <v>Powered by Refinitiv</v>
    <v>5</v>
    <v>CSN Mineração S.A. (BVMF:CMIN3)</v>
    <v>2</v>
    <v>6</v>
    <v>Finance</v>
    <v>4</v>
    <v>7.96</v>
    <v>3.41</v>
    <v>1.226</v>
    <v>0</v>
    <v>0</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7.95</v>
    <v>Metals &amp; Mining</v>
    <v>Stock</v>
    <v>45288.895949074074</v>
    <v>9</v>
    <v>7.71</v>
    <v>43063510000</v>
    <v>CSN Mineração S.A.</v>
    <v>CSN Mineração S.A.</v>
    <v>7.8</v>
    <v>7.83</v>
    <v>7.83</v>
    <v>5485339000</v>
    <v>CMIN3</v>
    <v>CSN Mineração S.A. (BVMF:CMIN3)</v>
    <v>5803100</v>
    <v>6217620</v>
    <v>2007</v>
  </rv>
  <rv s="2">
    <v>10</v>
  </rv>
  <rv s="0">
    <v>https://www.bing.com/financeapi/forcetrigger?t=apm5c7&amp;q=BVMF%3aBRSR6&amp;form=skydnc</v>
    <v>Learn more on Bing</v>
  </rv>
  <rv s="3">
    <v>pt-BR</v>
    <v>apm5c7</v>
    <v>268435456</v>
    <v>1</v>
    <v>Powered by Refinitiv</v>
    <v>5</v>
    <v>Banco do Estado do Rio Grande do Sul S.A. (BVMF:BRSR6)</v>
    <v>2</v>
    <v>6</v>
    <v>Finance</v>
    <v>4</v>
    <v>15</v>
    <v>8.6</v>
    <v>1.0336000000000001</v>
    <v>0.16</v>
    <v>1.213E-2</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13.35</v>
    <v>Banking Services</v>
    <v>Stock</v>
    <v>45288.893750000003</v>
    <v>12</v>
    <v>13.1</v>
    <v>5534340000</v>
    <v>Banco do Estado do Rio Grande do Sul S.A.</v>
    <v>Banco do Estado do Rio Grande do Sul S.A.</v>
    <v>13.2</v>
    <v>13.19</v>
    <v>13.35</v>
    <v>408974500</v>
    <v>BRSR6</v>
    <v>Banco do Estado do Rio Grande do Sul S.A. (BVMF:BRSR6)</v>
    <v>1127500</v>
    <v>1484120</v>
    <v>1928</v>
  </rv>
  <rv s="2">
    <v>13</v>
  </rv>
  <rv s="0">
    <v>https://www.bing.com/financeapi/forcetrigger?t=apniz2&amp;q=BVMF%3aUNIP6&amp;form=skydnc</v>
    <v>Learn more on Bing</v>
  </rv>
  <rv s="3">
    <v>pt-BR</v>
    <v>apniz2</v>
    <v>268435456</v>
    <v>1</v>
    <v>Powered by Refinitiv</v>
    <v>5</v>
    <v>UNIPAR CARBOCLORO S.A. (BVMF:UNIP6)</v>
    <v>2</v>
    <v>6</v>
    <v>Finance</v>
    <v>4</v>
    <v>86.87</v>
    <v>60.54</v>
    <v>0.89629999999999999</v>
    <v>0.09</v>
    <v>1.176E-3</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76.680000000000007</v>
    <v>Chemicals</v>
    <v>Stock</v>
    <v>45288.892361111109</v>
    <v>15</v>
    <v>75.52</v>
    <v>7733447000</v>
    <v>UNIPAR CARBOCLORO S.A.</v>
    <v>UNIPAR CARBOCLORO S.A.</v>
    <v>76.400000000000006</v>
    <v>76.5</v>
    <v>76.59</v>
    <v>103876200</v>
    <v>UNIP6</v>
    <v>UNIPAR CARBOCLORO S.A. (BVMF:UNIP6)</v>
    <v>214200</v>
    <v>198960</v>
    <v>1969</v>
  </rv>
  <rv s="2">
    <v>16</v>
  </rv>
  <rv s="0">
    <v>https://www.bing.com/financeapi/forcetrigger?t=apnhoc&amp;q=BVMF%3aTRPL4&amp;form=skydnc</v>
    <v>Learn more on Bing</v>
  </rv>
  <rv s="3">
    <v>pt-BR</v>
    <v>apnhoc</v>
    <v>268435456</v>
    <v>1</v>
    <v>Powered by Refinitiv</v>
    <v>5</v>
    <v>CTEEP - Companhia de Transmissão de Energia Elétrica Paulista (BVMF:TRPL4)</v>
    <v>2</v>
    <v>6</v>
    <v>Finance</v>
    <v>4</v>
    <v>26.68</v>
    <v>19.39</v>
    <v>0.62119999999999997</v>
    <v>0.4</v>
    <v>1.5325999999999999E-2</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26.68</v>
    <v>Electrical Utilities &amp; IPPs</v>
    <v>Stock</v>
    <v>45288.883016492968</v>
    <v>18</v>
    <v>26.05</v>
    <v>19582720000</v>
    <v>CTEEP - Companhia de Transmissão de Energia Elétrica Paulista</v>
    <v>CTEEP - Companhia de Transmissão de Energia Elétrica Paulista</v>
    <v>26.12</v>
    <v>26.1</v>
    <v>26.5</v>
    <v>658883300</v>
    <v>TRPL4</v>
    <v>CTEEP - Companhia de Transmissão de Energia Elétrica Paulista (BVMF:TRPL4)</v>
    <v>12457500</v>
    <v>3262300</v>
    <v>1999</v>
  </rv>
  <rv s="2">
    <v>19</v>
  </rv>
  <rv s="0">
    <v>https://www.bing.com/financeapi/forcetrigger?t=apneqh&amp;q=BVMF%3aTAEE11&amp;form=skydnc</v>
    <v>Learn more on Bing</v>
  </rv>
  <rv s="4">
    <v>pt-BR</v>
    <v>apneqh</v>
    <v>268435456</v>
    <v>1</v>
    <v>Powered by Refinitiv</v>
    <v>7</v>
    <v>TRANSMISSORA ALIANCA UNT (BVMF:TAEE11)</v>
    <v>8</v>
    <v>9</v>
    <v>Finance</v>
    <v>4</v>
    <v>38.46</v>
    <v>31.12</v>
    <v>0.62</v>
    <v>1.6419E-2</v>
    <v>BRL</v>
    <v>B3 - Brazil Stock Exchange</v>
    <v>BVMF</v>
    <v>38.46</v>
    <v>ETF</v>
    <v>45288.892523148148</v>
    <v>21</v>
    <v>37.9</v>
    <v>TRANSMISSORA ALIANCA UNT</v>
    <v>38</v>
    <v>37.76</v>
    <v>38.380000000000003</v>
    <v>TAEE11</v>
    <v>TRANSMISSORA ALIANCA UNT (BVMF:TAEE11)</v>
    <v>1739100</v>
  </rv>
  <rv s="2">
    <v>22</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0.53300000000000003</v>
    <v>0.35</v>
    <v>1.3278000000000002E-2</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26.71</v>
    <v>Food &amp; Tobacco</v>
    <v>Stock</v>
    <v>45288.892708333333</v>
    <v>24</v>
    <v>26.2</v>
    <v>2706736000</v>
    <v>Brasilagro - Companhia Brasileira de Propriedades Agrícolas</v>
    <v>Brasilagro - Companhia Brasileira de Propriedades Agrícolas</v>
    <v>26.36</v>
    <v>26.36</v>
    <v>26.71</v>
    <v>102683400</v>
    <v>AGRO3</v>
    <v>Brasilagro - Companhia Brasileira de Propriedades Agrícolas (BVMF:AGRO3)</v>
    <v>457500</v>
    <v>457590</v>
    <v>2005</v>
  </rv>
  <rv s="2">
    <v>25</v>
  </rv>
  <rv s="0">
    <v>https://www.bing.com/financeapi/forcetrigger?t=apmo1h&amp;q=BVMF%3aGOAU4&amp;form=skydnc</v>
    <v>Learn more on Bing</v>
  </rv>
  <rv s="3">
    <v>pt-BR</v>
    <v>apmo1h</v>
    <v>268435456</v>
    <v>1</v>
    <v>Powered by Refinitiv</v>
    <v>5</v>
    <v>METALURGICA GERDAU S.A. (BVMF:GOAU4)</v>
    <v>2</v>
    <v>6</v>
    <v>Finance</v>
    <v>4</v>
    <v>12.91</v>
    <v>9.19</v>
    <v>1.1181000000000001</v>
    <v>0.08</v>
    <v>7.4209999999999996E-3</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10.88</v>
    <v>Metals &amp; Mining</v>
    <v>Stock</v>
    <v>45288.892500000002</v>
    <v>27</v>
    <v>10.75</v>
    <v>11239380000</v>
    <v>METALURGICA GERDAU S.A.</v>
    <v>METALURGICA GERDAU S.A.</v>
    <v>10.79</v>
    <v>10.78</v>
    <v>10.86</v>
    <v>1033841000</v>
    <v>GOAU4</v>
    <v>METALURGICA GERDAU S.A. (BVMF:GOAU4)</v>
    <v>5645600</v>
    <v>10704100</v>
    <v>1901</v>
  </rv>
  <rv s="2">
    <v>28</v>
  </rv>
  <rv s="0">
    <v>https://www.bing.com/financeapi/forcetrigger?t=apms77&amp;q=BVMF%3aITSA4&amp;form=skydnc</v>
    <v>Learn more on Bing</v>
  </rv>
  <rv s="3">
    <v>pt-BR</v>
    <v>apms77</v>
    <v>268435456</v>
    <v>1</v>
    <v>Powered by Refinitiv</v>
    <v>5</v>
    <v>ITAUSA S.A. (BVMF:ITSA4)</v>
    <v>2</v>
    <v>6</v>
    <v>Finance</v>
    <v>4</v>
    <v>10.4</v>
    <v>6.89</v>
    <v>1.0069999999999999</v>
    <v>0.01</v>
    <v>9.653000000000001E-4</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10.4</v>
    <v>Banking Services</v>
    <v>Stock</v>
    <v>45288.883016596876</v>
    <v>30</v>
    <v>10.3</v>
    <v>107780100000</v>
    <v>ITAUSA S.A.</v>
    <v>ITAUSA S.A.</v>
    <v>10.36</v>
    <v>10.36</v>
    <v>10.37</v>
    <v>10328150000</v>
    <v>ITSA4</v>
    <v>ITAUSA S.A. (BVMF:ITSA4)</v>
    <v>23414900</v>
    <v>23133330</v>
    <v>1966</v>
  </rv>
  <rv s="2">
    <v>31</v>
  </rv>
  <rv s="0">
    <v>https://www.bing.com/financeapi/forcetrigger?t=apnatc&amp;q=BVMF%3aSANB11&amp;form=skydnc</v>
    <v>Learn more on Bing</v>
  </rv>
  <rv s="4">
    <v>pt-BR</v>
    <v>apnatc</v>
    <v>268435456</v>
    <v>1</v>
    <v>Powered by Refinitiv</v>
    <v>7</v>
    <v>BCO SANTANDER UNT (BVMF:SANB11)</v>
    <v>8</v>
    <v>9</v>
    <v>Finance</v>
    <v>4</v>
    <v>32.479999999999997</v>
    <v>24.18</v>
    <v>0.22</v>
    <v>6.8579999999999995E-3</v>
    <v>BRL</v>
    <v>B3 - Brazil Stock Exchange</v>
    <v>BVMF</v>
    <v>32.299999999999997</v>
    <v>ETF</v>
    <v>45288.89435185185</v>
    <v>33</v>
    <v>31.95</v>
    <v>BCO SANTANDER UNT</v>
    <v>32.229999999999997</v>
    <v>32.08</v>
    <v>32.299999999999997</v>
    <v>SANB11</v>
    <v>BCO SANTANDER UNT (BVMF:SANB11)</v>
    <v>1103000</v>
  </rv>
  <rv s="2">
    <v>34</v>
  </rv>
  <rv s="0">
    <v>https://www.bing.com/financeapi/forcetrigger?t=aplz4c&amp;q=BVMF%3aBBSE3&amp;form=skydnc</v>
    <v>Learn more on Bing</v>
  </rv>
  <rv s="3">
    <v>pt-BR</v>
    <v>aplz4c</v>
    <v>268435456</v>
    <v>1</v>
    <v>Powered by Refinitiv</v>
    <v>5</v>
    <v>BB Seguridade Participações S.A. (BVMF:BBSE3)</v>
    <v>2</v>
    <v>6</v>
    <v>Finance</v>
    <v>4</v>
    <v>34.549999999999997</v>
    <v>27.77</v>
    <v>0.63560000000000005</v>
    <v>0.27</v>
    <v>8.088999999999999E-3</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33.65</v>
    <v>Insurance</v>
    <v>Stock</v>
    <v>45288.895949074074</v>
    <v>36</v>
    <v>33.340000000000003</v>
    <v>66936130000</v>
    <v>BB Seguridade Participações S.A.</v>
    <v>BB Seguridade Participações S.A.</v>
    <v>33.380000000000003</v>
    <v>33.380000000000003</v>
    <v>33.65</v>
    <v>2000000000</v>
    <v>BBSE3</v>
    <v>BB Seguridade Participações S.A. (BVMF:BBSE3)</v>
    <v>2512300</v>
    <v>6376310</v>
    <v>2012</v>
  </rv>
  <rv s="2">
    <v>37</v>
  </rv>
  <rv s="0">
    <v>https://www.bing.com/financeapi/forcetrigger?t=apma5r&amp;q=BVMF%3aCMIG4&amp;form=skydnc</v>
    <v>Learn more on Bing</v>
  </rv>
  <rv s="3">
    <v>pt-BR</v>
    <v>apma5r</v>
    <v>268435456</v>
    <v>1</v>
    <v>Powered by Refinitiv</v>
    <v>5</v>
    <v>Companhia Energética de Minas Gerais - CEMIG (BVMF:CMIG4)</v>
    <v>2</v>
    <v>6</v>
    <v>Finance</v>
    <v>4</v>
    <v>12.92</v>
    <v>9.1199999999999992</v>
    <v>0.92</v>
    <v>0.22</v>
    <v>1.9538E-2</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11.48</v>
    <v>Electrical Utilities &amp; IPPs</v>
    <v>Stock</v>
    <v>45288.895949074074</v>
    <v>39</v>
    <v>11.25</v>
    <v>27627650000</v>
    <v>Companhia Energética de Minas Gerais - CEMIG</v>
    <v>Companhia Energética de Minas Gerais - CEMIG</v>
    <v>11.25</v>
    <v>11.26</v>
    <v>11.48</v>
    <v>2201371000</v>
    <v>CMIG4</v>
    <v>Companhia Energética de Minas Gerais - CEMIG (BVMF:CMIG4)</v>
    <v>10285700</v>
    <v>19754660</v>
    <v>1952</v>
  </rv>
  <rv s="2">
    <v>40</v>
  </rv>
  <rv s="0">
    <v>https://www.bing.com/financeapi/forcetrigger?t=c5nr77&amp;q=BVMF%3aAURE3&amp;form=skydnc</v>
    <v>Learn more on Bing</v>
  </rv>
  <rv s="1">
    <v>pt-BR</v>
    <v>c5nr77</v>
    <v>268435456</v>
    <v>1</v>
    <v>Powered by Refinitiv</v>
    <v>0</v>
    <v>Auren Energia S.A. (BVMF:AURE3)</v>
    <v>2</v>
    <v>3</v>
    <v>Finance</v>
    <v>4</v>
    <v>13.79</v>
    <v>11.11</v>
    <v>0.36199999999999999</v>
    <v>-0.08</v>
    <v>-5.9750000000000003E-3</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13.39</v>
    <v>Electrical Utilities &amp; IPPs</v>
    <v>Stock</v>
    <v>45288.893807870372</v>
    <v>42</v>
    <v>13.26</v>
    <v>13310000000</v>
    <v>Auren Energia S.A.</v>
    <v>Auren Energia S.A.</v>
    <v>13.39</v>
    <v>13.39</v>
    <v>13.31</v>
    <v>1000000000</v>
    <v>AURE3</v>
    <v>Auren Energia S.A. (BVMF:AURE3)</v>
    <v>3487000</v>
    <v>4103470</v>
    <v>2017</v>
  </rv>
  <rv s="2">
    <v>43</v>
  </rv>
  <rv s="0">
    <v>https://www.bing.com/financeapi/forcetrigger?t=apmnm7&amp;q=BVMF%3aGGBR4&amp;form=skydnc</v>
    <v>Learn more on Bing</v>
  </rv>
  <rv s="3">
    <v>pt-BR</v>
    <v>apmnm7</v>
    <v>268435456</v>
    <v>1</v>
    <v>Powered by Refinitiv</v>
    <v>5</v>
    <v>GERDAU S.A. (BVMF:GGBR4)</v>
    <v>2</v>
    <v>6</v>
    <v>Finance</v>
    <v>4</v>
    <v>30.24</v>
    <v>20.8</v>
    <v>1.0692999999999999</v>
    <v>0.23</v>
    <v>9.7750000000000007E-3</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23.76</v>
    <v>Metals &amp; Mining</v>
    <v>Stock</v>
    <v>45288.880362198441</v>
    <v>45</v>
    <v>23.44</v>
    <v>39978150000</v>
    <v>GERDAU S.A.</v>
    <v>GERDAU S.A.</v>
    <v>23.45</v>
    <v>23.53</v>
    <v>23.76</v>
    <v>1757067000</v>
    <v>GGBR4</v>
    <v>GERDAU S.A. (BVMF:GGBR4)</v>
    <v>4378500</v>
    <v>8642070</v>
    <v>1961</v>
  </rv>
  <rv s="2">
    <v>46</v>
  </rv>
  <rv s="0">
    <v>https://www.bing.com/financeapi/forcetrigger?t=apmgoc&amp;q=BVMF%3aEGIE3&amp;form=skydnc</v>
    <v>Learn more on Bing</v>
  </rv>
  <rv s="3">
    <v>pt-BR</v>
    <v>apmgoc</v>
    <v>268435456</v>
    <v>1</v>
    <v>Powered by Refinitiv</v>
    <v>5</v>
    <v>ENGIE BRASIL ENERGIA S.A. (BVMF:EGIE3)</v>
    <v>2</v>
    <v>6</v>
    <v>Finance</v>
    <v>4</v>
    <v>45.44</v>
    <v>34.020000000000003</v>
    <v>0.624</v>
    <v>0.09</v>
    <v>1.9889999999999999E-3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45.44</v>
    <v>Electrical Utilities &amp; IPPs</v>
    <v>Stock</v>
    <v>45288.895949074074</v>
    <v>48</v>
    <v>45.1</v>
    <v>37009950000</v>
    <v>ENGIE BRASIL ENERGIA S.A.</v>
    <v>ENGIE BRASIL ENERGIA S.A.</v>
    <v>45.24</v>
    <v>45.24</v>
    <v>45.33</v>
    <v>815927700</v>
    <v>EGIE3</v>
    <v>ENGIE BRASIL ENERGIA S.A. (BVMF:EGIE3)</v>
    <v>925200</v>
    <v>1621470</v>
    <v>1998</v>
  </rv>
  <rv s="2">
    <v>49</v>
  </rv>
  <rv s="0">
    <v>https://www.bing.com/financeapi/forcetrigger?t=apm1nm&amp;q=BVMF%3aBMEB4&amp;form=skydnc</v>
    <v>Learn more on Bing</v>
  </rv>
  <rv s="3">
    <v>pt-BR</v>
    <v>apm1nm</v>
    <v>268435456</v>
    <v>1</v>
    <v>Powered by Refinitiv</v>
    <v>5</v>
    <v>Banco Mercantil do Brasil S.A. (BVMF:BMEB4)</v>
    <v>2</v>
    <v>6</v>
    <v>Finance</v>
    <v>4</v>
    <v>20.5</v>
    <v>9.2200000000000006</v>
    <v>0.4138</v>
    <v>-1.17</v>
    <v>-6.4783999999999994E-2</v>
    <v>BRL</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2958</v>
    <v>B3 - Brazil Stock Exchange</v>
    <v>BVMF</v>
    <v>BVMF</v>
    <v>Rua Rio De Janeiro, 680, Centro, BELO HORIZONTE, MINAS GERAIS, 30.160-912 BR</v>
    <v>17.87</v>
    <v>Banking Services</v>
    <v>Stock</v>
    <v>45288.892361111109</v>
    <v>51</v>
    <v>16.25</v>
    <v>2195903000</v>
    <v>Banco Mercantil do Brasil S.A.</v>
    <v>Banco Mercantil do Brasil S.A.</v>
    <v>17.87</v>
    <v>18.059999999999999</v>
    <v>16.89</v>
    <v>104831600</v>
    <v>BMEB4</v>
    <v>Banco Mercantil do Brasil S.A. (BVMF:BMEB4)</v>
    <v>57300</v>
    <v>32960</v>
    <v>1940</v>
  </rv>
  <rv s="2">
    <v>52</v>
  </rv>
  <rv s="0">
    <v>https://www.bing.com/financeapi/forcetrigger?t=apmb7w&amp;q=BVMF%3aCPLE6&amp;form=skydnc</v>
    <v>Learn more on Bing</v>
  </rv>
  <rv s="3">
    <v>pt-BR</v>
    <v>apmb7w</v>
    <v>268435456</v>
    <v>1</v>
    <v>Powered by Refinitiv</v>
    <v>5</v>
    <v>COMPANHIA PARANAENSE DE ENERGIA (BVMF:CPLE6)</v>
    <v>2</v>
    <v>6</v>
    <v>Finance</v>
    <v>4</v>
    <v>10.44</v>
    <v>6.31</v>
    <v>0.80840000000000001</v>
    <v>0.01</v>
    <v>9.6619999999999996E-4</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10.42</v>
    <v>Electrical Utilities &amp; IPPs</v>
    <v>Stock</v>
    <v>45288.892488425925</v>
    <v>54</v>
    <v>10.31</v>
    <v>29817610000</v>
    <v>COMPANHIA PARANAENSE DE ENERGIA</v>
    <v>COMPANHIA PARANAENSE DE ENERGIA</v>
    <v>10.37</v>
    <v>10.35</v>
    <v>10.36</v>
    <v>2982811000</v>
    <v>CPLE6</v>
    <v>COMPANHIA PARANAENSE DE ENERGIA (BVMF:CPLE6)</v>
    <v>9721200</v>
    <v>17668740</v>
    <v>1954</v>
  </rv>
  <rv s="2">
    <v>55</v>
  </rv>
  <rv s="0">
    <v>https://www.bing.com/financeapi/forcetrigger?t=apn852&amp;q=BVMF%3aRANI3&amp;form=skydnc</v>
    <v>Learn more on Bing</v>
  </rv>
  <rv s="3">
    <v>pt-BR</v>
    <v>apn852</v>
    <v>268435456</v>
    <v>1</v>
    <v>Powered by Refinitiv</v>
    <v>5</v>
    <v>IRANI PAPEL E EMBALAGEM S.A. (BVMF:RANI3)</v>
    <v>2</v>
    <v>6</v>
    <v>Finance</v>
    <v>4</v>
    <v>13.02</v>
    <v>6.94</v>
    <v>0.76490000000000002</v>
    <v>0.11</v>
    <v>1.0176000000000001E-2</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10.98</v>
    <v>Containers &amp; Packaging</v>
    <v>Stock</v>
    <v>45288.895949074074</v>
    <v>57</v>
    <v>10.78</v>
    <v>2782467000</v>
    <v>IRANI PAPEL E EMBALAGEM S.A.</v>
    <v>IRANI PAPEL E EMBALAGEM S.A.</v>
    <v>10.84</v>
    <v>10.81</v>
    <v>10.92</v>
    <v>256720200</v>
    <v>RANI3</v>
    <v>IRANI PAPEL E EMBALAGEM S.A. (BVMF:RANI3)</v>
    <v>732800</v>
    <v>865420</v>
    <v>1941</v>
  </rv>
  <rv s="2">
    <v>58</v>
  </rv>
  <rv s="0">
    <v>https://www.bing.com/financeapi/forcetrigger?t=apmuyc&amp;q=BVMF%3aLEVE3&amp;form=skydnc</v>
    <v>Learn more on Bing</v>
  </rv>
  <rv s="3">
    <v>pt-BR</v>
    <v>apmuyc</v>
    <v>268435456</v>
    <v>1</v>
    <v>Powered by Refinitiv</v>
    <v>5</v>
    <v>MAHLE Metal Leve S.A (BVMF:LEVE3)</v>
    <v>2</v>
    <v>6</v>
    <v>Finance</v>
    <v>4</v>
    <v>39.22</v>
    <v>18.34</v>
    <v>0.8629</v>
    <v>0.19</v>
    <v>5.4050000000000001E-3</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35.340000000000003</v>
    <v>Automobiles &amp; Auto Parts</v>
    <v>Stock</v>
    <v>45288.895949074074</v>
    <v>60</v>
    <v>34.799999999999997</v>
    <v>4789948260</v>
    <v>MAHLE Metal Leve S.A</v>
    <v>MAHLE Metal Leve S.A</v>
    <v>35.15</v>
    <v>35.15</v>
    <v>35.340000000000003</v>
    <v>135539000</v>
    <v>LEVE3</v>
    <v>MAHLE Metal Leve S.A (BVMF:LEVE3)</v>
    <v>610400</v>
    <v>564530</v>
    <v>1950</v>
  </rv>
  <rv s="2">
    <v>61</v>
  </rv>
  <rv s="0">
    <v>https://www.bing.com/financeapi/forcetrigger?t=apn4gh&amp;q=BVMF%3aPETR4&amp;form=skydnc</v>
    <v>Learn more on Bing</v>
  </rv>
  <rv s="3">
    <v>pt-BR</v>
    <v>apn4gh</v>
    <v>268435456</v>
    <v>1</v>
    <v>Powered by Refinitiv</v>
    <v>5</v>
    <v>Petróleo Brasileiro S.A. (Petrobras) (BVMF:PETR4)</v>
    <v>2</v>
    <v>6</v>
    <v>Finance</v>
    <v>4</v>
    <v>37.43</v>
    <v>17.010000000000002</v>
    <v>1.3081</v>
    <v>-0.12</v>
    <v>-3.212E-3</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37.36</v>
    <v>Oil &amp; Gas</v>
    <v>Stock</v>
    <v>45288.895810185182</v>
    <v>63</v>
    <v>37.04</v>
    <v>501358500000</v>
    <v>Petróleo Brasileiro S.A. (Petrobras)</v>
    <v>Petróleo Brasileiro S.A. (Petrobras)</v>
    <v>37.229999999999997</v>
    <v>37.36</v>
    <v>37.24</v>
    <v>13044500000</v>
    <v>PETR4</v>
    <v>Petróleo Brasileiro S.A. (Petrobras) (BVMF:PETR4)</v>
    <v>21421900</v>
    <v>38443240</v>
    <v>1953</v>
  </rv>
  <rv s="2">
    <v>64</v>
  </rv>
  <rv s="0">
    <v>https://www.bing.com/financeapi/forcetrigger?t=c2yvmw&amp;q=BVMF%3aRAIZ4&amp;form=skydnc</v>
    <v>Learn more on Bing</v>
  </rv>
  <rv s="3">
    <v>pt-BR</v>
    <v>c2yvmw</v>
    <v>268435456</v>
    <v>1</v>
    <v>Powered by Refinitiv</v>
    <v>5</v>
    <v>Raízen S.A. (BVMF:RAIZ4)</v>
    <v>2</v>
    <v>6</v>
    <v>Finance</v>
    <v>4</v>
    <v>4.51</v>
    <v>2.15</v>
    <v>1.343</v>
    <v>-0.03</v>
    <v>-7.3889999999999997E-3</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4.07</v>
    <v>Oil &amp; Gas</v>
    <v>Stock</v>
    <v>45288.892523148148</v>
    <v>66</v>
    <v>3.96</v>
    <v>5531839000</v>
    <v>Raízen S.A.</v>
    <v>Raízen S.A.</v>
    <v>4.0599999999999996</v>
    <v>4.0599999999999996</v>
    <v>4.03</v>
    <v>1358937000</v>
    <v>RAIZ4</v>
    <v>Raízen S.A. (BVMF:RAIZ4)</v>
    <v>15616800</v>
    <v>28155930</v>
    <v>1961</v>
  </rv>
  <rv s="2">
    <v>67</v>
  </rv>
  <rv s="0">
    <v>https://www.bing.com/financeapi/forcetrigger?t=apmsoc&amp;q=BVMF%3aJBSS3&amp;form=skydnc</v>
    <v>Learn more on Bing</v>
  </rv>
  <rv s="3">
    <v>pt-BR</v>
    <v>apmsoc</v>
    <v>268435456</v>
    <v>1</v>
    <v>Powered by Refinitiv</v>
    <v>5</v>
    <v>JBS S.A. (BVMF:JBSS3)</v>
    <v>2</v>
    <v>6</v>
    <v>Finance</v>
    <v>4</v>
    <v>25.31</v>
    <v>14.31</v>
    <v>0.47670000000000001</v>
    <v>-0.08</v>
    <v>-3.2009999999999999E-3</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25.13</v>
    <v>Food &amp; Tobacco</v>
    <v>Stock</v>
    <v>45288.895949074074</v>
    <v>69</v>
    <v>24.87</v>
    <v>55576960000</v>
    <v>JBS S.A.</v>
    <v>JBS S.A.</v>
    <v>25</v>
    <v>24.99</v>
    <v>24.91</v>
    <v>2218116000</v>
    <v>JBSS3</v>
    <v>JBS S.A. (BVMF:JBSS3)</v>
    <v>2621300</v>
    <v>8064220</v>
    <v>1998</v>
  </rv>
  <rv s="2">
    <v>70</v>
  </rv>
  <rv s="0">
    <v>https://www.bing.com/financeapi/forcetrigger?t=apmu2w&amp;q=BVMF%3aKLBN4&amp;form=skydnc</v>
    <v>Learn more on Bing</v>
  </rv>
  <rv s="3">
    <v>pt-BR</v>
    <v>apmu2w</v>
    <v>268435456</v>
    <v>1</v>
    <v>Powered by Refinitiv</v>
    <v>5</v>
    <v>KLABIN S.A. (BVMF:KLBN4)</v>
    <v>2</v>
    <v>6</v>
    <v>Finance</v>
    <v>4</v>
    <v>4.79</v>
    <v>3.38</v>
    <v>0.5222</v>
    <v>0.02</v>
    <v>4.5560000000000002E-3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4.43</v>
    <v>Containers &amp; Packaging</v>
    <v>Stock</v>
    <v>45288.894641203704</v>
    <v>72</v>
    <v>4.38</v>
    <v>24769360000</v>
    <v>KLABIN S.A.</v>
    <v>KLABIN S.A.</v>
    <v>4.3899999999999997</v>
    <v>4.3899999999999997</v>
    <v>4.41</v>
    <v>1123578000</v>
    <v>KLBN4</v>
    <v>KLABIN S.A. (BVMF:KLBN4)</v>
    <v>1392700</v>
    <v>3125820</v>
    <v>1978</v>
  </rv>
  <rv s="2">
    <v>73</v>
  </rv>
  <rv s="0">
    <v>https://www.bing.com/financeapi/forcetrigger?t=apmk77&amp;q=BVMF%3aFESA4&amp;form=skydnc</v>
    <v>Learn more on Bing</v>
  </rv>
  <rv s="3">
    <v>pt-BR</v>
    <v>apmk77</v>
    <v>268435456</v>
    <v>1</v>
    <v>Powered by Refinitiv</v>
    <v>5</v>
    <v>Companhia de Ferro Ligas da Bahia (Ferbasa) (BVMF:FESA4)</v>
    <v>2</v>
    <v>6</v>
    <v>Finance</v>
    <v>4</v>
    <v>58.66</v>
    <v>40.79</v>
    <v>0.66269999999999996</v>
    <v>1.1100000000000001</v>
    <v>2.4460000000000003E-2</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46.49</v>
    <v>Metals &amp; Mining</v>
    <v>Stock</v>
    <v>45288.880222303123</v>
    <v>75</v>
    <v>45.28</v>
    <v>4516498000</v>
    <v>Companhia de Ferro Ligas da Bahia (Ferbasa)</v>
    <v>Companhia de Ferro Ligas da Bahia (Ferbasa)</v>
    <v>45.38</v>
    <v>45.38</v>
    <v>46.49</v>
    <v>88320000</v>
    <v>FESA4</v>
    <v>Companhia de Ferro Ligas da Bahia (Ferbasa) (BVMF:FESA4)</v>
    <v>244000</v>
    <v>153980</v>
    <v>1961</v>
  </rv>
  <rv s="2">
    <v>76</v>
  </rv>
  <rv s="0">
    <v>https://www.bing.com/financeapi/forcetrigger?t=aplygh&amp;q=BVMF%3aBBAS3&amp;form=skydnc</v>
    <v>Learn more on Bing</v>
  </rv>
  <rv s="3">
    <v>pt-BR</v>
    <v>aplygh</v>
    <v>268435456</v>
    <v>1</v>
    <v>Powered by Refinitiv</v>
    <v>5</v>
    <v>BANCO DO BRASIL S.A. (BVMF:BBAS3)</v>
    <v>2</v>
    <v>6</v>
    <v>Finance</v>
    <v>4</v>
    <v>55.39</v>
    <v>29.37</v>
    <v>1.0479000000000001</v>
    <v>0.53</v>
    <v>9.6609999999999994E-3</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55.39</v>
    <v>Banking Services</v>
    <v>Stock</v>
    <v>45288.893807870372</v>
    <v>78</v>
    <v>54.69</v>
    <v>157611500000</v>
    <v>BANCO DO BRASIL S.A.</v>
    <v>BANCO DO BRASIL S.A.</v>
    <v>54.86</v>
    <v>54.86</v>
    <v>55.39</v>
    <v>2865417000</v>
    <v>BBAS3</v>
    <v>BANCO DO BRASIL S.A. (BVMF:BBAS3)</v>
    <v>5840400</v>
    <v>11181680</v>
    <v>1808</v>
  </rv>
  <rv s="2">
    <v>79</v>
  </rv>
  <rv s="0">
    <v>https://www.bing.com/financeapi/forcetrigger?t=apltsm&amp;q=BVMF%3aABCB4&amp;form=skydnc</v>
    <v>Learn more on Bing</v>
  </rv>
  <rv s="3">
    <v>pt-BR</v>
    <v>apltsm</v>
    <v>268435456</v>
    <v>1</v>
    <v>Powered by Refinitiv</v>
    <v>5</v>
    <v>Banco ABC Brasil S.A (BVMF:ABCB4)</v>
    <v>2</v>
    <v>6</v>
    <v>Finance</v>
    <v>4</v>
    <v>25.04</v>
    <v>14.98</v>
    <v>0.94689999999999996</v>
    <v>0.65</v>
    <v>2.665E-2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25.04</v>
    <v>Banking Services</v>
    <v>Stock</v>
    <v>45288.893750000003</v>
    <v>81</v>
    <v>24.28</v>
    <v>2883793000</v>
    <v>Banco ABC Brasil S.A</v>
    <v>Banco ABC Brasil S.A</v>
    <v>24.39</v>
    <v>24.39</v>
    <v>25.04</v>
    <v>117925600</v>
    <v>ABCB4</v>
    <v>Banco ABC Brasil S.A (BVMF:ABCB4)</v>
    <v>693900</v>
    <v>545460</v>
    <v>1983</v>
  </rv>
  <rv s="2">
    <v>82</v>
  </rv>
  <rv s="0">
    <v>https://www.bing.com/financeapi/forcetrigger?t=c1s56h&amp;q=BVMF%3aCXSE3&amp;form=skydnc</v>
    <v>Learn more on Bing</v>
  </rv>
  <rv s="3">
    <v>pt-BR</v>
    <v>c1s56h</v>
    <v>268435456</v>
    <v>1</v>
    <v>Powered by Refinitiv</v>
    <v>5</v>
    <v>Caixa Seguridade Participações S.A (BVMF:CXSE3)</v>
    <v>2</v>
    <v>6</v>
    <v>Finance</v>
    <v>4</v>
    <v>12.9</v>
    <v>7.19</v>
    <v>0.84099999999999997</v>
    <v>0.24</v>
    <v>1.8956999999999998E-2</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12.9</v>
    <v>Insurance</v>
    <v>Stock</v>
    <v>45288.895949074074</v>
    <v>84</v>
    <v>12.66</v>
    <v>38080200000</v>
    <v>Caixa Seguridade Participações S.A</v>
    <v>Caixa Seguridade Participações S.A</v>
    <v>12.66</v>
    <v>12.66</v>
    <v>12.9</v>
    <v>3000000000</v>
    <v>CXSE3</v>
    <v>Caixa Seguridade Participações S.A (BVMF:CXSE3)</v>
    <v>1596200</v>
    <v>1967010</v>
    <v>1967</v>
  </rv>
  <rv s="2">
    <v>85</v>
  </rv>
  <rv s="0">
    <v>https://www.bing.com/financeapi/forcetrigger?t=aply7w&amp;q=BVMF%3aBAZA3&amp;form=skydnc</v>
    <v>Learn more on Bing</v>
  </rv>
  <rv s="3">
    <v>pt-BR</v>
    <v>aply7w</v>
    <v>268435456</v>
    <v>1</v>
    <v>Powered by Refinitiv</v>
    <v>5</v>
    <v>Banco da Amazônia S.A. (BVMF:BAZA3)</v>
    <v>2</v>
    <v>6</v>
    <v>Finance</v>
    <v>4</v>
    <v>95.99</v>
    <v>44.65</v>
    <v>0.51329999999999998</v>
    <v>0.01</v>
    <v>1.053E-4</v>
    <v>BRL</v>
    <v>O BANCO DA AMAZÔNIA S.A., anteriormente Banco de Crédito da Amazônia S.A., é um banco comercial estabelecido no Brasil. O Banco oferece uma variedade de produtos e serviços financeiros, incluindo câmbio, empréstimos pessoais, produtos de financiamento, cartões de crédito, banco de investimento, gestão de portfólio, contas poupança e apólices de seguro de vida, saúde, patrimonial e contra acidentes, entre outros. Além disso, as atividades do Banco incluem a administração do Fundo Constitucional para o Financiamento da Região Norte, o Fundo de Investimento da Amazônia e o Fundo de Desenvolvimento da Amazônia. Em 31 de dezembro de 2011, o Banco atuava através de 117 agências, 54 pontos eletrônicos de atendimento ao cliente, cinco pontos de atendimento bancário e cinco pontos avançados de atendimento ao cliente.</v>
    <v>2934</v>
    <v>B3 - Brazil Stock Exchange</v>
    <v>BVMF</v>
    <v>BVMF</v>
    <v>Avenida Presidente Vargas , 800, SECRE, Campina, BELEM, PARA, 66.017-910 BR</v>
    <v>95.99</v>
    <v>Banking Services</v>
    <v>Stock</v>
    <v>45288.875000010936</v>
    <v>87</v>
    <v>94.03</v>
    <v>5339027000</v>
    <v>Banco da Amazônia S.A.</v>
    <v>Banco da Amazônia S.A.</v>
    <v>95.99</v>
    <v>94.99</v>
    <v>95</v>
    <v>56058320</v>
    <v>BAZA3</v>
    <v>Banco da Amazônia S.A. (BVMF:BAZA3)</v>
    <v>2300</v>
    <v>3440</v>
    <v>1942</v>
  </rv>
  <rv s="2">
    <v>88</v>
  </rv>
  <rv s="0">
    <v>https://www.bing.com/financeapi/forcetrigger?t=apmzur&amp;q=BVMF%3aMTSA4&amp;form=skydnc</v>
    <v>Learn more on Bing</v>
  </rv>
  <rv s="3">
    <v>pt-BR</v>
    <v>apmzur</v>
    <v>268435456</v>
    <v>1</v>
    <v>Powered by Refinitiv</v>
    <v>5</v>
    <v>METISA METALURGICA TIMBOENSE S.A. (BVMF:MTSA4)</v>
    <v>2</v>
    <v>6</v>
    <v>Finance</v>
    <v>4</v>
    <v>53.07</v>
    <v>37.130000000000003</v>
    <v>0.60550000000000004</v>
    <v>-1.32</v>
    <v>-2.6453000000000001E-2</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49.67</v>
    <v>Machinery, Equipment &amp; Components</v>
    <v>Stock</v>
    <v>45288.880415196094</v>
    <v>90</v>
    <v>48</v>
    <v>457152300</v>
    <v>METISA METALURGICA TIMBOENSE S.A.</v>
    <v>METISA METALURGICA TIMBOENSE S.A.</v>
    <v>49</v>
    <v>49.9</v>
    <v>48.58</v>
    <v>9137260</v>
    <v>MTSA4</v>
    <v>METISA METALURGICA TIMBOENSE S.A. (BVMF:MTSA4)</v>
    <v>11000</v>
    <v>4660</v>
    <v>1942</v>
  </rv>
  <rv s="2">
    <v>91</v>
  </rv>
  <rv s="0">
    <v>https://www.bing.com/financeapi/forcetrigger?t=apmcfr&amp;q=BVMF%3aCSAN3&amp;form=skydnc</v>
    <v>Learn more on Bing</v>
  </rv>
  <rv s="3">
    <v>pt-BR</v>
    <v>apmcfr</v>
    <v>268435456</v>
    <v>1</v>
    <v>Powered by Refinitiv</v>
    <v>5</v>
    <v>Cosan S.A (BVMF:CSAN3)</v>
    <v>2</v>
    <v>6</v>
    <v>Finance</v>
    <v>4</v>
    <v>20.81</v>
    <v>13.09</v>
    <v>1.1498999999999999</v>
    <v>-0.18</v>
    <v>-9.2119999999999997E-3</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19.64</v>
    <v>Oil &amp; Gas</v>
    <v>Stock</v>
    <v>45288.880296805466</v>
    <v>93</v>
    <v>19.36</v>
    <v>36715950000</v>
    <v>Cosan S.A</v>
    <v>Cosan S.A</v>
    <v>19.579999999999998</v>
    <v>19.54</v>
    <v>19.36</v>
    <v>1874071000</v>
    <v>CSAN3</v>
    <v>Cosan S.A (BVMF:CSAN3)</v>
    <v>3669000</v>
    <v>7042220</v>
    <v>1966</v>
  </rv>
  <rv s="2">
    <v>94</v>
  </rv>
  <rv s="0">
    <v>https://www.bing.com/financeapi/forcetrigger?t=apngm7&amp;q=BVMF%3aAESB3&amp;form=skydnc</v>
    <v>Learn more on Bing</v>
  </rv>
  <rv s="1">
    <v>pt-BR</v>
    <v>apngm7</v>
    <v>268435456</v>
    <v>1</v>
    <v>Powered by Refinitiv</v>
    <v>0</v>
    <v>AES BRASIL ENERGIA S.A. (BVMF:AESB3)</v>
    <v>2</v>
    <v>3</v>
    <v>Finance</v>
    <v>4</v>
    <v>12.9</v>
    <v>9.15</v>
    <v>0.65549999999999997</v>
    <v>-0.33</v>
    <v>-2.6086999999999999E-2</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12.65</v>
    <v>Electrical Utilities &amp; IPPs</v>
    <v>Stock</v>
    <v>45288.879166909377</v>
    <v>96</v>
    <v>12.28</v>
    <v>7634468000</v>
    <v>AES BRASIL ENERGIA S.A.</v>
    <v>AES BRASIL ENERGIA S.A.</v>
    <v>12.64</v>
    <v>12.65</v>
    <v>12.32</v>
    <v>601927300</v>
    <v>AESB3</v>
    <v>AES BRASIL ENERGIA S.A. (BVMF:AESB3)</v>
    <v>2696700</v>
    <v>2071560</v>
    <v>2020</v>
  </rv>
  <rv s="2">
    <v>97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5" totalsRowShown="0">
  <autoFilter ref="A2:H35" xr:uid="{1F91DE9C-A89D-4564-8EF1-A0150B3BE045}"/>
  <sortState xmlns:xlrd2="http://schemas.microsoft.com/office/spreadsheetml/2017/richdata2" ref="A3:H35">
    <sortCondition descending="1" ref="H2:H35"/>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5"/>
  <sheetViews>
    <sheetView tabSelected="1" workbookViewId="0">
      <selection activeCell="A6" sqref="A6"/>
    </sheetView>
  </sheetViews>
  <sheetFormatPr defaultRowHeight="15" x14ac:dyDescent="0.25"/>
  <cols>
    <col min="1" max="1" width="18.425781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4.79</v>
      </c>
      <c r="F3">
        <f>100 - ((Tabela2[[#This Row],[Preço Atual]]/Tabela2[[#This Row],[Barsi_preco_Teto]]) *100)</f>
        <v>86.600149198060421</v>
      </c>
      <c r="G3">
        <f>3.5</f>
        <v>3.5</v>
      </c>
      <c r="H3">
        <f>100 - ((Tabela2[[#This Row],[Preço Atual]]/G3) *100)</f>
        <v>-36.857142857142861</v>
      </c>
    </row>
    <row r="4" spans="1:8" x14ac:dyDescent="0.25">
      <c r="A4" t="e" vm="2">
        <v>#VALUE!</v>
      </c>
      <c r="B4" s="2" t="s">
        <v>10</v>
      </c>
      <c r="C4">
        <v>3.9729999999999999</v>
      </c>
      <c r="D4">
        <f>Tabela2[[#This Row],[media_valor_div_5anos]]/0.06</f>
        <v>66.216666666666669</v>
      </c>
      <c r="E4" s="1" cm="1">
        <f t="array" ref="E4">_FV(Tabela2[[#This Row],[Empresa]],"Price")</f>
        <v>25.66</v>
      </c>
      <c r="F4">
        <f>100 - ((Tabela2[[#This Row],[Preço Atual]]/Tabela2[[#This Row],[Barsi_preco_Teto]]) *100)</f>
        <v>61.248426881449788</v>
      </c>
      <c r="G4">
        <f t="shared" ref="G4:G9" si="0">D4</f>
        <v>66.216666666666669</v>
      </c>
      <c r="H4">
        <f>100 - ((Tabela2[[#This Row],[Preço Atual]]/G4) *100)</f>
        <v>61.248426881449788</v>
      </c>
    </row>
    <row r="5" spans="1:8" x14ac:dyDescent="0.25">
      <c r="A5" t="e" vm="3">
        <v>#VALUE!</v>
      </c>
      <c r="B5" s="2" t="s">
        <v>11</v>
      </c>
      <c r="C5">
        <v>0.49</v>
      </c>
      <c r="D5">
        <f>Tabela2[[#This Row],[media_valor_div_5anos]]/0.06</f>
        <v>8.1666666666666661</v>
      </c>
      <c r="E5" s="1" cm="1">
        <f t="array" ref="E5">_FV(Tabela2[[#This Row],[Empresa]],"Price")</f>
        <v>4.6900000000000004</v>
      </c>
      <c r="F5">
        <f>100 - ((Tabela2[[#This Row],[Preço Atual]]/Tabela2[[#This Row],[Barsi_preco_Teto]]) *100)</f>
        <v>42.571428571428562</v>
      </c>
      <c r="G5">
        <f t="shared" si="0"/>
        <v>8.1666666666666661</v>
      </c>
      <c r="H5">
        <f>100 - ((Tabela2[[#This Row],[Preço Atual]]/G5) *100)</f>
        <v>42.571428571428562</v>
      </c>
    </row>
    <row r="6" spans="1:8" x14ac:dyDescent="0.25">
      <c r="A6" t="e" vm="4">
        <v>#VALUE!</v>
      </c>
      <c r="B6" s="2" t="s">
        <v>12</v>
      </c>
      <c r="C6">
        <v>0.68669999999999998</v>
      </c>
      <c r="D6">
        <f>Tabela2[[#This Row],[media_valor_div_5anos]]/0.06</f>
        <v>11.445</v>
      </c>
      <c r="E6" s="1" cm="1">
        <f t="array" ref="E6">_FV(Tabela2[[#This Row],[Empresa]],"Price")</f>
        <v>7.83</v>
      </c>
      <c r="F6">
        <f>100 - ((Tabela2[[#This Row],[Preço Atual]]/Tabela2[[#This Row],[Barsi_preco_Teto]]) *100)</f>
        <v>31.585845347313239</v>
      </c>
      <c r="G6">
        <f t="shared" si="0"/>
        <v>11.445</v>
      </c>
      <c r="H6">
        <f>100 - ((Tabela2[[#This Row],[Preço Atual]]/G6) *100)</f>
        <v>31.585845347313239</v>
      </c>
    </row>
    <row r="7" spans="1:8" x14ac:dyDescent="0.25">
      <c r="A7" t="e" vm="5">
        <v>#VALUE!</v>
      </c>
      <c r="B7" s="2" t="s">
        <v>13</v>
      </c>
      <c r="C7">
        <v>1.1891099999999999</v>
      </c>
      <c r="D7">
        <f>Tabela2[[#This Row],[media_valor_div_5anos]]/0.06</f>
        <v>19.8185</v>
      </c>
      <c r="E7" s="1" cm="1">
        <f t="array" ref="E7">_FV(Tabela2[[#This Row],[Empresa]],"Price")</f>
        <v>13.35</v>
      </c>
      <c r="F7">
        <f>100 - ((Tabela2[[#This Row],[Preço Atual]]/Tabela2[[#This Row],[Barsi_preco_Teto]]) *100)</f>
        <v>32.638696167722088</v>
      </c>
      <c r="G7">
        <f t="shared" si="0"/>
        <v>19.8185</v>
      </c>
      <c r="H7">
        <f>100 - ((Tabela2[[#This Row],[Preço Atual]]/G7) *100)</f>
        <v>32.638696167722088</v>
      </c>
    </row>
    <row r="8" spans="1:8" x14ac:dyDescent="0.25">
      <c r="A8" t="e" vm="6">
        <v>#VALUE!</v>
      </c>
      <c r="B8" s="2" t="s">
        <v>15</v>
      </c>
      <c r="C8">
        <v>6.7252000000000001</v>
      </c>
      <c r="D8">
        <f>Tabela2[[#This Row],[media_valor_div_5anos]]/0.06</f>
        <v>112.08666666666667</v>
      </c>
      <c r="E8" s="1" cm="1">
        <f t="array" ref="E8">_FV(Tabela2[[#This Row],[Empresa]],"Price")</f>
        <v>76.59</v>
      </c>
      <c r="F8">
        <f>100 - ((Tabela2[[#This Row],[Preço Atual]]/Tabela2[[#This Row],[Barsi_preco_Teto]]) *100)</f>
        <v>31.668946648426811</v>
      </c>
      <c r="G8">
        <f t="shared" si="0"/>
        <v>112.08666666666667</v>
      </c>
      <c r="H8">
        <f>100 - ((Tabela2[[#This Row],[Preço Atual]]/G8) *100)</f>
        <v>31.668946648426811</v>
      </c>
    </row>
    <row r="9" spans="1:8" x14ac:dyDescent="0.25">
      <c r="A9" t="e" vm="7">
        <v>#VALUE!</v>
      </c>
      <c r="B9" s="2" t="s">
        <v>38</v>
      </c>
      <c r="C9">
        <v>1.99613</v>
      </c>
      <c r="D9">
        <f>Tabela2[[#This Row],[media_valor_div_5anos]]/0.06</f>
        <v>33.268833333333333</v>
      </c>
      <c r="E9" s="1" cm="1">
        <f t="array" ref="E9">_FV(Tabela2[[#This Row],[Empresa]],"Price")</f>
        <v>26.5</v>
      </c>
      <c r="F9">
        <f>100 - ((Tabela2[[#This Row],[Preço Atual]]/Tabela2[[#This Row],[Barsi_preco_Teto]]) *100)</f>
        <v>20.345869257012311</v>
      </c>
      <c r="G9">
        <f t="shared" si="0"/>
        <v>33.268833333333333</v>
      </c>
      <c r="H9">
        <f>100 - ((Tabela2[[#This Row],[Preço Atual]]/G9) *100)</f>
        <v>20.345869257012311</v>
      </c>
    </row>
    <row r="10" spans="1:8" x14ac:dyDescent="0.25">
      <c r="A10" t="e" vm="8">
        <v>#VALUE!</v>
      </c>
      <c r="B10" s="2" t="s">
        <v>37</v>
      </c>
      <c r="C10">
        <v>3.4494549999999999</v>
      </c>
      <c r="D10">
        <f>Tabela2[[#This Row],[media_valor_div_5anos]]/0.06</f>
        <v>57.490916666666671</v>
      </c>
      <c r="E10" s="1" cm="1">
        <f t="array" ref="E10">_FV(Tabela2[[#This Row],[Empresa]],"Price")</f>
        <v>38.380000000000003</v>
      </c>
      <c r="F10">
        <f>100 - ((Tabela2[[#This Row],[Preço Atual]]/Tabela2[[#This Row],[Barsi_preco_Teto]]) *100)</f>
        <v>33.241628025296748</v>
      </c>
      <c r="G10">
        <v>50</v>
      </c>
      <c r="H10">
        <f>100 - ((Tabela2[[#This Row],[Preço Atual]]/G10) *100)</f>
        <v>23.239999999999995</v>
      </c>
    </row>
    <row r="11" spans="1:8" x14ac:dyDescent="0.25">
      <c r="A11" t="e" vm="9">
        <v>#VALUE!</v>
      </c>
      <c r="B11" s="2" t="s">
        <v>16</v>
      </c>
      <c r="C11">
        <v>2.0550000000000002</v>
      </c>
      <c r="D11">
        <f>Tabela2[[#This Row],[media_valor_div_5anos]]/0.06</f>
        <v>34.250000000000007</v>
      </c>
      <c r="E11" s="1" cm="1">
        <f t="array" ref="E11">_FV(Tabela2[[#This Row],[Empresa]],"Price")</f>
        <v>26.71</v>
      </c>
      <c r="F11">
        <f>100 - ((Tabela2[[#This Row],[Preço Atual]]/Tabela2[[#This Row],[Barsi_preco_Teto]]) *100)</f>
        <v>22.014598540145997</v>
      </c>
      <c r="G11">
        <f t="shared" ref="G11:G16" si="1">D11</f>
        <v>34.250000000000007</v>
      </c>
      <c r="H11">
        <f>100 - ((Tabela2[[#This Row],[Preço Atual]]/G11) *100)</f>
        <v>22.014598540145997</v>
      </c>
    </row>
    <row r="12" spans="1:8" x14ac:dyDescent="0.25">
      <c r="A12" t="e" vm="10">
        <v>#VALUE!</v>
      </c>
      <c r="B12" s="2" t="s">
        <v>17</v>
      </c>
      <c r="C12">
        <v>0.82</v>
      </c>
      <c r="D12">
        <f>Tabela2[[#This Row],[media_valor_div_5anos]]/0.06</f>
        <v>13.666666666666666</v>
      </c>
      <c r="E12" s="1" cm="1">
        <f t="array" ref="E12">_FV(Tabela2[[#This Row],[Empresa]],"Price")</f>
        <v>10.86</v>
      </c>
      <c r="F12">
        <f>100 - ((Tabela2[[#This Row],[Preço Atual]]/Tabela2[[#This Row],[Barsi_preco_Teto]]) *100)</f>
        <v>20.536585365853654</v>
      </c>
      <c r="G12">
        <f t="shared" si="1"/>
        <v>13.666666666666666</v>
      </c>
      <c r="H12">
        <f>100 - ((Tabela2[[#This Row],[Preço Atual]]/G12) *100)</f>
        <v>20.536585365853654</v>
      </c>
    </row>
    <row r="13" spans="1:8" x14ac:dyDescent="0.25">
      <c r="A13" t="e" vm="11">
        <v>#VALUE!</v>
      </c>
      <c r="B13" s="2" t="s">
        <v>14</v>
      </c>
      <c r="C13">
        <v>0.75780000000000003</v>
      </c>
      <c r="D13">
        <f>Tabela2[[#This Row],[media_valor_div_5anos]]/0.06</f>
        <v>12.63</v>
      </c>
      <c r="E13" s="1" cm="1">
        <f t="array" ref="E13">_FV(Tabela2[[#This Row],[Empresa]],"Price")</f>
        <v>10.37</v>
      </c>
      <c r="F13">
        <f>100 - ((Tabela2[[#This Row],[Preço Atual]]/Tabela2[[#This Row],[Barsi_preco_Teto]]) *100)</f>
        <v>17.893903404592251</v>
      </c>
      <c r="G13">
        <f t="shared" si="1"/>
        <v>12.63</v>
      </c>
      <c r="H13">
        <f>100 - ((Tabela2[[#This Row],[Preço Atual]]/G13) *100)</f>
        <v>17.893903404592251</v>
      </c>
    </row>
    <row r="14" spans="1:8" x14ac:dyDescent="0.25">
      <c r="A14" t="e" vm="12">
        <v>#VALUE!</v>
      </c>
      <c r="B14" s="2" t="s">
        <v>36</v>
      </c>
      <c r="C14">
        <f>AVERAGE(2.24,2.836,2.805,2.09,1.765)</f>
        <v>2.3472</v>
      </c>
      <c r="D14">
        <f>Tabela2[[#This Row],[media_valor_div_5anos]]/0.06</f>
        <v>39.119999999999997</v>
      </c>
      <c r="E14" s="1" cm="1">
        <f t="array" ref="E14">_FV(Tabela2[[#This Row],[Empresa]],"Price")</f>
        <v>32.299999999999997</v>
      </c>
      <c r="F14">
        <f>100 - ((Tabela2[[#This Row],[Preço Atual]]/Tabela2[[#This Row],[Barsi_preco_Teto]]) *100)</f>
        <v>17.433537832310847</v>
      </c>
      <c r="G14">
        <f t="shared" si="1"/>
        <v>39.119999999999997</v>
      </c>
      <c r="H14">
        <f>100 - ((Tabela2[[#This Row],[Preço Atual]]/G14) *100)</f>
        <v>17.433537832310847</v>
      </c>
    </row>
    <row r="15" spans="1:8" x14ac:dyDescent="0.25">
      <c r="A15" t="e" vm="13">
        <v>#VALUE!</v>
      </c>
      <c r="B15" s="2" t="s">
        <v>9</v>
      </c>
      <c r="C15">
        <f>2.356435</f>
        <v>2.3564349999999998</v>
      </c>
      <c r="D15">
        <f>Tabela2[[#This Row],[media_valor_div_5anos]]/0.06</f>
        <v>39.273916666666665</v>
      </c>
      <c r="E15" s="1" cm="1">
        <f t="array" ref="E15">_FV(Tabela2[[#This Row],[Empresa]],"Price")</f>
        <v>33.65</v>
      </c>
      <c r="F15">
        <f>100 - ((Tabela2[[#This Row],[Preço Atual]]/Tabela2[[#This Row],[Barsi_preco_Teto]]) *100)</f>
        <v>14.319724499084415</v>
      </c>
      <c r="G15">
        <f t="shared" si="1"/>
        <v>39.273916666666665</v>
      </c>
      <c r="H15">
        <f>100 - ((Tabela2[[#This Row],[Preço Atual]]/G15) *100)</f>
        <v>14.319724499084415</v>
      </c>
    </row>
    <row r="16" spans="1:8" x14ac:dyDescent="0.25">
      <c r="A16" t="e" vm="14">
        <v>#VALUE!</v>
      </c>
      <c r="B16" s="2" t="s">
        <v>21</v>
      </c>
      <c r="C16">
        <v>0.79849999999999999</v>
      </c>
      <c r="D16">
        <f>Tabela2[[#This Row],[media_valor_div_5anos]]/0.06</f>
        <v>13.308333333333334</v>
      </c>
      <c r="E16" s="1" cm="1">
        <f t="array" ref="E16">_FV(Tabela2[[#This Row],[Empresa]],"Price")</f>
        <v>11.48</v>
      </c>
      <c r="F16">
        <f>100 - ((Tabela2[[#This Row],[Preço Atual]]/Tabela2[[#This Row],[Barsi_preco_Teto]]) *100)</f>
        <v>13.738259236067634</v>
      </c>
      <c r="G16">
        <f t="shared" si="1"/>
        <v>13.308333333333334</v>
      </c>
      <c r="H16">
        <f>100 - ((Tabela2[[#This Row],[Preço Atual]]/G16) *100)</f>
        <v>13.738259236067634</v>
      </c>
    </row>
    <row r="17" spans="1:8" x14ac:dyDescent="0.25">
      <c r="A17" t="e" vm="15">
        <v>#VALUE!</v>
      </c>
      <c r="B17" s="2" t="s">
        <v>19</v>
      </c>
      <c r="C17">
        <v>0.1</v>
      </c>
      <c r="D17">
        <f>Tabela2[[#This Row],[media_valor_div_5anos]]/0.06</f>
        <v>1.6666666666666667</v>
      </c>
      <c r="E17" s="1" cm="1">
        <f t="array" ref="E17">_FV(Tabela2[[#This Row],[Empresa]],"Price")</f>
        <v>13.31</v>
      </c>
      <c r="F17">
        <f>100 - ((Tabela2[[#This Row],[Preço Atual]]/Tabela2[[#This Row],[Barsi_preco_Teto]]) *100)</f>
        <v>-698.6</v>
      </c>
      <c r="G17">
        <f>0.9/0.06</f>
        <v>15.000000000000002</v>
      </c>
      <c r="H17">
        <f>100 - ((Tabela2[[#This Row],[Preço Atual]]/G17) *100)</f>
        <v>11.266666666666666</v>
      </c>
    </row>
    <row r="18" spans="1:8" x14ac:dyDescent="0.25">
      <c r="A18" t="e" vm="16">
        <v>#VALUE!</v>
      </c>
      <c r="B18" s="2" t="s">
        <v>20</v>
      </c>
      <c r="C18">
        <v>1.536</v>
      </c>
      <c r="D18">
        <f>Tabela2[[#This Row],[media_valor_div_5anos]]/0.06</f>
        <v>25.6</v>
      </c>
      <c r="E18" s="1" cm="1">
        <f t="array" ref="E18">_FV(Tabela2[[#This Row],[Empresa]],"Price")</f>
        <v>23.76</v>
      </c>
      <c r="F18">
        <f>100 - ((Tabela2[[#This Row],[Preço Atual]]/Tabela2[[#This Row],[Barsi_preco_Teto]]) *100)</f>
        <v>7.1875</v>
      </c>
      <c r="G18">
        <f>D18</f>
        <v>25.6</v>
      </c>
      <c r="H18">
        <f>100 - ((Tabela2[[#This Row],[Preço Atual]]/G18) *100)</f>
        <v>7.1875</v>
      </c>
    </row>
    <row r="19" spans="1:8" x14ac:dyDescent="0.25">
      <c r="A19" t="e" vm="17">
        <v>#VALUE!</v>
      </c>
      <c r="B19" s="2" t="s">
        <v>18</v>
      </c>
      <c r="C19">
        <v>2.88</v>
      </c>
      <c r="D19">
        <f>Tabela2[[#This Row],[media_valor_div_5anos]]/0.06</f>
        <v>48</v>
      </c>
      <c r="E19" s="1" cm="1">
        <f t="array" ref="E19">_FV(Tabela2[[#This Row],[Empresa]],"Price")</f>
        <v>45.33</v>
      </c>
      <c r="F19">
        <f>100 - ((Tabela2[[#This Row],[Preço Atual]]/Tabela2[[#This Row],[Barsi_preco_Teto]]) *100)</f>
        <v>5.5625</v>
      </c>
      <c r="G19">
        <f>D19</f>
        <v>48</v>
      </c>
      <c r="H19">
        <f>100 - ((Tabela2[[#This Row],[Preço Atual]]/G19) *100)</f>
        <v>5.5625</v>
      </c>
    </row>
    <row r="20" spans="1:8" x14ac:dyDescent="0.25">
      <c r="A20" t="e" vm="18">
        <v>#VALUE!</v>
      </c>
      <c r="B20" s="2" t="s">
        <v>40</v>
      </c>
      <c r="C20">
        <v>0.90981559999999995</v>
      </c>
      <c r="D20">
        <f>Tabela2[[#This Row],[media_valor_div_5anos]]/0.06</f>
        <v>15.163593333333333</v>
      </c>
      <c r="E20" s="1" cm="1">
        <f t="array" ref="E20">_FV(Tabela2[[#This Row],[Empresa]],"Price")</f>
        <v>16.89</v>
      </c>
      <c r="F20">
        <f>100 - ((Tabela2[[#This Row],[Preço Atual]]/Tabela2[[#This Row],[Barsi_preco_Teto]]) *100)</f>
        <v>-11.385208167457222</v>
      </c>
      <c r="G20">
        <f>D20</f>
        <v>15.163593333333333</v>
      </c>
      <c r="H20">
        <f>100 - ((Tabela2[[#This Row],[Preço Atual]]/G20) *100)</f>
        <v>-11.385208167457222</v>
      </c>
    </row>
    <row r="21" spans="1:8" x14ac:dyDescent="0.25">
      <c r="A21" t="e" vm="19">
        <v>#VALUE!</v>
      </c>
      <c r="B21" s="2" t="s">
        <v>35</v>
      </c>
      <c r="C21">
        <v>0.57356099999999999</v>
      </c>
      <c r="D21">
        <f>Tabela2[[#This Row],[media_valor_div_5anos]]/0.06</f>
        <v>9.5593500000000002</v>
      </c>
      <c r="E21" s="1" cm="1">
        <f t="array" ref="E21">_FV(Tabela2[[#This Row],[Empresa]],"Price")</f>
        <v>10.36</v>
      </c>
      <c r="F21">
        <f>100 - ((Tabela2[[#This Row],[Preço Atual]]/Tabela2[[#This Row],[Barsi_preco_Teto]]) *100)</f>
        <v>-8.3755694686354047</v>
      </c>
      <c r="G21">
        <f>D21</f>
        <v>9.5593500000000002</v>
      </c>
      <c r="H21">
        <f>100 - ((Tabela2[[#This Row],[Preço Atual]]/G21) *100)</f>
        <v>-8.3755694686354047</v>
      </c>
    </row>
    <row r="22" spans="1:8" x14ac:dyDescent="0.25">
      <c r="A22" t="e" vm="20">
        <v>#VALUE!</v>
      </c>
      <c r="B22" s="2" t="s">
        <v>26</v>
      </c>
      <c r="C22">
        <v>0.27124999999999999</v>
      </c>
      <c r="D22">
        <f>Tabela2[[#This Row],[media_valor_div_5anos]]/0.06</f>
        <v>4.520833333333333</v>
      </c>
      <c r="E22" s="1" cm="1">
        <f t="array" ref="E22">_FV(Tabela2[[#This Row],[Empresa]],"Price")</f>
        <v>10.92</v>
      </c>
      <c r="F22">
        <f>100 - ((Tabela2[[#This Row],[Preço Atual]]/Tabela2[[#This Row],[Barsi_preco_Teto]]) *100)</f>
        <v>-141.54838709677421</v>
      </c>
      <c r="G22">
        <f>10.5</f>
        <v>10.5</v>
      </c>
      <c r="H22">
        <f>100 - ((Tabela2[[#This Row],[Preço Atual]]/G22) *100)</f>
        <v>-4</v>
      </c>
    </row>
    <row r="23" spans="1:8" x14ac:dyDescent="0.25">
      <c r="A23" t="e" vm="21">
        <v>#VALUE!</v>
      </c>
      <c r="B23" s="2" t="s">
        <v>31</v>
      </c>
      <c r="C23">
        <v>1.8576999999999999</v>
      </c>
      <c r="D23">
        <f>Tabela2[[#This Row],[media_valor_div_5anos]]/0.06</f>
        <v>30.961666666666666</v>
      </c>
      <c r="E23" s="1" cm="1">
        <f t="array" ref="E23">_FV(Tabela2[[#This Row],[Empresa]],"Price")</f>
        <v>35.340000000000003</v>
      </c>
      <c r="F23">
        <f>100 - ((Tabela2[[#This Row],[Preço Atual]]/Tabela2[[#This Row],[Barsi_preco_Teto]]) *100)</f>
        <v>-14.141142272702822</v>
      </c>
      <c r="G23">
        <f>D23</f>
        <v>30.961666666666666</v>
      </c>
      <c r="H23">
        <f>100 - ((Tabela2[[#This Row],[Preço Atual]]/G23) *100)</f>
        <v>-14.141142272702822</v>
      </c>
    </row>
    <row r="24" spans="1:8" x14ac:dyDescent="0.25">
      <c r="A24" t="e" vm="22">
        <v>#VALUE!</v>
      </c>
      <c r="B24" s="2" t="s">
        <v>23</v>
      </c>
      <c r="C24">
        <v>4.5175999999999998</v>
      </c>
      <c r="D24">
        <f>Tabela2[[#This Row],[media_valor_div_5anos]]/0.06</f>
        <v>75.293333333333337</v>
      </c>
      <c r="E24" s="1" cm="1">
        <f t="array" ref="E24">_FV(Tabela2[[#This Row],[Empresa]],"Price")</f>
        <v>37.24</v>
      </c>
      <c r="F24">
        <f>100 - ((Tabela2[[#This Row],[Preço Atual]]/Tabela2[[#This Row],[Barsi_preco_Teto]]) *100)</f>
        <v>50.540109792810341</v>
      </c>
      <c r="G24">
        <f>30</f>
        <v>30</v>
      </c>
      <c r="H24">
        <f>100 - ((Tabela2[[#This Row],[Preço Atual]]/G24) *100)</f>
        <v>-24.13333333333334</v>
      </c>
    </row>
    <row r="25" spans="1:8" x14ac:dyDescent="0.25">
      <c r="A25" t="e" vm="23">
        <v>#VALUE!</v>
      </c>
      <c r="B25" s="2" t="s">
        <v>27</v>
      </c>
      <c r="C25">
        <v>0.18</v>
      </c>
      <c r="D25">
        <f>Tabela2[[#This Row],[media_valor_div_5anos]]/0.06</f>
        <v>3</v>
      </c>
      <c r="E25" s="1" cm="1">
        <f t="array" ref="E25">_FV(Tabela2[[#This Row],[Empresa]],"Price")</f>
        <v>4.03</v>
      </c>
      <c r="F25">
        <f>100 - ((Tabela2[[#This Row],[Preço Atual]]/Tabela2[[#This Row],[Barsi_preco_Teto]]) *100)</f>
        <v>-34.333333333333343</v>
      </c>
      <c r="G25">
        <f>D25</f>
        <v>3</v>
      </c>
      <c r="H25">
        <f>100 - ((Tabela2[[#This Row],[Preço Atual]]/G25) *100)</f>
        <v>-34.333333333333343</v>
      </c>
    </row>
    <row r="26" spans="1:8" x14ac:dyDescent="0.25">
      <c r="A26" t="e" vm="24">
        <v>#VALUE!</v>
      </c>
      <c r="B26" s="2" t="s">
        <v>22</v>
      </c>
      <c r="C26">
        <v>1.1214</v>
      </c>
      <c r="D26">
        <f>Tabela2[[#This Row],[media_valor_div_5anos]]/0.06</f>
        <v>18.690000000000001</v>
      </c>
      <c r="E26" s="1" cm="1">
        <f t="array" ref="E26">_FV(Tabela2[[#This Row],[Empresa]],"Price")</f>
        <v>24.91</v>
      </c>
      <c r="F26">
        <f>100 - ((Tabela2[[#This Row],[Preço Atual]]/Tabela2[[#This Row],[Barsi_preco_Teto]]) *100)</f>
        <v>-33.279828785446739</v>
      </c>
      <c r="G26">
        <f>D26</f>
        <v>18.690000000000001</v>
      </c>
      <c r="H26">
        <f>100 - ((Tabela2[[#This Row],[Preço Atual]]/G26) *100)</f>
        <v>-33.279828785446739</v>
      </c>
    </row>
    <row r="27" spans="1:8" x14ac:dyDescent="0.25">
      <c r="A27" t="e" vm="25">
        <v>#VALUE!</v>
      </c>
      <c r="B27" s="2" t="s">
        <v>28</v>
      </c>
      <c r="C27">
        <v>0.150417</v>
      </c>
      <c r="D27">
        <f>Tabela2[[#This Row],[media_valor_div_5anos]]/0.06</f>
        <v>2.5069500000000002</v>
      </c>
      <c r="E27" s="1" cm="1">
        <f t="array" ref="E27">_FV(Tabela2[[#This Row],[Empresa]],"Price")</f>
        <v>4.41</v>
      </c>
      <c r="F27">
        <f>100 - ((Tabela2[[#This Row],[Preço Atual]]/Tabela2[[#This Row],[Barsi_preco_Teto]]) *100)</f>
        <v>-75.910967510321285</v>
      </c>
      <c r="G27">
        <f>3.33</f>
        <v>3.33</v>
      </c>
      <c r="H27">
        <f>100 - ((Tabela2[[#This Row],[Preço Atual]]/G27) *100)</f>
        <v>-32.432432432432421</v>
      </c>
    </row>
    <row r="28" spans="1:8" x14ac:dyDescent="0.25">
      <c r="A28" t="e" vm="26">
        <v>#VALUE!</v>
      </c>
      <c r="B28" s="2" t="s">
        <v>29</v>
      </c>
      <c r="C28">
        <v>1.9957</v>
      </c>
      <c r="D28">
        <f>Tabela2[[#This Row],[media_valor_div_5anos]]/0.06</f>
        <v>33.26166666666667</v>
      </c>
      <c r="E28" s="1" cm="1">
        <f t="array" ref="E28">_FV(Tabela2[[#This Row],[Empresa]],"Price")</f>
        <v>46.49</v>
      </c>
      <c r="F28">
        <f>100 - ((Tabela2[[#This Row],[Preço Atual]]/Tabela2[[#This Row],[Barsi_preco_Teto]]) *100)</f>
        <v>-39.7705065891667</v>
      </c>
      <c r="G28">
        <f t="shared" ref="G28:G35" si="2">D28</f>
        <v>33.26166666666667</v>
      </c>
      <c r="H28">
        <f>100 - ((Tabela2[[#This Row],[Preço Atual]]/G28) *100)</f>
        <v>-39.7705065891667</v>
      </c>
    </row>
    <row r="29" spans="1:8" x14ac:dyDescent="0.25">
      <c r="A29" t="e" vm="27">
        <v>#VALUE!</v>
      </c>
      <c r="B29" s="2" t="s">
        <v>24</v>
      </c>
      <c r="C29">
        <v>2.38</v>
      </c>
      <c r="D29">
        <f>Tabela2[[#This Row],[media_valor_div_5anos]]/0.06</f>
        <v>39.666666666666664</v>
      </c>
      <c r="E29" s="1" cm="1">
        <f t="array" ref="E29">_FV(Tabela2[[#This Row],[Empresa]],"Price")</f>
        <v>55.39</v>
      </c>
      <c r="F29">
        <f>100 - ((Tabela2[[#This Row],[Preço Atual]]/Tabela2[[#This Row],[Barsi_preco_Teto]]) *100)</f>
        <v>-39.638655462184886</v>
      </c>
      <c r="G29">
        <f t="shared" si="2"/>
        <v>39.666666666666664</v>
      </c>
      <c r="H29">
        <f>100 - ((Tabela2[[#This Row],[Preço Atual]]/G29) *100)</f>
        <v>-39.638655462184886</v>
      </c>
    </row>
    <row r="30" spans="1:8" x14ac:dyDescent="0.25">
      <c r="A30" t="e" vm="28">
        <v>#VALUE!</v>
      </c>
      <c r="B30" s="2" t="s">
        <v>25</v>
      </c>
      <c r="C30">
        <v>1.020167</v>
      </c>
      <c r="D30">
        <f>Tabela2[[#This Row],[media_valor_div_5anos]]/0.06</f>
        <v>17.002783333333333</v>
      </c>
      <c r="E30" s="1" cm="1">
        <f t="array" ref="E30">_FV(Tabela2[[#This Row],[Empresa]],"Price")</f>
        <v>25.04</v>
      </c>
      <c r="F30">
        <f>100 - ((Tabela2[[#This Row],[Preço Atual]]/Tabela2[[#This Row],[Barsi_preco_Teto]]) *100)</f>
        <v>-47.270005793169162</v>
      </c>
      <c r="G30">
        <f t="shared" si="2"/>
        <v>17.002783333333333</v>
      </c>
      <c r="H30">
        <f>100 - ((Tabela2[[#This Row],[Preço Atual]]/G30) *100)</f>
        <v>-47.270005793169162</v>
      </c>
    </row>
    <row r="31" spans="1:8" x14ac:dyDescent="0.25">
      <c r="A31" t="e" vm="29">
        <v>#VALUE!</v>
      </c>
      <c r="B31" s="2" t="s">
        <v>30</v>
      </c>
      <c r="C31">
        <v>0.44</v>
      </c>
      <c r="D31">
        <f>Tabela2[[#This Row],[media_valor_div_5anos]]/0.06</f>
        <v>7.3333333333333339</v>
      </c>
      <c r="E31" s="1" cm="1">
        <f t="array" ref="E31">_FV(Tabela2[[#This Row],[Empresa]],"Price")</f>
        <v>12.9</v>
      </c>
      <c r="F31">
        <f>100 - ((Tabela2[[#This Row],[Preço Atual]]/Tabela2[[#This Row],[Barsi_preco_Teto]]) *100)</f>
        <v>-75.909090909090907</v>
      </c>
      <c r="G31">
        <f t="shared" si="2"/>
        <v>7.3333333333333339</v>
      </c>
      <c r="H31">
        <f>100 - ((Tabela2[[#This Row],[Preço Atual]]/G31) *100)</f>
        <v>-75.909090909090907</v>
      </c>
    </row>
    <row r="32" spans="1:8" x14ac:dyDescent="0.25">
      <c r="A32" t="e" vm="30">
        <v>#VALUE!</v>
      </c>
      <c r="B32" s="2" t="s">
        <v>41</v>
      </c>
      <c r="C32">
        <v>3.0804211836923998</v>
      </c>
      <c r="D32">
        <f>Tabela2[[#This Row],[media_valor_div_5anos]]/0.06</f>
        <v>51.34035306154</v>
      </c>
      <c r="E32" s="1" cm="1">
        <f t="array" ref="E32">_FV(Tabela2[[#This Row],[Empresa]],"Price")</f>
        <v>95</v>
      </c>
      <c r="F32">
        <f>100 - ((Tabela2[[#This Row],[Preço Atual]]/Tabela2[[#This Row],[Barsi_preco_Teto]]) *100)</f>
        <v>-85.039631274305037</v>
      </c>
      <c r="G32">
        <f t="shared" si="2"/>
        <v>51.34035306154</v>
      </c>
      <c r="H32">
        <f>100 - ((Tabela2[[#This Row],[Preço Atual]]/G32) *100)</f>
        <v>-85.039631274305037</v>
      </c>
    </row>
    <row r="33" spans="1:8" x14ac:dyDescent="0.25">
      <c r="A33" t="e" vm="31">
        <v>#VALUE!</v>
      </c>
      <c r="B33" s="2" t="s">
        <v>32</v>
      </c>
      <c r="C33">
        <v>1.4212</v>
      </c>
      <c r="D33">
        <f>Tabela2[[#This Row],[media_valor_div_5anos]]/0.06</f>
        <v>23.686666666666667</v>
      </c>
      <c r="E33" s="1" cm="1">
        <f t="array" ref="E33">_FV(Tabela2[[#This Row],[Empresa]],"Price")</f>
        <v>48.58</v>
      </c>
      <c r="F33">
        <f>100 - ((Tabela2[[#This Row],[Preço Atual]]/Tabela2[[#This Row],[Barsi_preco_Teto]]) *100)</f>
        <v>-105.09428651843513</v>
      </c>
      <c r="G33">
        <f t="shared" si="2"/>
        <v>23.686666666666667</v>
      </c>
      <c r="H33">
        <f>100 - ((Tabela2[[#This Row],[Preço Atual]]/G33) *100)</f>
        <v>-105.09428651843513</v>
      </c>
    </row>
    <row r="34" spans="1:8" x14ac:dyDescent="0.25">
      <c r="A34" t="e" vm="32">
        <v>#VALUE!</v>
      </c>
      <c r="B34" s="2" t="s">
        <v>33</v>
      </c>
      <c r="C34">
        <v>0.39229999999999998</v>
      </c>
      <c r="D34">
        <f>Tabela2[[#This Row],[media_valor_div_5anos]]/0.06</f>
        <v>6.5383333333333331</v>
      </c>
      <c r="E34" s="1" cm="1">
        <f t="array" ref="E34">_FV(Tabela2[[#This Row],[Empresa]],"Price")</f>
        <v>19.36</v>
      </c>
      <c r="F34">
        <f>100 - ((Tabela2[[#This Row],[Preço Atual]]/Tabela2[[#This Row],[Barsi_preco_Teto]]) *100)</f>
        <v>-196.09992352791232</v>
      </c>
      <c r="G34">
        <f t="shared" si="2"/>
        <v>6.5383333333333331</v>
      </c>
      <c r="H34">
        <f>100 - ((Tabela2[[#This Row],[Preço Atual]]/G34) *100)</f>
        <v>-196.09992352791232</v>
      </c>
    </row>
    <row r="35" spans="1:8" x14ac:dyDescent="0.25">
      <c r="A35" t="e" vm="33">
        <v>#VALUE!</v>
      </c>
      <c r="B35" s="2" t="s">
        <v>34</v>
      </c>
      <c r="C35">
        <v>0.1691</v>
      </c>
      <c r="D35">
        <f>Tabela2[[#This Row],[media_valor_div_5anos]]/0.06</f>
        <v>2.8183333333333334</v>
      </c>
      <c r="E35" s="1" cm="1">
        <f t="array" ref="E35">_FV(Tabela2[[#This Row],[Empresa]],"Price")</f>
        <v>12.32</v>
      </c>
      <c r="F35">
        <f>100 - ((Tabela2[[#This Row],[Preço Atual]]/Tabela2[[#This Row],[Barsi_preco_Teto]]) *100)</f>
        <v>-337.13778829095213</v>
      </c>
      <c r="G35">
        <f t="shared" si="2"/>
        <v>2.8183333333333334</v>
      </c>
      <c r="H35">
        <f>100 - ((Tabela2[[#This Row],[Preço Atual]]/G35) *100)</f>
        <v>-337.13778829095213</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2023-12-28T21:45:45Z</dcterms:modified>
</cp:coreProperties>
</file>