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9095" windowHeight="8055" activeTab="2"/>
  </bookViews>
  <sheets>
    <sheet name="GUITAR" sheetId="2" r:id="rId1"/>
    <sheet name="THONGSO" sheetId="3" r:id="rId2"/>
    <sheet name="HIEU,LOAI,NCC" sheetId="4" r:id="rId3"/>
    <sheet name="Sheet2" sheetId="6" r:id="rId4"/>
  </sheets>
  <calcPr calcId="144525"/>
</workbook>
</file>

<file path=xl/calcChain.xml><?xml version="1.0" encoding="utf-8"?>
<calcChain xmlns="http://schemas.openxmlformats.org/spreadsheetml/2006/main">
  <c r="E26" i="2" l="1"/>
  <c r="E21" i="2"/>
  <c r="E20" i="2"/>
  <c r="E19" i="2"/>
  <c r="E18" i="2"/>
  <c r="E7" i="2"/>
  <c r="E31" i="2" l="1"/>
  <c r="E74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65" i="2"/>
  <c r="E25" i="2"/>
  <c r="E63" i="2"/>
  <c r="E62" i="2"/>
  <c r="E52" i="2"/>
  <c r="E51" i="2"/>
  <c r="E50" i="2"/>
  <c r="E15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0" i="2"/>
  <c r="E29" i="2"/>
  <c r="E28" i="2"/>
  <c r="E27" i="2"/>
  <c r="E64" i="2"/>
  <c r="E24" i="2"/>
  <c r="E23" i="2"/>
  <c r="E22" i="2"/>
  <c r="E17" i="2"/>
  <c r="E16" i="2"/>
  <c r="E14" i="2"/>
  <c r="E13" i="2"/>
  <c r="E12" i="2"/>
  <c r="E11" i="2"/>
  <c r="E10" i="2"/>
  <c r="E9" i="2"/>
  <c r="E8" i="2"/>
  <c r="E6" i="2"/>
  <c r="E5" i="2"/>
  <c r="E4" i="2"/>
  <c r="E3" i="2"/>
</calcChain>
</file>

<file path=xl/sharedStrings.xml><?xml version="1.0" encoding="utf-8"?>
<sst xmlns="http://schemas.openxmlformats.org/spreadsheetml/2006/main" count="1305" uniqueCount="484">
  <si>
    <t>DDH</t>
  </si>
  <si>
    <t>So</t>
  </si>
  <si>
    <t>Ngay</t>
  </si>
  <si>
    <t>Ma</t>
  </si>
  <si>
    <t>MaDan</t>
  </si>
  <si>
    <t>SLDat</t>
  </si>
  <si>
    <t>MaKH</t>
  </si>
  <si>
    <t>DGX</t>
  </si>
  <si>
    <t>KH</t>
  </si>
  <si>
    <t>Tai</t>
  </si>
  <si>
    <t>DC</t>
  </si>
  <si>
    <t>DT</t>
  </si>
  <si>
    <t>Email</t>
  </si>
  <si>
    <t>MaHieu</t>
  </si>
  <si>
    <t>MaLoai</t>
  </si>
  <si>
    <t>MSRP</t>
  </si>
  <si>
    <t>BH</t>
  </si>
  <si>
    <t>HieuDan</t>
  </si>
  <si>
    <t>TenHieu</t>
  </si>
  <si>
    <t>MaNCC</t>
  </si>
  <si>
    <t>LoaiDan</t>
  </si>
  <si>
    <t>TenLoai</t>
  </si>
  <si>
    <t>MaTop</t>
  </si>
  <si>
    <t>MaSide</t>
  </si>
  <si>
    <t>MaBack</t>
  </si>
  <si>
    <t>MaNeck</t>
  </si>
  <si>
    <t>MaFing</t>
  </si>
  <si>
    <t>Ele</t>
  </si>
  <si>
    <t>GoTOP</t>
  </si>
  <si>
    <t>MaTOP</t>
  </si>
  <si>
    <t>TenTOP</t>
  </si>
  <si>
    <t>GoSIDE</t>
  </si>
  <si>
    <t>MaSIDE</t>
  </si>
  <si>
    <t>TenSIDE</t>
  </si>
  <si>
    <t>GoBack</t>
  </si>
  <si>
    <t>TenBack</t>
  </si>
  <si>
    <t>TenNeck</t>
  </si>
  <si>
    <t>NCC</t>
  </si>
  <si>
    <t>MANCC</t>
  </si>
  <si>
    <t>TENNCC</t>
  </si>
  <si>
    <t>DCNCC</t>
  </si>
  <si>
    <t>DTNCC</t>
  </si>
  <si>
    <t>EMNCC</t>
  </si>
  <si>
    <t>MADAN</t>
  </si>
  <si>
    <t>HDN</t>
  </si>
  <si>
    <t>SOHDN</t>
  </si>
  <si>
    <t>NGAYN</t>
  </si>
  <si>
    <t>SODD</t>
  </si>
  <si>
    <t>SLN</t>
  </si>
  <si>
    <t>DGIAO</t>
  </si>
  <si>
    <t>HDX</t>
  </si>
  <si>
    <t>SOHDX</t>
  </si>
  <si>
    <t>NGAYX</t>
  </si>
  <si>
    <t>SLX</t>
  </si>
  <si>
    <t>MAKH</t>
  </si>
  <si>
    <t>NV</t>
  </si>
  <si>
    <t>MANV</t>
  </si>
  <si>
    <t>TENNV</t>
  </si>
  <si>
    <t>DCNV</t>
  </si>
  <si>
    <t>DTNV</t>
  </si>
  <si>
    <t>EM</t>
  </si>
  <si>
    <t>USERID</t>
  </si>
  <si>
    <t>PASS</t>
  </si>
  <si>
    <t>QUES</t>
  </si>
  <si>
    <t>ANS</t>
  </si>
  <si>
    <t>MDLDan</t>
  </si>
  <si>
    <t>SLTON</t>
  </si>
  <si>
    <t>Epiphone</t>
  </si>
  <si>
    <t>Tak</t>
  </si>
  <si>
    <t>dreadnaught</t>
  </si>
  <si>
    <t>AJ-220SCE</t>
  </si>
  <si>
    <t>Fender</t>
  </si>
  <si>
    <t>Takamine</t>
  </si>
  <si>
    <t>Taylor</t>
  </si>
  <si>
    <t>Solid Mahogany</t>
  </si>
  <si>
    <t>Solid mahogany</t>
  </si>
  <si>
    <t>Sitka Spruce Top</t>
  </si>
  <si>
    <t>Mahogany</t>
  </si>
  <si>
    <t>Solid Cedar Top</t>
  </si>
  <si>
    <t>Solid Indian Rosewood</t>
  </si>
  <si>
    <t>EbonyFingerboard</t>
  </si>
  <si>
    <t>55Griffin Rd.S.Bloomfield</t>
  </si>
  <si>
    <t>860-509-8888</t>
  </si>
  <si>
    <t>www.takamine.com</t>
  </si>
  <si>
    <t>1980Gillespie Way</t>
  </si>
  <si>
    <t>619-258-1207</t>
  </si>
  <si>
    <t>www.taylorguitars.com</t>
  </si>
  <si>
    <t>8860E.Chaparral Road</t>
  </si>
  <si>
    <t>480-596-9690</t>
  </si>
  <si>
    <t>www.fender.com</t>
  </si>
  <si>
    <t>645Massman Dr.,Nashville</t>
  </si>
  <si>
    <t>800-444-2766</t>
  </si>
  <si>
    <t>Dave Navarro"Jane"Signature</t>
  </si>
  <si>
    <t>Masterbilt DR-500MCE</t>
  </si>
  <si>
    <t>CA-360 SCE Auditorium</t>
  </si>
  <si>
    <t>CD-100-CE</t>
  </si>
  <si>
    <t>Bedell Guitars</t>
  </si>
  <si>
    <t>Bedell</t>
  </si>
  <si>
    <t>MBAC-24f-G</t>
  </si>
  <si>
    <t>TBA-28-G</t>
  </si>
  <si>
    <t>Inspiration BMB-17-G</t>
  </si>
  <si>
    <t>Boulder</t>
  </si>
  <si>
    <t>Boulder Creek</t>
  </si>
  <si>
    <t>ECR4-NS A/E Solitaire</t>
  </si>
  <si>
    <t>ECRM6-N A/E Koa</t>
  </si>
  <si>
    <t>OM Body</t>
  </si>
  <si>
    <t>Breedlove</t>
  </si>
  <si>
    <t>Breedlove Guitars</t>
  </si>
  <si>
    <t>American C25/SMYe</t>
  </si>
  <si>
    <t>Atlantic</t>
  </si>
  <si>
    <t>C.F.Martin</t>
  </si>
  <si>
    <t>CFM</t>
  </si>
  <si>
    <t>Composite</t>
  </si>
  <si>
    <t>Composite Acoustics</t>
  </si>
  <si>
    <t>Cargo</t>
  </si>
  <si>
    <t>GX</t>
  </si>
  <si>
    <t>OX</t>
  </si>
  <si>
    <t>C9</t>
  </si>
  <si>
    <t>Fusion 12 Orchestra</t>
  </si>
  <si>
    <t>Cordoba</t>
  </si>
  <si>
    <t>AS-E4</t>
  </si>
  <si>
    <t>MR710F</t>
  </si>
  <si>
    <t>CJ1F</t>
  </si>
  <si>
    <t>GLXE 4000/SK</t>
  </si>
  <si>
    <t>Rosewood</t>
  </si>
  <si>
    <t>TA050/SK</t>
  </si>
  <si>
    <t>Butterfly Jumbo Acoustic-Electric/14-6280</t>
  </si>
  <si>
    <t>DRG</t>
  </si>
  <si>
    <t>Daisy Rock Girl</t>
  </si>
  <si>
    <t>Daisy Rock Girl Guitars</t>
  </si>
  <si>
    <t>Pixie Acoustic-Electric/14-6222</t>
  </si>
  <si>
    <t>Wildwood Artist Acoustic Electric/14-6273</t>
  </si>
  <si>
    <t>12 Gauge Cutaway Acoustic-Electric</t>
  </si>
  <si>
    <t>DEA</t>
  </si>
  <si>
    <t>Dean</t>
  </si>
  <si>
    <t>Dean Guitars</t>
  </si>
  <si>
    <t>LTD Xtone AC-10E</t>
  </si>
  <si>
    <t>ESP</t>
  </si>
  <si>
    <t>LTD Xtone AC-20E FM</t>
  </si>
  <si>
    <t>ESP Guitars</t>
  </si>
  <si>
    <t>LTD Xtone AC-30E QM</t>
  </si>
  <si>
    <t>Seagull Entourage Rustic CW GT QI</t>
  </si>
  <si>
    <t>GOD</t>
  </si>
  <si>
    <t>Simon and Patrick Woodland Pro Folk Sunburst HG</t>
  </si>
  <si>
    <t>Godin Guitars</t>
  </si>
  <si>
    <t>Simon and Patrick Woodland Pro Parlor Sunburst HG</t>
  </si>
  <si>
    <t>D-55</t>
  </si>
  <si>
    <t>GUI</t>
  </si>
  <si>
    <t xml:space="preserve">GUI </t>
  </si>
  <si>
    <t>Guild</t>
  </si>
  <si>
    <t>F-412</t>
  </si>
  <si>
    <t>D-50</t>
  </si>
  <si>
    <t>HOF</t>
  </si>
  <si>
    <t>Hofner</t>
  </si>
  <si>
    <t>HAGA05</t>
  </si>
  <si>
    <t>HAJC07</t>
  </si>
  <si>
    <t>Guitar AC</t>
  </si>
  <si>
    <t>Atlas Retro D/Ere</t>
  </si>
  <si>
    <t>Grand Auditorium</t>
  </si>
  <si>
    <t>EW20ZWENT</t>
  </si>
  <si>
    <t>IBA</t>
  </si>
  <si>
    <t>Ibanez</t>
  </si>
  <si>
    <t>ArtwoodAW250ECERTB</t>
  </si>
  <si>
    <t>Euphoria EPBP</t>
  </si>
  <si>
    <t>Thinline original body</t>
  </si>
  <si>
    <t>Advanced Jumbo</t>
  </si>
  <si>
    <t>Guitar CL</t>
  </si>
  <si>
    <t>GK Studio</t>
  </si>
  <si>
    <t>SLTon</t>
  </si>
  <si>
    <t>High Definition HDD-16</t>
  </si>
  <si>
    <t>Solid Top JTA-450S</t>
  </si>
  <si>
    <t>GC1-NAT</t>
  </si>
  <si>
    <t>C20</t>
  </si>
  <si>
    <t>Jas</t>
  </si>
  <si>
    <t>Jasmine</t>
  </si>
  <si>
    <t>OcS</t>
  </si>
  <si>
    <t>Oscar Schmidt</t>
  </si>
  <si>
    <t>God</t>
  </si>
  <si>
    <t>OC11</t>
  </si>
  <si>
    <t>NTX700BL</t>
  </si>
  <si>
    <t>YMH</t>
  </si>
  <si>
    <t>Yamaha</t>
  </si>
  <si>
    <t>NCX1200R</t>
  </si>
  <si>
    <t>SLG100N</t>
  </si>
  <si>
    <t>Solista CE M</t>
  </si>
  <si>
    <t>010A U</t>
  </si>
  <si>
    <t>Sojing</t>
  </si>
  <si>
    <t>Fiesta CW7</t>
  </si>
  <si>
    <t>Kmn</t>
  </si>
  <si>
    <t>Kramona</t>
  </si>
  <si>
    <t>WC750SWCE</t>
  </si>
  <si>
    <t>WaB</t>
  </si>
  <si>
    <t>Washburn</t>
  </si>
  <si>
    <t>AnH</t>
  </si>
  <si>
    <t>Antonio Hermosa</t>
  </si>
  <si>
    <t>CGS102A</t>
  </si>
  <si>
    <t>C40</t>
  </si>
  <si>
    <t>Multiac Series</t>
  </si>
  <si>
    <t>C5 CEBK</t>
  </si>
  <si>
    <t>AH 10NF</t>
  </si>
  <si>
    <t>LC100 BK</t>
  </si>
  <si>
    <t>Lcr</t>
  </si>
  <si>
    <t>Lucero</t>
  </si>
  <si>
    <t>CGP</t>
  </si>
  <si>
    <t>Dea</t>
  </si>
  <si>
    <t>C542</t>
  </si>
  <si>
    <t>Sta</t>
  </si>
  <si>
    <t>Stagg</t>
  </si>
  <si>
    <t>LG 510 3/4</t>
  </si>
  <si>
    <t>Lcd</t>
  </si>
  <si>
    <t>Lucida</t>
  </si>
  <si>
    <t>C104SCE</t>
  </si>
  <si>
    <t>TC132SC</t>
  </si>
  <si>
    <t>AEG10NIIBK</t>
  </si>
  <si>
    <t>Ibn</t>
  </si>
  <si>
    <t>Ibanez Guitars</t>
  </si>
  <si>
    <t>CGS104A</t>
  </si>
  <si>
    <t>OC1</t>
  </si>
  <si>
    <t>OC11CE</t>
  </si>
  <si>
    <t>LC150SCE</t>
  </si>
  <si>
    <t>LFN200SCE</t>
  </si>
  <si>
    <t>LFB250SCE</t>
  </si>
  <si>
    <t>GA35</t>
  </si>
  <si>
    <t>GA6CE</t>
  </si>
  <si>
    <t>LC100CE</t>
  </si>
  <si>
    <t>Classical</t>
  </si>
  <si>
    <t>C5</t>
  </si>
  <si>
    <t>C5-CE</t>
  </si>
  <si>
    <t>AC65HCE</t>
  </si>
  <si>
    <t>AAS</t>
  </si>
  <si>
    <t>Alvarez Artist Series</t>
  </si>
  <si>
    <t>AEG10NII</t>
  </si>
  <si>
    <t>LG-520</t>
  </si>
  <si>
    <t>Joh</t>
  </si>
  <si>
    <t>Johnson Guitar</t>
  </si>
  <si>
    <t>F65CW Fiesta</t>
  </si>
  <si>
    <t>LC235Sce</t>
  </si>
  <si>
    <t>LC230S</t>
  </si>
  <si>
    <t>ACEV</t>
  </si>
  <si>
    <t>MRz</t>
  </si>
  <si>
    <t>Manuel Roriguez</t>
  </si>
  <si>
    <t>Cla</t>
  </si>
  <si>
    <t>Rosa Morena</t>
  </si>
  <si>
    <t>Lulo Reihardt Kiano</t>
  </si>
  <si>
    <t>JC-25CE</t>
  </si>
  <si>
    <t>Rondo</t>
  </si>
  <si>
    <t>2843 NW Lolo Dr.,Bend,OR 97701</t>
  </si>
  <si>
    <t>877-800-4848</t>
  </si>
  <si>
    <t>www.bedellguitars.com</t>
  </si>
  <si>
    <t>375Digital Dr.,Morgan Hill ,CA 95037</t>
  </si>
  <si>
    <t>408-779-3845</t>
  </si>
  <si>
    <t>www.bouldercreekguitars.com</t>
  </si>
  <si>
    <t>541-385-8339</t>
  </si>
  <si>
    <t>www.breedloveguitars.com</t>
  </si>
  <si>
    <t>C.F.Martin &amp; Co.</t>
  </si>
  <si>
    <t>510Sycamore St., Nazareth, PA 18064</t>
  </si>
  <si>
    <t>610-759-2837</t>
  </si>
  <si>
    <t>www.martinguitar.com</t>
  </si>
  <si>
    <t>5022 Hwy.493 North, Meridian, MS 39305</t>
  </si>
  <si>
    <t>877-860-5903</t>
  </si>
  <si>
    <t>www.compositeacoustics.com</t>
  </si>
  <si>
    <t>Cordoba Guitars</t>
  </si>
  <si>
    <t>1455 19th Street,Santa Monica, CA 90404</t>
  </si>
  <si>
    <t>877-304-0909</t>
  </si>
  <si>
    <t>www.cordobaguitars.com</t>
  </si>
  <si>
    <t>Cort Guitars</t>
  </si>
  <si>
    <t>3451 W.Commercial Ave. Northbook, IL 60062</t>
  </si>
  <si>
    <t>847-498-9850</t>
  </si>
  <si>
    <t>www.cortguitars.com</t>
  </si>
  <si>
    <t>Crafter Guitars</t>
  </si>
  <si>
    <t>319 Business Ln., Suite 500, Ashland, VA 23005</t>
  </si>
  <si>
    <t>888-798-2007</t>
  </si>
  <si>
    <t>www.crafterusa.com</t>
  </si>
  <si>
    <t>16320 Roscoe Blvd., Van Nuys,CA 91406</t>
  </si>
  <si>
    <t>818-891-5999,ext.312</t>
  </si>
  <si>
    <t>www.daisyrock.com</t>
  </si>
  <si>
    <t>4924 West Waters Ave., Tampa,FL 33634</t>
  </si>
  <si>
    <t>813-600-3920</t>
  </si>
  <si>
    <t>www.deanguitars.com</t>
  </si>
  <si>
    <t>10913 Vanomen Street,North Hollywood,CA 91605</t>
  </si>
  <si>
    <t>800-423-8388</t>
  </si>
  <si>
    <t>www.espguitars.com</t>
  </si>
  <si>
    <t>19420 Clark Graham Ave.,Baie D'Urfe,QC,Canada H9X 3R8</t>
  </si>
  <si>
    <t>524-457-7977</t>
  </si>
  <si>
    <t>www.godinguitars.com</t>
  </si>
  <si>
    <t>8860 E.Chaparral Road,Suite 100,Scottsdale,AZ 85250</t>
  </si>
  <si>
    <t>www.guildguitars.com</t>
  </si>
  <si>
    <t>P.O.Box 590713,Pleasant Prairie,WI 60625</t>
  </si>
  <si>
    <t>888-942-2642</t>
  </si>
  <si>
    <t>www.hofner.com</t>
  </si>
  <si>
    <t>1726 Winchester Rd.,Bensalem,Pa 19020</t>
  </si>
  <si>
    <t>215-638-8670</t>
  </si>
  <si>
    <t>www.ibanez.com</t>
  </si>
  <si>
    <t>Lucero Guitars</t>
  </si>
  <si>
    <t>P.O.Box 5111,Thousand Oaks,CA 91359</t>
  </si>
  <si>
    <t>818-735-8800</t>
  </si>
  <si>
    <t>Washburn Guitars</t>
  </si>
  <si>
    <t>444e&gt;courtland St.,Mudelein,IL 60060</t>
  </si>
  <si>
    <t>800-877-6863</t>
  </si>
  <si>
    <t>www.washburn.com</t>
  </si>
  <si>
    <t>6600 Orangethorpe Ave.,Buena Park,CA 90620</t>
  </si>
  <si>
    <t>714-522-9011</t>
  </si>
  <si>
    <t>www.yamaha.com</t>
  </si>
  <si>
    <t>310 Newberry Road Bloomfield, Ct 06002</t>
  </si>
  <si>
    <t>1000 Corporate Grove Dr.,Buffalo Grove ,IL 60089</t>
  </si>
  <si>
    <t>LC100</t>
  </si>
  <si>
    <t>Solid Bamboo</t>
  </si>
  <si>
    <t>Cypress</t>
  </si>
  <si>
    <t>rosewood</t>
  </si>
  <si>
    <t>ThongSoAC</t>
  </si>
  <si>
    <t>MAFING</t>
  </si>
  <si>
    <t>TENFING</t>
  </si>
  <si>
    <t>maple</t>
  </si>
  <si>
    <t>nato</t>
  </si>
  <si>
    <t>Koa</t>
  </si>
  <si>
    <t>Engelmann spruce</t>
  </si>
  <si>
    <t>Myrtle Wood</t>
  </si>
  <si>
    <t>Maple</t>
  </si>
  <si>
    <t>Adirondack Spruce</t>
  </si>
  <si>
    <t>Carbon fiber</t>
  </si>
  <si>
    <t>Catalpa</t>
  </si>
  <si>
    <t>TC035/N</t>
  </si>
  <si>
    <t>Zebrawood</t>
  </si>
  <si>
    <t>EGS</t>
  </si>
  <si>
    <t>KOA</t>
  </si>
  <si>
    <t>ADS</t>
  </si>
  <si>
    <t>CBF</t>
  </si>
  <si>
    <t>ZBW</t>
  </si>
  <si>
    <t>SMG</t>
  </si>
  <si>
    <t>MHG</t>
  </si>
  <si>
    <t>Nato</t>
  </si>
  <si>
    <t>NTO</t>
  </si>
  <si>
    <t>MAP</t>
  </si>
  <si>
    <t>SIR</t>
  </si>
  <si>
    <t>SB</t>
  </si>
  <si>
    <t>CYP</t>
  </si>
  <si>
    <t>ROS</t>
  </si>
  <si>
    <t>MTW</t>
  </si>
  <si>
    <t>MHN</t>
  </si>
  <si>
    <t>SST</t>
  </si>
  <si>
    <t>ROW</t>
  </si>
  <si>
    <t xml:space="preserve">ROW              </t>
  </si>
  <si>
    <t>SPR</t>
  </si>
  <si>
    <t>SBT</t>
  </si>
  <si>
    <t>SSP</t>
  </si>
  <si>
    <t>SCD</t>
  </si>
  <si>
    <t>SPRUCE</t>
  </si>
  <si>
    <t>EBO</t>
  </si>
  <si>
    <t>CTP</t>
  </si>
  <si>
    <t>NATO</t>
  </si>
  <si>
    <t>SBB</t>
  </si>
  <si>
    <t>SGL</t>
  </si>
  <si>
    <t>SEAGULL</t>
  </si>
  <si>
    <t>SNP</t>
  </si>
  <si>
    <t>SIMON AND PATRICK</t>
  </si>
  <si>
    <t>SAPELLE</t>
  </si>
  <si>
    <t>SAP</t>
  </si>
  <si>
    <t>Sloped shoulder dreadnaught</t>
  </si>
  <si>
    <t>Grand Concert</t>
  </si>
  <si>
    <t>Triple 0</t>
  </si>
  <si>
    <t>Double 0</t>
  </si>
  <si>
    <t>Southern Jumbo</t>
  </si>
  <si>
    <t>Tenor</t>
  </si>
  <si>
    <t xml:space="preserve">Super Jumbo </t>
  </si>
  <si>
    <t>DRN</t>
  </si>
  <si>
    <t>ADJ</t>
  </si>
  <si>
    <t>OM</t>
  </si>
  <si>
    <t>TEN</t>
  </si>
  <si>
    <t>GRA</t>
  </si>
  <si>
    <t>TLO</t>
  </si>
  <si>
    <t>CLA</t>
  </si>
  <si>
    <t>SSD</t>
  </si>
  <si>
    <t>GC</t>
  </si>
  <si>
    <t>SJ</t>
  </si>
  <si>
    <t>000</t>
  </si>
  <si>
    <t>00</t>
  </si>
  <si>
    <t>STJ</t>
  </si>
  <si>
    <t>FEN</t>
  </si>
  <si>
    <t>BED</t>
  </si>
  <si>
    <t>TAK</t>
  </si>
  <si>
    <t>TAY</t>
  </si>
  <si>
    <t>EPI</t>
  </si>
  <si>
    <t>BOU</t>
  </si>
  <si>
    <t>BRE</t>
  </si>
  <si>
    <t>COM</t>
  </si>
  <si>
    <t>CDB</t>
  </si>
  <si>
    <t>COR</t>
  </si>
  <si>
    <t>CRA</t>
  </si>
  <si>
    <t>LCR</t>
  </si>
  <si>
    <t>WAS</t>
  </si>
  <si>
    <t>YAM</t>
  </si>
  <si>
    <t>JAS</t>
  </si>
  <si>
    <t>SQUIER</t>
  </si>
  <si>
    <t>SQU</t>
  </si>
  <si>
    <t>GIBSON</t>
  </si>
  <si>
    <t>GIB</t>
  </si>
  <si>
    <t>www.gibsonguitars.com</t>
  </si>
  <si>
    <t>JAY</t>
  </si>
  <si>
    <t>JAY TURSER</t>
  </si>
  <si>
    <t>OCS</t>
  </si>
  <si>
    <t>KMN</t>
  </si>
  <si>
    <t>ANH</t>
  </si>
  <si>
    <t>STA</t>
  </si>
  <si>
    <t>LCD</t>
  </si>
  <si>
    <t>IBN</t>
  </si>
  <si>
    <t>JOH</t>
  </si>
  <si>
    <t>MRZ</t>
  </si>
  <si>
    <t>BREt Michaels Signature "Jorja-Raine" Acoustic</t>
  </si>
  <si>
    <t>BREt Michaels Signature "The Player" Acoustic</t>
  </si>
  <si>
    <t>CORdoba C5 CETBK</t>
  </si>
  <si>
    <t xml:space="preserve">SMG </t>
  </si>
  <si>
    <t xml:space="preserve">J45 VINTAGE </t>
  </si>
  <si>
    <t>GOR</t>
  </si>
  <si>
    <t>O00-28EC ERIC CLAPTON</t>
  </si>
  <si>
    <t>CUSTOM OCHESTRA MODEL</t>
  </si>
  <si>
    <t>OM-28 AUTHENTIC 1931</t>
  </si>
  <si>
    <t>PAR</t>
  </si>
  <si>
    <t>SLO</t>
  </si>
  <si>
    <t>BRW</t>
  </si>
  <si>
    <t>BRAZILLIAN ROSEWOOD</t>
  </si>
  <si>
    <t>HD-28</t>
  </si>
  <si>
    <t>CEO-6</t>
  </si>
  <si>
    <t>D-45 AUTHENTIC 1936</t>
  </si>
  <si>
    <t>MADAGASCAR ROSEWOOD</t>
  </si>
  <si>
    <t>MRW</t>
  </si>
  <si>
    <t>smg</t>
  </si>
  <si>
    <t>row</t>
  </si>
  <si>
    <t>ems</t>
  </si>
  <si>
    <t>Thong so CL</t>
  </si>
  <si>
    <t>Ma Dan</t>
  </si>
  <si>
    <t>Ma Top</t>
  </si>
  <si>
    <t>amg</t>
  </si>
  <si>
    <t>nar</t>
  </si>
  <si>
    <t>Solid Canadian Cedar</t>
  </si>
  <si>
    <t>Meranti</t>
  </si>
  <si>
    <t>Linden</t>
  </si>
  <si>
    <t>Western Red Cedar</t>
  </si>
  <si>
    <t>LAMINATED CEDAR</t>
  </si>
  <si>
    <t>FLAME MAPLE</t>
  </si>
  <si>
    <t>FMP</t>
  </si>
  <si>
    <t>WRC</t>
  </si>
  <si>
    <t>LAMINATED MAPLE</t>
  </si>
  <si>
    <t>LMP</t>
  </si>
  <si>
    <t>LIN</t>
  </si>
  <si>
    <t>LINDEN</t>
  </si>
  <si>
    <t>MRT</t>
  </si>
  <si>
    <t>BBG</t>
  </si>
  <si>
    <t>BUBINGA</t>
  </si>
  <si>
    <t>OC9</t>
  </si>
  <si>
    <t>NAT</t>
  </si>
  <si>
    <t>SPANISH CEDAR</t>
  </si>
  <si>
    <t>SPC</t>
  </si>
  <si>
    <t>www.luceroguitars.com</t>
  </si>
  <si>
    <t>kmcmusic.com</t>
  </si>
  <si>
    <t>KMC Music</t>
  </si>
  <si>
    <t>KMC</t>
  </si>
  <si>
    <t>usmusiccorp.com</t>
  </si>
  <si>
    <t>US MUSIC CORP</t>
  </si>
  <si>
    <t>USM</t>
  </si>
  <si>
    <t>www.kremonausa.com</t>
  </si>
  <si>
    <t>916-853-5606</t>
  </si>
  <si>
    <t>11300 Sanders Dr #30, Rancho Cordova, CA 95742, USA</t>
  </si>
  <si>
    <t>www.antoniohermosa.com</t>
  </si>
  <si>
    <t>ALV</t>
  </si>
  <si>
    <t>JOHN</t>
  </si>
  <si>
    <t>www.lucidaguitars.com</t>
  </si>
  <si>
    <t>Lucida Guitars</t>
  </si>
  <si>
    <t>Alvarez Guitars</t>
  </si>
  <si>
    <t>Antonio Hermosa Guitars</t>
  </si>
  <si>
    <t>Kramona Guitars</t>
  </si>
  <si>
    <t>Yamaha co.</t>
  </si>
  <si>
    <t>Hofner Guitars</t>
  </si>
  <si>
    <t>Guild Guitars</t>
  </si>
  <si>
    <t>TAKAMINE Guitars</t>
  </si>
  <si>
    <t>TAYLOR Guitars</t>
  </si>
  <si>
    <t>GIBSON Guitars</t>
  </si>
  <si>
    <t>FENDER co.</t>
  </si>
  <si>
    <t>1400 Ferguson Avenue,  St. Louis, Missouri 63133, USA</t>
  </si>
  <si>
    <t>314-727-1191</t>
  </si>
  <si>
    <t>www.alvarezguitars.com/</t>
  </si>
  <si>
    <t>www.johnsongtr.com </t>
  </si>
  <si>
    <t>+34.925.520.954</t>
  </si>
  <si>
    <t>www.mrguitarras.es/</t>
  </si>
  <si>
    <t>Paseo Galatea, 25, 45221 Esquivias,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</si>
</sst>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VND]\ #,##0.00"/>
    <numFmt numFmtId="165" formatCode="[$VND]\ #,##0"/>
  </numFmts>
  <fonts count="12">
    <font>
      <sz val="11"/>
      <color theme="1"/>
      <name val="Calibri"/>
      <family val="2"/>
      <charset val="163"/>
      <scheme val="minor"/>
    </font>
    <font>
      <u/>
      <sz val="9.9"/>
      <color theme="10"/>
      <name val="Calibri"/>
      <family val="2"/>
      <charset val="163"/>
    </font>
    <font>
      <sz val="11"/>
      <color rgb="FF333333"/>
      <name val="Georgia"/>
      <family val="1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name val="Verdana"/>
      <family val="2"/>
    </font>
    <font>
      <sz val="14"/>
      <color rgb="FF333333"/>
      <name val="Arial"/>
      <family val="2"/>
    </font>
    <font>
      <b/>
      <sz val="12"/>
      <color rgb="FF444444"/>
      <name val="DINNextLTPro-Light"/>
    </font>
    <font>
      <b/>
      <sz val="12"/>
      <color rgb="FF444444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0" xfId="0" applyBorder="1"/>
    <xf numFmtId="0" fontId="0" fillId="0" borderId="0" xfId="0" applyNumberFormat="1"/>
    <xf numFmtId="0" fontId="1" fillId="0" borderId="0" xfId="1" applyAlignment="1" applyProtection="1"/>
    <xf numFmtId="0" fontId="2" fillId="0" borderId="0" xfId="0" applyFont="1" applyAlignment="1">
      <alignment horizontal="left" wrapText="1"/>
    </xf>
    <xf numFmtId="0" fontId="3" fillId="0" borderId="0" xfId="0" applyFont="1"/>
    <xf numFmtId="0" fontId="3" fillId="2" borderId="1" xfId="0" applyFont="1" applyFill="1" applyBorder="1" applyAlignment="1">
      <alignment horizontal="left" vertical="top" wrapText="1" indent="1"/>
    </xf>
    <xf numFmtId="0" fontId="4" fillId="0" borderId="0" xfId="0" applyFont="1"/>
    <xf numFmtId="0" fontId="1" fillId="0" borderId="0" xfId="1" applyBorder="1" applyAlignment="1" applyProtection="1"/>
    <xf numFmtId="0" fontId="5" fillId="0" borderId="0" xfId="0" applyFont="1"/>
    <xf numFmtId="0" fontId="6" fillId="0" borderId="0" xfId="0" applyFont="1" applyFill="1"/>
    <xf numFmtId="0" fontId="7" fillId="0" borderId="0" xfId="0" applyFont="1"/>
    <xf numFmtId="0" fontId="0" fillId="3" borderId="3" xfId="0" applyFont="1" applyFill="1" applyBorder="1"/>
    <xf numFmtId="0" fontId="0" fillId="3" borderId="2" xfId="0" applyFill="1" applyBorder="1"/>
    <xf numFmtId="0" fontId="0" fillId="0" borderId="4" xfId="0" applyBorder="1"/>
    <xf numFmtId="164" fontId="0" fillId="0" borderId="0" xfId="0" applyNumberFormat="1"/>
    <xf numFmtId="164" fontId="0" fillId="0" borderId="0" xfId="0" applyNumberFormat="1" applyBorder="1"/>
    <xf numFmtId="0" fontId="0" fillId="4" borderId="6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0" borderId="4" xfId="0" applyNumberFormat="1" applyFill="1" applyBorder="1"/>
    <xf numFmtId="165" fontId="0" fillId="0" borderId="0" xfId="0" applyNumberFormat="1"/>
    <xf numFmtId="165" fontId="0" fillId="0" borderId="0" xfId="0" applyNumberFormat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3" borderId="2" xfId="0" applyFont="1" applyFill="1" applyBorder="1"/>
    <xf numFmtId="0" fontId="0" fillId="4" borderId="8" xfId="0" applyFont="1" applyFill="1" applyBorder="1"/>
    <xf numFmtId="0" fontId="1" fillId="4" borderId="6" xfId="1" applyFont="1" applyFill="1" applyBorder="1" applyAlignment="1" applyProtection="1"/>
    <xf numFmtId="0" fontId="1" fillId="3" borderId="6" xfId="1" applyFont="1" applyFill="1" applyBorder="1" applyAlignment="1" applyProtection="1"/>
    <xf numFmtId="0" fontId="5" fillId="4" borderId="1" xfId="0" applyFont="1" applyFill="1" applyBorder="1"/>
    <xf numFmtId="0" fontId="0" fillId="3" borderId="8" xfId="0" applyFont="1" applyFill="1" applyBorder="1"/>
    <xf numFmtId="0" fontId="6" fillId="3" borderId="8" xfId="0" applyFont="1" applyFill="1" applyBorder="1"/>
    <xf numFmtId="0" fontId="7" fillId="3" borderId="8" xfId="0" applyFont="1" applyFill="1" applyBorder="1"/>
    <xf numFmtId="0" fontId="1" fillId="3" borderId="7" xfId="1" applyFont="1" applyFill="1" applyBorder="1" applyAlignment="1" applyProtection="1"/>
    <xf numFmtId="0" fontId="0" fillId="3" borderId="9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" fillId="3" borderId="7" xfId="1" applyFill="1" applyBorder="1" applyAlignment="1" applyProtection="1"/>
    <xf numFmtId="0" fontId="1" fillId="0" borderId="0" xfId="1" applyAlignment="1" applyProtection="1">
      <alignment horizontal="center" vertical="center" wrapText="1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8">
    <dxf>
      <numFmt numFmtId="164" formatCode="[$VND]\ #,##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7" name="Table7" displayName="Table7" ref="G214:K220" totalsRowShown="0">
  <autoFilter ref="G214:K220"/>
  <tableColumns count="5">
    <tableColumn id="1" name="So"/>
    <tableColumn id="2" name="Ngay"/>
    <tableColumn id="3" name="Ma"/>
    <tableColumn id="4" name="MaDan"/>
    <tableColumn id="5" name="SLDa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2" name="Table923" displayName="Table923" ref="I3:J19" totalsRowShown="0">
  <autoFilter ref="I3:J19"/>
  <tableColumns count="2">
    <tableColumn id="1" name="MaTOP"/>
    <tableColumn id="2" name="TenTOP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3" name="Table1024" displayName="Table1024" ref="M3:N22" totalsRowShown="0">
  <autoFilter ref="M3:N22"/>
  <tableColumns count="2">
    <tableColumn id="1" name="MaSIDE"/>
    <tableColumn id="2" name="TenSID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le1125" displayName="Table1125" ref="P3:Q22" totalsRowShown="0">
  <autoFilter ref="P3:Q22"/>
  <tableColumns count="2">
    <tableColumn id="1" name="MaBack"/>
    <tableColumn id="2" name="TenBack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5" name="Table1226" displayName="Table1226" ref="I25:J30" totalsRowShown="0">
  <autoFilter ref="I25:J30"/>
  <tableColumns count="2">
    <tableColumn id="1" name="MaNeck"/>
    <tableColumn id="2" name="TenNeck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6" name="Table1327" displayName="Table1327" ref="M25:N30" totalsRowShown="0">
  <autoFilter ref="M25:N30"/>
  <tableColumns count="2">
    <tableColumn id="1" name="MAFING"/>
    <tableColumn id="2" name="TENFING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5" name="Table5" displayName="Table5" ref="A2:C39" totalsRowShown="0">
  <autoFilter ref="A2:C39"/>
  <tableColumns count="3">
    <tableColumn id="1" name="MaHieu"/>
    <tableColumn id="2" name="TenHieu"/>
    <tableColumn id="3" name="MaNCC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" name="Table143" displayName="Table143" ref="H2:L34" totalsRowShown="0">
  <autoFilter ref="H2:L34"/>
  <tableColumns count="5">
    <tableColumn id="1" name="MANCC"/>
    <tableColumn id="2" name="TENNCC"/>
    <tableColumn id="3" name="DCNCC"/>
    <tableColumn id="4" name="DTNCC"/>
    <tableColumn id="5" name="EMNC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51:E256" totalsRowShown="0">
  <autoFilter ref="A251:E256"/>
  <tableColumns count="5">
    <tableColumn id="1" name="MaKH"/>
    <tableColumn id="2" name="Tai"/>
    <tableColumn id="3" name="DC"/>
    <tableColumn id="4" name="DT"/>
    <tableColumn id="5" name="Emai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7" name="Table17" displayName="Table17" ref="A239:F245" totalsRowShown="0">
  <autoFilter ref="A239:F245"/>
  <tableColumns count="6">
    <tableColumn id="1" name="SOHDN"/>
    <tableColumn id="2" name="NGAYN"/>
    <tableColumn id="3" name="SODD"/>
    <tableColumn id="4" name="MADAN"/>
    <tableColumn id="5" name="SLN"/>
    <tableColumn id="6" name="DGIA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8" name="Table18" displayName="Table18" ref="H239:M245" totalsRowShown="0">
  <autoFilter ref="H239:M245"/>
  <tableColumns count="6">
    <tableColumn id="1" name="SOHDX"/>
    <tableColumn id="2" name="NGAYX"/>
    <tableColumn id="3" name="MADAN"/>
    <tableColumn id="4" name="SLX"/>
    <tableColumn id="5" name="MAKH"/>
    <tableColumn id="6" name="DGX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0" name="Table20" displayName="Table20" ref="A260:I267" totalsRowShown="0">
  <autoFilter ref="A260:I267"/>
  <tableColumns count="9">
    <tableColumn id="1" name="MANV"/>
    <tableColumn id="2" name="TENNV"/>
    <tableColumn id="3" name="DCNV"/>
    <tableColumn id="4" name="DTNV"/>
    <tableColumn id="5" name="EM"/>
    <tableColumn id="6" name="USERID"/>
    <tableColumn id="7" name="PASS"/>
    <tableColumn id="8" name="QUES"/>
    <tableColumn id="9" name="AN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2:G55" totalsRowCount="1">
  <autoFilter ref="A2:G54"/>
  <tableColumns count="7">
    <tableColumn id="1" name="MaDan" totalsRowDxfId="7"/>
    <tableColumn id="2" name="MDLDan" totalsRowDxfId="6"/>
    <tableColumn id="3" name="MaHieu" totalsRowDxfId="5"/>
    <tableColumn id="4" name="MaLoai" totalsRowDxfId="4"/>
    <tableColumn id="5" name="MSRP" dataDxfId="3">
      <calculatedColumnFormula>24000*479</calculatedColumnFormula>
    </tableColumn>
    <tableColumn id="6" name="SLTON" totalsRowDxfId="2"/>
    <tableColumn id="7" name="BH" totalsRow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61:G112" totalsRowShown="0">
  <autoFilter ref="A61:G112"/>
  <tableColumns count="7">
    <tableColumn id="1" name="MaDan"/>
    <tableColumn id="2" name="MDLDan"/>
    <tableColumn id="3" name="MaHieu"/>
    <tableColumn id="4" name="MaLoai"/>
    <tableColumn id="5" name="MSRP" dataDxfId="0"/>
    <tableColumn id="6" name="SLTon"/>
    <tableColumn id="7" name="BH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G52" totalsRowShown="0">
  <autoFilter ref="A2:G52"/>
  <tableColumns count="7">
    <tableColumn id="1" name="MaDan"/>
    <tableColumn id="2" name="Ma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6" name="Table2" displayName="Table2" ref="A56:G106" totalsRowShown="0">
  <autoFilter ref="A56:G106"/>
  <tableColumns count="7">
    <tableColumn id="1" name="Ma Dan"/>
    <tableColumn id="2" name="Ma Top"/>
    <tableColumn id="3" name="MaSide"/>
    <tableColumn id="4" name="MaBack"/>
    <tableColumn id="5" name="MaNeck"/>
    <tableColumn id="6" name="MaFing"/>
    <tableColumn id="7" name="E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rtinguitar.com/" TargetMode="External"/><Relationship Id="rId13" Type="http://schemas.openxmlformats.org/officeDocument/2006/relationships/hyperlink" Target="http://www.daisyrock.com/" TargetMode="External"/><Relationship Id="rId18" Type="http://schemas.openxmlformats.org/officeDocument/2006/relationships/hyperlink" Target="http://www.hofner.com/" TargetMode="External"/><Relationship Id="rId26" Type="http://schemas.openxmlformats.org/officeDocument/2006/relationships/hyperlink" Target="http://www.antoniohermosa.com/" TargetMode="External"/><Relationship Id="rId3" Type="http://schemas.openxmlformats.org/officeDocument/2006/relationships/hyperlink" Target="http://www.fender.com/" TargetMode="External"/><Relationship Id="rId21" Type="http://schemas.openxmlformats.org/officeDocument/2006/relationships/hyperlink" Target="http://www.yamaha.com/" TargetMode="External"/><Relationship Id="rId34" Type="http://schemas.openxmlformats.org/officeDocument/2006/relationships/table" Target="../tables/table16.xml"/><Relationship Id="rId7" Type="http://schemas.openxmlformats.org/officeDocument/2006/relationships/hyperlink" Target="http://www.breedloveguitars.com/" TargetMode="External"/><Relationship Id="rId12" Type="http://schemas.openxmlformats.org/officeDocument/2006/relationships/hyperlink" Target="http://www.crafterusa.com/" TargetMode="External"/><Relationship Id="rId17" Type="http://schemas.openxmlformats.org/officeDocument/2006/relationships/hyperlink" Target="http://www.guildguitars.com/" TargetMode="External"/><Relationship Id="rId25" Type="http://schemas.openxmlformats.org/officeDocument/2006/relationships/hyperlink" Target="http://www.kremonausa.com/" TargetMode="External"/><Relationship Id="rId33" Type="http://schemas.openxmlformats.org/officeDocument/2006/relationships/table" Target="../tables/table15.xml"/><Relationship Id="rId2" Type="http://schemas.openxmlformats.org/officeDocument/2006/relationships/hyperlink" Target="http://www.taylorguitars.com/" TargetMode="External"/><Relationship Id="rId16" Type="http://schemas.openxmlformats.org/officeDocument/2006/relationships/hyperlink" Target="http://www.godinguitars.com/" TargetMode="External"/><Relationship Id="rId20" Type="http://schemas.openxmlformats.org/officeDocument/2006/relationships/hyperlink" Target="http://www.washburn.com/" TargetMode="External"/><Relationship Id="rId29" Type="http://schemas.openxmlformats.org/officeDocument/2006/relationships/hyperlink" Target="http://www.johnsongtr.com&#160;" TargetMode="External"/><Relationship Id="rId1" Type="http://schemas.openxmlformats.org/officeDocument/2006/relationships/hyperlink" Target="http://www.takamine.com/" TargetMode="External"/><Relationship Id="rId6" Type="http://schemas.openxmlformats.org/officeDocument/2006/relationships/hyperlink" Target="http://www.bouldercreekguitars.com/" TargetMode="External"/><Relationship Id="rId11" Type="http://schemas.openxmlformats.org/officeDocument/2006/relationships/hyperlink" Target="http://www.cortguitars.com/" TargetMode="External"/><Relationship Id="rId24" Type="http://schemas.openxmlformats.org/officeDocument/2006/relationships/hyperlink" Target="http://www.luceroguitars.com/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://www.bedellguitars.com/" TargetMode="External"/><Relationship Id="rId15" Type="http://schemas.openxmlformats.org/officeDocument/2006/relationships/hyperlink" Target="http://www.espguitars.com/" TargetMode="External"/><Relationship Id="rId23" Type="http://schemas.openxmlformats.org/officeDocument/2006/relationships/hyperlink" Target="mailto:guitar.support@usmusiccorp.com" TargetMode="External"/><Relationship Id="rId28" Type="http://schemas.openxmlformats.org/officeDocument/2006/relationships/hyperlink" Target="http://www.alvarezguitars.com/" TargetMode="External"/><Relationship Id="rId10" Type="http://schemas.openxmlformats.org/officeDocument/2006/relationships/hyperlink" Target="http://www.cordobaguitars.com/" TargetMode="External"/><Relationship Id="rId19" Type="http://schemas.openxmlformats.org/officeDocument/2006/relationships/hyperlink" Target="http://www.ibanez.com/" TargetMode="External"/><Relationship Id="rId31" Type="http://schemas.openxmlformats.org/officeDocument/2006/relationships/hyperlink" Target="http://www.mrguitarras.es/" TargetMode="External"/><Relationship Id="rId4" Type="http://schemas.openxmlformats.org/officeDocument/2006/relationships/hyperlink" Target="http://www.gibsonguitars.com/" TargetMode="External"/><Relationship Id="rId9" Type="http://schemas.openxmlformats.org/officeDocument/2006/relationships/hyperlink" Target="http://www.compositeacoustics.com/" TargetMode="External"/><Relationship Id="rId14" Type="http://schemas.openxmlformats.org/officeDocument/2006/relationships/hyperlink" Target="http://www.deanguitars.com/" TargetMode="External"/><Relationship Id="rId22" Type="http://schemas.openxmlformats.org/officeDocument/2006/relationships/hyperlink" Target="mailto:customerservice@kmcmusic.com" TargetMode="External"/><Relationship Id="rId27" Type="http://schemas.openxmlformats.org/officeDocument/2006/relationships/hyperlink" Target="http://www.lucidaguitars.com/" TargetMode="External"/><Relationship Id="rId30" Type="http://schemas.openxmlformats.org/officeDocument/2006/relationships/hyperlink" Target="tel:+34.925.520.9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topLeftCell="A59" zoomScale="85" zoomScaleNormal="85" workbookViewId="0">
      <selection activeCell="B68" sqref="B68"/>
    </sheetView>
  </sheetViews>
  <sheetFormatPr defaultRowHeight="15"/>
  <cols>
    <col min="1" max="1" width="11" customWidth="1"/>
    <col min="2" max="2" width="47.28515625" customWidth="1"/>
    <col min="3" max="3" width="12.5703125" customWidth="1"/>
    <col min="4" max="4" width="11" customWidth="1"/>
    <col min="5" max="5" width="24.140625" customWidth="1"/>
    <col min="6" max="6" width="12.140625" customWidth="1"/>
    <col min="7" max="7" width="11" customWidth="1"/>
    <col min="8" max="8" width="21" customWidth="1"/>
    <col min="9" max="9" width="23.28515625" customWidth="1"/>
    <col min="10" max="10" width="23.140625" customWidth="1"/>
    <col min="11" max="11" width="19.5703125" customWidth="1"/>
    <col min="12" max="12" width="11" customWidth="1"/>
    <col min="14" max="14" width="17.28515625" customWidth="1"/>
  </cols>
  <sheetData>
    <row r="1" spans="1:7">
      <c r="A1" t="s">
        <v>156</v>
      </c>
    </row>
    <row r="2" spans="1:7">
      <c r="A2" t="s">
        <v>4</v>
      </c>
      <c r="B2" t="s">
        <v>65</v>
      </c>
      <c r="C2" t="s">
        <v>13</v>
      </c>
      <c r="D2" t="s">
        <v>14</v>
      </c>
      <c r="E2" s="15" t="s">
        <v>15</v>
      </c>
      <c r="F2" t="s">
        <v>66</v>
      </c>
      <c r="G2" t="s">
        <v>16</v>
      </c>
    </row>
    <row r="3" spans="1:7">
      <c r="A3">
        <v>1</v>
      </c>
      <c r="B3" t="s">
        <v>70</v>
      </c>
      <c r="C3" t="s">
        <v>381</v>
      </c>
      <c r="D3" t="s">
        <v>365</v>
      </c>
      <c r="E3" s="26">
        <f>24000*479</f>
        <v>11496000</v>
      </c>
      <c r="F3">
        <v>4</v>
      </c>
      <c r="G3">
        <v>12</v>
      </c>
    </row>
    <row r="4" spans="1:7">
      <c r="A4">
        <v>2</v>
      </c>
      <c r="B4" t="s">
        <v>92</v>
      </c>
      <c r="C4" t="s">
        <v>381</v>
      </c>
      <c r="D4" t="s">
        <v>364</v>
      </c>
      <c r="E4" s="26">
        <f>24000*999</f>
        <v>23976000</v>
      </c>
      <c r="F4">
        <v>2</v>
      </c>
      <c r="G4">
        <v>12</v>
      </c>
    </row>
    <row r="5" spans="1:7">
      <c r="A5">
        <v>3</v>
      </c>
      <c r="B5" t="s">
        <v>93</v>
      </c>
      <c r="C5" t="s">
        <v>381</v>
      </c>
      <c r="D5" t="s">
        <v>364</v>
      </c>
      <c r="E5" s="26">
        <f>24000*999</f>
        <v>23976000</v>
      </c>
      <c r="F5">
        <v>0</v>
      </c>
      <c r="G5">
        <v>12</v>
      </c>
    </row>
    <row r="6" spans="1:7">
      <c r="A6">
        <v>4</v>
      </c>
      <c r="B6" t="s">
        <v>94</v>
      </c>
      <c r="C6" t="s">
        <v>377</v>
      </c>
      <c r="D6" t="s">
        <v>364</v>
      </c>
      <c r="E6" s="27">
        <f>24000*599.99</f>
        <v>14399760</v>
      </c>
      <c r="F6">
        <v>3</v>
      </c>
      <c r="G6">
        <v>12</v>
      </c>
    </row>
    <row r="7" spans="1:7">
      <c r="A7">
        <v>5</v>
      </c>
      <c r="B7" t="s">
        <v>411</v>
      </c>
      <c r="C7" t="s">
        <v>395</v>
      </c>
      <c r="D7" t="s">
        <v>371</v>
      </c>
      <c r="E7" s="26">
        <f>4000*24000</f>
        <v>96000000</v>
      </c>
      <c r="F7">
        <v>1</v>
      </c>
      <c r="G7">
        <v>12</v>
      </c>
    </row>
    <row r="8" spans="1:7">
      <c r="A8">
        <v>6</v>
      </c>
      <c r="B8" t="s">
        <v>95</v>
      </c>
      <c r="C8" t="s">
        <v>377</v>
      </c>
      <c r="D8" t="s">
        <v>364</v>
      </c>
      <c r="E8" s="26">
        <f>24000*379.99</f>
        <v>9119760</v>
      </c>
      <c r="F8">
        <v>5</v>
      </c>
      <c r="G8">
        <v>12</v>
      </c>
    </row>
    <row r="9" spans="1:7">
      <c r="A9">
        <v>7</v>
      </c>
      <c r="B9" t="s">
        <v>98</v>
      </c>
      <c r="C9" t="s">
        <v>378</v>
      </c>
      <c r="D9" t="s">
        <v>412</v>
      </c>
      <c r="E9" s="26">
        <f>24000*2599</f>
        <v>62376000</v>
      </c>
      <c r="F9">
        <v>0</v>
      </c>
      <c r="G9">
        <v>12</v>
      </c>
    </row>
    <row r="10" spans="1:7">
      <c r="A10">
        <v>8</v>
      </c>
      <c r="B10" t="s">
        <v>99</v>
      </c>
      <c r="C10" t="s">
        <v>378</v>
      </c>
      <c r="D10" t="s">
        <v>364</v>
      </c>
      <c r="E10" s="26">
        <f>24000*2599</f>
        <v>62376000</v>
      </c>
      <c r="F10">
        <v>0</v>
      </c>
      <c r="G10">
        <v>12</v>
      </c>
    </row>
    <row r="11" spans="1:7">
      <c r="A11">
        <v>9</v>
      </c>
      <c r="B11" t="s">
        <v>100</v>
      </c>
      <c r="C11" t="s">
        <v>378</v>
      </c>
      <c r="D11" t="s">
        <v>412</v>
      </c>
      <c r="E11" s="27">
        <f>24000*1039</f>
        <v>24936000</v>
      </c>
      <c r="F11">
        <v>0</v>
      </c>
      <c r="G11">
        <v>12</v>
      </c>
    </row>
    <row r="12" spans="1:7">
      <c r="A12">
        <v>10</v>
      </c>
      <c r="B12" t="s">
        <v>103</v>
      </c>
      <c r="C12" t="s">
        <v>382</v>
      </c>
      <c r="D12" t="s">
        <v>364</v>
      </c>
      <c r="E12" s="26">
        <f>24000*1099</f>
        <v>26376000</v>
      </c>
      <c r="F12">
        <v>0</v>
      </c>
      <c r="G12">
        <v>12</v>
      </c>
    </row>
    <row r="13" spans="1:7">
      <c r="A13">
        <v>11</v>
      </c>
      <c r="B13" t="s">
        <v>104</v>
      </c>
      <c r="C13" t="s">
        <v>382</v>
      </c>
      <c r="D13" t="s">
        <v>366</v>
      </c>
      <c r="E13" s="26">
        <f>24000*1099</f>
        <v>26376000</v>
      </c>
      <c r="F13">
        <v>0</v>
      </c>
      <c r="G13">
        <v>12</v>
      </c>
    </row>
    <row r="14" spans="1:7">
      <c r="A14">
        <v>12</v>
      </c>
      <c r="B14" t="s">
        <v>157</v>
      </c>
      <c r="C14" t="s">
        <v>383</v>
      </c>
      <c r="D14" t="s">
        <v>364</v>
      </c>
      <c r="E14" s="26">
        <f>24000*469</f>
        <v>11256000</v>
      </c>
      <c r="F14">
        <v>0</v>
      </c>
      <c r="G14">
        <v>12</v>
      </c>
    </row>
    <row r="15" spans="1:7">
      <c r="A15">
        <v>13</v>
      </c>
      <c r="B15" t="s">
        <v>108</v>
      </c>
      <c r="C15" t="s">
        <v>383</v>
      </c>
      <c r="D15" t="s">
        <v>384</v>
      </c>
      <c r="E15" s="26">
        <f>24000*1269</f>
        <v>30456000</v>
      </c>
      <c r="F15">
        <v>0</v>
      </c>
      <c r="G15">
        <v>12</v>
      </c>
    </row>
    <row r="16" spans="1:7">
      <c r="A16">
        <v>14</v>
      </c>
      <c r="B16" t="s">
        <v>109</v>
      </c>
      <c r="C16" t="s">
        <v>383</v>
      </c>
      <c r="D16" t="s">
        <v>412</v>
      </c>
      <c r="E16" s="27">
        <f>24000*3329</f>
        <v>79896000</v>
      </c>
      <c r="F16">
        <v>0</v>
      </c>
      <c r="G16">
        <v>12</v>
      </c>
    </row>
    <row r="17" spans="1:7">
      <c r="A17">
        <v>15</v>
      </c>
      <c r="B17" t="s">
        <v>413</v>
      </c>
      <c r="C17" t="s">
        <v>111</v>
      </c>
      <c r="D17" s="22" t="s">
        <v>374</v>
      </c>
      <c r="E17" s="26">
        <f>24000*5999</f>
        <v>143976000</v>
      </c>
      <c r="F17">
        <v>1</v>
      </c>
      <c r="G17">
        <v>12</v>
      </c>
    </row>
    <row r="18" spans="1:7">
      <c r="A18">
        <v>16</v>
      </c>
      <c r="B18" t="s">
        <v>415</v>
      </c>
      <c r="C18" t="s">
        <v>111</v>
      </c>
      <c r="D18" t="s">
        <v>366</v>
      </c>
      <c r="E18" s="26">
        <f>24000*5050</f>
        <v>121200000</v>
      </c>
      <c r="F18">
        <v>0</v>
      </c>
      <c r="G18">
        <v>12</v>
      </c>
    </row>
    <row r="19" spans="1:7">
      <c r="A19">
        <v>17</v>
      </c>
      <c r="B19" t="s">
        <v>421</v>
      </c>
      <c r="C19" t="s">
        <v>111</v>
      </c>
      <c r="D19" t="s">
        <v>371</v>
      </c>
      <c r="E19" s="26">
        <f>24000*4200</f>
        <v>100800000</v>
      </c>
      <c r="F19">
        <v>0</v>
      </c>
      <c r="G19">
        <v>12</v>
      </c>
    </row>
    <row r="20" spans="1:7">
      <c r="A20">
        <v>18</v>
      </c>
      <c r="B20" t="s">
        <v>420</v>
      </c>
      <c r="C20" t="s">
        <v>111</v>
      </c>
      <c r="D20" t="s">
        <v>364</v>
      </c>
      <c r="E20" s="26">
        <f>3900*24000</f>
        <v>93600000</v>
      </c>
      <c r="F20">
        <v>0</v>
      </c>
      <c r="G20">
        <v>12</v>
      </c>
    </row>
    <row r="21" spans="1:7">
      <c r="A21">
        <v>19</v>
      </c>
      <c r="B21" t="s">
        <v>422</v>
      </c>
      <c r="C21" t="s">
        <v>111</v>
      </c>
      <c r="D21" t="s">
        <v>364</v>
      </c>
      <c r="E21" s="26">
        <f>60000*24000</f>
        <v>1440000000</v>
      </c>
      <c r="F21">
        <v>0</v>
      </c>
      <c r="G21">
        <v>12</v>
      </c>
    </row>
    <row r="22" spans="1:7">
      <c r="A22">
        <v>20</v>
      </c>
      <c r="B22" t="s">
        <v>114</v>
      </c>
      <c r="C22" t="s">
        <v>384</v>
      </c>
      <c r="D22" t="s">
        <v>384</v>
      </c>
      <c r="E22" s="26">
        <f>24000*1349.99</f>
        <v>32399760</v>
      </c>
      <c r="F22">
        <v>1</v>
      </c>
      <c r="G22">
        <v>12</v>
      </c>
    </row>
    <row r="23" spans="1:7">
      <c r="A23">
        <v>21</v>
      </c>
      <c r="B23" t="s">
        <v>115</v>
      </c>
      <c r="C23" t="s">
        <v>384</v>
      </c>
      <c r="D23" t="s">
        <v>384</v>
      </c>
      <c r="E23" s="26">
        <f>24000*3499.99</f>
        <v>83999760</v>
      </c>
      <c r="F23">
        <v>0</v>
      </c>
      <c r="G23">
        <v>12</v>
      </c>
    </row>
    <row r="24" spans="1:7">
      <c r="A24">
        <v>22</v>
      </c>
      <c r="B24" t="s">
        <v>116</v>
      </c>
      <c r="C24" t="s">
        <v>384</v>
      </c>
      <c r="D24" t="s">
        <v>384</v>
      </c>
      <c r="E24" s="27">
        <f>24000*1749.99</f>
        <v>41999760</v>
      </c>
      <c r="F24">
        <v>0</v>
      </c>
      <c r="G24">
        <v>12</v>
      </c>
    </row>
    <row r="25" spans="1:7">
      <c r="A25">
        <v>23</v>
      </c>
      <c r="B25" t="s">
        <v>169</v>
      </c>
      <c r="C25" t="s">
        <v>397</v>
      </c>
      <c r="D25" t="s">
        <v>364</v>
      </c>
      <c r="E25" s="26">
        <f>24000*599.99</f>
        <v>14399760</v>
      </c>
      <c r="F25">
        <v>0</v>
      </c>
      <c r="G25">
        <v>12</v>
      </c>
    </row>
    <row r="26" spans="1:7">
      <c r="A26">
        <v>24</v>
      </c>
      <c r="B26" t="s">
        <v>170</v>
      </c>
      <c r="C26" t="s">
        <v>397</v>
      </c>
      <c r="D26" t="s">
        <v>364</v>
      </c>
      <c r="E26" s="26">
        <f>500*24000</f>
        <v>12000000</v>
      </c>
      <c r="F26">
        <v>0</v>
      </c>
      <c r="G26">
        <v>12</v>
      </c>
    </row>
    <row r="27" spans="1:7">
      <c r="A27">
        <v>25</v>
      </c>
      <c r="B27" t="s">
        <v>120</v>
      </c>
      <c r="C27" t="s">
        <v>386</v>
      </c>
      <c r="D27" t="s">
        <v>364</v>
      </c>
      <c r="E27" s="26">
        <f>24000*795</f>
        <v>19080000</v>
      </c>
      <c r="F27">
        <v>0</v>
      </c>
      <c r="G27">
        <v>12</v>
      </c>
    </row>
    <row r="28" spans="1:7">
      <c r="A28">
        <v>26</v>
      </c>
      <c r="B28" t="s">
        <v>121</v>
      </c>
      <c r="C28" t="s">
        <v>386</v>
      </c>
      <c r="D28" t="s">
        <v>364</v>
      </c>
      <c r="E28" s="27">
        <f>24000*499</f>
        <v>11976000</v>
      </c>
      <c r="F28">
        <v>0</v>
      </c>
      <c r="G28">
        <v>12</v>
      </c>
    </row>
    <row r="29" spans="1:7">
      <c r="A29">
        <v>27</v>
      </c>
      <c r="B29" t="s">
        <v>122</v>
      </c>
      <c r="C29" t="s">
        <v>386</v>
      </c>
      <c r="D29" t="s">
        <v>373</v>
      </c>
      <c r="E29" s="26">
        <f>24000*399</f>
        <v>9576000</v>
      </c>
      <c r="F29">
        <v>0</v>
      </c>
      <c r="G29">
        <v>12</v>
      </c>
    </row>
    <row r="30" spans="1:7">
      <c r="A30">
        <v>28</v>
      </c>
      <c r="B30" t="s">
        <v>123</v>
      </c>
      <c r="C30" t="s">
        <v>387</v>
      </c>
      <c r="D30" t="s">
        <v>372</v>
      </c>
      <c r="E30" s="26">
        <f>24000*1899</f>
        <v>45576000</v>
      </c>
      <c r="F30">
        <v>0</v>
      </c>
      <c r="G30">
        <v>12</v>
      </c>
    </row>
    <row r="31" spans="1:7">
      <c r="A31">
        <v>29</v>
      </c>
      <c r="B31" t="s">
        <v>321</v>
      </c>
      <c r="C31" t="s">
        <v>387</v>
      </c>
      <c r="D31" t="s">
        <v>412</v>
      </c>
      <c r="E31" s="26">
        <f>24000*749</f>
        <v>17976000</v>
      </c>
      <c r="F31">
        <v>0</v>
      </c>
      <c r="G31">
        <v>12</v>
      </c>
    </row>
    <row r="32" spans="1:7">
      <c r="A32">
        <v>30</v>
      </c>
      <c r="B32" t="s">
        <v>125</v>
      </c>
      <c r="C32" t="s">
        <v>387</v>
      </c>
      <c r="D32" t="s">
        <v>367</v>
      </c>
      <c r="E32" s="26">
        <f>24000*799</f>
        <v>19176000</v>
      </c>
      <c r="F32">
        <v>0</v>
      </c>
      <c r="G32">
        <v>12</v>
      </c>
    </row>
    <row r="33" spans="1:7">
      <c r="A33">
        <v>31</v>
      </c>
      <c r="B33" t="s">
        <v>126</v>
      </c>
      <c r="C33" t="s">
        <v>127</v>
      </c>
      <c r="D33" t="s">
        <v>366</v>
      </c>
      <c r="E33" s="27">
        <f>24000*479.99</f>
        <v>11519760</v>
      </c>
      <c r="F33">
        <v>0</v>
      </c>
      <c r="G33">
        <v>12</v>
      </c>
    </row>
    <row r="34" spans="1:7">
      <c r="A34">
        <v>32</v>
      </c>
      <c r="B34" t="s">
        <v>130</v>
      </c>
      <c r="C34" t="s">
        <v>127</v>
      </c>
      <c r="D34" t="s">
        <v>366</v>
      </c>
      <c r="E34" s="26">
        <f>24000*319.99</f>
        <v>7679760</v>
      </c>
      <c r="F34">
        <v>10</v>
      </c>
      <c r="G34">
        <v>12</v>
      </c>
    </row>
    <row r="35" spans="1:7">
      <c r="A35">
        <v>33</v>
      </c>
      <c r="B35" t="s">
        <v>131</v>
      </c>
      <c r="C35" t="s">
        <v>127</v>
      </c>
      <c r="D35" t="s">
        <v>369</v>
      </c>
      <c r="E35" s="26">
        <f>24000*479.99</f>
        <v>11519760</v>
      </c>
      <c r="F35">
        <v>0</v>
      </c>
      <c r="G35">
        <v>12</v>
      </c>
    </row>
    <row r="36" spans="1:7">
      <c r="A36">
        <v>34</v>
      </c>
      <c r="B36" t="s">
        <v>132</v>
      </c>
      <c r="C36" t="s">
        <v>133</v>
      </c>
      <c r="D36" t="s">
        <v>364</v>
      </c>
      <c r="E36" s="26">
        <f>24000*643.45</f>
        <v>15442800.000000002</v>
      </c>
      <c r="F36">
        <v>0</v>
      </c>
      <c r="G36">
        <v>12</v>
      </c>
    </row>
    <row r="37" spans="1:7">
      <c r="A37">
        <v>35</v>
      </c>
      <c r="B37" t="s">
        <v>407</v>
      </c>
      <c r="C37" t="s">
        <v>133</v>
      </c>
      <c r="D37" t="s">
        <v>364</v>
      </c>
      <c r="E37" s="26">
        <f>24000*372.5</f>
        <v>8940000</v>
      </c>
      <c r="F37">
        <v>8</v>
      </c>
      <c r="G37">
        <v>12</v>
      </c>
    </row>
    <row r="38" spans="1:7">
      <c r="A38">
        <v>36</v>
      </c>
      <c r="B38" t="s">
        <v>408</v>
      </c>
      <c r="C38" t="s">
        <v>133</v>
      </c>
      <c r="D38" t="s">
        <v>364</v>
      </c>
      <c r="E38" s="26">
        <f>24000*372.5</f>
        <v>8940000</v>
      </c>
      <c r="F38">
        <v>8</v>
      </c>
      <c r="G38">
        <v>12</v>
      </c>
    </row>
    <row r="39" spans="1:7">
      <c r="A39">
        <v>37</v>
      </c>
      <c r="B39" t="s">
        <v>136</v>
      </c>
      <c r="C39" t="s">
        <v>137</v>
      </c>
      <c r="D39" t="s">
        <v>372</v>
      </c>
      <c r="E39" s="26">
        <f>24000*356</f>
        <v>8544000</v>
      </c>
      <c r="F39">
        <v>15</v>
      </c>
      <c r="G39">
        <v>12</v>
      </c>
    </row>
    <row r="40" spans="1:7">
      <c r="A40">
        <v>38</v>
      </c>
      <c r="B40" t="s">
        <v>138</v>
      </c>
      <c r="C40" t="s">
        <v>137</v>
      </c>
      <c r="D40" t="s">
        <v>372</v>
      </c>
      <c r="E40" s="27">
        <f>24000*427</f>
        <v>10248000</v>
      </c>
      <c r="F40">
        <v>8</v>
      </c>
      <c r="G40">
        <v>12</v>
      </c>
    </row>
    <row r="41" spans="1:7">
      <c r="A41">
        <v>39</v>
      </c>
      <c r="B41" t="s">
        <v>140</v>
      </c>
      <c r="C41" t="s">
        <v>137</v>
      </c>
      <c r="D41" t="s">
        <v>372</v>
      </c>
      <c r="E41" s="26">
        <f>24000*570</f>
        <v>13680000</v>
      </c>
      <c r="F41">
        <v>6</v>
      </c>
      <c r="G41">
        <v>12</v>
      </c>
    </row>
    <row r="42" spans="1:7">
      <c r="A42">
        <v>40</v>
      </c>
      <c r="B42" t="s">
        <v>141</v>
      </c>
      <c r="C42" t="s">
        <v>351</v>
      </c>
      <c r="D42" t="s">
        <v>364</v>
      </c>
      <c r="E42" s="26">
        <f>24000*719</f>
        <v>17256000</v>
      </c>
      <c r="F42">
        <v>2</v>
      </c>
      <c r="G42">
        <v>12</v>
      </c>
    </row>
    <row r="43" spans="1:7">
      <c r="A43">
        <v>41</v>
      </c>
      <c r="B43" t="s">
        <v>143</v>
      </c>
      <c r="C43" t="s">
        <v>353</v>
      </c>
      <c r="D43" t="s">
        <v>367</v>
      </c>
      <c r="E43" s="26">
        <f>24000*899</f>
        <v>21576000</v>
      </c>
      <c r="F43">
        <v>0</v>
      </c>
      <c r="G43">
        <v>12</v>
      </c>
    </row>
    <row r="44" spans="1:7">
      <c r="A44">
        <v>42</v>
      </c>
      <c r="B44" t="s">
        <v>145</v>
      </c>
      <c r="C44" t="s">
        <v>353</v>
      </c>
      <c r="D44" t="s">
        <v>416</v>
      </c>
      <c r="E44" s="26">
        <f>24000*899</f>
        <v>21576000</v>
      </c>
      <c r="F44">
        <v>1</v>
      </c>
      <c r="G44">
        <v>12</v>
      </c>
    </row>
    <row r="45" spans="1:7">
      <c r="A45">
        <v>43</v>
      </c>
      <c r="B45" t="s">
        <v>146</v>
      </c>
      <c r="C45" t="s">
        <v>147</v>
      </c>
      <c r="D45" t="s">
        <v>364</v>
      </c>
      <c r="E45" s="26">
        <f>24000*3599.99</f>
        <v>86399760</v>
      </c>
      <c r="F45">
        <v>0</v>
      </c>
      <c r="G45">
        <v>12</v>
      </c>
    </row>
    <row r="46" spans="1:7">
      <c r="A46">
        <v>44</v>
      </c>
      <c r="B46" t="s">
        <v>150</v>
      </c>
      <c r="C46" t="s">
        <v>147</v>
      </c>
      <c r="D46" t="s">
        <v>373</v>
      </c>
      <c r="E46" s="26">
        <f>24000*3699.99</f>
        <v>88799760</v>
      </c>
      <c r="F46">
        <v>0</v>
      </c>
      <c r="G46">
        <v>12</v>
      </c>
    </row>
    <row r="47" spans="1:7">
      <c r="A47">
        <v>45</v>
      </c>
      <c r="B47" t="s">
        <v>151</v>
      </c>
      <c r="C47" t="s">
        <v>147</v>
      </c>
      <c r="D47" t="s">
        <v>364</v>
      </c>
      <c r="E47" s="26">
        <f>24000*2699.99</f>
        <v>64799759.999999993</v>
      </c>
      <c r="F47">
        <v>0</v>
      </c>
      <c r="G47">
        <v>12</v>
      </c>
    </row>
    <row r="48" spans="1:7">
      <c r="A48">
        <v>46</v>
      </c>
      <c r="B48" t="s">
        <v>154</v>
      </c>
      <c r="C48" t="s">
        <v>152</v>
      </c>
      <c r="D48" t="s">
        <v>372</v>
      </c>
      <c r="E48" s="26">
        <f>24000*799</f>
        <v>19176000</v>
      </c>
      <c r="F48">
        <v>0</v>
      </c>
      <c r="G48">
        <v>12</v>
      </c>
    </row>
    <row r="49" spans="1:7">
      <c r="A49">
        <v>47</v>
      </c>
      <c r="B49" t="s">
        <v>155</v>
      </c>
      <c r="C49" t="s">
        <v>152</v>
      </c>
      <c r="D49" t="s">
        <v>373</v>
      </c>
      <c r="E49" s="27">
        <f>24000*799</f>
        <v>19176000</v>
      </c>
      <c r="F49">
        <v>0</v>
      </c>
      <c r="G49">
        <v>12</v>
      </c>
    </row>
    <row r="50" spans="1:7">
      <c r="A50">
        <v>48</v>
      </c>
      <c r="B50" t="s">
        <v>159</v>
      </c>
      <c r="C50" t="s">
        <v>160</v>
      </c>
      <c r="D50" t="s">
        <v>417</v>
      </c>
      <c r="E50" s="26">
        <f>24000*599.99</f>
        <v>14399760</v>
      </c>
      <c r="F50">
        <v>3</v>
      </c>
      <c r="G50">
        <v>12</v>
      </c>
    </row>
    <row r="51" spans="1:7">
      <c r="A51">
        <v>49</v>
      </c>
      <c r="B51" t="s">
        <v>162</v>
      </c>
      <c r="C51" t="s">
        <v>160</v>
      </c>
      <c r="D51" t="s">
        <v>364</v>
      </c>
      <c r="E51" s="26">
        <f>24000*599.99</f>
        <v>14399760</v>
      </c>
      <c r="F51">
        <v>3</v>
      </c>
      <c r="G51">
        <v>12</v>
      </c>
    </row>
    <row r="52" spans="1:7">
      <c r="A52">
        <v>50</v>
      </c>
      <c r="B52" t="s">
        <v>163</v>
      </c>
      <c r="C52" t="s">
        <v>160</v>
      </c>
      <c r="D52" t="s">
        <v>369</v>
      </c>
      <c r="E52" s="26">
        <f>24000*1499.99</f>
        <v>35999760</v>
      </c>
      <c r="F52">
        <v>1</v>
      </c>
      <c r="G52">
        <v>12</v>
      </c>
    </row>
    <row r="53" spans="1:7">
      <c r="E53" s="2"/>
    </row>
    <row r="54" spans="1:7">
      <c r="E54" s="2"/>
    </row>
    <row r="55" spans="1:7">
      <c r="A55" s="1"/>
      <c r="B55" s="1"/>
      <c r="C55" s="1"/>
      <c r="D55" s="1"/>
      <c r="F55" s="1"/>
      <c r="G55" s="1"/>
    </row>
    <row r="60" spans="1:7">
      <c r="A60" t="s">
        <v>166</v>
      </c>
    </row>
    <row r="61" spans="1:7">
      <c r="A61" t="s">
        <v>4</v>
      </c>
      <c r="B61" t="s">
        <v>65</v>
      </c>
      <c r="C61" t="s">
        <v>13</v>
      </c>
      <c r="D61" t="s">
        <v>14</v>
      </c>
      <c r="E61" t="s">
        <v>15</v>
      </c>
      <c r="F61" t="s">
        <v>168</v>
      </c>
      <c r="G61" t="s">
        <v>16</v>
      </c>
    </row>
    <row r="62" spans="1:7">
      <c r="A62" s="1">
        <v>51</v>
      </c>
      <c r="B62" s="1" t="s">
        <v>167</v>
      </c>
      <c r="C62" s="1" t="s">
        <v>385</v>
      </c>
      <c r="D62" s="1" t="s">
        <v>241</v>
      </c>
      <c r="E62" s="16">
        <f>24000*755</f>
        <v>18120000</v>
      </c>
      <c r="F62" s="1"/>
      <c r="G62" s="1"/>
    </row>
    <row r="63" spans="1:7">
      <c r="A63" s="1">
        <v>52</v>
      </c>
      <c r="B63" t="s">
        <v>117</v>
      </c>
      <c r="C63" t="s">
        <v>385</v>
      </c>
      <c r="D63" s="1" t="s">
        <v>241</v>
      </c>
      <c r="E63" s="15">
        <f>24000*995</f>
        <v>23880000</v>
      </c>
    </row>
    <row r="64" spans="1:7">
      <c r="A64" s="1">
        <v>53</v>
      </c>
      <c r="B64" t="s">
        <v>118</v>
      </c>
      <c r="C64" t="s">
        <v>385</v>
      </c>
      <c r="D64" s="1" t="s">
        <v>241</v>
      </c>
      <c r="E64" s="15">
        <f>24000*755</f>
        <v>18120000</v>
      </c>
    </row>
    <row r="65" spans="1:10">
      <c r="A65" s="1">
        <v>54</v>
      </c>
      <c r="B65" t="s">
        <v>171</v>
      </c>
      <c r="C65" t="s">
        <v>68</v>
      </c>
      <c r="D65" s="1" t="s">
        <v>241</v>
      </c>
      <c r="E65" s="15">
        <f>24000*199.99</f>
        <v>4799760</v>
      </c>
    </row>
    <row r="66" spans="1:10">
      <c r="A66" s="1">
        <v>55</v>
      </c>
      <c r="B66" t="s">
        <v>172</v>
      </c>
      <c r="C66" t="s">
        <v>173</v>
      </c>
      <c r="D66" s="1" t="s">
        <v>241</v>
      </c>
      <c r="E66" s="15">
        <v>6153361</v>
      </c>
    </row>
    <row r="67" spans="1:10" ht="16.5" customHeight="1">
      <c r="A67" s="1">
        <v>56</v>
      </c>
      <c r="B67" s="4" t="s">
        <v>448</v>
      </c>
      <c r="C67" t="s">
        <v>175</v>
      </c>
      <c r="D67" s="1" t="s">
        <v>241</v>
      </c>
      <c r="E67" s="15">
        <v>3405627</v>
      </c>
    </row>
    <row r="68" spans="1:10">
      <c r="A68" s="1">
        <v>57</v>
      </c>
      <c r="B68" t="s">
        <v>178</v>
      </c>
      <c r="C68" t="s">
        <v>175</v>
      </c>
      <c r="D68" s="1" t="s">
        <v>241</v>
      </c>
      <c r="E68" s="15">
        <v>3652915</v>
      </c>
    </row>
    <row r="69" spans="1:10">
      <c r="A69" s="1">
        <v>58</v>
      </c>
      <c r="B69" s="5" t="s">
        <v>179</v>
      </c>
      <c r="C69" t="s">
        <v>180</v>
      </c>
      <c r="D69" s="1" t="s">
        <v>241</v>
      </c>
      <c r="E69" s="15">
        <v>11766257</v>
      </c>
    </row>
    <row r="70" spans="1:10">
      <c r="A70" s="1">
        <v>59</v>
      </c>
      <c r="B70" s="7" t="s">
        <v>182</v>
      </c>
      <c r="C70" t="s">
        <v>180</v>
      </c>
      <c r="D70" s="1" t="s">
        <v>241</v>
      </c>
      <c r="E70" s="15">
        <v>9551659</v>
      </c>
    </row>
    <row r="71" spans="1:10">
      <c r="A71" s="1">
        <v>60</v>
      </c>
      <c r="B71" t="s">
        <v>183</v>
      </c>
      <c r="C71" t="s">
        <v>180</v>
      </c>
      <c r="D71" s="1" t="s">
        <v>241</v>
      </c>
      <c r="E71" s="15">
        <v>9867302</v>
      </c>
    </row>
    <row r="72" spans="1:10">
      <c r="A72">
        <v>61</v>
      </c>
      <c r="B72" t="s">
        <v>184</v>
      </c>
      <c r="C72" t="s">
        <v>385</v>
      </c>
      <c r="D72" s="1" t="s">
        <v>241</v>
      </c>
      <c r="E72" s="15">
        <v>57928974</v>
      </c>
    </row>
    <row r="73" spans="1:10">
      <c r="A73">
        <v>62</v>
      </c>
      <c r="B73" t="s">
        <v>185</v>
      </c>
      <c r="C73" t="s">
        <v>186</v>
      </c>
      <c r="D73" s="1" t="s">
        <v>241</v>
      </c>
      <c r="E73" s="15">
        <v>7461502</v>
      </c>
    </row>
    <row r="74" spans="1:10">
      <c r="A74">
        <v>63</v>
      </c>
      <c r="B74" t="s">
        <v>305</v>
      </c>
      <c r="C74" t="s">
        <v>201</v>
      </c>
      <c r="D74" s="1" t="s">
        <v>241</v>
      </c>
      <c r="E74" s="15">
        <f>24000*99.99</f>
        <v>2399760</v>
      </c>
    </row>
    <row r="75" spans="1:10">
      <c r="A75">
        <v>64</v>
      </c>
      <c r="B75" t="s">
        <v>187</v>
      </c>
      <c r="C75" t="s">
        <v>188</v>
      </c>
      <c r="D75" s="1" t="s">
        <v>241</v>
      </c>
      <c r="E75" s="15">
        <v>32916076</v>
      </c>
    </row>
    <row r="76" spans="1:10">
      <c r="A76">
        <v>65</v>
      </c>
      <c r="B76" t="s">
        <v>190</v>
      </c>
      <c r="C76" t="s">
        <v>191</v>
      </c>
      <c r="D76" s="1" t="s">
        <v>241</v>
      </c>
      <c r="E76" s="15">
        <v>16572918</v>
      </c>
    </row>
    <row r="77" spans="1:10">
      <c r="A77">
        <v>66</v>
      </c>
      <c r="B77" t="s">
        <v>199</v>
      </c>
      <c r="C77" t="s">
        <v>193</v>
      </c>
      <c r="D77" s="1" t="s">
        <v>241</v>
      </c>
      <c r="E77" s="15">
        <v>4530055</v>
      </c>
    </row>
    <row r="78" spans="1:10">
      <c r="A78">
        <v>67</v>
      </c>
      <c r="B78" t="s">
        <v>409</v>
      </c>
      <c r="C78" t="s">
        <v>385</v>
      </c>
      <c r="D78" s="1" t="s">
        <v>241</v>
      </c>
      <c r="E78" s="15">
        <v>10641670</v>
      </c>
      <c r="J78" s="6"/>
    </row>
    <row r="79" spans="1:10">
      <c r="A79">
        <v>68</v>
      </c>
      <c r="B79" t="s">
        <v>195</v>
      </c>
      <c r="C79" t="s">
        <v>180</v>
      </c>
      <c r="D79" s="1" t="s">
        <v>241</v>
      </c>
      <c r="E79" s="15">
        <v>3331059</v>
      </c>
    </row>
    <row r="80" spans="1:10">
      <c r="A80">
        <v>69</v>
      </c>
      <c r="B80" t="s">
        <v>196</v>
      </c>
      <c r="C80" t="s">
        <v>180</v>
      </c>
      <c r="D80" s="1" t="s">
        <v>241</v>
      </c>
      <c r="E80" s="15">
        <v>4282767</v>
      </c>
    </row>
    <row r="81" spans="1:5">
      <c r="A81">
        <v>70</v>
      </c>
      <c r="B81" t="s">
        <v>197</v>
      </c>
      <c r="C81" t="s">
        <v>177</v>
      </c>
      <c r="D81" s="1" t="s">
        <v>241</v>
      </c>
      <c r="E81" s="15">
        <v>36349906</v>
      </c>
    </row>
    <row r="82" spans="1:5">
      <c r="A82">
        <v>71</v>
      </c>
      <c r="B82" t="s">
        <v>198</v>
      </c>
      <c r="C82" t="s">
        <v>385</v>
      </c>
      <c r="D82" s="1" t="s">
        <v>241</v>
      </c>
      <c r="E82" s="15">
        <v>10641670</v>
      </c>
    </row>
    <row r="83" spans="1:5">
      <c r="A83">
        <v>72</v>
      </c>
      <c r="B83" t="s">
        <v>200</v>
      </c>
      <c r="C83" t="s">
        <v>201</v>
      </c>
      <c r="D83" s="1" t="s">
        <v>241</v>
      </c>
      <c r="E83" s="15">
        <v>3858139</v>
      </c>
    </row>
    <row r="84" spans="1:5">
      <c r="A84">
        <v>73</v>
      </c>
      <c r="B84" t="s">
        <v>203</v>
      </c>
      <c r="C84" t="s">
        <v>204</v>
      </c>
      <c r="D84" s="1" t="s">
        <v>241</v>
      </c>
      <c r="E84" s="15">
        <v>5797725</v>
      </c>
    </row>
    <row r="85" spans="1:5">
      <c r="A85">
        <v>74</v>
      </c>
      <c r="B85" t="s">
        <v>205</v>
      </c>
      <c r="C85" t="s">
        <v>206</v>
      </c>
      <c r="D85" s="1" t="s">
        <v>241</v>
      </c>
      <c r="E85" s="15">
        <v>4330089</v>
      </c>
    </row>
    <row r="86" spans="1:5">
      <c r="A86">
        <v>75</v>
      </c>
      <c r="B86" t="s">
        <v>208</v>
      </c>
      <c r="C86" t="s">
        <v>209</v>
      </c>
      <c r="D86" s="1" t="s">
        <v>241</v>
      </c>
      <c r="E86" s="15">
        <v>2781671</v>
      </c>
    </row>
    <row r="87" spans="1:5">
      <c r="A87">
        <v>76</v>
      </c>
      <c r="B87" t="s">
        <v>196</v>
      </c>
      <c r="C87" t="s">
        <v>191</v>
      </c>
      <c r="D87" s="1" t="s">
        <v>241</v>
      </c>
      <c r="E87" s="15">
        <v>6592169</v>
      </c>
    </row>
    <row r="88" spans="1:5">
      <c r="A88">
        <v>77</v>
      </c>
      <c r="B88" t="s">
        <v>211</v>
      </c>
      <c r="C88" t="s">
        <v>191</v>
      </c>
      <c r="D88" s="1" t="s">
        <v>241</v>
      </c>
      <c r="E88" s="15">
        <v>7815863</v>
      </c>
    </row>
    <row r="89" spans="1:5">
      <c r="A89">
        <v>78</v>
      </c>
      <c r="B89" t="s">
        <v>212</v>
      </c>
      <c r="C89" t="s">
        <v>68</v>
      </c>
      <c r="D89" s="1" t="s">
        <v>241</v>
      </c>
      <c r="E89" s="15">
        <v>34682306</v>
      </c>
    </row>
    <row r="90" spans="1:5">
      <c r="A90">
        <v>79</v>
      </c>
      <c r="B90" t="s">
        <v>213</v>
      </c>
      <c r="C90" t="s">
        <v>214</v>
      </c>
      <c r="D90" s="1" t="s">
        <v>241</v>
      </c>
      <c r="E90" s="15">
        <v>7380719</v>
      </c>
    </row>
    <row r="91" spans="1:5">
      <c r="A91">
        <v>80</v>
      </c>
      <c r="B91" t="s">
        <v>216</v>
      </c>
      <c r="C91" t="s">
        <v>180</v>
      </c>
      <c r="D91" s="1" t="s">
        <v>241</v>
      </c>
      <c r="E91" s="15">
        <v>3872160</v>
      </c>
    </row>
    <row r="92" spans="1:5">
      <c r="A92">
        <v>81</v>
      </c>
      <c r="B92" t="s">
        <v>217</v>
      </c>
      <c r="C92" t="s">
        <v>175</v>
      </c>
      <c r="D92" s="1" t="s">
        <v>241</v>
      </c>
      <c r="E92" s="15">
        <v>3079309</v>
      </c>
    </row>
    <row r="93" spans="1:5">
      <c r="A93">
        <v>82</v>
      </c>
      <c r="B93" t="s">
        <v>218</v>
      </c>
      <c r="C93" t="s">
        <v>175</v>
      </c>
      <c r="D93" s="1" t="s">
        <v>241</v>
      </c>
      <c r="E93" s="15">
        <v>5159747</v>
      </c>
    </row>
    <row r="94" spans="1:5">
      <c r="A94">
        <v>83</v>
      </c>
      <c r="B94" t="s">
        <v>219</v>
      </c>
      <c r="C94" t="s">
        <v>201</v>
      </c>
      <c r="D94" s="1" t="s">
        <v>241</v>
      </c>
      <c r="E94" s="15">
        <f>24000*269.99</f>
        <v>6479760</v>
      </c>
    </row>
    <row r="95" spans="1:5">
      <c r="A95">
        <v>84</v>
      </c>
      <c r="B95" t="s">
        <v>220</v>
      </c>
      <c r="C95" t="s">
        <v>201</v>
      </c>
      <c r="D95" s="1" t="s">
        <v>241</v>
      </c>
      <c r="E95" s="15">
        <f>24000*279.99</f>
        <v>6719760</v>
      </c>
    </row>
    <row r="96" spans="1:5">
      <c r="A96">
        <v>85</v>
      </c>
      <c r="B96" t="s">
        <v>221</v>
      </c>
      <c r="C96" t="s">
        <v>201</v>
      </c>
      <c r="D96" s="1" t="s">
        <v>241</v>
      </c>
      <c r="E96" s="15">
        <f>24000*349.99</f>
        <v>8399760</v>
      </c>
    </row>
    <row r="97" spans="1:7">
      <c r="A97">
        <v>86</v>
      </c>
      <c r="B97" t="s">
        <v>222</v>
      </c>
      <c r="C97" t="s">
        <v>214</v>
      </c>
      <c r="D97" s="1" t="s">
        <v>241</v>
      </c>
      <c r="E97" s="15">
        <f>24000*299.99</f>
        <v>7199760</v>
      </c>
    </row>
    <row r="98" spans="1:7">
      <c r="A98">
        <v>87</v>
      </c>
      <c r="B98" t="s">
        <v>223</v>
      </c>
      <c r="C98" t="s">
        <v>214</v>
      </c>
      <c r="D98" s="1" t="s">
        <v>241</v>
      </c>
      <c r="E98" s="15">
        <f>24000*249.99</f>
        <v>5999760</v>
      </c>
    </row>
    <row r="99" spans="1:7">
      <c r="A99">
        <v>88</v>
      </c>
      <c r="B99" t="s">
        <v>224</v>
      </c>
      <c r="C99" t="s">
        <v>201</v>
      </c>
      <c r="D99" s="1" t="s">
        <v>241</v>
      </c>
      <c r="E99" s="15">
        <f>24000*199.99</f>
        <v>4799760</v>
      </c>
    </row>
    <row r="100" spans="1:7">
      <c r="A100">
        <v>89</v>
      </c>
      <c r="B100" t="s">
        <v>226</v>
      </c>
      <c r="C100" t="s">
        <v>385</v>
      </c>
      <c r="D100" s="1" t="s">
        <v>241</v>
      </c>
      <c r="E100" s="15">
        <f>24000*299.99</f>
        <v>7199760</v>
      </c>
    </row>
    <row r="101" spans="1:7">
      <c r="A101">
        <v>90</v>
      </c>
      <c r="B101" t="s">
        <v>227</v>
      </c>
      <c r="C101" t="s">
        <v>385</v>
      </c>
      <c r="D101" s="1" t="s">
        <v>241</v>
      </c>
      <c r="E101" s="15">
        <f>24000*399.99</f>
        <v>9599760</v>
      </c>
    </row>
    <row r="102" spans="1:7">
      <c r="A102">
        <v>91</v>
      </c>
      <c r="B102" t="s">
        <v>228</v>
      </c>
      <c r="C102" t="s">
        <v>229</v>
      </c>
      <c r="D102" s="1" t="s">
        <v>241</v>
      </c>
      <c r="E102" s="15">
        <f>24000*419.99</f>
        <v>10079760</v>
      </c>
    </row>
    <row r="103" spans="1:7">
      <c r="A103">
        <v>92</v>
      </c>
      <c r="B103" t="s">
        <v>231</v>
      </c>
      <c r="C103" t="s">
        <v>214</v>
      </c>
      <c r="D103" s="1" t="s">
        <v>241</v>
      </c>
      <c r="E103" s="15">
        <f>24000*299.99</f>
        <v>7199760</v>
      </c>
    </row>
    <row r="104" spans="1:7">
      <c r="A104">
        <v>93</v>
      </c>
      <c r="B104" t="s">
        <v>232</v>
      </c>
      <c r="C104" t="s">
        <v>233</v>
      </c>
      <c r="D104" s="1" t="s">
        <v>241</v>
      </c>
      <c r="E104" s="15">
        <f>24000*89.99</f>
        <v>2159760</v>
      </c>
    </row>
    <row r="105" spans="1:7">
      <c r="A105">
        <v>94</v>
      </c>
      <c r="B105" t="s">
        <v>235</v>
      </c>
      <c r="C105" t="s">
        <v>188</v>
      </c>
      <c r="D105" s="1" t="s">
        <v>241</v>
      </c>
      <c r="E105" s="15">
        <f>24000*1299</f>
        <v>31176000</v>
      </c>
    </row>
    <row r="106" spans="1:7">
      <c r="A106">
        <v>95</v>
      </c>
      <c r="B106" t="s">
        <v>236</v>
      </c>
      <c r="C106" t="s">
        <v>201</v>
      </c>
      <c r="D106" s="1" t="s">
        <v>241</v>
      </c>
      <c r="E106" s="15">
        <f>24000*399.99</f>
        <v>9599760</v>
      </c>
    </row>
    <row r="107" spans="1:7">
      <c r="A107">
        <v>96</v>
      </c>
      <c r="B107" t="s">
        <v>237</v>
      </c>
      <c r="C107" t="s">
        <v>201</v>
      </c>
      <c r="D107" s="1" t="s">
        <v>241</v>
      </c>
      <c r="E107" s="15">
        <f>24000*299.99</f>
        <v>7199760</v>
      </c>
    </row>
    <row r="108" spans="1:7">
      <c r="A108">
        <v>97</v>
      </c>
      <c r="B108" t="s">
        <v>238</v>
      </c>
      <c r="C108" t="s">
        <v>239</v>
      </c>
      <c r="D108" s="1" t="s">
        <v>241</v>
      </c>
      <c r="E108" s="15">
        <f>24000*799.99</f>
        <v>19199760</v>
      </c>
    </row>
    <row r="109" spans="1:7">
      <c r="A109">
        <v>98</v>
      </c>
      <c r="B109" t="s">
        <v>242</v>
      </c>
      <c r="C109" t="s">
        <v>188</v>
      </c>
      <c r="D109" s="1" t="s">
        <v>241</v>
      </c>
      <c r="E109" s="15">
        <f>24000*599.99</f>
        <v>14399760</v>
      </c>
    </row>
    <row r="110" spans="1:7">
      <c r="A110" s="1">
        <v>99</v>
      </c>
      <c r="B110" s="1" t="s">
        <v>243</v>
      </c>
      <c r="C110" s="1" t="s">
        <v>188</v>
      </c>
      <c r="D110" s="1" t="s">
        <v>241</v>
      </c>
      <c r="E110" s="16">
        <f>24000*1099</f>
        <v>26376000</v>
      </c>
      <c r="F110" s="1"/>
      <c r="G110" s="1"/>
    </row>
    <row r="111" spans="1:7">
      <c r="A111">
        <v>100</v>
      </c>
      <c r="B111" t="s">
        <v>244</v>
      </c>
      <c r="C111" t="s">
        <v>173</v>
      </c>
      <c r="D111" s="1" t="s">
        <v>241</v>
      </c>
      <c r="E111" s="15">
        <f>24000*164.9</f>
        <v>3957600</v>
      </c>
    </row>
    <row r="112" spans="1:7">
      <c r="A112" s="1">
        <v>101</v>
      </c>
      <c r="B112" s="1" t="s">
        <v>245</v>
      </c>
      <c r="C112" s="1" t="s">
        <v>188</v>
      </c>
      <c r="D112" s="1" t="s">
        <v>241</v>
      </c>
      <c r="E112" s="16">
        <f>24000*849</f>
        <v>20376000</v>
      </c>
      <c r="F112" s="1"/>
      <c r="G112" s="1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1:5">
      <c r="E145" s="3"/>
    </row>
    <row r="146" spans="1:5">
      <c r="E146" s="3"/>
    </row>
    <row r="147" spans="1:5">
      <c r="E147" s="3"/>
    </row>
    <row r="148" spans="1:5">
      <c r="E148" s="3"/>
    </row>
    <row r="149" spans="1:5">
      <c r="A149" s="1"/>
      <c r="B149" s="1"/>
      <c r="C149" s="1"/>
      <c r="D149" s="1"/>
      <c r="E149" s="8"/>
    </row>
    <row r="150" spans="1:5">
      <c r="E150" s="3"/>
    </row>
    <row r="151" spans="1:5">
      <c r="E151" s="3"/>
    </row>
    <row r="152" spans="1:5">
      <c r="E152" s="3"/>
    </row>
    <row r="154" spans="1:5">
      <c r="E154" s="3"/>
    </row>
    <row r="155" spans="1:5">
      <c r="E155" s="3"/>
    </row>
    <row r="156" spans="1:5">
      <c r="C156" s="9"/>
      <c r="E156" s="3"/>
    </row>
    <row r="157" spans="1:5">
      <c r="A157" s="1"/>
      <c r="B157" s="1"/>
      <c r="C157" s="10"/>
      <c r="D157" s="11"/>
      <c r="E157" s="8"/>
    </row>
    <row r="164" spans="3:9">
      <c r="C164" s="1"/>
      <c r="D164" s="1"/>
      <c r="E164" s="1"/>
      <c r="F164" s="1"/>
      <c r="G164" s="1"/>
      <c r="H164" s="1"/>
      <c r="I164" s="1"/>
    </row>
    <row r="165" spans="3:9">
      <c r="C165" s="1"/>
      <c r="D165" s="1"/>
      <c r="E165" s="1"/>
      <c r="F165" s="1"/>
      <c r="G165" s="1"/>
      <c r="H165" s="1"/>
      <c r="I165" s="1"/>
    </row>
    <row r="166" spans="3:9">
      <c r="C166" s="1"/>
      <c r="D166" s="1"/>
      <c r="E166" s="1"/>
      <c r="F166" s="1"/>
      <c r="G166" s="1"/>
      <c r="H166" s="1"/>
      <c r="I166" s="1"/>
    </row>
    <row r="167" spans="3:9">
      <c r="C167" s="1"/>
      <c r="D167" s="1"/>
      <c r="E167" s="1"/>
      <c r="F167" s="1"/>
      <c r="G167" s="1"/>
      <c r="H167" s="1"/>
      <c r="I167" s="1"/>
    </row>
    <row r="168" spans="3:9">
      <c r="C168" s="1"/>
      <c r="D168" s="1"/>
      <c r="E168" s="1"/>
      <c r="F168" s="1"/>
      <c r="G168" s="1"/>
      <c r="H168" s="1"/>
      <c r="I168" s="1"/>
    </row>
    <row r="206" spans="7:8">
      <c r="G206" s="1"/>
      <c r="H206" s="1"/>
    </row>
    <row r="213" spans="7:11">
      <c r="G213" t="s">
        <v>0</v>
      </c>
    </row>
    <row r="214" spans="7:11">
      <c r="G214" t="s">
        <v>1</v>
      </c>
      <c r="H214" t="s">
        <v>2</v>
      </c>
      <c r="I214" t="s">
        <v>3</v>
      </c>
      <c r="J214" t="s">
        <v>4</v>
      </c>
      <c r="K214" t="s">
        <v>5</v>
      </c>
    </row>
    <row r="238" spans="1:13">
      <c r="A238" t="s">
        <v>44</v>
      </c>
      <c r="H238" t="s">
        <v>50</v>
      </c>
    </row>
    <row r="239" spans="1:13">
      <c r="A239" t="s">
        <v>45</v>
      </c>
      <c r="B239" t="s">
        <v>46</v>
      </c>
      <c r="C239" t="s">
        <v>47</v>
      </c>
      <c r="D239" t="s">
        <v>43</v>
      </c>
      <c r="E239" t="s">
        <v>48</v>
      </c>
      <c r="F239" t="s">
        <v>49</v>
      </c>
      <c r="H239" t="s">
        <v>51</v>
      </c>
      <c r="I239" t="s">
        <v>52</v>
      </c>
      <c r="J239" t="s">
        <v>43</v>
      </c>
      <c r="K239" t="s">
        <v>53</v>
      </c>
      <c r="L239" t="s">
        <v>54</v>
      </c>
      <c r="M239" t="s">
        <v>7</v>
      </c>
    </row>
    <row r="245" spans="1:13">
      <c r="H245" s="1"/>
      <c r="I245" s="1"/>
      <c r="J245" s="1"/>
      <c r="K245" s="1"/>
      <c r="L245" s="1"/>
      <c r="M245" s="1"/>
    </row>
    <row r="250" spans="1:13">
      <c r="A250" t="s">
        <v>8</v>
      </c>
    </row>
    <row r="251" spans="1:13">
      <c r="A251" t="s">
        <v>6</v>
      </c>
      <c r="B251" t="s">
        <v>9</v>
      </c>
      <c r="C251" t="s">
        <v>10</v>
      </c>
      <c r="D251" t="s">
        <v>11</v>
      </c>
      <c r="E251" t="s">
        <v>12</v>
      </c>
    </row>
    <row r="255" spans="1:13">
      <c r="F255" s="1"/>
    </row>
    <row r="257" spans="1:13">
      <c r="H257" s="1"/>
      <c r="I257" s="1"/>
      <c r="J257" s="1"/>
      <c r="K257" s="1"/>
      <c r="L257" s="1"/>
      <c r="M257" s="1"/>
    </row>
    <row r="258" spans="1:13">
      <c r="A258" s="1"/>
      <c r="B258" s="1"/>
    </row>
    <row r="259" spans="1:13">
      <c r="A259" t="s">
        <v>55</v>
      </c>
    </row>
    <row r="260" spans="1:13">
      <c r="A260" t="s">
        <v>56</v>
      </c>
      <c r="B260" t="s">
        <v>57</v>
      </c>
      <c r="C260" t="s">
        <v>58</v>
      </c>
      <c r="D260" t="s">
        <v>59</v>
      </c>
      <c r="E260" t="s">
        <v>60</v>
      </c>
      <c r="F260" t="s">
        <v>61</v>
      </c>
      <c r="G260" t="s">
        <v>62</v>
      </c>
      <c r="H260" t="s">
        <v>63</v>
      </c>
      <c r="I260" t="s">
        <v>64</v>
      </c>
      <c r="J260" s="1"/>
      <c r="K260" s="1"/>
      <c r="L260" s="1"/>
      <c r="M260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</row>
  </sheetData>
  <pageMargins left="1" right="1" top="1" bottom="1" header="0.5" footer="0.5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A5" workbookViewId="0">
      <selection activeCell="A57" sqref="A57:A106"/>
    </sheetView>
  </sheetViews>
  <sheetFormatPr defaultRowHeight="15"/>
  <cols>
    <col min="10" max="10" width="23.85546875" customWidth="1"/>
    <col min="14" max="14" width="24.140625" customWidth="1"/>
    <col min="17" max="17" width="22" customWidth="1"/>
  </cols>
  <sheetData>
    <row r="1" spans="1:17">
      <c r="A1" t="s">
        <v>309</v>
      </c>
    </row>
    <row r="2" spans="1:17">
      <c r="A2" t="s">
        <v>4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I2" t="s">
        <v>28</v>
      </c>
      <c r="M2" t="s">
        <v>31</v>
      </c>
      <c r="P2" t="s">
        <v>34</v>
      </c>
    </row>
    <row r="3" spans="1:17">
      <c r="A3">
        <v>1</v>
      </c>
      <c r="B3" s="28" t="s">
        <v>339</v>
      </c>
      <c r="C3" s="28" t="s">
        <v>328</v>
      </c>
      <c r="D3" s="28" t="s">
        <v>328</v>
      </c>
      <c r="E3" s="28" t="s">
        <v>328</v>
      </c>
      <c r="F3" s="28" t="s">
        <v>340</v>
      </c>
      <c r="G3" s="17">
        <v>1</v>
      </c>
      <c r="I3" t="s">
        <v>29</v>
      </c>
      <c r="J3" t="s">
        <v>30</v>
      </c>
      <c r="M3" t="s">
        <v>32</v>
      </c>
      <c r="N3" t="s">
        <v>33</v>
      </c>
      <c r="P3" t="s">
        <v>24</v>
      </c>
      <c r="Q3" t="s">
        <v>35</v>
      </c>
    </row>
    <row r="4" spans="1:17">
      <c r="A4">
        <v>2</v>
      </c>
      <c r="B4" s="18" t="s">
        <v>339</v>
      </c>
      <c r="C4" s="18" t="s">
        <v>328</v>
      </c>
      <c r="D4" s="18" t="s">
        <v>328</v>
      </c>
      <c r="E4" s="18" t="s">
        <v>328</v>
      </c>
      <c r="F4" s="18" t="s">
        <v>341</v>
      </c>
      <c r="G4" s="19">
        <v>1</v>
      </c>
      <c r="I4" t="s">
        <v>344</v>
      </c>
      <c r="J4" t="s">
        <v>76</v>
      </c>
      <c r="M4" t="s">
        <v>328</v>
      </c>
      <c r="N4" t="s">
        <v>74</v>
      </c>
      <c r="P4" t="s">
        <v>328</v>
      </c>
      <c r="Q4" t="s">
        <v>75</v>
      </c>
    </row>
    <row r="5" spans="1:17">
      <c r="A5">
        <v>3</v>
      </c>
      <c r="B5" s="28" t="s">
        <v>339</v>
      </c>
      <c r="C5" s="28" t="s">
        <v>328</v>
      </c>
      <c r="D5" s="28" t="s">
        <v>328</v>
      </c>
      <c r="E5" s="28" t="s">
        <v>328</v>
      </c>
      <c r="F5" s="28" t="s">
        <v>340</v>
      </c>
      <c r="G5" s="17">
        <v>1</v>
      </c>
      <c r="I5" t="s">
        <v>342</v>
      </c>
      <c r="J5" t="s">
        <v>346</v>
      </c>
      <c r="M5" t="s">
        <v>329</v>
      </c>
      <c r="N5" t="s">
        <v>77</v>
      </c>
      <c r="P5" t="s">
        <v>338</v>
      </c>
      <c r="Q5" t="s">
        <v>77</v>
      </c>
    </row>
    <row r="6" spans="1:17">
      <c r="A6">
        <v>4</v>
      </c>
      <c r="B6" s="18" t="s">
        <v>339</v>
      </c>
      <c r="C6" s="18" t="s">
        <v>338</v>
      </c>
      <c r="D6" s="18" t="s">
        <v>338</v>
      </c>
      <c r="E6" s="18" t="s">
        <v>328</v>
      </c>
      <c r="F6" s="18" t="s">
        <v>340</v>
      </c>
      <c r="G6" s="19">
        <v>0</v>
      </c>
      <c r="I6" s="1" t="s">
        <v>323</v>
      </c>
      <c r="J6" s="1" t="s">
        <v>315</v>
      </c>
      <c r="M6" t="s">
        <v>331</v>
      </c>
      <c r="N6" t="s">
        <v>330</v>
      </c>
      <c r="P6" t="s">
        <v>331</v>
      </c>
      <c r="Q6" t="s">
        <v>349</v>
      </c>
    </row>
    <row r="7" spans="1:17">
      <c r="A7">
        <v>5</v>
      </c>
      <c r="B7" t="s">
        <v>339</v>
      </c>
      <c r="C7" t="s">
        <v>328</v>
      </c>
      <c r="D7" t="s">
        <v>328</v>
      </c>
      <c r="E7" t="s">
        <v>328</v>
      </c>
      <c r="F7" t="s">
        <v>340</v>
      </c>
      <c r="G7">
        <v>0</v>
      </c>
      <c r="I7" s="1" t="s">
        <v>325</v>
      </c>
      <c r="J7" s="1" t="s">
        <v>318</v>
      </c>
      <c r="M7" t="s">
        <v>332</v>
      </c>
      <c r="N7" t="s">
        <v>317</v>
      </c>
      <c r="P7" t="s">
        <v>332</v>
      </c>
      <c r="Q7" t="s">
        <v>317</v>
      </c>
    </row>
    <row r="8" spans="1:17">
      <c r="A8">
        <v>6</v>
      </c>
      <c r="B8" s="18" t="s">
        <v>342</v>
      </c>
      <c r="C8" s="18" t="s">
        <v>338</v>
      </c>
      <c r="D8" s="18" t="s">
        <v>338</v>
      </c>
      <c r="E8" s="18" t="s">
        <v>328</v>
      </c>
      <c r="F8" s="18" t="s">
        <v>340</v>
      </c>
      <c r="G8" s="19">
        <v>0</v>
      </c>
      <c r="I8" s="1" t="s">
        <v>443</v>
      </c>
      <c r="J8" s="1" t="s">
        <v>435</v>
      </c>
      <c r="M8" t="s">
        <v>333</v>
      </c>
      <c r="N8" t="s">
        <v>79</v>
      </c>
      <c r="P8" t="s">
        <v>333</v>
      </c>
      <c r="Q8" t="s">
        <v>79</v>
      </c>
    </row>
    <row r="9" spans="1:17">
      <c r="A9">
        <v>7</v>
      </c>
      <c r="B9" s="28" t="s">
        <v>345</v>
      </c>
      <c r="C9" s="28" t="s">
        <v>333</v>
      </c>
      <c r="D9" s="28" t="s">
        <v>333</v>
      </c>
      <c r="E9" s="28" t="s">
        <v>328</v>
      </c>
      <c r="F9" s="28" t="s">
        <v>347</v>
      </c>
      <c r="G9" s="17">
        <v>0</v>
      </c>
      <c r="I9" t="s">
        <v>442</v>
      </c>
      <c r="J9" t="s">
        <v>441</v>
      </c>
      <c r="M9" s="1" t="s">
        <v>350</v>
      </c>
      <c r="N9" s="1" t="s">
        <v>306</v>
      </c>
      <c r="P9" s="1" t="s">
        <v>334</v>
      </c>
      <c r="Q9" s="1" t="s">
        <v>306</v>
      </c>
    </row>
    <row r="10" spans="1:17">
      <c r="A10">
        <v>8</v>
      </c>
      <c r="B10" s="18" t="s">
        <v>344</v>
      </c>
      <c r="C10" s="18" t="s">
        <v>333</v>
      </c>
      <c r="D10" s="18" t="s">
        <v>333</v>
      </c>
      <c r="E10" s="18" t="s">
        <v>328</v>
      </c>
      <c r="F10" s="18" t="s">
        <v>347</v>
      </c>
      <c r="G10" s="19">
        <v>0</v>
      </c>
      <c r="I10" t="s">
        <v>439</v>
      </c>
      <c r="J10" t="s">
        <v>438</v>
      </c>
      <c r="M10" s="1" t="s">
        <v>335</v>
      </c>
      <c r="N10" s="1" t="s">
        <v>307</v>
      </c>
      <c r="P10" s="1" t="s">
        <v>335</v>
      </c>
      <c r="Q10" s="1" t="s">
        <v>307</v>
      </c>
    </row>
    <row r="11" spans="1:17">
      <c r="A11">
        <v>9</v>
      </c>
      <c r="B11" s="28" t="s">
        <v>345</v>
      </c>
      <c r="C11" s="28" t="s">
        <v>328</v>
      </c>
      <c r="D11" s="28" t="s">
        <v>328</v>
      </c>
      <c r="E11" s="28" t="s">
        <v>328</v>
      </c>
      <c r="F11" s="28" t="s">
        <v>340</v>
      </c>
      <c r="G11" s="17">
        <v>0</v>
      </c>
      <c r="I11" t="s">
        <v>345</v>
      </c>
      <c r="J11" s="1" t="s">
        <v>433</v>
      </c>
      <c r="M11" s="1" t="s">
        <v>336</v>
      </c>
      <c r="N11" s="1" t="s">
        <v>124</v>
      </c>
      <c r="P11" s="1" t="s">
        <v>340</v>
      </c>
      <c r="Q11" s="1" t="s">
        <v>124</v>
      </c>
    </row>
    <row r="12" spans="1:17">
      <c r="A12">
        <v>10</v>
      </c>
      <c r="B12" s="18" t="s">
        <v>345</v>
      </c>
      <c r="C12" s="18" t="s">
        <v>333</v>
      </c>
      <c r="D12" s="18" t="s">
        <v>333</v>
      </c>
      <c r="E12" s="18" t="s">
        <v>328</v>
      </c>
      <c r="F12" s="18" t="s">
        <v>340</v>
      </c>
      <c r="G12" s="19">
        <v>0</v>
      </c>
      <c r="I12" t="s">
        <v>440</v>
      </c>
      <c r="J12" s="1" t="s">
        <v>436</v>
      </c>
      <c r="M12" s="1" t="s">
        <v>337</v>
      </c>
      <c r="N12" s="1" t="s">
        <v>316</v>
      </c>
      <c r="P12" s="1" t="s">
        <v>337</v>
      </c>
      <c r="Q12" s="1" t="s">
        <v>316</v>
      </c>
    </row>
    <row r="13" spans="1:17">
      <c r="A13">
        <v>11</v>
      </c>
      <c r="B13" s="28" t="s">
        <v>324</v>
      </c>
      <c r="C13" s="28" t="s">
        <v>324</v>
      </c>
      <c r="D13" s="28" t="s">
        <v>324</v>
      </c>
      <c r="E13" s="28" t="s">
        <v>328</v>
      </c>
      <c r="F13" s="28" t="s">
        <v>340</v>
      </c>
      <c r="G13" s="19">
        <v>1</v>
      </c>
      <c r="I13" t="s">
        <v>403</v>
      </c>
      <c r="J13" t="s">
        <v>437</v>
      </c>
      <c r="M13" s="1" t="s">
        <v>324</v>
      </c>
      <c r="N13" s="1" t="s">
        <v>314</v>
      </c>
      <c r="P13" s="1" t="s">
        <v>324</v>
      </c>
      <c r="Q13" s="1" t="s">
        <v>314</v>
      </c>
    </row>
    <row r="14" spans="1:17">
      <c r="A14">
        <v>12</v>
      </c>
      <c r="B14" s="28" t="s">
        <v>427</v>
      </c>
      <c r="C14" s="28" t="s">
        <v>426</v>
      </c>
      <c r="D14" s="28" t="s">
        <v>426</v>
      </c>
      <c r="E14" s="28" t="s">
        <v>425</v>
      </c>
      <c r="F14" s="28" t="s">
        <v>426</v>
      </c>
      <c r="G14" s="17">
        <v>1</v>
      </c>
      <c r="I14" s="21" t="s">
        <v>345</v>
      </c>
      <c r="J14" s="19" t="s">
        <v>78</v>
      </c>
      <c r="M14" s="1" t="s">
        <v>326</v>
      </c>
      <c r="N14" s="1" t="s">
        <v>319</v>
      </c>
      <c r="P14" s="1" t="s">
        <v>326</v>
      </c>
      <c r="Q14" s="1" t="s">
        <v>319</v>
      </c>
    </row>
    <row r="15" spans="1:17">
      <c r="A15">
        <v>13</v>
      </c>
      <c r="B15" s="18" t="s">
        <v>344</v>
      </c>
      <c r="C15" s="18" t="s">
        <v>337</v>
      </c>
      <c r="D15" s="18" t="s">
        <v>337</v>
      </c>
      <c r="E15" s="18" t="s">
        <v>328</v>
      </c>
      <c r="F15" s="18" t="s">
        <v>347</v>
      </c>
      <c r="G15" s="39">
        <v>1</v>
      </c>
      <c r="I15" s="20" t="s">
        <v>343</v>
      </c>
      <c r="J15" s="17" t="s">
        <v>306</v>
      </c>
      <c r="M15" s="1" t="s">
        <v>348</v>
      </c>
      <c r="N15" s="1" t="s">
        <v>320</v>
      </c>
      <c r="P15" s="1" t="s">
        <v>348</v>
      </c>
      <c r="Q15" s="1" t="s">
        <v>320</v>
      </c>
    </row>
    <row r="16" spans="1:17">
      <c r="A16">
        <v>14</v>
      </c>
      <c r="B16" s="18" t="s">
        <v>344</v>
      </c>
      <c r="C16" s="18" t="s">
        <v>337</v>
      </c>
      <c r="D16" s="18" t="s">
        <v>337</v>
      </c>
      <c r="E16" s="18" t="s">
        <v>328</v>
      </c>
      <c r="F16" s="18" t="s">
        <v>347</v>
      </c>
      <c r="G16" s="19">
        <v>0</v>
      </c>
      <c r="I16" s="21" t="s">
        <v>324</v>
      </c>
      <c r="J16" s="19" t="s">
        <v>314</v>
      </c>
      <c r="M16" s="1" t="s">
        <v>327</v>
      </c>
      <c r="N16" s="1" t="s">
        <v>322</v>
      </c>
      <c r="P16" s="1" t="s">
        <v>327</v>
      </c>
      <c r="Q16" s="1" t="s">
        <v>322</v>
      </c>
    </row>
    <row r="17" spans="1:17">
      <c r="A17">
        <v>15</v>
      </c>
      <c r="B17" t="s">
        <v>344</v>
      </c>
      <c r="C17" t="s">
        <v>328</v>
      </c>
      <c r="D17" t="s">
        <v>328</v>
      </c>
      <c r="E17" t="s">
        <v>328</v>
      </c>
      <c r="F17" t="s">
        <v>340</v>
      </c>
      <c r="G17">
        <v>1</v>
      </c>
      <c r="I17" s="1" t="s">
        <v>326</v>
      </c>
      <c r="J17" s="1" t="s">
        <v>319</v>
      </c>
      <c r="M17" t="s">
        <v>356</v>
      </c>
      <c r="N17" t="s">
        <v>355</v>
      </c>
      <c r="P17" t="s">
        <v>356</v>
      </c>
      <c r="Q17" t="s">
        <v>355</v>
      </c>
    </row>
    <row r="18" spans="1:17">
      <c r="A18">
        <v>16</v>
      </c>
      <c r="B18" t="s">
        <v>344</v>
      </c>
      <c r="C18" t="s">
        <v>424</v>
      </c>
      <c r="D18" t="s">
        <v>424</v>
      </c>
      <c r="E18" t="s">
        <v>328</v>
      </c>
      <c r="F18" t="s">
        <v>347</v>
      </c>
      <c r="G18">
        <v>0</v>
      </c>
      <c r="I18" s="1" t="s">
        <v>327</v>
      </c>
      <c r="J18" s="1" t="s">
        <v>322</v>
      </c>
      <c r="M18" t="s">
        <v>418</v>
      </c>
      <c r="N18" t="s">
        <v>419</v>
      </c>
      <c r="P18" t="s">
        <v>418</v>
      </c>
      <c r="Q18" t="s">
        <v>419</v>
      </c>
    </row>
    <row r="19" spans="1:17">
      <c r="A19">
        <v>17</v>
      </c>
      <c r="B19" t="s">
        <v>344</v>
      </c>
      <c r="C19" t="s">
        <v>328</v>
      </c>
      <c r="D19" t="s">
        <v>328</v>
      </c>
      <c r="E19" t="s">
        <v>328</v>
      </c>
      <c r="F19" t="s">
        <v>340</v>
      </c>
      <c r="G19">
        <v>1</v>
      </c>
      <c r="M19" t="s">
        <v>424</v>
      </c>
      <c r="N19" t="s">
        <v>423</v>
      </c>
      <c r="P19" t="s">
        <v>424</v>
      </c>
      <c r="Q19" t="s">
        <v>423</v>
      </c>
    </row>
    <row r="20" spans="1:17">
      <c r="A20">
        <v>18</v>
      </c>
      <c r="B20" t="s">
        <v>344</v>
      </c>
      <c r="C20" t="s">
        <v>333</v>
      </c>
      <c r="D20" t="s">
        <v>333</v>
      </c>
      <c r="E20" t="s">
        <v>328</v>
      </c>
      <c r="F20" t="s">
        <v>347</v>
      </c>
      <c r="G20">
        <v>0</v>
      </c>
      <c r="M20" t="s">
        <v>443</v>
      </c>
      <c r="N20" t="s">
        <v>444</v>
      </c>
      <c r="P20" t="s">
        <v>443</v>
      </c>
      <c r="Q20" t="s">
        <v>444</v>
      </c>
    </row>
    <row r="21" spans="1:17">
      <c r="A21">
        <v>19</v>
      </c>
      <c r="B21" t="s">
        <v>344</v>
      </c>
      <c r="C21" t="s">
        <v>418</v>
      </c>
      <c r="D21" t="s">
        <v>418</v>
      </c>
      <c r="E21" t="s">
        <v>328</v>
      </c>
      <c r="F21" t="s">
        <v>347</v>
      </c>
      <c r="G21">
        <v>0</v>
      </c>
      <c r="M21" s="1" t="s">
        <v>445</v>
      </c>
      <c r="N21" s="1" t="s">
        <v>434</v>
      </c>
      <c r="P21" s="1" t="s">
        <v>445</v>
      </c>
      <c r="Q21" s="1" t="s">
        <v>434</v>
      </c>
    </row>
    <row r="22" spans="1:17">
      <c r="A22">
        <v>20</v>
      </c>
      <c r="B22" t="s">
        <v>326</v>
      </c>
      <c r="C22" t="s">
        <v>326</v>
      </c>
      <c r="D22" t="s">
        <v>326</v>
      </c>
      <c r="E22" t="s">
        <v>326</v>
      </c>
      <c r="F22" t="s">
        <v>326</v>
      </c>
      <c r="G22">
        <v>1</v>
      </c>
      <c r="M22" s="1" t="s">
        <v>446</v>
      </c>
      <c r="N22" s="1" t="s">
        <v>447</v>
      </c>
      <c r="P22" s="1" t="s">
        <v>446</v>
      </c>
      <c r="Q22" s="1" t="s">
        <v>447</v>
      </c>
    </row>
    <row r="23" spans="1:17">
      <c r="A23">
        <v>21</v>
      </c>
      <c r="B23" t="s">
        <v>326</v>
      </c>
      <c r="C23" t="s">
        <v>326</v>
      </c>
      <c r="D23" t="s">
        <v>326</v>
      </c>
      <c r="E23" t="s">
        <v>326</v>
      </c>
      <c r="F23" t="s">
        <v>326</v>
      </c>
      <c r="G23">
        <v>1</v>
      </c>
    </row>
    <row r="24" spans="1:17">
      <c r="A24">
        <v>22</v>
      </c>
      <c r="B24" t="s">
        <v>326</v>
      </c>
      <c r="C24" t="s">
        <v>326</v>
      </c>
      <c r="D24" t="s">
        <v>326</v>
      </c>
      <c r="E24" t="s">
        <v>326</v>
      </c>
      <c r="F24" t="s">
        <v>326</v>
      </c>
      <c r="G24">
        <v>1</v>
      </c>
    </row>
    <row r="25" spans="1:17">
      <c r="A25">
        <v>23</v>
      </c>
      <c r="B25" t="s">
        <v>344</v>
      </c>
      <c r="C25" t="s">
        <v>340</v>
      </c>
      <c r="D25" t="s">
        <v>340</v>
      </c>
      <c r="E25" t="s">
        <v>328</v>
      </c>
      <c r="F25" t="s">
        <v>328</v>
      </c>
      <c r="G25">
        <v>0</v>
      </c>
      <c r="I25" t="s">
        <v>25</v>
      </c>
      <c r="J25" t="s">
        <v>36</v>
      </c>
      <c r="M25" t="s">
        <v>310</v>
      </c>
      <c r="N25" t="s">
        <v>311</v>
      </c>
    </row>
    <row r="26" spans="1:17">
      <c r="A26">
        <v>24</v>
      </c>
      <c r="B26" t="s">
        <v>344</v>
      </c>
      <c r="C26" t="s">
        <v>348</v>
      </c>
      <c r="D26" t="s">
        <v>348</v>
      </c>
      <c r="E26" t="s">
        <v>328</v>
      </c>
      <c r="F26" t="s">
        <v>340</v>
      </c>
      <c r="G26">
        <v>0</v>
      </c>
      <c r="I26" t="s">
        <v>328</v>
      </c>
      <c r="J26" t="s">
        <v>75</v>
      </c>
      <c r="M26" t="s">
        <v>340</v>
      </c>
      <c r="N26" t="s">
        <v>308</v>
      </c>
    </row>
    <row r="27" spans="1:17">
      <c r="A27">
        <v>25</v>
      </c>
      <c r="B27" t="s">
        <v>344</v>
      </c>
      <c r="C27" t="s">
        <v>328</v>
      </c>
      <c r="D27" t="s">
        <v>328</v>
      </c>
      <c r="E27" t="s">
        <v>328</v>
      </c>
      <c r="F27" t="s">
        <v>340</v>
      </c>
      <c r="G27">
        <v>0</v>
      </c>
      <c r="I27" t="s">
        <v>332</v>
      </c>
      <c r="J27" t="s">
        <v>312</v>
      </c>
      <c r="M27" t="s">
        <v>332</v>
      </c>
      <c r="N27" t="s">
        <v>312</v>
      </c>
    </row>
    <row r="28" spans="1:17">
      <c r="A28">
        <v>26</v>
      </c>
      <c r="B28" t="s">
        <v>344</v>
      </c>
      <c r="C28" t="s">
        <v>328</v>
      </c>
      <c r="D28" t="s">
        <v>328</v>
      </c>
      <c r="E28" t="s">
        <v>328</v>
      </c>
      <c r="F28" t="s">
        <v>340</v>
      </c>
      <c r="G28">
        <v>0</v>
      </c>
      <c r="I28" t="s">
        <v>331</v>
      </c>
      <c r="J28" t="s">
        <v>313</v>
      </c>
      <c r="M28" t="s">
        <v>347</v>
      </c>
      <c r="N28" t="s">
        <v>80</v>
      </c>
    </row>
    <row r="29" spans="1:17">
      <c r="A29">
        <v>27</v>
      </c>
      <c r="B29" t="s">
        <v>344</v>
      </c>
      <c r="C29" t="s">
        <v>328</v>
      </c>
      <c r="D29" t="s">
        <v>328</v>
      </c>
      <c r="E29" t="s">
        <v>328</v>
      </c>
      <c r="F29" t="s">
        <v>340</v>
      </c>
      <c r="G29">
        <v>0</v>
      </c>
      <c r="I29" s="13" t="s">
        <v>326</v>
      </c>
      <c r="J29" s="12" t="s">
        <v>319</v>
      </c>
      <c r="M29" s="1" t="s">
        <v>326</v>
      </c>
      <c r="N29" s="1" t="s">
        <v>319</v>
      </c>
    </row>
    <row r="30" spans="1:17">
      <c r="A30">
        <v>28</v>
      </c>
      <c r="B30" t="s">
        <v>344</v>
      </c>
      <c r="C30" t="s">
        <v>340</v>
      </c>
      <c r="D30" t="s">
        <v>340</v>
      </c>
      <c r="E30" t="s">
        <v>340</v>
      </c>
      <c r="F30" t="s">
        <v>347</v>
      </c>
      <c r="G30">
        <v>0</v>
      </c>
      <c r="I30" t="s">
        <v>451</v>
      </c>
      <c r="J30" t="s">
        <v>450</v>
      </c>
      <c r="M30" s="1" t="s">
        <v>348</v>
      </c>
      <c r="N30" s="1" t="s">
        <v>320</v>
      </c>
    </row>
    <row r="31" spans="1:17">
      <c r="A31">
        <v>29</v>
      </c>
      <c r="B31" t="s">
        <v>344</v>
      </c>
      <c r="C31" t="s">
        <v>340</v>
      </c>
      <c r="D31" t="s">
        <v>340</v>
      </c>
      <c r="E31" t="s">
        <v>328</v>
      </c>
      <c r="F31" t="s">
        <v>340</v>
      </c>
      <c r="G31">
        <v>1</v>
      </c>
    </row>
    <row r="32" spans="1:17">
      <c r="A32">
        <v>30</v>
      </c>
      <c r="B32" t="s">
        <v>344</v>
      </c>
      <c r="C32" t="s">
        <v>328</v>
      </c>
      <c r="D32" t="s">
        <v>328</v>
      </c>
      <c r="E32" t="s">
        <v>328</v>
      </c>
      <c r="F32" t="s">
        <v>340</v>
      </c>
      <c r="G32">
        <v>0</v>
      </c>
    </row>
    <row r="33" spans="1:7">
      <c r="A33" s="1">
        <v>31</v>
      </c>
      <c r="B33" s="1" t="s">
        <v>332</v>
      </c>
      <c r="C33" t="s">
        <v>340</v>
      </c>
      <c r="D33" t="s">
        <v>340</v>
      </c>
      <c r="E33" t="s">
        <v>328</v>
      </c>
      <c r="F33" t="s">
        <v>340</v>
      </c>
      <c r="G33">
        <v>1</v>
      </c>
    </row>
    <row r="34" spans="1:7">
      <c r="A34" s="1">
        <v>32</v>
      </c>
      <c r="B34" s="1" t="s">
        <v>344</v>
      </c>
      <c r="C34" t="s">
        <v>340</v>
      </c>
      <c r="D34" t="s">
        <v>340</v>
      </c>
      <c r="E34" t="s">
        <v>328</v>
      </c>
      <c r="F34" t="s">
        <v>340</v>
      </c>
      <c r="G34">
        <v>1</v>
      </c>
    </row>
    <row r="35" spans="1:7">
      <c r="A35" s="1">
        <v>33</v>
      </c>
      <c r="B35" s="1" t="s">
        <v>344</v>
      </c>
      <c r="C35" t="s">
        <v>340</v>
      </c>
      <c r="D35" t="s">
        <v>340</v>
      </c>
      <c r="E35" t="s">
        <v>328</v>
      </c>
      <c r="F35" t="s">
        <v>340</v>
      </c>
      <c r="G35">
        <v>1</v>
      </c>
    </row>
    <row r="36" spans="1:7">
      <c r="A36" s="1">
        <v>34</v>
      </c>
      <c r="B36" s="1" t="s">
        <v>344</v>
      </c>
      <c r="C36" t="s">
        <v>340</v>
      </c>
      <c r="D36" t="s">
        <v>340</v>
      </c>
      <c r="E36" t="s">
        <v>328</v>
      </c>
      <c r="F36" t="s">
        <v>340</v>
      </c>
      <c r="G36">
        <v>1</v>
      </c>
    </row>
    <row r="37" spans="1:7">
      <c r="A37" s="1">
        <v>35</v>
      </c>
      <c r="B37" s="1" t="s">
        <v>342</v>
      </c>
      <c r="C37" s="1" t="s">
        <v>338</v>
      </c>
      <c r="D37" s="1" t="s">
        <v>338</v>
      </c>
      <c r="E37" s="1" t="s">
        <v>328</v>
      </c>
      <c r="F37" t="s">
        <v>340</v>
      </c>
      <c r="G37">
        <v>1</v>
      </c>
    </row>
    <row r="38" spans="1:7">
      <c r="A38" s="1">
        <v>36</v>
      </c>
      <c r="B38" s="1" t="s">
        <v>342</v>
      </c>
      <c r="C38" s="1" t="s">
        <v>338</v>
      </c>
      <c r="D38" s="1" t="s">
        <v>338</v>
      </c>
      <c r="E38" s="1" t="s">
        <v>328</v>
      </c>
      <c r="F38" t="s">
        <v>340</v>
      </c>
      <c r="G38" s="1">
        <v>0</v>
      </c>
    </row>
    <row r="39" spans="1:7">
      <c r="A39" s="1">
        <v>37</v>
      </c>
      <c r="B39" s="1" t="s">
        <v>332</v>
      </c>
      <c r="C39" s="1" t="s">
        <v>328</v>
      </c>
      <c r="D39" s="1" t="s">
        <v>328</v>
      </c>
      <c r="E39" s="1" t="s">
        <v>328</v>
      </c>
      <c r="F39" t="s">
        <v>340</v>
      </c>
      <c r="G39" s="1">
        <v>1</v>
      </c>
    </row>
    <row r="40" spans="1:7">
      <c r="A40" s="1">
        <v>38</v>
      </c>
      <c r="B40" s="1" t="s">
        <v>332</v>
      </c>
      <c r="C40" s="1" t="s">
        <v>356</v>
      </c>
      <c r="D40" s="1" t="s">
        <v>356</v>
      </c>
      <c r="E40" s="1" t="s">
        <v>356</v>
      </c>
      <c r="F40" t="s">
        <v>340</v>
      </c>
      <c r="G40" s="1">
        <v>1</v>
      </c>
    </row>
    <row r="41" spans="1:7">
      <c r="A41" s="1">
        <v>39</v>
      </c>
      <c r="B41" s="1" t="s">
        <v>332</v>
      </c>
      <c r="C41" s="1" t="s">
        <v>332</v>
      </c>
      <c r="D41" s="1" t="s">
        <v>332</v>
      </c>
      <c r="E41" s="1" t="s">
        <v>328</v>
      </c>
      <c r="F41" s="1" t="s">
        <v>340</v>
      </c>
      <c r="G41" s="1">
        <v>1</v>
      </c>
    </row>
    <row r="42" spans="1:7">
      <c r="A42" s="1">
        <v>40</v>
      </c>
      <c r="B42" s="1" t="s">
        <v>344</v>
      </c>
      <c r="C42" s="1" t="s">
        <v>328</v>
      </c>
      <c r="D42" s="1" t="s">
        <v>328</v>
      </c>
      <c r="E42" s="1" t="s">
        <v>328</v>
      </c>
      <c r="F42" s="1" t="s">
        <v>340</v>
      </c>
      <c r="G42" s="1">
        <v>1</v>
      </c>
    </row>
    <row r="43" spans="1:7">
      <c r="A43" s="1">
        <v>41</v>
      </c>
      <c r="B43" s="1" t="s">
        <v>344</v>
      </c>
      <c r="C43" s="1" t="s">
        <v>328</v>
      </c>
      <c r="D43" s="1" t="s">
        <v>328</v>
      </c>
      <c r="E43" s="1" t="s">
        <v>328</v>
      </c>
      <c r="F43" s="1" t="s">
        <v>340</v>
      </c>
      <c r="G43" s="1">
        <v>1</v>
      </c>
    </row>
    <row r="44" spans="1:7">
      <c r="A44" s="1">
        <v>42</v>
      </c>
      <c r="B44" s="1" t="s">
        <v>344</v>
      </c>
      <c r="C44" s="1" t="s">
        <v>332</v>
      </c>
      <c r="D44" s="1" t="s">
        <v>332</v>
      </c>
      <c r="E44" s="1" t="s">
        <v>328</v>
      </c>
      <c r="F44" s="1" t="s">
        <v>340</v>
      </c>
      <c r="G44" s="1">
        <v>0</v>
      </c>
    </row>
    <row r="45" spans="1:7">
      <c r="A45" s="1">
        <v>43</v>
      </c>
      <c r="B45" s="1" t="s">
        <v>344</v>
      </c>
      <c r="C45" s="1" t="s">
        <v>332</v>
      </c>
      <c r="D45" s="1" t="s">
        <v>332</v>
      </c>
      <c r="E45" s="1" t="s">
        <v>328</v>
      </c>
      <c r="F45" s="1" t="s">
        <v>340</v>
      </c>
      <c r="G45" s="1">
        <v>0</v>
      </c>
    </row>
    <row r="46" spans="1:7">
      <c r="A46" s="1">
        <v>44</v>
      </c>
      <c r="B46" s="1" t="s">
        <v>344</v>
      </c>
      <c r="C46" s="1" t="s">
        <v>340</v>
      </c>
      <c r="D46" s="1" t="s">
        <v>340</v>
      </c>
      <c r="E46" s="1" t="s">
        <v>328</v>
      </c>
      <c r="F46" s="1" t="s">
        <v>340</v>
      </c>
      <c r="G46" s="1">
        <v>0</v>
      </c>
    </row>
    <row r="47" spans="1:7">
      <c r="A47" s="1">
        <v>45</v>
      </c>
      <c r="B47" s="1" t="s">
        <v>344</v>
      </c>
      <c r="C47" s="1" t="s">
        <v>332</v>
      </c>
      <c r="D47" s="1" t="s">
        <v>332</v>
      </c>
      <c r="E47" s="1" t="s">
        <v>328</v>
      </c>
      <c r="F47" s="1" t="s">
        <v>340</v>
      </c>
      <c r="G47" s="1">
        <v>0</v>
      </c>
    </row>
    <row r="48" spans="1:7">
      <c r="A48" s="1">
        <v>46</v>
      </c>
      <c r="B48" s="1" t="s">
        <v>344</v>
      </c>
      <c r="C48" s="1" t="s">
        <v>340</v>
      </c>
      <c r="D48" s="1" t="s">
        <v>340</v>
      </c>
      <c r="E48" s="1" t="s">
        <v>328</v>
      </c>
      <c r="F48" s="1" t="s">
        <v>340</v>
      </c>
      <c r="G48" s="1">
        <v>0</v>
      </c>
    </row>
    <row r="49" spans="1:7">
      <c r="A49" s="1">
        <v>47</v>
      </c>
      <c r="B49" s="1" t="s">
        <v>344</v>
      </c>
      <c r="C49" s="1" t="s">
        <v>340</v>
      </c>
      <c r="D49" s="1" t="s">
        <v>340</v>
      </c>
      <c r="E49" s="1" t="s">
        <v>328</v>
      </c>
      <c r="F49" s="1" t="s">
        <v>340</v>
      </c>
      <c r="G49" s="1">
        <v>1</v>
      </c>
    </row>
    <row r="50" spans="1:7">
      <c r="A50" s="1">
        <v>48</v>
      </c>
      <c r="B50" s="1" t="s">
        <v>327</v>
      </c>
      <c r="C50" s="1" t="s">
        <v>328</v>
      </c>
      <c r="D50" s="1" t="s">
        <v>328</v>
      </c>
      <c r="E50" s="1" t="s">
        <v>328</v>
      </c>
      <c r="F50" s="1" t="s">
        <v>340</v>
      </c>
      <c r="G50" s="1">
        <v>1</v>
      </c>
    </row>
    <row r="51" spans="1:7">
      <c r="A51" s="1">
        <v>49</v>
      </c>
      <c r="B51" s="1" t="s">
        <v>327</v>
      </c>
      <c r="C51" s="1" t="s">
        <v>332</v>
      </c>
      <c r="D51" s="1" t="s">
        <v>332</v>
      </c>
      <c r="E51" s="1" t="s">
        <v>328</v>
      </c>
      <c r="F51" s="1" t="s">
        <v>340</v>
      </c>
      <c r="G51" s="1">
        <v>1</v>
      </c>
    </row>
    <row r="52" spans="1:7">
      <c r="A52">
        <v>50</v>
      </c>
      <c r="B52" t="s">
        <v>323</v>
      </c>
      <c r="C52" t="s">
        <v>328</v>
      </c>
      <c r="D52" t="s">
        <v>328</v>
      </c>
      <c r="E52" t="s">
        <v>410</v>
      </c>
      <c r="F52" t="s">
        <v>340</v>
      </c>
      <c r="G52">
        <v>1</v>
      </c>
    </row>
    <row r="55" spans="1:7">
      <c r="A55" t="s">
        <v>428</v>
      </c>
      <c r="B55" s="1"/>
      <c r="C55" s="1"/>
      <c r="D55" s="1"/>
      <c r="E55" s="1"/>
      <c r="F55" s="1"/>
      <c r="G55" s="1"/>
    </row>
    <row r="56" spans="1:7">
      <c r="A56" t="s">
        <v>429</v>
      </c>
      <c r="B56" s="1" t="s">
        <v>430</v>
      </c>
      <c r="C56" s="1" t="s">
        <v>23</v>
      </c>
      <c r="D56" s="1" t="s">
        <v>24</v>
      </c>
      <c r="E56" s="1" t="s">
        <v>25</v>
      </c>
      <c r="F56" s="1" t="s">
        <v>26</v>
      </c>
      <c r="G56" s="1" t="s">
        <v>27</v>
      </c>
    </row>
    <row r="57" spans="1:7">
      <c r="A57" s="1">
        <v>1</v>
      </c>
      <c r="B57" s="1" t="s">
        <v>344</v>
      </c>
      <c r="C57" s="1" t="s">
        <v>335</v>
      </c>
      <c r="D57" s="1" t="s">
        <v>335</v>
      </c>
      <c r="E57" t="s">
        <v>410</v>
      </c>
      <c r="F57" t="s">
        <v>340</v>
      </c>
      <c r="G57" s="1">
        <v>0</v>
      </c>
    </row>
    <row r="58" spans="1:7">
      <c r="A58" s="1">
        <v>2</v>
      </c>
      <c r="B58" s="1" t="s">
        <v>344</v>
      </c>
      <c r="C58" s="1" t="s">
        <v>328</v>
      </c>
      <c r="D58" s="1" t="s">
        <v>328</v>
      </c>
      <c r="E58" t="s">
        <v>410</v>
      </c>
      <c r="F58" t="s">
        <v>340</v>
      </c>
      <c r="G58" s="1">
        <v>0</v>
      </c>
    </row>
    <row r="59" spans="1:7">
      <c r="A59" s="1">
        <v>3</v>
      </c>
      <c r="B59" s="1" t="s">
        <v>344</v>
      </c>
      <c r="C59" s="1" t="s">
        <v>333</v>
      </c>
      <c r="D59" s="1" t="s">
        <v>333</v>
      </c>
      <c r="E59" t="s">
        <v>410</v>
      </c>
      <c r="F59" s="1" t="s">
        <v>347</v>
      </c>
      <c r="G59" s="1">
        <v>1</v>
      </c>
    </row>
    <row r="60" spans="1:7">
      <c r="A60" s="1">
        <v>4</v>
      </c>
      <c r="B60" t="s">
        <v>342</v>
      </c>
      <c r="C60" t="s">
        <v>338</v>
      </c>
      <c r="D60" t="s">
        <v>338</v>
      </c>
      <c r="E60" t="s">
        <v>410</v>
      </c>
      <c r="F60" t="s">
        <v>340</v>
      </c>
      <c r="G60">
        <v>0</v>
      </c>
    </row>
    <row r="61" spans="1:7">
      <c r="A61" s="1">
        <v>5</v>
      </c>
      <c r="B61" t="s">
        <v>342</v>
      </c>
      <c r="C61" t="s">
        <v>338</v>
      </c>
      <c r="D61" t="s">
        <v>338</v>
      </c>
      <c r="E61" t="s">
        <v>410</v>
      </c>
      <c r="F61" t="s">
        <v>340</v>
      </c>
      <c r="G61">
        <v>0</v>
      </c>
    </row>
    <row r="62" spans="1:7">
      <c r="A62" s="1">
        <v>6</v>
      </c>
      <c r="B62" t="s">
        <v>342</v>
      </c>
      <c r="C62" t="s">
        <v>348</v>
      </c>
      <c r="D62" t="s">
        <v>348</v>
      </c>
      <c r="E62" t="s">
        <v>349</v>
      </c>
      <c r="F62" t="s">
        <v>340</v>
      </c>
      <c r="G62">
        <v>0</v>
      </c>
    </row>
    <row r="63" spans="1:7">
      <c r="A63" s="1">
        <v>7</v>
      </c>
      <c r="B63" t="s">
        <v>342</v>
      </c>
      <c r="C63" t="s">
        <v>356</v>
      </c>
      <c r="D63" t="s">
        <v>356</v>
      </c>
      <c r="E63" t="s">
        <v>410</v>
      </c>
      <c r="F63" t="s">
        <v>340</v>
      </c>
      <c r="G63">
        <v>0</v>
      </c>
    </row>
    <row r="64" spans="1:7">
      <c r="A64" s="1">
        <v>8</v>
      </c>
      <c r="B64" t="s">
        <v>344</v>
      </c>
      <c r="C64" t="s">
        <v>449</v>
      </c>
      <c r="D64" t="s">
        <v>449</v>
      </c>
      <c r="E64" t="s">
        <v>410</v>
      </c>
      <c r="F64" t="s">
        <v>340</v>
      </c>
      <c r="G64">
        <v>0</v>
      </c>
    </row>
    <row r="65" spans="1:7">
      <c r="A65" s="1">
        <v>9</v>
      </c>
      <c r="B65" t="s">
        <v>344</v>
      </c>
      <c r="C65" t="s">
        <v>333</v>
      </c>
      <c r="D65" t="s">
        <v>333</v>
      </c>
      <c r="E65" t="s">
        <v>431</v>
      </c>
      <c r="F65" t="s">
        <v>347</v>
      </c>
      <c r="G65">
        <v>0</v>
      </c>
    </row>
    <row r="66" spans="1:7">
      <c r="A66" s="1">
        <v>10</v>
      </c>
      <c r="B66" t="s">
        <v>332</v>
      </c>
      <c r="C66" t="s">
        <v>332</v>
      </c>
      <c r="D66" t="s">
        <v>332</v>
      </c>
      <c r="E66" t="s">
        <v>338</v>
      </c>
      <c r="F66" t="s">
        <v>340</v>
      </c>
      <c r="G66">
        <v>0</v>
      </c>
    </row>
    <row r="67" spans="1:7">
      <c r="A67" s="1">
        <v>11</v>
      </c>
      <c r="B67" t="s">
        <v>344</v>
      </c>
      <c r="C67" s="1" t="s">
        <v>328</v>
      </c>
      <c r="D67" s="1" t="s">
        <v>328</v>
      </c>
      <c r="E67" t="s">
        <v>338</v>
      </c>
      <c r="F67" t="s">
        <v>347</v>
      </c>
      <c r="G67">
        <v>1</v>
      </c>
    </row>
    <row r="68" spans="1:7">
      <c r="A68" s="1">
        <v>12</v>
      </c>
      <c r="B68" t="s">
        <v>344</v>
      </c>
      <c r="C68" t="s">
        <v>340</v>
      </c>
      <c r="D68" t="s">
        <v>340</v>
      </c>
      <c r="E68" t="s">
        <v>340</v>
      </c>
      <c r="F68" t="s">
        <v>340</v>
      </c>
      <c r="G68">
        <v>0</v>
      </c>
    </row>
    <row r="69" spans="1:7">
      <c r="A69" s="1">
        <v>13</v>
      </c>
      <c r="B69" t="s">
        <v>342</v>
      </c>
      <c r="C69" t="s">
        <v>338</v>
      </c>
      <c r="D69" t="s">
        <v>338</v>
      </c>
      <c r="E69" t="s">
        <v>410</v>
      </c>
      <c r="F69" t="s">
        <v>340</v>
      </c>
      <c r="G69">
        <v>0</v>
      </c>
    </row>
    <row r="70" spans="1:7">
      <c r="A70" s="1">
        <v>14</v>
      </c>
      <c r="B70" t="s">
        <v>440</v>
      </c>
      <c r="C70" t="s">
        <v>333</v>
      </c>
      <c r="D70" t="s">
        <v>333</v>
      </c>
      <c r="E70" t="s">
        <v>410</v>
      </c>
      <c r="F70" t="s">
        <v>347</v>
      </c>
      <c r="G70">
        <v>1</v>
      </c>
    </row>
    <row r="71" spans="1:7">
      <c r="A71" s="1">
        <v>15</v>
      </c>
      <c r="B71" t="s">
        <v>342</v>
      </c>
      <c r="C71" t="s">
        <v>338</v>
      </c>
      <c r="D71" t="s">
        <v>338</v>
      </c>
      <c r="E71" t="s">
        <v>410</v>
      </c>
      <c r="F71" t="s">
        <v>340</v>
      </c>
      <c r="G71">
        <v>1</v>
      </c>
    </row>
    <row r="72" spans="1:7">
      <c r="A72" s="1">
        <v>16</v>
      </c>
      <c r="B72" t="s">
        <v>345</v>
      </c>
      <c r="C72" t="s">
        <v>338</v>
      </c>
      <c r="D72" t="s">
        <v>338</v>
      </c>
      <c r="E72" t="s">
        <v>410</v>
      </c>
      <c r="F72" t="s">
        <v>432</v>
      </c>
      <c r="G72">
        <v>0</v>
      </c>
    </row>
    <row r="73" spans="1:7">
      <c r="A73" s="1">
        <v>17</v>
      </c>
      <c r="B73" t="s">
        <v>345</v>
      </c>
      <c r="C73" t="s">
        <v>338</v>
      </c>
      <c r="D73" t="s">
        <v>338</v>
      </c>
      <c r="E73" t="s">
        <v>410</v>
      </c>
      <c r="F73" t="s">
        <v>340</v>
      </c>
      <c r="G73">
        <v>1</v>
      </c>
    </row>
    <row r="74" spans="1:7">
      <c r="A74" s="1">
        <v>18</v>
      </c>
      <c r="B74" t="s">
        <v>342</v>
      </c>
      <c r="C74" t="s">
        <v>349</v>
      </c>
      <c r="D74" t="s">
        <v>349</v>
      </c>
      <c r="E74" t="s">
        <v>349</v>
      </c>
      <c r="F74" t="s">
        <v>340</v>
      </c>
      <c r="G74">
        <v>0</v>
      </c>
    </row>
    <row r="75" spans="1:7">
      <c r="A75" s="1">
        <v>19</v>
      </c>
      <c r="B75" t="s">
        <v>342</v>
      </c>
      <c r="C75" t="s">
        <v>349</v>
      </c>
      <c r="D75" t="s">
        <v>349</v>
      </c>
      <c r="E75" t="s">
        <v>349</v>
      </c>
      <c r="F75" t="s">
        <v>340</v>
      </c>
      <c r="G75">
        <v>0</v>
      </c>
    </row>
    <row r="76" spans="1:7">
      <c r="A76" s="1">
        <v>20</v>
      </c>
      <c r="B76" t="s">
        <v>344</v>
      </c>
      <c r="C76" t="s">
        <v>328</v>
      </c>
      <c r="D76" t="s">
        <v>328</v>
      </c>
      <c r="E76" t="s">
        <v>410</v>
      </c>
      <c r="F76" t="s">
        <v>340</v>
      </c>
      <c r="G76">
        <v>1</v>
      </c>
    </row>
    <row r="77" spans="1:7">
      <c r="A77" s="1">
        <v>21</v>
      </c>
      <c r="B77" t="s">
        <v>345</v>
      </c>
      <c r="C77" t="s">
        <v>328</v>
      </c>
      <c r="D77" t="s">
        <v>328</v>
      </c>
      <c r="E77" t="s">
        <v>410</v>
      </c>
      <c r="F77" t="s">
        <v>340</v>
      </c>
      <c r="G77">
        <v>1</v>
      </c>
    </row>
    <row r="78" spans="1:7">
      <c r="A78" s="1">
        <v>22</v>
      </c>
      <c r="B78" t="s">
        <v>342</v>
      </c>
      <c r="C78" t="s">
        <v>338</v>
      </c>
      <c r="D78" t="s">
        <v>338</v>
      </c>
      <c r="E78" t="s">
        <v>410</v>
      </c>
      <c r="F78" t="s">
        <v>340</v>
      </c>
      <c r="G78">
        <v>0</v>
      </c>
    </row>
    <row r="79" spans="1:7">
      <c r="A79" s="1">
        <v>23</v>
      </c>
      <c r="B79" t="s">
        <v>342</v>
      </c>
      <c r="C79" t="s">
        <v>338</v>
      </c>
      <c r="D79" t="s">
        <v>338</v>
      </c>
      <c r="E79" t="s">
        <v>410</v>
      </c>
      <c r="F79" t="s">
        <v>340</v>
      </c>
      <c r="G79">
        <v>0</v>
      </c>
    </row>
    <row r="80" spans="1:7">
      <c r="A80" s="1">
        <v>24</v>
      </c>
      <c r="B80" t="s">
        <v>443</v>
      </c>
      <c r="C80" t="s">
        <v>443</v>
      </c>
      <c r="D80" t="s">
        <v>443</v>
      </c>
      <c r="E80" t="s">
        <v>349</v>
      </c>
      <c r="F80" t="s">
        <v>443</v>
      </c>
      <c r="G80">
        <v>0</v>
      </c>
    </row>
    <row r="81" spans="1:7">
      <c r="A81" s="1">
        <v>25</v>
      </c>
      <c r="B81" t="s">
        <v>443</v>
      </c>
      <c r="C81" t="s">
        <v>443</v>
      </c>
      <c r="D81" t="s">
        <v>443</v>
      </c>
      <c r="E81" t="s">
        <v>349</v>
      </c>
      <c r="F81" t="s">
        <v>443</v>
      </c>
      <c r="G81">
        <v>0</v>
      </c>
    </row>
    <row r="82" spans="1:7">
      <c r="A82" s="1">
        <v>26</v>
      </c>
      <c r="B82" t="s">
        <v>342</v>
      </c>
      <c r="C82" t="s">
        <v>338</v>
      </c>
      <c r="D82" t="s">
        <v>338</v>
      </c>
      <c r="E82" t="s">
        <v>410</v>
      </c>
      <c r="F82" t="s">
        <v>340</v>
      </c>
      <c r="G82">
        <v>0</v>
      </c>
    </row>
    <row r="83" spans="1:7">
      <c r="A83" s="1">
        <v>27</v>
      </c>
      <c r="B83" t="s">
        <v>342</v>
      </c>
      <c r="C83" t="s">
        <v>348</v>
      </c>
      <c r="D83" t="s">
        <v>348</v>
      </c>
      <c r="E83" t="s">
        <v>349</v>
      </c>
      <c r="F83" t="s">
        <v>348</v>
      </c>
      <c r="G83">
        <v>0</v>
      </c>
    </row>
    <row r="84" spans="1:7">
      <c r="A84" s="1">
        <v>28</v>
      </c>
      <c r="B84" t="s">
        <v>345</v>
      </c>
      <c r="C84" t="s">
        <v>333</v>
      </c>
      <c r="D84" t="s">
        <v>333</v>
      </c>
      <c r="E84" t="s">
        <v>410</v>
      </c>
      <c r="F84" t="s">
        <v>340</v>
      </c>
      <c r="G84">
        <v>1</v>
      </c>
    </row>
    <row r="85" spans="1:7">
      <c r="A85" s="1">
        <v>29</v>
      </c>
      <c r="B85" t="s">
        <v>342</v>
      </c>
      <c r="C85" t="s">
        <v>338</v>
      </c>
      <c r="D85" t="s">
        <v>338</v>
      </c>
      <c r="E85" t="s">
        <v>410</v>
      </c>
      <c r="F85" t="s">
        <v>340</v>
      </c>
      <c r="G85">
        <v>1</v>
      </c>
    </row>
    <row r="86" spans="1:7">
      <c r="A86" s="1">
        <v>30</v>
      </c>
      <c r="B86" t="s">
        <v>342</v>
      </c>
      <c r="C86" t="s">
        <v>338</v>
      </c>
      <c r="D86" t="s">
        <v>338</v>
      </c>
      <c r="E86" t="s">
        <v>349</v>
      </c>
      <c r="F86" t="s">
        <v>340</v>
      </c>
      <c r="G86">
        <v>0</v>
      </c>
    </row>
    <row r="87" spans="1:7">
      <c r="A87" s="1">
        <v>31</v>
      </c>
      <c r="B87" s="1" t="s">
        <v>342</v>
      </c>
      <c r="C87" s="1" t="s">
        <v>349</v>
      </c>
      <c r="D87" s="1" t="s">
        <v>349</v>
      </c>
      <c r="E87" t="s">
        <v>410</v>
      </c>
      <c r="F87" t="s">
        <v>340</v>
      </c>
      <c r="G87" s="1">
        <v>0</v>
      </c>
    </row>
    <row r="88" spans="1:7">
      <c r="A88" s="1">
        <v>32</v>
      </c>
      <c r="B88" t="s">
        <v>342</v>
      </c>
      <c r="C88" t="s">
        <v>356</v>
      </c>
      <c r="D88" t="s">
        <v>356</v>
      </c>
      <c r="E88" t="s">
        <v>410</v>
      </c>
      <c r="F88" t="s">
        <v>340</v>
      </c>
      <c r="G88">
        <v>0</v>
      </c>
    </row>
    <row r="89" spans="1:7">
      <c r="A89" s="1">
        <v>33</v>
      </c>
      <c r="B89" t="s">
        <v>344</v>
      </c>
      <c r="C89" t="s">
        <v>356</v>
      </c>
      <c r="D89" t="s">
        <v>356</v>
      </c>
      <c r="E89" t="s">
        <v>356</v>
      </c>
      <c r="F89" t="s">
        <v>340</v>
      </c>
      <c r="G89">
        <v>1</v>
      </c>
    </row>
    <row r="90" spans="1:7">
      <c r="A90" s="1">
        <v>34</v>
      </c>
      <c r="B90" t="s">
        <v>344</v>
      </c>
      <c r="C90" t="s">
        <v>333</v>
      </c>
      <c r="D90" t="s">
        <v>333</v>
      </c>
      <c r="E90" t="s">
        <v>410</v>
      </c>
      <c r="F90" t="s">
        <v>340</v>
      </c>
      <c r="G90">
        <v>1</v>
      </c>
    </row>
    <row r="91" spans="1:7">
      <c r="A91" s="1">
        <v>35</v>
      </c>
      <c r="B91" t="s">
        <v>344</v>
      </c>
      <c r="C91" t="s">
        <v>335</v>
      </c>
      <c r="D91" t="s">
        <v>335</v>
      </c>
      <c r="E91" t="s">
        <v>410</v>
      </c>
      <c r="F91" t="s">
        <v>340</v>
      </c>
      <c r="G91">
        <v>1</v>
      </c>
    </row>
    <row r="92" spans="1:7">
      <c r="A92" s="1">
        <v>36</v>
      </c>
      <c r="B92" t="s">
        <v>342</v>
      </c>
      <c r="C92" t="s">
        <v>338</v>
      </c>
      <c r="D92" t="s">
        <v>338</v>
      </c>
      <c r="E92" t="s">
        <v>410</v>
      </c>
      <c r="F92" t="s">
        <v>347</v>
      </c>
      <c r="G92">
        <v>1</v>
      </c>
    </row>
    <row r="93" spans="1:7">
      <c r="A93" s="1">
        <v>37</v>
      </c>
      <c r="B93" t="s">
        <v>342</v>
      </c>
      <c r="C93" t="s">
        <v>338</v>
      </c>
      <c r="D93" t="s">
        <v>338</v>
      </c>
      <c r="E93" t="s">
        <v>410</v>
      </c>
      <c r="F93" t="s">
        <v>340</v>
      </c>
      <c r="G93">
        <v>1</v>
      </c>
    </row>
    <row r="94" spans="1:7">
      <c r="A94" s="1">
        <v>38</v>
      </c>
      <c r="B94" t="s">
        <v>342</v>
      </c>
      <c r="C94" t="s">
        <v>338</v>
      </c>
      <c r="D94" t="s">
        <v>338</v>
      </c>
      <c r="E94" t="s">
        <v>410</v>
      </c>
      <c r="F94" t="s">
        <v>340</v>
      </c>
      <c r="G94">
        <v>0</v>
      </c>
    </row>
    <row r="95" spans="1:7">
      <c r="A95" s="1">
        <v>39</v>
      </c>
      <c r="B95" t="s">
        <v>345</v>
      </c>
      <c r="C95" t="s">
        <v>338</v>
      </c>
      <c r="D95" t="s">
        <v>338</v>
      </c>
      <c r="E95" t="s">
        <v>410</v>
      </c>
      <c r="F95" t="s">
        <v>340</v>
      </c>
      <c r="G95">
        <v>0</v>
      </c>
    </row>
    <row r="96" spans="1:7">
      <c r="A96" s="1">
        <v>40</v>
      </c>
      <c r="B96" t="s">
        <v>345</v>
      </c>
      <c r="C96" t="s">
        <v>338</v>
      </c>
      <c r="D96" t="s">
        <v>338</v>
      </c>
      <c r="E96" t="s">
        <v>410</v>
      </c>
      <c r="F96" t="s">
        <v>340</v>
      </c>
      <c r="G96">
        <v>1</v>
      </c>
    </row>
    <row r="97" spans="1:7">
      <c r="A97" s="1">
        <v>41</v>
      </c>
      <c r="B97" t="s">
        <v>440</v>
      </c>
      <c r="C97" t="s">
        <v>338</v>
      </c>
      <c r="D97" t="s">
        <v>338</v>
      </c>
      <c r="E97" t="s">
        <v>410</v>
      </c>
      <c r="F97" t="s">
        <v>340</v>
      </c>
      <c r="G97">
        <v>1</v>
      </c>
    </row>
    <row r="98" spans="1:7">
      <c r="A98" s="1">
        <v>42</v>
      </c>
      <c r="B98" s="1" t="s">
        <v>342</v>
      </c>
      <c r="C98" s="1" t="s">
        <v>338</v>
      </c>
      <c r="D98" s="1" t="s">
        <v>338</v>
      </c>
      <c r="E98" t="s">
        <v>410</v>
      </c>
      <c r="F98" t="s">
        <v>340</v>
      </c>
      <c r="G98" s="1">
        <v>1</v>
      </c>
    </row>
    <row r="99" spans="1:7">
      <c r="A99" s="1">
        <v>43</v>
      </c>
      <c r="B99" t="s">
        <v>342</v>
      </c>
      <c r="C99" t="s">
        <v>443</v>
      </c>
      <c r="D99" t="s">
        <v>443</v>
      </c>
      <c r="E99" t="s">
        <v>349</v>
      </c>
      <c r="F99" t="s">
        <v>443</v>
      </c>
      <c r="G99">
        <v>0</v>
      </c>
    </row>
    <row r="100" spans="1:7">
      <c r="A100" s="1">
        <v>44</v>
      </c>
      <c r="B100" t="s">
        <v>344</v>
      </c>
      <c r="C100" t="s">
        <v>333</v>
      </c>
      <c r="D100" t="s">
        <v>333</v>
      </c>
      <c r="E100" t="s">
        <v>451</v>
      </c>
      <c r="F100" t="s">
        <v>347</v>
      </c>
      <c r="G100">
        <v>1</v>
      </c>
    </row>
    <row r="101" spans="1:7">
      <c r="A101" s="1">
        <v>45</v>
      </c>
      <c r="B101" t="s">
        <v>440</v>
      </c>
      <c r="C101" t="s">
        <v>327</v>
      </c>
      <c r="D101" t="s">
        <v>327</v>
      </c>
      <c r="E101" t="s">
        <v>410</v>
      </c>
      <c r="F101" t="s">
        <v>340</v>
      </c>
      <c r="G101">
        <v>1</v>
      </c>
    </row>
    <row r="102" spans="1:7">
      <c r="A102" s="1">
        <v>46</v>
      </c>
      <c r="B102" s="1" t="s">
        <v>345</v>
      </c>
      <c r="C102" s="1" t="s">
        <v>446</v>
      </c>
      <c r="D102" s="1" t="s">
        <v>446</v>
      </c>
      <c r="E102" t="s">
        <v>410</v>
      </c>
      <c r="F102" t="s">
        <v>340</v>
      </c>
      <c r="G102" s="1">
        <v>0</v>
      </c>
    </row>
    <row r="103" spans="1:7">
      <c r="A103" s="1">
        <v>47</v>
      </c>
      <c r="B103" s="1" t="s">
        <v>345</v>
      </c>
      <c r="C103" s="1" t="s">
        <v>333</v>
      </c>
      <c r="D103" s="1" t="s">
        <v>333</v>
      </c>
      <c r="E103" t="s">
        <v>410</v>
      </c>
      <c r="F103" t="s">
        <v>340</v>
      </c>
      <c r="G103" s="1">
        <v>1</v>
      </c>
    </row>
    <row r="104" spans="1:7">
      <c r="A104" s="1">
        <v>48</v>
      </c>
      <c r="B104" t="s">
        <v>323</v>
      </c>
      <c r="C104" t="s">
        <v>333</v>
      </c>
      <c r="D104" t="s">
        <v>333</v>
      </c>
      <c r="E104" t="s">
        <v>451</v>
      </c>
      <c r="F104" t="s">
        <v>340</v>
      </c>
      <c r="G104">
        <v>0</v>
      </c>
    </row>
    <row r="105" spans="1:7">
      <c r="A105" s="1">
        <v>49</v>
      </c>
      <c r="B105" s="1" t="s">
        <v>342</v>
      </c>
      <c r="C105" s="1" t="s">
        <v>356</v>
      </c>
      <c r="D105" s="1" t="s">
        <v>356</v>
      </c>
      <c r="E105" s="1" t="s">
        <v>449</v>
      </c>
      <c r="F105" t="s">
        <v>340</v>
      </c>
      <c r="G105" s="1">
        <v>0</v>
      </c>
    </row>
    <row r="106" spans="1:7">
      <c r="A106" s="1">
        <v>50</v>
      </c>
      <c r="B106" s="1" t="s">
        <v>342</v>
      </c>
      <c r="C106" s="1" t="s">
        <v>356</v>
      </c>
      <c r="D106" s="1" t="s">
        <v>356</v>
      </c>
      <c r="E106" s="1" t="s">
        <v>449</v>
      </c>
      <c r="F106" t="s">
        <v>340</v>
      </c>
      <c r="G106" s="1">
        <v>1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I22" workbookViewId="0">
      <selection activeCell="J32" sqref="J32"/>
    </sheetView>
  </sheetViews>
  <sheetFormatPr defaultRowHeight="15"/>
  <cols>
    <col min="1" max="1" width="7" customWidth="1"/>
    <col min="2" max="2" width="22.42578125" customWidth="1"/>
    <col min="3" max="3" width="8.140625" customWidth="1"/>
    <col min="6" max="6" width="38" customWidth="1"/>
    <col min="9" max="9" width="25.140625" customWidth="1"/>
    <col min="10" max="10" width="60.28515625" customWidth="1"/>
    <col min="11" max="11" width="19.7109375" customWidth="1"/>
    <col min="12" max="12" width="29.42578125" customWidth="1"/>
  </cols>
  <sheetData>
    <row r="1" spans="1:12">
      <c r="A1" t="s">
        <v>17</v>
      </c>
      <c r="E1" t="s">
        <v>20</v>
      </c>
      <c r="H1" t="s">
        <v>37</v>
      </c>
    </row>
    <row r="2" spans="1:12">
      <c r="A2" t="s">
        <v>13</v>
      </c>
      <c r="B2" t="s">
        <v>18</v>
      </c>
      <c r="C2" t="s">
        <v>19</v>
      </c>
      <c r="E2" s="14" t="s">
        <v>14</v>
      </c>
      <c r="F2" s="14" t="s">
        <v>21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</row>
    <row r="3" spans="1:12">
      <c r="A3" t="s">
        <v>381</v>
      </c>
      <c r="B3" t="s">
        <v>67</v>
      </c>
      <c r="C3" t="s">
        <v>395</v>
      </c>
      <c r="E3" s="14" t="s">
        <v>364</v>
      </c>
      <c r="F3" s="14" t="s">
        <v>69</v>
      </c>
      <c r="H3" t="s">
        <v>377</v>
      </c>
      <c r="I3" t="s">
        <v>476</v>
      </c>
      <c r="J3" t="s">
        <v>87</v>
      </c>
      <c r="K3" t="s">
        <v>88</v>
      </c>
      <c r="L3" s="3" t="s">
        <v>89</v>
      </c>
    </row>
    <row r="4" spans="1:12">
      <c r="A4" t="s">
        <v>377</v>
      </c>
      <c r="B4" t="s">
        <v>71</v>
      </c>
      <c r="C4" t="s">
        <v>377</v>
      </c>
      <c r="E4" s="14" t="s">
        <v>365</v>
      </c>
      <c r="F4" s="14" t="s">
        <v>165</v>
      </c>
      <c r="H4" t="s">
        <v>378</v>
      </c>
      <c r="I4" t="s">
        <v>96</v>
      </c>
      <c r="J4" t="s">
        <v>246</v>
      </c>
      <c r="K4" t="s">
        <v>247</v>
      </c>
      <c r="L4" s="3" t="s">
        <v>248</v>
      </c>
    </row>
    <row r="5" spans="1:12">
      <c r="A5" t="s">
        <v>386</v>
      </c>
      <c r="B5" t="s">
        <v>265</v>
      </c>
      <c r="C5" t="s">
        <v>386</v>
      </c>
      <c r="E5" s="14" t="s">
        <v>366</v>
      </c>
      <c r="F5" s="14" t="s">
        <v>105</v>
      </c>
      <c r="H5" t="s">
        <v>379</v>
      </c>
      <c r="I5" t="s">
        <v>473</v>
      </c>
      <c r="J5" t="s">
        <v>81</v>
      </c>
      <c r="K5" t="s">
        <v>82</v>
      </c>
      <c r="L5" s="3" t="s">
        <v>83</v>
      </c>
    </row>
    <row r="6" spans="1:12">
      <c r="A6" t="s">
        <v>379</v>
      </c>
      <c r="B6" t="s">
        <v>72</v>
      </c>
      <c r="C6" t="s">
        <v>379</v>
      </c>
      <c r="E6" s="14" t="s">
        <v>367</v>
      </c>
      <c r="F6" s="14" t="s">
        <v>362</v>
      </c>
      <c r="H6" t="s">
        <v>380</v>
      </c>
      <c r="I6" t="s">
        <v>474</v>
      </c>
      <c r="J6" t="s">
        <v>84</v>
      </c>
      <c r="K6" t="s">
        <v>85</v>
      </c>
      <c r="L6" s="3" t="s">
        <v>86</v>
      </c>
    </row>
    <row r="7" spans="1:12">
      <c r="A7" t="s">
        <v>380</v>
      </c>
      <c r="B7" t="s">
        <v>73</v>
      </c>
      <c r="C7" t="s">
        <v>380</v>
      </c>
      <c r="E7" s="14" t="s">
        <v>368</v>
      </c>
      <c r="F7" s="14" t="s">
        <v>158</v>
      </c>
      <c r="H7" t="s">
        <v>395</v>
      </c>
      <c r="I7" t="s">
        <v>475</v>
      </c>
      <c r="J7" t="s">
        <v>90</v>
      </c>
      <c r="K7" t="s">
        <v>91</v>
      </c>
      <c r="L7" s="3" t="s">
        <v>396</v>
      </c>
    </row>
    <row r="8" spans="1:12">
      <c r="A8" t="s">
        <v>378</v>
      </c>
      <c r="B8" t="s">
        <v>97</v>
      </c>
      <c r="C8" t="s">
        <v>378</v>
      </c>
      <c r="E8" s="14" t="s">
        <v>369</v>
      </c>
      <c r="F8" s="14" t="s">
        <v>164</v>
      </c>
      <c r="H8" t="s">
        <v>382</v>
      </c>
      <c r="I8" t="s">
        <v>102</v>
      </c>
      <c r="J8" t="s">
        <v>249</v>
      </c>
      <c r="K8" t="s">
        <v>250</v>
      </c>
      <c r="L8" s="3" t="s">
        <v>251</v>
      </c>
    </row>
    <row r="9" spans="1:12">
      <c r="A9" t="s">
        <v>382</v>
      </c>
      <c r="B9" t="s">
        <v>101</v>
      </c>
      <c r="C9" t="s">
        <v>382</v>
      </c>
      <c r="E9" s="14" t="s">
        <v>370</v>
      </c>
      <c r="F9" s="14" t="s">
        <v>225</v>
      </c>
      <c r="H9" t="s">
        <v>383</v>
      </c>
      <c r="I9" t="s">
        <v>107</v>
      </c>
      <c r="J9" t="s">
        <v>246</v>
      </c>
      <c r="K9" t="s">
        <v>252</v>
      </c>
      <c r="L9" s="3" t="s">
        <v>253</v>
      </c>
    </row>
    <row r="10" spans="1:12">
      <c r="A10" t="s">
        <v>383</v>
      </c>
      <c r="B10" t="s">
        <v>106</v>
      </c>
      <c r="C10" t="s">
        <v>383</v>
      </c>
      <c r="E10" s="23" t="s">
        <v>371</v>
      </c>
      <c r="F10" s="23" t="s">
        <v>357</v>
      </c>
      <c r="H10" t="s">
        <v>111</v>
      </c>
      <c r="I10" t="s">
        <v>254</v>
      </c>
      <c r="J10" t="s">
        <v>255</v>
      </c>
      <c r="K10" t="s">
        <v>256</v>
      </c>
      <c r="L10" s="3" t="s">
        <v>257</v>
      </c>
    </row>
    <row r="11" spans="1:12">
      <c r="A11" t="s">
        <v>111</v>
      </c>
      <c r="B11" t="s">
        <v>110</v>
      </c>
      <c r="C11" t="s">
        <v>111</v>
      </c>
      <c r="E11" s="23" t="s">
        <v>372</v>
      </c>
      <c r="F11" s="23" t="s">
        <v>358</v>
      </c>
      <c r="H11" t="s">
        <v>384</v>
      </c>
      <c r="I11" t="s">
        <v>113</v>
      </c>
      <c r="J11" t="s">
        <v>258</v>
      </c>
      <c r="K11" t="s">
        <v>259</v>
      </c>
      <c r="L11" s="3" t="s">
        <v>260</v>
      </c>
    </row>
    <row r="12" spans="1:12">
      <c r="A12" t="s">
        <v>384</v>
      </c>
      <c r="B12" t="s">
        <v>112</v>
      </c>
      <c r="C12" t="s">
        <v>384</v>
      </c>
      <c r="E12" s="23" t="s">
        <v>373</v>
      </c>
      <c r="F12" s="23" t="s">
        <v>363</v>
      </c>
      <c r="H12" t="s">
        <v>385</v>
      </c>
      <c r="I12" t="s">
        <v>261</v>
      </c>
      <c r="J12" t="s">
        <v>262</v>
      </c>
      <c r="K12" t="s">
        <v>263</v>
      </c>
      <c r="L12" s="3" t="s">
        <v>264</v>
      </c>
    </row>
    <row r="13" spans="1:12">
      <c r="A13" t="s">
        <v>385</v>
      </c>
      <c r="B13" t="s">
        <v>119</v>
      </c>
      <c r="C13" t="s">
        <v>385</v>
      </c>
      <c r="E13" s="24" t="s">
        <v>374</v>
      </c>
      <c r="F13" s="25" t="s">
        <v>359</v>
      </c>
      <c r="H13" t="s">
        <v>386</v>
      </c>
      <c r="I13" t="s">
        <v>265</v>
      </c>
      <c r="J13" t="s">
        <v>266</v>
      </c>
      <c r="K13" t="s">
        <v>267</v>
      </c>
      <c r="L13" s="3" t="s">
        <v>268</v>
      </c>
    </row>
    <row r="14" spans="1:12">
      <c r="A14" s="1" t="s">
        <v>127</v>
      </c>
      <c r="B14" s="1" t="s">
        <v>128</v>
      </c>
      <c r="C14" s="1" t="s">
        <v>127</v>
      </c>
      <c r="E14" s="24" t="s">
        <v>375</v>
      </c>
      <c r="F14" s="25" t="s">
        <v>360</v>
      </c>
      <c r="H14" t="s">
        <v>387</v>
      </c>
      <c r="I14" t="s">
        <v>269</v>
      </c>
      <c r="J14" t="s">
        <v>270</v>
      </c>
      <c r="K14" t="s">
        <v>271</v>
      </c>
      <c r="L14" s="3" t="s">
        <v>272</v>
      </c>
    </row>
    <row r="15" spans="1:12">
      <c r="A15" s="1" t="s">
        <v>133</v>
      </c>
      <c r="B15" s="1" t="s">
        <v>134</v>
      </c>
      <c r="C15" s="1" t="s">
        <v>133</v>
      </c>
      <c r="E15" s="23" t="s">
        <v>376</v>
      </c>
      <c r="F15" s="25" t="s">
        <v>361</v>
      </c>
      <c r="H15" t="s">
        <v>127</v>
      </c>
      <c r="I15" t="s">
        <v>129</v>
      </c>
      <c r="J15" t="s">
        <v>273</v>
      </c>
      <c r="K15" t="s">
        <v>274</v>
      </c>
      <c r="L15" s="3" t="s">
        <v>275</v>
      </c>
    </row>
    <row r="16" spans="1:12">
      <c r="A16" s="1" t="s">
        <v>137</v>
      </c>
      <c r="B16" s="1" t="s">
        <v>139</v>
      </c>
      <c r="C16" s="1" t="s">
        <v>137</v>
      </c>
      <c r="E16" s="23" t="s">
        <v>384</v>
      </c>
      <c r="F16" s="25" t="s">
        <v>414</v>
      </c>
      <c r="H16" t="s">
        <v>133</v>
      </c>
      <c r="I16" t="s">
        <v>135</v>
      </c>
      <c r="J16" t="s">
        <v>276</v>
      </c>
      <c r="K16" t="s">
        <v>277</v>
      </c>
      <c r="L16" s="3" t="s">
        <v>278</v>
      </c>
    </row>
    <row r="17" spans="1:12">
      <c r="A17" s="1" t="s">
        <v>142</v>
      </c>
      <c r="B17" s="1" t="s">
        <v>144</v>
      </c>
      <c r="C17" s="1" t="s">
        <v>142</v>
      </c>
      <c r="H17" t="s">
        <v>137</v>
      </c>
      <c r="I17" t="s">
        <v>139</v>
      </c>
      <c r="J17" t="s">
        <v>279</v>
      </c>
      <c r="K17" t="s">
        <v>280</v>
      </c>
      <c r="L17" s="3" t="s">
        <v>281</v>
      </c>
    </row>
    <row r="18" spans="1:12">
      <c r="A18" s="1" t="s">
        <v>397</v>
      </c>
      <c r="B18" s="1" t="s">
        <v>398</v>
      </c>
      <c r="C18" s="1" t="s">
        <v>455</v>
      </c>
      <c r="H18" s="1" t="s">
        <v>142</v>
      </c>
      <c r="I18" s="1" t="s">
        <v>144</v>
      </c>
      <c r="J18" s="1" t="s">
        <v>282</v>
      </c>
      <c r="K18" s="1" t="s">
        <v>283</v>
      </c>
      <c r="L18" s="8" t="s">
        <v>284</v>
      </c>
    </row>
    <row r="19" spans="1:12">
      <c r="A19" s="1" t="s">
        <v>148</v>
      </c>
      <c r="B19" s="1" t="s">
        <v>149</v>
      </c>
      <c r="C19" s="1" t="s">
        <v>147</v>
      </c>
      <c r="H19" t="s">
        <v>147</v>
      </c>
      <c r="I19" t="s">
        <v>472</v>
      </c>
      <c r="J19" t="s">
        <v>285</v>
      </c>
      <c r="K19" t="s">
        <v>88</v>
      </c>
      <c r="L19" s="3" t="s">
        <v>286</v>
      </c>
    </row>
    <row r="20" spans="1:12">
      <c r="A20" s="1" t="s">
        <v>152</v>
      </c>
      <c r="B20" s="1" t="s">
        <v>153</v>
      </c>
      <c r="C20" s="1" t="s">
        <v>152</v>
      </c>
      <c r="H20" t="s">
        <v>152</v>
      </c>
      <c r="I20" t="s">
        <v>471</v>
      </c>
      <c r="J20" t="s">
        <v>287</v>
      </c>
      <c r="K20" t="s">
        <v>288</v>
      </c>
      <c r="L20" s="3" t="s">
        <v>289</v>
      </c>
    </row>
    <row r="21" spans="1:12">
      <c r="A21" s="1" t="s">
        <v>160</v>
      </c>
      <c r="B21" s="1" t="s">
        <v>161</v>
      </c>
      <c r="C21" s="1" t="s">
        <v>160</v>
      </c>
      <c r="H21" t="s">
        <v>160</v>
      </c>
      <c r="I21" t="s">
        <v>215</v>
      </c>
      <c r="J21" t="s">
        <v>290</v>
      </c>
      <c r="K21" t="s">
        <v>291</v>
      </c>
      <c r="L21" s="3" t="s">
        <v>292</v>
      </c>
    </row>
    <row r="22" spans="1:12">
      <c r="A22" s="1" t="s">
        <v>391</v>
      </c>
      <c r="B22" s="1" t="s">
        <v>174</v>
      </c>
      <c r="C22" s="1" t="s">
        <v>455</v>
      </c>
      <c r="H22" t="s">
        <v>388</v>
      </c>
      <c r="I22" t="s">
        <v>293</v>
      </c>
      <c r="J22" t="s">
        <v>294</v>
      </c>
      <c r="K22" t="s">
        <v>295</v>
      </c>
      <c r="L22" s="3" t="s">
        <v>452</v>
      </c>
    </row>
    <row r="23" spans="1:12">
      <c r="A23" t="s">
        <v>399</v>
      </c>
      <c r="B23" t="s">
        <v>176</v>
      </c>
      <c r="C23" t="s">
        <v>458</v>
      </c>
      <c r="H23" t="s">
        <v>389</v>
      </c>
      <c r="I23" t="s">
        <v>296</v>
      </c>
      <c r="J23" t="s">
        <v>297</v>
      </c>
      <c r="K23" t="s">
        <v>298</v>
      </c>
      <c r="L23" s="3" t="s">
        <v>299</v>
      </c>
    </row>
    <row r="24" spans="1:12">
      <c r="A24" t="s">
        <v>180</v>
      </c>
      <c r="B24" t="s">
        <v>181</v>
      </c>
      <c r="C24" t="s">
        <v>180</v>
      </c>
      <c r="H24" t="s">
        <v>390</v>
      </c>
      <c r="I24" t="s">
        <v>470</v>
      </c>
      <c r="J24" t="s">
        <v>300</v>
      </c>
      <c r="K24" t="s">
        <v>301</v>
      </c>
      <c r="L24" s="3" t="s">
        <v>302</v>
      </c>
    </row>
    <row r="25" spans="1:12">
      <c r="A25" t="s">
        <v>400</v>
      </c>
      <c r="B25" t="s">
        <v>189</v>
      </c>
      <c r="C25" t="s">
        <v>400</v>
      </c>
      <c r="H25" t="s">
        <v>455</v>
      </c>
      <c r="I25" t="s">
        <v>454</v>
      </c>
      <c r="J25" s="9" t="s">
        <v>303</v>
      </c>
      <c r="L25" s="3" t="s">
        <v>453</v>
      </c>
    </row>
    <row r="26" spans="1:12">
      <c r="A26" t="s">
        <v>389</v>
      </c>
      <c r="B26" t="s">
        <v>192</v>
      </c>
      <c r="C26" t="s">
        <v>458</v>
      </c>
      <c r="H26" s="1" t="s">
        <v>458</v>
      </c>
      <c r="I26" s="1" t="s">
        <v>457</v>
      </c>
      <c r="J26" s="10" t="s">
        <v>304</v>
      </c>
      <c r="K26" s="11" t="s">
        <v>298</v>
      </c>
      <c r="L26" s="8" t="s">
        <v>456</v>
      </c>
    </row>
    <row r="27" spans="1:12" ht="18">
      <c r="A27" t="s">
        <v>401</v>
      </c>
      <c r="B27" t="s">
        <v>194</v>
      </c>
      <c r="C27" t="s">
        <v>401</v>
      </c>
      <c r="H27" t="s">
        <v>400</v>
      </c>
      <c r="I27" t="s">
        <v>469</v>
      </c>
      <c r="J27" t="s">
        <v>461</v>
      </c>
      <c r="K27" s="40" t="s">
        <v>460</v>
      </c>
      <c r="L27" s="3" t="s">
        <v>459</v>
      </c>
    </row>
    <row r="28" spans="1:12">
      <c r="A28" s="1" t="s">
        <v>388</v>
      </c>
      <c r="B28" s="1" t="s">
        <v>202</v>
      </c>
      <c r="C28" s="1" t="s">
        <v>388</v>
      </c>
      <c r="H28" t="s">
        <v>401</v>
      </c>
      <c r="I28" t="s">
        <v>468</v>
      </c>
      <c r="L28" s="3" t="s">
        <v>462</v>
      </c>
    </row>
    <row r="29" spans="1:12">
      <c r="A29" t="s">
        <v>402</v>
      </c>
      <c r="B29" t="s">
        <v>207</v>
      </c>
      <c r="C29" t="s">
        <v>455</v>
      </c>
      <c r="H29" s="1" t="s">
        <v>403</v>
      </c>
      <c r="I29" s="1" t="s">
        <v>466</v>
      </c>
      <c r="J29" s="31"/>
      <c r="K29" s="31"/>
      <c r="L29" s="3" t="s">
        <v>465</v>
      </c>
    </row>
    <row r="30" spans="1:12" ht="15.75">
      <c r="A30" s="1" t="s">
        <v>403</v>
      </c>
      <c r="B30" s="1" t="s">
        <v>210</v>
      </c>
      <c r="C30" s="1" t="s">
        <v>403</v>
      </c>
      <c r="H30" s="1" t="s">
        <v>463</v>
      </c>
      <c r="I30" s="1" t="s">
        <v>467</v>
      </c>
      <c r="J30" s="42" t="s">
        <v>477</v>
      </c>
      <c r="K30" s="41" t="s">
        <v>478</v>
      </c>
      <c r="L30" s="43" t="s">
        <v>479</v>
      </c>
    </row>
    <row r="31" spans="1:12">
      <c r="A31" t="s">
        <v>404</v>
      </c>
      <c r="B31" t="s">
        <v>215</v>
      </c>
      <c r="C31" t="s">
        <v>160</v>
      </c>
      <c r="H31" s="29" t="s">
        <v>464</v>
      </c>
      <c r="I31" s="1" t="s">
        <v>234</v>
      </c>
      <c r="K31" s="31"/>
      <c r="L31" s="3" t="s">
        <v>480</v>
      </c>
    </row>
    <row r="32" spans="1:12" ht="15.75">
      <c r="A32" s="1" t="s">
        <v>229</v>
      </c>
      <c r="B32" s="1" t="s">
        <v>230</v>
      </c>
      <c r="C32" s="1" t="s">
        <v>463</v>
      </c>
      <c r="H32" s="30" t="s">
        <v>406</v>
      </c>
      <c r="I32" s="1" t="s">
        <v>240</v>
      </c>
      <c r="J32" s="45" t="s">
        <v>483</v>
      </c>
      <c r="K32" s="44" t="s">
        <v>481</v>
      </c>
      <c r="L32" s="43" t="s">
        <v>482</v>
      </c>
    </row>
    <row r="33" spans="1:12" ht="15.75">
      <c r="A33" s="1" t="s">
        <v>405</v>
      </c>
      <c r="B33" s="1" t="s">
        <v>234</v>
      </c>
      <c r="C33" s="1" t="s">
        <v>405</v>
      </c>
      <c r="H33" s="20"/>
      <c r="I33" s="28"/>
      <c r="J33" s="41"/>
      <c r="K33" s="28"/>
      <c r="L33" s="32"/>
    </row>
    <row r="34" spans="1:12" ht="15.75">
      <c r="A34" s="1" t="s">
        <v>406</v>
      </c>
      <c r="B34" s="1" t="s">
        <v>240</v>
      </c>
      <c r="C34" s="1" t="s">
        <v>406</v>
      </c>
      <c r="H34" s="21"/>
      <c r="I34" s="18"/>
      <c r="J34" s="41"/>
      <c r="K34" s="18"/>
      <c r="L34" s="19"/>
    </row>
    <row r="35" spans="1:12">
      <c r="A35" s="1" t="s">
        <v>387</v>
      </c>
      <c r="B35" s="1" t="s">
        <v>269</v>
      </c>
      <c r="C35" s="1" t="s">
        <v>387</v>
      </c>
      <c r="H35" s="20"/>
      <c r="I35" s="28"/>
      <c r="J35" s="28"/>
      <c r="K35" s="28"/>
      <c r="L35" s="32"/>
    </row>
    <row r="36" spans="1:12">
      <c r="A36" t="s">
        <v>351</v>
      </c>
      <c r="B36" t="s">
        <v>352</v>
      </c>
      <c r="C36" t="s">
        <v>142</v>
      </c>
      <c r="H36" s="21"/>
      <c r="I36" s="18"/>
      <c r="J36" s="18"/>
      <c r="K36" s="18"/>
      <c r="L36" s="33"/>
    </row>
    <row r="37" spans="1:12">
      <c r="A37" t="s">
        <v>353</v>
      </c>
      <c r="B37" t="s">
        <v>354</v>
      </c>
      <c r="C37" t="s">
        <v>142</v>
      </c>
      <c r="H37" s="20"/>
      <c r="I37" s="28"/>
      <c r="J37" s="34"/>
      <c r="K37" s="28"/>
      <c r="L37" s="32"/>
    </row>
    <row r="38" spans="1:12">
      <c r="A38" t="s">
        <v>393</v>
      </c>
      <c r="B38" t="s">
        <v>392</v>
      </c>
      <c r="C38" t="s">
        <v>377</v>
      </c>
      <c r="H38" s="30"/>
      <c r="I38" s="35"/>
      <c r="J38" s="36"/>
      <c r="K38" s="37"/>
      <c r="L38" s="38"/>
    </row>
    <row r="39" spans="1:12">
      <c r="A39" t="s">
        <v>395</v>
      </c>
      <c r="B39" t="s">
        <v>394</v>
      </c>
      <c r="C39" t="s">
        <v>395</v>
      </c>
    </row>
  </sheetData>
  <hyperlinks>
    <hyperlink ref="L5" r:id="rId1"/>
    <hyperlink ref="L6" r:id="rId2"/>
    <hyperlink ref="L3" r:id="rId3"/>
    <hyperlink ref="L7" r:id="rId4"/>
    <hyperlink ref="L4" r:id="rId5"/>
    <hyperlink ref="L8" r:id="rId6"/>
    <hyperlink ref="L9" r:id="rId7"/>
    <hyperlink ref="L10" r:id="rId8"/>
    <hyperlink ref="L11" r:id="rId9"/>
    <hyperlink ref="L12" r:id="rId10"/>
    <hyperlink ref="L13" r:id="rId11"/>
    <hyperlink ref="L14" r:id="rId12"/>
    <hyperlink ref="L15" r:id="rId13"/>
    <hyperlink ref="L16" r:id="rId14"/>
    <hyperlink ref="L17" r:id="rId15"/>
    <hyperlink ref="L18" r:id="rId16"/>
    <hyperlink ref="L19" r:id="rId17"/>
    <hyperlink ref="L20" r:id="rId18"/>
    <hyperlink ref="L21" r:id="rId19"/>
    <hyperlink ref="L23" r:id="rId20"/>
    <hyperlink ref="L24" r:id="rId21"/>
    <hyperlink ref="L25" r:id="rId22" display="mailto:customerservice@kmcmusic.com"/>
    <hyperlink ref="L26" r:id="rId23" display="guitar.support@usmusiccorp.com"/>
    <hyperlink ref="L22" r:id="rId24"/>
    <hyperlink ref="L27" r:id="rId25"/>
    <hyperlink ref="L28" r:id="rId26"/>
    <hyperlink ref="L29" r:id="rId27"/>
    <hyperlink ref="L30" r:id="rId28"/>
    <hyperlink ref="L31" r:id="rId29"/>
    <hyperlink ref="K32" r:id="rId30" display="tel:+34.925.520.954"/>
    <hyperlink ref="L32" r:id="rId31"/>
  </hyperlinks>
  <pageMargins left="0.7" right="0.7" top="0.75" bottom="0.75" header="0.3" footer="0.3"/>
  <pageSetup orientation="portrait" r:id="rId32"/>
  <tableParts count="2">
    <tablePart r:id="rId33"/>
    <tablePart r:id="rId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7"/>
  <sheetViews>
    <sheetView topLeftCell="A49" workbookViewId="0">
      <selection activeCell="I61" sqref="A31:I61"/>
    </sheetView>
  </sheetViews>
  <sheetFormatPr defaultRowHeight="15"/>
  <cols>
    <col min="2" max="2" width="29" customWidth="1"/>
    <col min="4" max="4" width="24.140625" customWidth="1"/>
    <col min="6" max="6" width="23.28515625" customWidth="1"/>
    <col min="8" max="8" width="21" customWidth="1"/>
    <col min="9" max="9" width="27.140625" customWidth="1"/>
    <col min="10" max="10" width="30" customWidth="1"/>
  </cols>
  <sheetData>
    <row r="7" spans="1:10">
      <c r="G7" s="13"/>
      <c r="H7" s="12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</row>
    <row r="14" spans="1:10">
      <c r="A14" s="1"/>
      <c r="B14" s="1"/>
      <c r="C14" s="1"/>
      <c r="D14" s="1"/>
      <c r="E14" s="1"/>
      <c r="F14" s="1"/>
    </row>
    <row r="15" spans="1:10">
      <c r="A15" s="1"/>
      <c r="B15" s="1"/>
      <c r="C15" s="1"/>
      <c r="D15" s="1"/>
      <c r="E15" s="1"/>
      <c r="F15" s="1"/>
    </row>
    <row r="16" spans="1:10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GUITAR</vt:lpstr>
      <vt:lpstr>THONGSO</vt:lpstr>
      <vt:lpstr>HIEU,LOAI,NCC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Dieple</dc:creator>
  <cp:lastModifiedBy>John Tran</cp:lastModifiedBy>
  <dcterms:created xsi:type="dcterms:W3CDTF">2016-11-26T02:39:49Z</dcterms:created>
  <dcterms:modified xsi:type="dcterms:W3CDTF">2016-12-03T18:44:45Z</dcterms:modified>
</cp:coreProperties>
</file>