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055"/>
  </bookViews>
  <sheets>
    <sheet name="Sheet2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E107" i="2"/>
  <c r="E85"/>
  <c r="E78"/>
  <c r="E20"/>
  <c r="E19"/>
  <c r="E18"/>
  <c r="E70"/>
  <c r="E68"/>
  <c r="E31"/>
  <c r="E71"/>
  <c r="E108"/>
  <c r="E106"/>
  <c r="E105"/>
  <c r="E104"/>
  <c r="E103"/>
  <c r="E102"/>
  <c r="E101"/>
  <c r="E100"/>
  <c r="E99"/>
  <c r="E98"/>
  <c r="E97"/>
  <c r="E96"/>
  <c r="E95"/>
  <c r="E94"/>
  <c r="E93"/>
  <c r="E92"/>
  <c r="E91"/>
  <c r="E62"/>
  <c r="E25"/>
  <c r="E24"/>
  <c r="E60"/>
  <c r="E59"/>
  <c r="E53"/>
  <c r="E52"/>
  <c r="E51"/>
  <c r="E15"/>
  <c r="E50"/>
  <c r="E49"/>
  <c r="E48"/>
  <c r="E47"/>
  <c r="E46"/>
  <c r="E44"/>
  <c r="E43"/>
  <c r="E42"/>
  <c r="E41"/>
  <c r="E40"/>
  <c r="E39"/>
  <c r="E38"/>
  <c r="E37"/>
  <c r="E36"/>
  <c r="E35"/>
  <c r="E34"/>
  <c r="E33"/>
  <c r="E32"/>
  <c r="E30"/>
  <c r="E29"/>
  <c r="E28"/>
  <c r="E27"/>
  <c r="E61"/>
  <c r="E23"/>
  <c r="E22"/>
  <c r="E21"/>
  <c r="E17"/>
  <c r="E16"/>
  <c r="E14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<sst xmlns="http://schemas.openxmlformats.org/spreadsheetml/2006/main" count="1339" uniqueCount="492">
  <si>
    <t>DDH</t>
  </si>
  <si>
    <t>So</t>
  </si>
  <si>
    <t>Ngay</t>
  </si>
  <si>
    <t>Ma</t>
  </si>
  <si>
    <t>MaDan</t>
  </si>
  <si>
    <t>SLDat</t>
  </si>
  <si>
    <t>MaKH</t>
  </si>
  <si>
    <t>DGX</t>
  </si>
  <si>
    <t>KH</t>
  </si>
  <si>
    <t>Tai</t>
  </si>
  <si>
    <t>DC</t>
  </si>
  <si>
    <t>DT</t>
  </si>
  <si>
    <t>Email</t>
  </si>
  <si>
    <t>MaHieu</t>
  </si>
  <si>
    <t>MaLoai</t>
  </si>
  <si>
    <t>MSRP</t>
  </si>
  <si>
    <t>BH</t>
  </si>
  <si>
    <t>HieuDan</t>
  </si>
  <si>
    <t>TenHieu</t>
  </si>
  <si>
    <t>MaNCC</t>
  </si>
  <si>
    <t>LoaiDan</t>
  </si>
  <si>
    <t>TenLoai</t>
  </si>
  <si>
    <t>MaTop</t>
  </si>
  <si>
    <t>MaSide</t>
  </si>
  <si>
    <t>MaBack</t>
  </si>
  <si>
    <t>MaNeck</t>
  </si>
  <si>
    <t>MaFing</t>
  </si>
  <si>
    <t>Ele</t>
  </si>
  <si>
    <t>GoTOP</t>
  </si>
  <si>
    <t>MaTOP</t>
  </si>
  <si>
    <t>TenTOP</t>
  </si>
  <si>
    <t>GoSIDE</t>
  </si>
  <si>
    <t>MaSIDE</t>
  </si>
  <si>
    <t>TenSIDE</t>
  </si>
  <si>
    <t>GoBack</t>
  </si>
  <si>
    <t>TenBack</t>
  </si>
  <si>
    <t>GoNeck</t>
  </si>
  <si>
    <t>TenNeck</t>
  </si>
  <si>
    <t>GoFing</t>
  </si>
  <si>
    <t>NCC</t>
  </si>
  <si>
    <t>MANCC</t>
  </si>
  <si>
    <t>TENNCC</t>
  </si>
  <si>
    <t>DCNCC</t>
  </si>
  <si>
    <t>DTNCC</t>
  </si>
  <si>
    <t>EMNCC</t>
  </si>
  <si>
    <t>MADAN</t>
  </si>
  <si>
    <t>HDN</t>
  </si>
  <si>
    <t>SOHDN</t>
  </si>
  <si>
    <t>NGAYN</t>
  </si>
  <si>
    <t>SODD</t>
  </si>
  <si>
    <t>SLN</t>
  </si>
  <si>
    <t>DGIAO</t>
  </si>
  <si>
    <t>HDX</t>
  </si>
  <si>
    <t>SOHDX</t>
  </si>
  <si>
    <t>NGAYX</t>
  </si>
  <si>
    <t>SLX</t>
  </si>
  <si>
    <t>MAKH</t>
  </si>
  <si>
    <t>NV</t>
  </si>
  <si>
    <t>MANV</t>
  </si>
  <si>
    <t>TENNV</t>
  </si>
  <si>
    <t>DCNV</t>
  </si>
  <si>
    <t>DTNV</t>
  </si>
  <si>
    <t>EM</t>
  </si>
  <si>
    <t>USERID</t>
  </si>
  <si>
    <t>PASS</t>
  </si>
  <si>
    <t>QUES</t>
  </si>
  <si>
    <t>ANS</t>
  </si>
  <si>
    <t>MDLDan</t>
  </si>
  <si>
    <t>SLTON</t>
  </si>
  <si>
    <t>FENDER</t>
  </si>
  <si>
    <t>TAKAMINE</t>
  </si>
  <si>
    <t>TAYLOR</t>
  </si>
  <si>
    <t>Epi</t>
  </si>
  <si>
    <t>Epiphone</t>
  </si>
  <si>
    <t>Tay</t>
  </si>
  <si>
    <t>Tak</t>
  </si>
  <si>
    <t>Fen</t>
  </si>
  <si>
    <t>dreadnaught</t>
  </si>
  <si>
    <t>drn</t>
  </si>
  <si>
    <t>AJ-220SCE</t>
  </si>
  <si>
    <t>CD-100-12</t>
  </si>
  <si>
    <t>Fender</t>
  </si>
  <si>
    <t>Takamine</t>
  </si>
  <si>
    <t>Taylor</t>
  </si>
  <si>
    <t>smg</t>
  </si>
  <si>
    <t>Solid Mahogany</t>
  </si>
  <si>
    <t xml:space="preserve">smg </t>
  </si>
  <si>
    <t>Solid mahogany</t>
  </si>
  <si>
    <t>nfs</t>
  </si>
  <si>
    <t>Natural-finish solid spuce</t>
  </si>
  <si>
    <t>sst</t>
  </si>
  <si>
    <t>Sitka Spruce Top</t>
  </si>
  <si>
    <t>mhg</t>
  </si>
  <si>
    <t>Mahogany</t>
  </si>
  <si>
    <t>nmg</t>
  </si>
  <si>
    <t>Nato and Mahogany</t>
  </si>
  <si>
    <t>sct</t>
  </si>
  <si>
    <t>Solid Cedar Top</t>
  </si>
  <si>
    <t>map</t>
  </si>
  <si>
    <t>sir</t>
  </si>
  <si>
    <t>Solid Indian Rosewood</t>
  </si>
  <si>
    <t>ebn</t>
  </si>
  <si>
    <t>EbonyFingerboard</t>
  </si>
  <si>
    <t>55Griffin Rd.S.Bloomfield</t>
  </si>
  <si>
    <t>860-509-8888</t>
  </si>
  <si>
    <t>www.takamine.com</t>
  </si>
  <si>
    <t>1980Gillespie Way</t>
  </si>
  <si>
    <t>619-258-1207</t>
  </si>
  <si>
    <t>www.taylorguitars.com</t>
  </si>
  <si>
    <t>8860E.Chaparral Road</t>
  </si>
  <si>
    <t>480-596-9690</t>
  </si>
  <si>
    <t>www.fender.com</t>
  </si>
  <si>
    <t>645Massman Dr.,Nashville</t>
  </si>
  <si>
    <t>800-444-2766</t>
  </si>
  <si>
    <t>www.epiphone.com</t>
  </si>
  <si>
    <t>Dave Navarro"Jane"Signature</t>
  </si>
  <si>
    <t>Masterbilt DR-500MCE</t>
  </si>
  <si>
    <t>CA-360 SCE Auditorium</t>
  </si>
  <si>
    <t>CD-100-CE</t>
  </si>
  <si>
    <t>Bed</t>
  </si>
  <si>
    <t>Bedell Guitars</t>
  </si>
  <si>
    <t>Bedell</t>
  </si>
  <si>
    <t>MBAC-24f-G</t>
  </si>
  <si>
    <t>Orchestra Body</t>
  </si>
  <si>
    <t>TBA-28-G</t>
  </si>
  <si>
    <t>Inspiration BMB-17-G</t>
  </si>
  <si>
    <t>Bou</t>
  </si>
  <si>
    <t>Boulder</t>
  </si>
  <si>
    <t>Boulder Creek</t>
  </si>
  <si>
    <t>ECR4-NS A/E Solitaire</t>
  </si>
  <si>
    <t>ECRM6-N A/E Koa</t>
  </si>
  <si>
    <t>omb</t>
  </si>
  <si>
    <t>OM Body</t>
  </si>
  <si>
    <t>Ecut-2CS A/E Riptide</t>
  </si>
  <si>
    <t>aet</t>
  </si>
  <si>
    <t>acoustic-electric tenor cutaway</t>
  </si>
  <si>
    <t>Bre</t>
  </si>
  <si>
    <t>Breedlove</t>
  </si>
  <si>
    <t>Breedlove Guitars</t>
  </si>
  <si>
    <t>American C25/SMYe</t>
  </si>
  <si>
    <t>ccb</t>
  </si>
  <si>
    <t>Concert Body</t>
  </si>
  <si>
    <t>Atlantic</t>
  </si>
  <si>
    <t>C.F.Martin</t>
  </si>
  <si>
    <t>CFM</t>
  </si>
  <si>
    <t>uku</t>
  </si>
  <si>
    <t>Ukulele features</t>
  </si>
  <si>
    <t>Com</t>
  </si>
  <si>
    <t>Composite</t>
  </si>
  <si>
    <t>Composite Acoustics</t>
  </si>
  <si>
    <t>Cargo</t>
  </si>
  <si>
    <t>caf</t>
  </si>
  <si>
    <t>carbon fiber</t>
  </si>
  <si>
    <t>GX</t>
  </si>
  <si>
    <t>OX</t>
  </si>
  <si>
    <t>Cor</t>
  </si>
  <si>
    <t>bam</t>
  </si>
  <si>
    <t>100% bamboo</t>
  </si>
  <si>
    <t>C9</t>
  </si>
  <si>
    <t>nyl</t>
  </si>
  <si>
    <t>nylon-string</t>
  </si>
  <si>
    <t>Fusion 12 Orchestra</t>
  </si>
  <si>
    <t>Cordoba</t>
  </si>
  <si>
    <t>AS-E4</t>
  </si>
  <si>
    <t>Cdb</t>
  </si>
  <si>
    <t>aud</t>
  </si>
  <si>
    <t>Auditorium</t>
  </si>
  <si>
    <t>MR710F</t>
  </si>
  <si>
    <t>ssd</t>
  </si>
  <si>
    <t>CJ1F</t>
  </si>
  <si>
    <t>jum</t>
  </si>
  <si>
    <t>GLXE 4000/SK</t>
  </si>
  <si>
    <t>Cra</t>
  </si>
  <si>
    <t>row</t>
  </si>
  <si>
    <t>Rosewood</t>
  </si>
  <si>
    <t>TA050/SK</t>
  </si>
  <si>
    <t>aba</t>
  </si>
  <si>
    <t>abalone body</t>
  </si>
  <si>
    <t>Butterfly Jumbo Acoustic-Electric/14-6280</t>
  </si>
  <si>
    <t>DRG</t>
  </si>
  <si>
    <t>lwb</t>
  </si>
  <si>
    <t>Lightweight Bubinga</t>
  </si>
  <si>
    <t>Daisy Rock Girl</t>
  </si>
  <si>
    <t>Daisy Rock Girl Guitars</t>
  </si>
  <si>
    <t>Pixie Acoustic-Electric/14-6222</t>
  </si>
  <si>
    <t>Wildwood Artist Acoustic Electric/14-6273</t>
  </si>
  <si>
    <t>12 Gauge Cutaway Acoustic-Electric</t>
  </si>
  <si>
    <t>DEA</t>
  </si>
  <si>
    <t>Dean</t>
  </si>
  <si>
    <t>Dean Guitars</t>
  </si>
  <si>
    <t>Bret Michaels Signature "Jorja-Raine" Acoustic</t>
  </si>
  <si>
    <t>Bret Michaels Signature "The Player" Acoustic</t>
  </si>
  <si>
    <t>LTD Xtone AC-10E</t>
  </si>
  <si>
    <t>ESP</t>
  </si>
  <si>
    <t>LTD Xtone AC-20E FM</t>
  </si>
  <si>
    <t>ESP Guitars</t>
  </si>
  <si>
    <t>LTD Xtone AC-30E QM</t>
  </si>
  <si>
    <t>Seagull Entourage Rustic CW GT QI</t>
  </si>
  <si>
    <t>GOD</t>
  </si>
  <si>
    <t>Simon and Patrick Woodland Pro Folk Sunburst HG</t>
  </si>
  <si>
    <t>Godin Guitars</t>
  </si>
  <si>
    <t>Simon and Patrick Woodland Pro Parlor Sunburst HG</t>
  </si>
  <si>
    <t>D-55</t>
  </si>
  <si>
    <t>GUI</t>
  </si>
  <si>
    <t xml:space="preserve">GUI </t>
  </si>
  <si>
    <t>Guild</t>
  </si>
  <si>
    <t>F-412</t>
  </si>
  <si>
    <t>D-50</t>
  </si>
  <si>
    <t>Solid Figured Maple</t>
  </si>
  <si>
    <t>sfm</t>
  </si>
  <si>
    <t>HOF</t>
  </si>
  <si>
    <t>Hofner</t>
  </si>
  <si>
    <t>HAGA05</t>
  </si>
  <si>
    <t>HAJC07</t>
  </si>
  <si>
    <t>Guitar AC</t>
  </si>
  <si>
    <t>Atlas Retro D/Ere</t>
  </si>
  <si>
    <t>gra</t>
  </si>
  <si>
    <t>Grand Auditorium</t>
  </si>
  <si>
    <t>EW20ZWENT</t>
  </si>
  <si>
    <t>IBA</t>
  </si>
  <si>
    <t>ExW</t>
  </si>
  <si>
    <t>Ibanez</t>
  </si>
  <si>
    <t>ArtwoodAW250ECERTB</t>
  </si>
  <si>
    <t>Euphoria EPBP</t>
  </si>
  <si>
    <t>Tlo</t>
  </si>
  <si>
    <t>Thinline original body</t>
  </si>
  <si>
    <t>adj</t>
  </si>
  <si>
    <t>Advanced Jumbo</t>
  </si>
  <si>
    <t>orc</t>
  </si>
  <si>
    <t>Guitar CL</t>
  </si>
  <si>
    <t>GK Studio</t>
  </si>
  <si>
    <t>SLTon</t>
  </si>
  <si>
    <t>sts</t>
  </si>
  <si>
    <t>steel-string</t>
  </si>
  <si>
    <t>La Playa Travel SS</t>
  </si>
  <si>
    <t>High Definition HDD-16</t>
  </si>
  <si>
    <t>Jay</t>
  </si>
  <si>
    <t>Solid Top JTA-450S</t>
  </si>
  <si>
    <t>Dad</t>
  </si>
  <si>
    <t>D'Addario strings</t>
  </si>
  <si>
    <t>GC1-NAT</t>
  </si>
  <si>
    <t>C20</t>
  </si>
  <si>
    <t>Jas</t>
  </si>
  <si>
    <t>Jasmine</t>
  </si>
  <si>
    <t>Washburn OC9</t>
  </si>
  <si>
    <t>OcS</t>
  </si>
  <si>
    <t>Oscar Schmidt</t>
  </si>
  <si>
    <t>God</t>
  </si>
  <si>
    <t>OC11</t>
  </si>
  <si>
    <t>NTX700BL</t>
  </si>
  <si>
    <t>YMH</t>
  </si>
  <si>
    <t>Yamaha</t>
  </si>
  <si>
    <t>NCX1200R</t>
  </si>
  <si>
    <t>Fiesta CW7</t>
  </si>
  <si>
    <t>Kmn</t>
  </si>
  <si>
    <t>Kramona</t>
  </si>
  <si>
    <t>WC750SWCE</t>
  </si>
  <si>
    <t>WaB</t>
  </si>
  <si>
    <t>Washburn</t>
  </si>
  <si>
    <t>AnH</t>
  </si>
  <si>
    <t>Antonio Hermosa</t>
  </si>
  <si>
    <t>Cordoba C5 CETBK</t>
  </si>
  <si>
    <t>CGS102A</t>
  </si>
  <si>
    <t>C40</t>
  </si>
  <si>
    <t>C5 CEBK</t>
  </si>
  <si>
    <t>AH 10NF</t>
  </si>
  <si>
    <t>LC100 BK</t>
  </si>
  <si>
    <t>Lcr</t>
  </si>
  <si>
    <t>Lucero</t>
  </si>
  <si>
    <t>CGP</t>
  </si>
  <si>
    <t>Dea</t>
  </si>
  <si>
    <t>C542</t>
  </si>
  <si>
    <t>Sta</t>
  </si>
  <si>
    <t>Stagg</t>
  </si>
  <si>
    <t>LG 510 3/4</t>
  </si>
  <si>
    <t>Lcd</t>
  </si>
  <si>
    <t>Lucida</t>
  </si>
  <si>
    <t>TC132SC</t>
  </si>
  <si>
    <t>AEG10NIIBK</t>
  </si>
  <si>
    <t>Ibn</t>
  </si>
  <si>
    <t>Ibanez Guitars</t>
  </si>
  <si>
    <t>CGS104A</t>
  </si>
  <si>
    <t>OC1</t>
  </si>
  <si>
    <t>OC11CE</t>
  </si>
  <si>
    <t>LC150SCE</t>
  </si>
  <si>
    <t>LFN200SCE</t>
  </si>
  <si>
    <t>LFB250SCE</t>
  </si>
  <si>
    <t>GA35</t>
  </si>
  <si>
    <t>GA6CE</t>
  </si>
  <si>
    <t>LC100CE</t>
  </si>
  <si>
    <t>cla</t>
  </si>
  <si>
    <t>Classical</t>
  </si>
  <si>
    <t>C5</t>
  </si>
  <si>
    <t>C5-CE</t>
  </si>
  <si>
    <t>AC65HCE</t>
  </si>
  <si>
    <t>AAS</t>
  </si>
  <si>
    <t>Alvarez Artist Series</t>
  </si>
  <si>
    <t>AEG10NII</t>
  </si>
  <si>
    <t>LG-520</t>
  </si>
  <si>
    <t>Joh</t>
  </si>
  <si>
    <t>Nyl</t>
  </si>
  <si>
    <t>Johnson Guitar</t>
  </si>
  <si>
    <t>F65CW Fiesta</t>
  </si>
  <si>
    <t>LC235Sce</t>
  </si>
  <si>
    <t>LC230S</t>
  </si>
  <si>
    <t>ACEV</t>
  </si>
  <si>
    <t>MRz</t>
  </si>
  <si>
    <t>Manuel Roriguez</t>
  </si>
  <si>
    <t>Cla</t>
  </si>
  <si>
    <t>Rosa Morena</t>
  </si>
  <si>
    <t>JC-25CE</t>
  </si>
  <si>
    <t>Rondo</t>
  </si>
  <si>
    <t>2843 NW Lolo Dr.,Bend,OR 97701</t>
  </si>
  <si>
    <t>877-800-4848</t>
  </si>
  <si>
    <t>www.bedellguitars.com</t>
  </si>
  <si>
    <t>375Digital Dr.,Morgan Hill ,CA 95037</t>
  </si>
  <si>
    <t>408-779-3845</t>
  </si>
  <si>
    <t>www.bouldercreekguitars.com</t>
  </si>
  <si>
    <t>541-385-8339</t>
  </si>
  <si>
    <t>www.breedloveguitars.com</t>
  </si>
  <si>
    <t>C.F.Martin &amp; Co.</t>
  </si>
  <si>
    <t>510Sycamore St., Nazareth, PA 18064</t>
  </si>
  <si>
    <t>610-759-2837</t>
  </si>
  <si>
    <t>www.martinguitar.com</t>
  </si>
  <si>
    <t>5022 Hwy.493 North, Meridian, MS 39305</t>
  </si>
  <si>
    <t>877-860-5903</t>
  </si>
  <si>
    <t>www.compositeacoustics.com</t>
  </si>
  <si>
    <t>Cordoba Guitars</t>
  </si>
  <si>
    <t>1455 19th Street,Santa Monica, CA 90404</t>
  </si>
  <si>
    <t>877-304-0909</t>
  </si>
  <si>
    <t>www.cordobaguitars.com</t>
  </si>
  <si>
    <t>Cort Guitars</t>
  </si>
  <si>
    <t>3451 W.Commercial Ave. Northbook, IL 60062</t>
  </si>
  <si>
    <t>847-498-9850</t>
  </si>
  <si>
    <t>www.cortguitars.com</t>
  </si>
  <si>
    <t>Crafter Guitars</t>
  </si>
  <si>
    <t>319 Business Ln., Suite 500, Ashland, VA 23005</t>
  </si>
  <si>
    <t>888-798-2007</t>
  </si>
  <si>
    <t>www.crafterusa.com</t>
  </si>
  <si>
    <t>16320 Roscoe Blvd., Van Nuys,CA 91406</t>
  </si>
  <si>
    <t>818-891-5999,ext.312</t>
  </si>
  <si>
    <t>www.daisyrock.com</t>
  </si>
  <si>
    <t>4924 West Waters Ave., Tampa,FL 33634</t>
  </si>
  <si>
    <t>813-600-3920</t>
  </si>
  <si>
    <t>www.deanguitars.com</t>
  </si>
  <si>
    <t>10913 Vanomen Street,North Hollywood,CA 91605</t>
  </si>
  <si>
    <t>800-423-8388</t>
  </si>
  <si>
    <t>www.espguitars.com</t>
  </si>
  <si>
    <t>19420 Clark Graham Ave.,Baie D'Urfe,QC,Canada H9X 3R8</t>
  </si>
  <si>
    <t>524-457-7977</t>
  </si>
  <si>
    <t>www.godinguitars.com</t>
  </si>
  <si>
    <t>Gui</t>
  </si>
  <si>
    <t>8860 E.Chaparral Road,Suite 100,Scottsdale,AZ 85250</t>
  </si>
  <si>
    <t>www.guildguitars.com</t>
  </si>
  <si>
    <t>Hof</t>
  </si>
  <si>
    <t>P.O.Box 590713,Pleasant Prairie,WI 60625</t>
  </si>
  <si>
    <t>888-942-2642</t>
  </si>
  <si>
    <t>www.hofner.com</t>
  </si>
  <si>
    <t>Iba</t>
  </si>
  <si>
    <t>1726 Winchester Rd.,Bensalem,Pa 19020</t>
  </si>
  <si>
    <t>215-638-8670</t>
  </si>
  <si>
    <t>www.ibanez.com</t>
  </si>
  <si>
    <t>Lucero Guitars</t>
  </si>
  <si>
    <t>P.O.Box 5111,Thousand Oaks,CA 91359</t>
  </si>
  <si>
    <t>818-735-8800</t>
  </si>
  <si>
    <t>Washburn Guitars</t>
  </si>
  <si>
    <t>444e&gt;courtland St.,Mudelein,IL 60060</t>
  </si>
  <si>
    <t>800-877-6863</t>
  </si>
  <si>
    <t>www.washburn.com</t>
  </si>
  <si>
    <t>6600 Orangethorpe Ave.,Buena Park,CA 90620</t>
  </si>
  <si>
    <t>714-522-9011</t>
  </si>
  <si>
    <t>www.yamaha.com</t>
  </si>
  <si>
    <t>Jasmine Guitars</t>
  </si>
  <si>
    <t>310 Newberry Road Bloomfield, Ct 06002</t>
  </si>
  <si>
    <t>customerservice@kmcmusic.com</t>
  </si>
  <si>
    <t>OsC</t>
  </si>
  <si>
    <t>1000 Corporate Grove Dr.,Buffalo Grove ,IL 60089</t>
  </si>
  <si>
    <t>guitar.support@usmusiccorp.com</t>
  </si>
  <si>
    <t>LC100</t>
  </si>
  <si>
    <t>onp</t>
  </si>
  <si>
    <t>sbb</t>
  </si>
  <si>
    <t>Solid Bamboo</t>
  </si>
  <si>
    <t>ssp</t>
  </si>
  <si>
    <t xml:space="preserve">Solid Spruce </t>
  </si>
  <si>
    <t>cyp</t>
  </si>
  <si>
    <t>Cypress</t>
  </si>
  <si>
    <t>rosewood</t>
  </si>
  <si>
    <t>glt</t>
  </si>
  <si>
    <t>Gloss Top</t>
  </si>
  <si>
    <t>ThongSoAC</t>
  </si>
  <si>
    <t>MAFING</t>
  </si>
  <si>
    <t>TENFING</t>
  </si>
  <si>
    <t>mpl</t>
  </si>
  <si>
    <t>maple</t>
  </si>
  <si>
    <t>nato</t>
  </si>
  <si>
    <t>efb</t>
  </si>
  <si>
    <t>koa</t>
  </si>
  <si>
    <t>Koa</t>
  </si>
  <si>
    <t>ems</t>
  </si>
  <si>
    <t>Engelmann spruce</t>
  </si>
  <si>
    <t>mtw</t>
  </si>
  <si>
    <t>Myrtle Wood</t>
  </si>
  <si>
    <t>Maple</t>
  </si>
  <si>
    <t>ads</t>
  </si>
  <si>
    <t>Adirondack Spruce</t>
  </si>
  <si>
    <t>cbf</t>
  </si>
  <si>
    <t>Carbon fiber</t>
  </si>
  <si>
    <t>Yay</t>
  </si>
  <si>
    <t>Yay Turser</t>
  </si>
  <si>
    <t>ctp</t>
  </si>
  <si>
    <t>Catalpa</t>
  </si>
  <si>
    <t>TC035/N</t>
  </si>
  <si>
    <t>zbw</t>
  </si>
  <si>
    <t>Zebrawood</t>
  </si>
  <si>
    <t>Thong so CL</t>
  </si>
  <si>
    <t>Ma Dan</t>
  </si>
  <si>
    <t>Ma Top</t>
  </si>
  <si>
    <t>est</t>
  </si>
  <si>
    <t>European Spruce Top</t>
  </si>
  <si>
    <t>ses</t>
  </si>
  <si>
    <t>Solid European Spruce</t>
  </si>
  <si>
    <t>irw</t>
  </si>
  <si>
    <t>Indian Rosewood</t>
  </si>
  <si>
    <t>spr</t>
  </si>
  <si>
    <t>Spruce Top</t>
  </si>
  <si>
    <t>srw</t>
  </si>
  <si>
    <t>Solid Rosewood</t>
  </si>
  <si>
    <t>nat</t>
  </si>
  <si>
    <t>Nato</t>
  </si>
  <si>
    <t>spl</t>
  </si>
  <si>
    <t>Sepele</t>
  </si>
  <si>
    <t>sss</t>
  </si>
  <si>
    <t>Solid Sitka Spruce</t>
  </si>
  <si>
    <t>amg</t>
  </si>
  <si>
    <t>African Mahogany</t>
  </si>
  <si>
    <t>swa</t>
  </si>
  <si>
    <t>Solid Walnut</t>
  </si>
  <si>
    <t>Solista CE Maple</t>
  </si>
  <si>
    <t>sma</t>
  </si>
  <si>
    <t>Solid Maple</t>
  </si>
  <si>
    <t>spc</t>
  </si>
  <si>
    <t>Spanish Cedar</t>
  </si>
  <si>
    <t>scc</t>
  </si>
  <si>
    <t>Solid Canadian Cedar</t>
  </si>
  <si>
    <t>C7</t>
  </si>
  <si>
    <t>lam</t>
  </si>
  <si>
    <t>Laminated Spruce</t>
  </si>
  <si>
    <t>swr</t>
  </si>
  <si>
    <t>Solid Western Red Cedar Top</t>
  </si>
  <si>
    <t>hdr</t>
  </si>
  <si>
    <t>Honduras Cedar</t>
  </si>
  <si>
    <t>ief</t>
  </si>
  <si>
    <t>Indian Ebony Fingerboard</t>
  </si>
  <si>
    <t>CEO-6 Sunburst</t>
  </si>
  <si>
    <t>D-45 Authentic 1942</t>
  </si>
  <si>
    <t>D-28P</t>
  </si>
  <si>
    <t>nar</t>
  </si>
  <si>
    <t>Narrow Fingerboard</t>
  </si>
  <si>
    <t>mrt</t>
  </si>
  <si>
    <t>Meranti</t>
  </si>
  <si>
    <t>ACS-SA</t>
  </si>
  <si>
    <t>cet</t>
  </si>
  <si>
    <t>Cedar Top</t>
  </si>
  <si>
    <t>ric</t>
  </si>
  <si>
    <t>Richlite Fingerboard</t>
  </si>
  <si>
    <t>lin</t>
  </si>
  <si>
    <t>Linden</t>
  </si>
  <si>
    <t>smf</t>
  </si>
  <si>
    <t>Solid Marple Fingerboard</t>
  </si>
  <si>
    <t>whw</t>
  </si>
  <si>
    <t>White Wood</t>
  </si>
  <si>
    <t>hmf</t>
  </si>
  <si>
    <t>Hard Maple Fingerboard</t>
  </si>
  <si>
    <t>agt</t>
  </si>
  <si>
    <t>Agathis</t>
  </si>
  <si>
    <t>ssa</t>
  </si>
  <si>
    <t>Striped Sapele</t>
  </si>
  <si>
    <t>tru</t>
  </si>
  <si>
    <t>Truss Rod</t>
  </si>
  <si>
    <t>sha</t>
  </si>
  <si>
    <t>Shallow Neck</t>
  </si>
  <si>
    <t>cfm</t>
  </si>
  <si>
    <t>Carved Flamed Maple</t>
  </si>
  <si>
    <t>wrc</t>
  </si>
  <si>
    <t>Western Red Cedar</t>
  </si>
  <si>
    <t>sgs</t>
  </si>
  <si>
    <t>Solid German Spruce</t>
  </si>
  <si>
    <t>src</t>
  </si>
  <si>
    <t>Solid Red Cedar</t>
  </si>
  <si>
    <t>bbg</t>
  </si>
  <si>
    <t>Bubinga</t>
  </si>
  <si>
    <t>JC-23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</si>
</sst>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63"/>
      <scheme val="minor"/>
    </font>
    <font>
      <u/>
      <sz val="9.9"/>
      <color theme="10"/>
      <name val="Calibri"/>
      <family val="2"/>
      <charset val="163"/>
    </font>
    <font>
      <sz val="11"/>
      <color rgb="FF000000"/>
      <name val="Arial"/>
      <family val="2"/>
    </font>
    <font>
      <sz val="11"/>
      <color rgb="FF333333"/>
      <name val="Georgia"/>
      <family val="1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sz val="1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0" borderId="0" xfId="0" applyNumberFormat="1" applyBorder="1"/>
    <xf numFmtId="0" fontId="1" fillId="0" borderId="0" xfId="1" applyAlignment="1" applyProtection="1"/>
    <xf numFmtId="0" fontId="2" fillId="0" borderId="0" xfId="0" applyFont="1"/>
    <xf numFmtId="0" fontId="3" fillId="0" borderId="0" xfId="0" applyFont="1" applyAlignment="1">
      <alignment horizontal="left" wrapText="1"/>
    </xf>
    <xf numFmtId="0" fontId="4" fillId="0" borderId="0" xfId="0" applyFont="1"/>
    <xf numFmtId="0" fontId="4" fillId="2" borderId="1" xfId="0" applyFont="1" applyFill="1" applyBorder="1" applyAlignment="1">
      <alignment horizontal="left" vertical="top" wrapText="1" indent="1"/>
    </xf>
    <xf numFmtId="0" fontId="5" fillId="0" borderId="0" xfId="0" applyFont="1"/>
    <xf numFmtId="0" fontId="1" fillId="0" borderId="0" xfId="1" applyBorder="1" applyAlignment="1" applyProtection="1"/>
    <xf numFmtId="0" fontId="6" fillId="0" borderId="0" xfId="0" applyFont="1"/>
    <xf numFmtId="0" fontId="7" fillId="0" borderId="0" xfId="0" applyFont="1" applyFill="1"/>
    <xf numFmtId="0" fontId="8" fillId="0" borderId="0" xfId="0" applyFont="1"/>
    <xf numFmtId="0" fontId="0" fillId="3" borderId="3" xfId="0" applyFont="1" applyFill="1" applyBorder="1"/>
    <xf numFmtId="0" fontId="0" fillId="3" borderId="2" xfId="0" applyFill="1" applyBorder="1"/>
  </cellXfs>
  <cellStyles count="2">
    <cellStyle name="Hyperlink" xfId="1" builtinId="8"/>
    <cellStyle name="Normal" xfId="0" builtinId="0"/>
  </cellStyles>
  <dxfs count="8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7" name="Table7" displayName="Table7" ref="G248:K254" totalsRowShown="0">
  <autoFilter ref="G248:K254"/>
  <tableColumns count="5">
    <tableColumn id="1" name="So"/>
    <tableColumn id="2" name="Ngay"/>
    <tableColumn id="3" name="Ma"/>
    <tableColumn id="4" name="MaDan"/>
    <tableColumn id="5" name="SLDat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3" name="Table13" displayName="Table13" ref="I218:J227" totalsRowShown="0">
  <autoFilter ref="I218:J227">
    <filterColumn colId="1"/>
  </autoFilter>
  <tableColumns count="2">
    <tableColumn id="1" name="MAFING"/>
    <tableColumn id="2" name="TENFING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4" name="Table14" displayName="Table14" ref="A247:E271" totalsRowShown="0">
  <autoFilter ref="A247:E271">
    <filterColumn colId="2"/>
    <filterColumn colId="3"/>
    <filterColumn colId="4"/>
  </autoFilter>
  <tableColumns count="5">
    <tableColumn id="1" name="MANCC"/>
    <tableColumn id="2" name="TENNCC"/>
    <tableColumn id="3" name="DCNCC"/>
    <tableColumn id="4" name="DTNCC"/>
    <tableColumn id="5" name="EMNCC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7" name="Table17" displayName="Table17" ref="A273:F279" totalsRowShown="0">
  <autoFilter ref="A273:F279"/>
  <tableColumns count="6">
    <tableColumn id="1" name="SOHDN"/>
    <tableColumn id="2" name="NGAYN"/>
    <tableColumn id="3" name="SODD"/>
    <tableColumn id="4" name="MADAN"/>
    <tableColumn id="5" name="SLN"/>
    <tableColumn id="6" name="DGIAO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8" name="Table18" displayName="Table18" ref="H273:M279" totalsRowShown="0">
  <autoFilter ref="H273:M279"/>
  <tableColumns count="6">
    <tableColumn id="1" name="SOHDX"/>
    <tableColumn id="2" name="NGAYX"/>
    <tableColumn id="3" name="MADAN"/>
    <tableColumn id="4" name="SLX"/>
    <tableColumn id="5" name="MAKH"/>
    <tableColumn id="6" name="DGX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0" name="Table20" displayName="Table20" ref="A294:I301" totalsRowShown="0">
  <autoFilter ref="A294:I301"/>
  <tableColumns count="9">
    <tableColumn id="1" name="MANV"/>
    <tableColumn id="2" name="TENNV"/>
    <tableColumn id="3" name="DCNV"/>
    <tableColumn id="4" name="DTNV"/>
    <tableColumn id="5" name="EM"/>
    <tableColumn id="6" name="USERID"/>
    <tableColumn id="7" name="PASS"/>
    <tableColumn id="8" name="QUES"/>
    <tableColumn id="9" name="ANS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4" name="Table4" displayName="Table4" ref="A2:G55" totalsRowCount="1">
  <autoFilter ref="A2:G54">
    <filterColumn colId="1"/>
    <filterColumn colId="2"/>
    <filterColumn colId="3"/>
    <filterColumn colId="4"/>
    <filterColumn colId="5"/>
    <filterColumn colId="6"/>
  </autoFilter>
  <tableColumns count="7">
    <tableColumn id="1" name="MaDan" totalsRowDxfId="5"/>
    <tableColumn id="2" name="MDLDan" totalsRowDxfId="4"/>
    <tableColumn id="3" name="MaHieu" totalsRowDxfId="3"/>
    <tableColumn id="4" name="MaLoai" totalsRowDxfId="2"/>
    <tableColumn id="5" name="MSRP" dataDxfId="7">
      <calculatedColumnFormula>24000*479</calculatedColumnFormula>
    </tableColumn>
    <tableColumn id="6" name="SLTON" totalsRowDxfId="1"/>
    <tableColumn id="7" name="BH" totalsRowDxfId="0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" name="Table1" displayName="Table1" ref="A58:G109" totalsRowShown="0">
  <autoFilter ref="A58:G109">
    <filterColumn colId="1"/>
    <filterColumn colId="2"/>
    <filterColumn colId="3"/>
    <filterColumn colId="4"/>
    <filterColumn colId="5"/>
    <filterColumn colId="6"/>
  </autoFilter>
  <tableColumns count="7">
    <tableColumn id="1" name="MaDan"/>
    <tableColumn id="2" name="MDLDan"/>
    <tableColumn id="3" name="MaHieu"/>
    <tableColumn id="4" name="MaLoai"/>
    <tableColumn id="5" name="MSRP" dataDxfId="6"/>
    <tableColumn id="6" name="SLTon"/>
    <tableColumn id="7" name="BH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2" name="Table2" displayName="Table2" ref="C164:I214" totalsRowShown="0">
  <autoFilter ref="C164:I214">
    <filterColumn colId="1"/>
    <filterColumn colId="2"/>
    <filterColumn colId="3"/>
    <filterColumn colId="4"/>
    <filterColumn colId="5"/>
    <filterColumn colId="6"/>
  </autoFilter>
  <tableColumns count="7">
    <tableColumn id="1" name="Ma Dan"/>
    <tableColumn id="2" name="Ma Top"/>
    <tableColumn id="3" name="MaSide"/>
    <tableColumn id="4" name="MaBack"/>
    <tableColumn id="5" name="MaNeck"/>
    <tableColumn id="6" name="MaFing"/>
    <tableColumn id="7" name="El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85:E290" totalsRowShown="0">
  <autoFilter ref="A285:E290">
    <filterColumn colId="1"/>
    <filterColumn colId="2"/>
    <filterColumn colId="3"/>
    <filterColumn colId="4"/>
  </autoFilter>
  <tableColumns count="5">
    <tableColumn id="1" name="MaKH"/>
    <tableColumn id="2" name="Tai"/>
    <tableColumn id="3" name="DC"/>
    <tableColumn id="4" name="DT"/>
    <tableColumn id="5" name="Emai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I2:K37" totalsRowShown="0">
  <autoFilter ref="I2:K37">
    <filterColumn colId="1"/>
    <filterColumn colId="2"/>
  </autoFilter>
  <tableColumns count="3">
    <tableColumn id="1" name="MaHieu"/>
    <tableColumn id="2" name="TenHieu"/>
    <tableColumn id="3" name="MaNCC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13:B134" totalsRowShown="0">
  <autoFilter ref="A113:B134">
    <filterColumn colId="1"/>
  </autoFilter>
  <tableColumns count="2">
    <tableColumn id="1" name="MaLoai"/>
    <tableColumn id="2" name="TenLoai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C112:I162" totalsRowShown="0">
  <autoFilter ref="C112:I162">
    <filterColumn colId="1"/>
    <filterColumn colId="2"/>
    <filterColumn colId="3"/>
    <filterColumn colId="4"/>
    <filterColumn colId="5"/>
    <filterColumn colId="6"/>
  </autoFilter>
  <tableColumns count="7">
    <tableColumn id="1" name="MaDan"/>
    <tableColumn id="2" name="MaTop"/>
    <tableColumn id="3" name="MaSide"/>
    <tableColumn id="4" name="MaBack"/>
    <tableColumn id="5" name="MaNeck"/>
    <tableColumn id="6" name="MaFing"/>
    <tableColumn id="7" name="El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A217:B242" totalsRowShown="0">
  <autoFilter ref="A217:B242">
    <filterColumn colId="1"/>
  </autoFilter>
  <tableColumns count="2">
    <tableColumn id="1" name="MaTOP"/>
    <tableColumn id="2" name="TenTOP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C217:D242" totalsRowShown="0">
  <autoFilter ref="C217:D242">
    <filterColumn colId="1"/>
  </autoFilter>
  <tableColumns count="2">
    <tableColumn id="1" name="MaSIDE"/>
    <tableColumn id="2" name="TenSID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E217:F241" totalsRowShown="0">
  <autoFilter ref="E217:F241">
    <filterColumn colId="1"/>
  </autoFilter>
  <tableColumns count="2">
    <tableColumn id="1" name="MaBack"/>
    <tableColumn id="2" name="TenBack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2" name="Table12" displayName="Table12" ref="G218:H227" totalsRowShown="0">
  <autoFilter ref="G218:H227">
    <filterColumn colId="1"/>
  </autoFilter>
  <tableColumns count="2">
    <tableColumn id="1" name="MaNeck"/>
    <tableColumn id="2" name="TenNeck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rtinguitar.com/" TargetMode="External"/><Relationship Id="rId13" Type="http://schemas.openxmlformats.org/officeDocument/2006/relationships/hyperlink" Target="http://www.daisyrock.com/" TargetMode="External"/><Relationship Id="rId18" Type="http://schemas.openxmlformats.org/officeDocument/2006/relationships/hyperlink" Target="http://www.hofner.com/" TargetMode="External"/><Relationship Id="rId26" Type="http://schemas.openxmlformats.org/officeDocument/2006/relationships/table" Target="../tables/table2.xml"/><Relationship Id="rId39" Type="http://schemas.openxmlformats.org/officeDocument/2006/relationships/table" Target="../tables/table15.xml"/><Relationship Id="rId3" Type="http://schemas.openxmlformats.org/officeDocument/2006/relationships/hyperlink" Target="http://www.fender.com/" TargetMode="External"/><Relationship Id="rId21" Type="http://schemas.openxmlformats.org/officeDocument/2006/relationships/hyperlink" Target="http://www.yamaha.com/" TargetMode="External"/><Relationship Id="rId34" Type="http://schemas.openxmlformats.org/officeDocument/2006/relationships/table" Target="../tables/table10.xml"/><Relationship Id="rId7" Type="http://schemas.openxmlformats.org/officeDocument/2006/relationships/hyperlink" Target="http://www.breedloveguitars.com/" TargetMode="External"/><Relationship Id="rId12" Type="http://schemas.openxmlformats.org/officeDocument/2006/relationships/hyperlink" Target="http://www.crafterusa.com/" TargetMode="External"/><Relationship Id="rId17" Type="http://schemas.openxmlformats.org/officeDocument/2006/relationships/hyperlink" Target="http://www.guildguitars.com/" TargetMode="External"/><Relationship Id="rId25" Type="http://schemas.openxmlformats.org/officeDocument/2006/relationships/table" Target="../tables/table1.xml"/><Relationship Id="rId33" Type="http://schemas.openxmlformats.org/officeDocument/2006/relationships/table" Target="../tables/table9.xml"/><Relationship Id="rId38" Type="http://schemas.openxmlformats.org/officeDocument/2006/relationships/table" Target="../tables/table14.xml"/><Relationship Id="rId2" Type="http://schemas.openxmlformats.org/officeDocument/2006/relationships/hyperlink" Target="http://www.taylorguitars.com/" TargetMode="External"/><Relationship Id="rId16" Type="http://schemas.openxmlformats.org/officeDocument/2006/relationships/hyperlink" Target="http://www.godinguitars.com/" TargetMode="External"/><Relationship Id="rId20" Type="http://schemas.openxmlformats.org/officeDocument/2006/relationships/hyperlink" Target="http://www.washburn.com/" TargetMode="External"/><Relationship Id="rId29" Type="http://schemas.openxmlformats.org/officeDocument/2006/relationships/table" Target="../tables/table5.xml"/><Relationship Id="rId41" Type="http://schemas.openxmlformats.org/officeDocument/2006/relationships/table" Target="../tables/table17.xml"/><Relationship Id="rId1" Type="http://schemas.openxmlformats.org/officeDocument/2006/relationships/hyperlink" Target="http://www.takamine.com/" TargetMode="External"/><Relationship Id="rId6" Type="http://schemas.openxmlformats.org/officeDocument/2006/relationships/hyperlink" Target="http://www.bouldercreekguitars.com/" TargetMode="External"/><Relationship Id="rId11" Type="http://schemas.openxmlformats.org/officeDocument/2006/relationships/hyperlink" Target="http://www.cortguitars.com/" TargetMode="External"/><Relationship Id="rId24" Type="http://schemas.openxmlformats.org/officeDocument/2006/relationships/printerSettings" Target="../printerSettings/printerSettings1.bin"/><Relationship Id="rId32" Type="http://schemas.openxmlformats.org/officeDocument/2006/relationships/table" Target="../tables/table8.xml"/><Relationship Id="rId37" Type="http://schemas.openxmlformats.org/officeDocument/2006/relationships/table" Target="../tables/table13.xml"/><Relationship Id="rId40" Type="http://schemas.openxmlformats.org/officeDocument/2006/relationships/table" Target="../tables/table16.xml"/><Relationship Id="rId5" Type="http://schemas.openxmlformats.org/officeDocument/2006/relationships/hyperlink" Target="http://www.bedellguitars.com/" TargetMode="External"/><Relationship Id="rId15" Type="http://schemas.openxmlformats.org/officeDocument/2006/relationships/hyperlink" Target="http://www.espguitars.com/" TargetMode="External"/><Relationship Id="rId23" Type="http://schemas.openxmlformats.org/officeDocument/2006/relationships/hyperlink" Target="mailto:guitar.support@usmusiccorp.com" TargetMode="External"/><Relationship Id="rId28" Type="http://schemas.openxmlformats.org/officeDocument/2006/relationships/table" Target="../tables/table4.xml"/><Relationship Id="rId36" Type="http://schemas.openxmlformats.org/officeDocument/2006/relationships/table" Target="../tables/table12.xml"/><Relationship Id="rId10" Type="http://schemas.openxmlformats.org/officeDocument/2006/relationships/hyperlink" Target="http://www.cordobaguitars.com/" TargetMode="External"/><Relationship Id="rId19" Type="http://schemas.openxmlformats.org/officeDocument/2006/relationships/hyperlink" Target="http://www.ibanez.com/" TargetMode="External"/><Relationship Id="rId31" Type="http://schemas.openxmlformats.org/officeDocument/2006/relationships/table" Target="../tables/table7.xml"/><Relationship Id="rId4" Type="http://schemas.openxmlformats.org/officeDocument/2006/relationships/hyperlink" Target="http://www.epiphone.com/" TargetMode="External"/><Relationship Id="rId9" Type="http://schemas.openxmlformats.org/officeDocument/2006/relationships/hyperlink" Target="http://www.compositeacoustics.com/" TargetMode="External"/><Relationship Id="rId14" Type="http://schemas.openxmlformats.org/officeDocument/2006/relationships/hyperlink" Target="http://www.deanguitars.com/" TargetMode="External"/><Relationship Id="rId22" Type="http://schemas.openxmlformats.org/officeDocument/2006/relationships/hyperlink" Target="mailto:customerservice@kmcmusic.com" TargetMode="External"/><Relationship Id="rId27" Type="http://schemas.openxmlformats.org/officeDocument/2006/relationships/table" Target="../tables/table3.xml"/><Relationship Id="rId30" Type="http://schemas.openxmlformats.org/officeDocument/2006/relationships/table" Target="../tables/table6.xml"/><Relationship Id="rId35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1"/>
  <sheetViews>
    <sheetView tabSelected="1" topLeftCell="A236" zoomScale="78" zoomScaleNormal="78" workbookViewId="0">
      <selection activeCell="H234" sqref="H234"/>
    </sheetView>
  </sheetViews>
  <sheetFormatPr defaultRowHeight="15"/>
  <cols>
    <col min="1" max="1" width="11" customWidth="1"/>
    <col min="2" max="2" width="47.28515625" customWidth="1"/>
    <col min="3" max="3" width="50.85546875" customWidth="1"/>
    <col min="4" max="4" width="21" customWidth="1"/>
    <col min="5" max="5" width="27.42578125" customWidth="1"/>
    <col min="6" max="6" width="21.140625" customWidth="1"/>
    <col min="7" max="7" width="11" customWidth="1"/>
    <col min="8" max="8" width="21" customWidth="1"/>
    <col min="9" max="9" width="11.7109375" customWidth="1"/>
    <col min="10" max="10" width="23.140625" customWidth="1"/>
    <col min="11" max="11" width="19.5703125" customWidth="1"/>
    <col min="12" max="12" width="11" customWidth="1"/>
    <col min="14" max="14" width="17.28515625" customWidth="1"/>
  </cols>
  <sheetData>
    <row r="1" spans="1:11">
      <c r="A1" t="s">
        <v>214</v>
      </c>
      <c r="I1" t="s">
        <v>17</v>
      </c>
    </row>
    <row r="2" spans="1:11">
      <c r="A2" t="s">
        <v>4</v>
      </c>
      <c r="B2" t="s">
        <v>67</v>
      </c>
      <c r="C2" t="s">
        <v>13</v>
      </c>
      <c r="D2" t="s">
        <v>14</v>
      </c>
      <c r="E2" t="s">
        <v>15</v>
      </c>
      <c r="F2" t="s">
        <v>68</v>
      </c>
      <c r="G2" t="s">
        <v>16</v>
      </c>
      <c r="I2" t="s">
        <v>13</v>
      </c>
      <c r="J2" t="s">
        <v>18</v>
      </c>
      <c r="K2" t="s">
        <v>19</v>
      </c>
    </row>
    <row r="3" spans="1:11">
      <c r="A3">
        <v>1</v>
      </c>
      <c r="B3" t="s">
        <v>79</v>
      </c>
      <c r="C3" t="s">
        <v>72</v>
      </c>
      <c r="D3" t="s">
        <v>226</v>
      </c>
      <c r="E3" s="2">
        <f>24000*479</f>
        <v>11496000</v>
      </c>
      <c r="I3" t="s">
        <v>72</v>
      </c>
      <c r="J3" t="s">
        <v>73</v>
      </c>
      <c r="K3" t="s">
        <v>72</v>
      </c>
    </row>
    <row r="4" spans="1:11">
      <c r="A4">
        <v>2</v>
      </c>
      <c r="B4" t="s">
        <v>115</v>
      </c>
      <c r="C4" t="s">
        <v>72</v>
      </c>
      <c r="D4" t="s">
        <v>226</v>
      </c>
      <c r="E4" s="2">
        <f>24000*999</f>
        <v>23976000</v>
      </c>
      <c r="I4" t="s">
        <v>76</v>
      </c>
      <c r="J4" t="s">
        <v>81</v>
      </c>
      <c r="K4" t="s">
        <v>76</v>
      </c>
    </row>
    <row r="5" spans="1:11">
      <c r="A5">
        <v>3</v>
      </c>
      <c r="B5" t="s">
        <v>116</v>
      </c>
      <c r="C5" t="s">
        <v>72</v>
      </c>
      <c r="D5" t="s">
        <v>226</v>
      </c>
      <c r="E5" s="2">
        <f>24000*999</f>
        <v>23976000</v>
      </c>
      <c r="I5" t="s">
        <v>155</v>
      </c>
      <c r="J5" t="s">
        <v>331</v>
      </c>
      <c r="K5" t="s">
        <v>155</v>
      </c>
    </row>
    <row r="6" spans="1:11">
      <c r="A6">
        <v>4</v>
      </c>
      <c r="B6" t="s">
        <v>117</v>
      </c>
      <c r="C6" t="s">
        <v>76</v>
      </c>
      <c r="D6" t="s">
        <v>78</v>
      </c>
      <c r="E6" s="3">
        <f>24000*599.99</f>
        <v>14399760</v>
      </c>
      <c r="I6" t="s">
        <v>75</v>
      </c>
      <c r="J6" t="s">
        <v>82</v>
      </c>
      <c r="K6" t="s">
        <v>75</v>
      </c>
    </row>
    <row r="7" spans="1:11">
      <c r="A7">
        <v>5</v>
      </c>
      <c r="B7" t="s">
        <v>80</v>
      </c>
      <c r="C7" t="s">
        <v>76</v>
      </c>
      <c r="D7" t="s">
        <v>78</v>
      </c>
      <c r="E7" s="2">
        <f>24000*329.99</f>
        <v>7919760</v>
      </c>
      <c r="I7" t="s">
        <v>74</v>
      </c>
      <c r="J7" t="s">
        <v>83</v>
      </c>
      <c r="K7" t="s">
        <v>74</v>
      </c>
    </row>
    <row r="8" spans="1:11">
      <c r="A8">
        <v>6</v>
      </c>
      <c r="B8" t="s">
        <v>118</v>
      </c>
      <c r="C8" t="s">
        <v>76</v>
      </c>
      <c r="D8" t="s">
        <v>78</v>
      </c>
      <c r="E8" s="2">
        <f>24000*379.99</f>
        <v>9119760</v>
      </c>
      <c r="I8" t="s">
        <v>119</v>
      </c>
      <c r="J8" t="s">
        <v>121</v>
      </c>
      <c r="K8" t="s">
        <v>119</v>
      </c>
    </row>
    <row r="9" spans="1:11">
      <c r="A9">
        <v>7</v>
      </c>
      <c r="B9" t="s">
        <v>122</v>
      </c>
      <c r="C9" t="s">
        <v>119</v>
      </c>
      <c r="D9" t="s">
        <v>228</v>
      </c>
      <c r="E9" s="2">
        <f>24000*2599</f>
        <v>62376000</v>
      </c>
      <c r="I9" t="s">
        <v>126</v>
      </c>
      <c r="J9" t="s">
        <v>127</v>
      </c>
      <c r="K9" t="s">
        <v>126</v>
      </c>
    </row>
    <row r="10" spans="1:11">
      <c r="A10">
        <v>8</v>
      </c>
      <c r="B10" t="s">
        <v>124</v>
      </c>
      <c r="C10" t="s">
        <v>119</v>
      </c>
      <c r="D10" t="s">
        <v>78</v>
      </c>
      <c r="E10" s="2">
        <f>24000*2599</f>
        <v>62376000</v>
      </c>
      <c r="I10" t="s">
        <v>136</v>
      </c>
      <c r="J10" t="s">
        <v>137</v>
      </c>
      <c r="K10" t="s">
        <v>136</v>
      </c>
    </row>
    <row r="11" spans="1:11">
      <c r="A11">
        <v>9</v>
      </c>
      <c r="B11" t="s">
        <v>125</v>
      </c>
      <c r="C11" t="s">
        <v>119</v>
      </c>
      <c r="D11" t="s">
        <v>228</v>
      </c>
      <c r="E11" s="3">
        <f>24000*1039</f>
        <v>24936000</v>
      </c>
      <c r="I11" t="s">
        <v>144</v>
      </c>
      <c r="J11" t="s">
        <v>143</v>
      </c>
      <c r="K11" t="s">
        <v>144</v>
      </c>
    </row>
    <row r="12" spans="1:11">
      <c r="A12">
        <v>10</v>
      </c>
      <c r="B12" t="s">
        <v>129</v>
      </c>
      <c r="C12" t="s">
        <v>126</v>
      </c>
      <c r="D12" t="s">
        <v>78</v>
      </c>
      <c r="E12" s="2">
        <f>24000*1099</f>
        <v>26376000</v>
      </c>
      <c r="I12" t="s">
        <v>147</v>
      </c>
      <c r="J12" t="s">
        <v>148</v>
      </c>
      <c r="K12" t="s">
        <v>147</v>
      </c>
    </row>
    <row r="13" spans="1:11">
      <c r="A13">
        <v>11</v>
      </c>
      <c r="B13" t="s">
        <v>130</v>
      </c>
      <c r="C13" t="s">
        <v>126</v>
      </c>
      <c r="D13" t="s">
        <v>131</v>
      </c>
      <c r="E13" s="2">
        <f>24000*1099</f>
        <v>26376000</v>
      </c>
      <c r="I13" t="s">
        <v>164</v>
      </c>
      <c r="J13" t="s">
        <v>162</v>
      </c>
      <c r="K13" t="s">
        <v>164</v>
      </c>
    </row>
    <row r="14" spans="1:11">
      <c r="A14">
        <v>12</v>
      </c>
      <c r="B14" t="s">
        <v>133</v>
      </c>
      <c r="C14" t="s">
        <v>126</v>
      </c>
      <c r="D14" t="s">
        <v>134</v>
      </c>
      <c r="E14" s="2">
        <f>24000*469</f>
        <v>11256000</v>
      </c>
      <c r="I14" s="1" t="s">
        <v>179</v>
      </c>
      <c r="J14" s="1" t="s">
        <v>182</v>
      </c>
      <c r="K14" s="1" t="s">
        <v>179</v>
      </c>
    </row>
    <row r="15" spans="1:11">
      <c r="A15">
        <v>13</v>
      </c>
      <c r="B15" t="s">
        <v>215</v>
      </c>
      <c r="C15" t="s">
        <v>136</v>
      </c>
      <c r="D15" t="s">
        <v>78</v>
      </c>
      <c r="E15" s="2">
        <f>24000*1269</f>
        <v>30456000</v>
      </c>
      <c r="I15" s="1" t="s">
        <v>187</v>
      </c>
      <c r="J15" s="1" t="s">
        <v>188</v>
      </c>
      <c r="K15" s="1" t="s">
        <v>187</v>
      </c>
    </row>
    <row r="16" spans="1:11">
      <c r="A16">
        <v>14</v>
      </c>
      <c r="B16" t="s">
        <v>139</v>
      </c>
      <c r="C16" t="s">
        <v>136</v>
      </c>
      <c r="D16" t="s">
        <v>140</v>
      </c>
      <c r="E16" s="3">
        <f>24000*3329</f>
        <v>79896000</v>
      </c>
      <c r="I16" s="1" t="s">
        <v>193</v>
      </c>
      <c r="J16" s="1" t="s">
        <v>195</v>
      </c>
      <c r="K16" s="1" t="s">
        <v>193</v>
      </c>
    </row>
    <row r="17" spans="1:11">
      <c r="A17">
        <v>15</v>
      </c>
      <c r="B17" t="s">
        <v>142</v>
      </c>
      <c r="C17" t="s">
        <v>136</v>
      </c>
      <c r="D17" t="s">
        <v>228</v>
      </c>
      <c r="E17" s="2">
        <f>24000*5999</f>
        <v>143976000</v>
      </c>
      <c r="I17" s="1" t="s">
        <v>247</v>
      </c>
      <c r="J17" s="1" t="s">
        <v>200</v>
      </c>
      <c r="K17" s="1" t="s">
        <v>247</v>
      </c>
    </row>
    <row r="18" spans="1:11">
      <c r="A18">
        <v>16</v>
      </c>
      <c r="B18" t="s">
        <v>453</v>
      </c>
      <c r="C18" t="s">
        <v>144</v>
      </c>
      <c r="D18" t="s">
        <v>78</v>
      </c>
      <c r="E18" s="2">
        <f>24000*4199</f>
        <v>100776000</v>
      </c>
      <c r="I18" s="1" t="s">
        <v>407</v>
      </c>
      <c r="J18" s="1" t="s">
        <v>408</v>
      </c>
      <c r="K18" s="1" t="s">
        <v>407</v>
      </c>
    </row>
    <row r="19" spans="1:11">
      <c r="A19">
        <v>17</v>
      </c>
      <c r="B19" t="s">
        <v>454</v>
      </c>
      <c r="C19" t="s">
        <v>144</v>
      </c>
      <c r="D19" t="s">
        <v>78</v>
      </c>
      <c r="E19" s="2">
        <f>24000*59999</f>
        <v>1439976000</v>
      </c>
      <c r="I19" s="1" t="s">
        <v>204</v>
      </c>
      <c r="J19" s="1" t="s">
        <v>205</v>
      </c>
      <c r="K19" s="1" t="s">
        <v>203</v>
      </c>
    </row>
    <row r="20" spans="1:11">
      <c r="A20">
        <v>18</v>
      </c>
      <c r="B20" t="s">
        <v>455</v>
      </c>
      <c r="C20" t="s">
        <v>144</v>
      </c>
      <c r="D20" t="s">
        <v>78</v>
      </c>
      <c r="E20" s="2">
        <f>24000*2999</f>
        <v>71976000</v>
      </c>
      <c r="I20" s="1" t="s">
        <v>210</v>
      </c>
      <c r="J20" s="1" t="s">
        <v>211</v>
      </c>
      <c r="K20" s="1" t="s">
        <v>210</v>
      </c>
    </row>
    <row r="21" spans="1:11">
      <c r="A21">
        <v>19</v>
      </c>
      <c r="B21" t="s">
        <v>150</v>
      </c>
      <c r="C21" t="s">
        <v>147</v>
      </c>
      <c r="D21" t="s">
        <v>151</v>
      </c>
      <c r="E21" s="2">
        <f>24000*1349.99</f>
        <v>32399760</v>
      </c>
      <c r="I21" s="1" t="s">
        <v>219</v>
      </c>
      <c r="J21" s="1" t="s">
        <v>221</v>
      </c>
      <c r="K21" s="1" t="s">
        <v>219</v>
      </c>
    </row>
    <row r="22" spans="1:11">
      <c r="A22">
        <v>20</v>
      </c>
      <c r="B22" t="s">
        <v>153</v>
      </c>
      <c r="C22" t="s">
        <v>147</v>
      </c>
      <c r="D22" t="s">
        <v>151</v>
      </c>
      <c r="E22" s="2">
        <f>24000*3499.99</f>
        <v>83999760</v>
      </c>
    </row>
    <row r="23" spans="1:11">
      <c r="A23">
        <v>21</v>
      </c>
      <c r="B23" t="s">
        <v>154</v>
      </c>
      <c r="C23" t="s">
        <v>147</v>
      </c>
      <c r="D23" t="s">
        <v>151</v>
      </c>
      <c r="E23" s="3">
        <f>24000*1749.99</f>
        <v>41999760</v>
      </c>
      <c r="I23" s="1" t="s">
        <v>242</v>
      </c>
      <c r="J23" s="1" t="s">
        <v>243</v>
      </c>
      <c r="K23" s="1" t="s">
        <v>242</v>
      </c>
    </row>
    <row r="24" spans="1:11">
      <c r="A24">
        <v>22</v>
      </c>
      <c r="B24" t="s">
        <v>234</v>
      </c>
      <c r="C24" t="s">
        <v>164</v>
      </c>
      <c r="D24" t="s">
        <v>232</v>
      </c>
      <c r="E24" s="2">
        <f>24000*345</f>
        <v>8280000</v>
      </c>
      <c r="I24" t="s">
        <v>245</v>
      </c>
      <c r="J24" t="s">
        <v>246</v>
      </c>
      <c r="K24" t="s">
        <v>245</v>
      </c>
    </row>
    <row r="25" spans="1:11">
      <c r="A25">
        <v>23</v>
      </c>
      <c r="B25" t="s">
        <v>235</v>
      </c>
      <c r="C25" t="s">
        <v>236</v>
      </c>
      <c r="D25" t="s">
        <v>78</v>
      </c>
      <c r="E25" s="2">
        <f>24000*599.99</f>
        <v>14399760</v>
      </c>
      <c r="I25" t="s">
        <v>250</v>
      </c>
      <c r="J25" t="s">
        <v>251</v>
      </c>
      <c r="K25" t="s">
        <v>250</v>
      </c>
    </row>
    <row r="26" spans="1:11">
      <c r="A26">
        <v>24</v>
      </c>
      <c r="B26" t="s">
        <v>237</v>
      </c>
      <c r="C26" t="s">
        <v>236</v>
      </c>
      <c r="D26" t="s">
        <v>238</v>
      </c>
      <c r="E26" s="2"/>
    </row>
    <row r="27" spans="1:11">
      <c r="A27">
        <v>25</v>
      </c>
      <c r="B27" t="s">
        <v>163</v>
      </c>
      <c r="C27" t="s">
        <v>155</v>
      </c>
      <c r="D27" t="s">
        <v>165</v>
      </c>
      <c r="E27" s="2">
        <f>24000*795</f>
        <v>19080000</v>
      </c>
      <c r="I27" t="s">
        <v>254</v>
      </c>
      <c r="J27" t="s">
        <v>255</v>
      </c>
      <c r="K27" t="s">
        <v>254</v>
      </c>
    </row>
    <row r="28" spans="1:11">
      <c r="A28">
        <v>26</v>
      </c>
      <c r="B28" t="s">
        <v>167</v>
      </c>
      <c r="C28" t="s">
        <v>155</v>
      </c>
      <c r="D28" t="s">
        <v>168</v>
      </c>
      <c r="E28" s="3">
        <f>24000*499</f>
        <v>11976000</v>
      </c>
      <c r="I28" t="s">
        <v>257</v>
      </c>
      <c r="J28" t="s">
        <v>258</v>
      </c>
      <c r="K28" t="s">
        <v>257</v>
      </c>
    </row>
    <row r="29" spans="1:11">
      <c r="A29">
        <v>27</v>
      </c>
      <c r="B29" t="s">
        <v>169</v>
      </c>
      <c r="C29" t="s">
        <v>155</v>
      </c>
      <c r="D29" t="s">
        <v>170</v>
      </c>
      <c r="E29" s="2">
        <f>24000*399</f>
        <v>9576000</v>
      </c>
      <c r="I29" t="s">
        <v>259</v>
      </c>
      <c r="J29" t="s">
        <v>260</v>
      </c>
      <c r="K29" t="s">
        <v>259</v>
      </c>
    </row>
    <row r="30" spans="1:11">
      <c r="A30">
        <v>28</v>
      </c>
      <c r="B30" t="s">
        <v>171</v>
      </c>
      <c r="C30" t="s">
        <v>172</v>
      </c>
      <c r="D30" t="s">
        <v>173</v>
      </c>
      <c r="E30" s="2">
        <f>24000*1899</f>
        <v>45576000</v>
      </c>
      <c r="I30" s="1" t="s">
        <v>267</v>
      </c>
      <c r="J30" s="1" t="s">
        <v>268</v>
      </c>
      <c r="K30" s="1" t="s">
        <v>267</v>
      </c>
    </row>
    <row r="31" spans="1:11">
      <c r="A31">
        <v>29</v>
      </c>
      <c r="B31" t="s">
        <v>411</v>
      </c>
      <c r="C31" t="s">
        <v>172</v>
      </c>
      <c r="D31" t="s">
        <v>92</v>
      </c>
      <c r="E31" s="2">
        <f>24000*749</f>
        <v>17976000</v>
      </c>
      <c r="I31" t="s">
        <v>272</v>
      </c>
      <c r="J31" t="s">
        <v>273</v>
      </c>
      <c r="K31" t="s">
        <v>272</v>
      </c>
    </row>
    <row r="32" spans="1:11">
      <c r="A32">
        <v>30</v>
      </c>
      <c r="B32" t="s">
        <v>175</v>
      </c>
      <c r="C32" t="s">
        <v>172</v>
      </c>
      <c r="D32" t="s">
        <v>176</v>
      </c>
      <c r="E32" s="2">
        <f>24000*799</f>
        <v>19176000</v>
      </c>
      <c r="I32" s="1" t="s">
        <v>275</v>
      </c>
      <c r="J32" s="1" t="s">
        <v>276</v>
      </c>
      <c r="K32" s="1" t="s">
        <v>275</v>
      </c>
    </row>
    <row r="33" spans="1:11">
      <c r="A33">
        <v>31</v>
      </c>
      <c r="B33" t="s">
        <v>178</v>
      </c>
      <c r="C33" t="s">
        <v>179</v>
      </c>
      <c r="D33" t="s">
        <v>180</v>
      </c>
      <c r="E33" s="3">
        <f>24000*479.99</f>
        <v>11519760</v>
      </c>
      <c r="I33" t="s">
        <v>279</v>
      </c>
      <c r="J33" t="s">
        <v>280</v>
      </c>
      <c r="K33" t="s">
        <v>279</v>
      </c>
    </row>
    <row r="34" spans="1:11">
      <c r="A34">
        <v>32</v>
      </c>
      <c r="B34" t="s">
        <v>184</v>
      </c>
      <c r="C34" t="s">
        <v>179</v>
      </c>
      <c r="D34" t="s">
        <v>180</v>
      </c>
      <c r="E34" s="2">
        <f>24000*319.99</f>
        <v>7679760</v>
      </c>
      <c r="I34" s="1" t="s">
        <v>295</v>
      </c>
      <c r="J34" s="1" t="s">
        <v>296</v>
      </c>
      <c r="K34" s="1" t="s">
        <v>295</v>
      </c>
    </row>
    <row r="35" spans="1:11">
      <c r="A35">
        <v>33</v>
      </c>
      <c r="B35" t="s">
        <v>185</v>
      </c>
      <c r="C35" t="s">
        <v>179</v>
      </c>
      <c r="D35" t="s">
        <v>180</v>
      </c>
      <c r="E35" s="2">
        <f>24000*479.99</f>
        <v>11519760</v>
      </c>
      <c r="I35" s="1" t="s">
        <v>299</v>
      </c>
      <c r="J35" s="1" t="s">
        <v>301</v>
      </c>
      <c r="K35" s="1" t="s">
        <v>299</v>
      </c>
    </row>
    <row r="36" spans="1:11">
      <c r="A36">
        <v>34</v>
      </c>
      <c r="B36" t="s">
        <v>186</v>
      </c>
      <c r="C36" t="s">
        <v>187</v>
      </c>
      <c r="D36" t="s">
        <v>92</v>
      </c>
      <c r="E36" s="2">
        <f>24000*643.45</f>
        <v>15442800.000000002</v>
      </c>
      <c r="I36" s="1" t="s">
        <v>306</v>
      </c>
      <c r="J36" s="1" t="s">
        <v>307</v>
      </c>
      <c r="K36" s="1" t="s">
        <v>306</v>
      </c>
    </row>
    <row r="37" spans="1:11">
      <c r="A37">
        <v>35</v>
      </c>
      <c r="B37" t="s">
        <v>190</v>
      </c>
      <c r="C37" t="s">
        <v>187</v>
      </c>
      <c r="D37" t="s">
        <v>92</v>
      </c>
      <c r="E37" s="2">
        <f>24000*372.5</f>
        <v>8940000</v>
      </c>
      <c r="I37" s="1" t="s">
        <v>172</v>
      </c>
      <c r="J37" s="1" t="s">
        <v>335</v>
      </c>
      <c r="K37" s="1" t="s">
        <v>172</v>
      </c>
    </row>
    <row r="38" spans="1:11">
      <c r="A38">
        <v>36</v>
      </c>
      <c r="B38" t="s">
        <v>191</v>
      </c>
      <c r="C38" t="s">
        <v>187</v>
      </c>
      <c r="D38" t="s">
        <v>92</v>
      </c>
      <c r="E38" s="2">
        <f>24000*372.5</f>
        <v>8940000</v>
      </c>
    </row>
    <row r="39" spans="1:11">
      <c r="A39">
        <v>37</v>
      </c>
      <c r="B39" t="s">
        <v>192</v>
      </c>
      <c r="C39" t="s">
        <v>193</v>
      </c>
      <c r="D39" t="s">
        <v>92</v>
      </c>
      <c r="E39" s="2">
        <f>24000*356</f>
        <v>8544000</v>
      </c>
    </row>
    <row r="40" spans="1:11">
      <c r="A40">
        <v>38</v>
      </c>
      <c r="B40" t="s">
        <v>194</v>
      </c>
      <c r="C40" t="s">
        <v>193</v>
      </c>
      <c r="D40" t="s">
        <v>92</v>
      </c>
      <c r="E40" s="3">
        <f>24000*427</f>
        <v>10248000</v>
      </c>
    </row>
    <row r="41" spans="1:11">
      <c r="A41">
        <v>39</v>
      </c>
      <c r="B41" t="s">
        <v>196</v>
      </c>
      <c r="C41" t="s">
        <v>193</v>
      </c>
      <c r="D41" t="s">
        <v>92</v>
      </c>
      <c r="E41" s="2">
        <f>24000*570</f>
        <v>13680000</v>
      </c>
    </row>
    <row r="42" spans="1:11">
      <c r="A42">
        <v>40</v>
      </c>
      <c r="B42" t="s">
        <v>197</v>
      </c>
      <c r="C42" t="s">
        <v>198</v>
      </c>
      <c r="D42" t="s">
        <v>176</v>
      </c>
      <c r="E42" s="2">
        <f>24000*719</f>
        <v>17256000</v>
      </c>
    </row>
    <row r="43" spans="1:11">
      <c r="A43">
        <v>41</v>
      </c>
      <c r="B43" t="s">
        <v>199</v>
      </c>
      <c r="C43" t="s">
        <v>198</v>
      </c>
      <c r="D43" t="s">
        <v>176</v>
      </c>
      <c r="E43" s="2">
        <f>24000*899</f>
        <v>21576000</v>
      </c>
    </row>
    <row r="44" spans="1:11">
      <c r="A44">
        <v>42</v>
      </c>
      <c r="B44" t="s">
        <v>201</v>
      </c>
      <c r="C44" t="s">
        <v>198</v>
      </c>
      <c r="D44" t="s">
        <v>176</v>
      </c>
      <c r="E44" s="2">
        <f>24000*899</f>
        <v>21576000</v>
      </c>
    </row>
    <row r="45" spans="1:11">
      <c r="E45" s="3"/>
    </row>
    <row r="46" spans="1:11">
      <c r="A46">
        <v>43</v>
      </c>
      <c r="B46" t="s">
        <v>202</v>
      </c>
      <c r="C46" t="s">
        <v>203</v>
      </c>
      <c r="D46" t="s">
        <v>78</v>
      </c>
      <c r="E46" s="2">
        <f>24000*3599.99</f>
        <v>86399760</v>
      </c>
    </row>
    <row r="47" spans="1:11">
      <c r="A47">
        <v>44</v>
      </c>
      <c r="B47" t="s">
        <v>206</v>
      </c>
      <c r="C47" t="s">
        <v>203</v>
      </c>
      <c r="D47" t="s">
        <v>173</v>
      </c>
      <c r="E47" s="2">
        <f>24000*3699.99</f>
        <v>88799760</v>
      </c>
    </row>
    <row r="48" spans="1:11">
      <c r="A48">
        <v>45</v>
      </c>
      <c r="B48" t="s">
        <v>207</v>
      </c>
      <c r="C48" t="s">
        <v>203</v>
      </c>
      <c r="D48" t="s">
        <v>209</v>
      </c>
      <c r="E48" s="2">
        <f>24000*2699.99</f>
        <v>64799759.999999993</v>
      </c>
    </row>
    <row r="49" spans="1:7">
      <c r="A49">
        <v>46</v>
      </c>
      <c r="B49" t="s">
        <v>212</v>
      </c>
      <c r="C49" t="s">
        <v>210</v>
      </c>
      <c r="D49" t="s">
        <v>216</v>
      </c>
      <c r="E49" s="2">
        <f>24000*799</f>
        <v>19176000</v>
      </c>
    </row>
    <row r="50" spans="1:7">
      <c r="A50">
        <v>47</v>
      </c>
      <c r="B50" t="s">
        <v>213</v>
      </c>
      <c r="C50" t="s">
        <v>210</v>
      </c>
      <c r="D50" t="s">
        <v>170</v>
      </c>
      <c r="E50" s="3">
        <f>24000*799</f>
        <v>19176000</v>
      </c>
    </row>
    <row r="51" spans="1:7">
      <c r="A51">
        <v>48</v>
      </c>
      <c r="B51" t="s">
        <v>218</v>
      </c>
      <c r="C51" t="s">
        <v>219</v>
      </c>
      <c r="D51" t="s">
        <v>220</v>
      </c>
      <c r="E51" s="2">
        <f>24000*599.99</f>
        <v>14399760</v>
      </c>
    </row>
    <row r="52" spans="1:7">
      <c r="A52">
        <v>49</v>
      </c>
      <c r="B52" t="s">
        <v>222</v>
      </c>
      <c r="C52" t="s">
        <v>219</v>
      </c>
      <c r="D52" t="s">
        <v>78</v>
      </c>
      <c r="E52" s="2">
        <f>24000*599.99</f>
        <v>14399760</v>
      </c>
    </row>
    <row r="53" spans="1:7">
      <c r="A53">
        <v>50</v>
      </c>
      <c r="B53" t="s">
        <v>223</v>
      </c>
      <c r="C53" t="s">
        <v>219</v>
      </c>
      <c r="D53" t="s">
        <v>224</v>
      </c>
      <c r="E53" s="2">
        <f>24000*1499.99</f>
        <v>35999760</v>
      </c>
    </row>
    <row r="54" spans="1:7">
      <c r="E54" s="2"/>
    </row>
    <row r="55" spans="1:7">
      <c r="A55" s="1"/>
      <c r="B55" s="1"/>
      <c r="C55" s="1"/>
      <c r="D55" s="1"/>
      <c r="F55" s="1"/>
      <c r="G55" s="1"/>
    </row>
    <row r="57" spans="1:7">
      <c r="A57" t="s">
        <v>229</v>
      </c>
    </row>
    <row r="58" spans="1:7">
      <c r="A58" t="s">
        <v>4</v>
      </c>
      <c r="B58" t="s">
        <v>67</v>
      </c>
      <c r="C58" t="s">
        <v>13</v>
      </c>
      <c r="D58" t="s">
        <v>14</v>
      </c>
      <c r="E58" t="s">
        <v>15</v>
      </c>
      <c r="F58" t="s">
        <v>231</v>
      </c>
      <c r="G58" t="s">
        <v>16</v>
      </c>
    </row>
    <row r="59" spans="1:7">
      <c r="A59" s="1">
        <v>51</v>
      </c>
      <c r="B59" s="1" t="s">
        <v>230</v>
      </c>
      <c r="C59" s="1" t="s">
        <v>164</v>
      </c>
      <c r="D59" s="1" t="s">
        <v>159</v>
      </c>
      <c r="E59" s="1">
        <f>24000*755</f>
        <v>18120000</v>
      </c>
      <c r="F59" s="1"/>
      <c r="G59" s="1"/>
    </row>
    <row r="60" spans="1:7">
      <c r="A60" s="1">
        <v>52</v>
      </c>
      <c r="B60" t="s">
        <v>158</v>
      </c>
      <c r="C60" t="s">
        <v>164</v>
      </c>
      <c r="D60" t="s">
        <v>159</v>
      </c>
      <c r="E60">
        <f>24000*995</f>
        <v>23880000</v>
      </c>
    </row>
    <row r="61" spans="1:7">
      <c r="A61" s="1">
        <v>53</v>
      </c>
      <c r="B61" t="s">
        <v>161</v>
      </c>
      <c r="C61" t="s">
        <v>164</v>
      </c>
      <c r="D61" t="s">
        <v>159</v>
      </c>
      <c r="E61" s="2">
        <f>24000*755</f>
        <v>18120000</v>
      </c>
    </row>
    <row r="62" spans="1:7">
      <c r="A62" s="1">
        <v>54</v>
      </c>
      <c r="B62" t="s">
        <v>240</v>
      </c>
      <c r="C62" t="s">
        <v>75</v>
      </c>
      <c r="D62" t="s">
        <v>159</v>
      </c>
      <c r="E62">
        <f>24000*199.99</f>
        <v>4799760</v>
      </c>
    </row>
    <row r="63" spans="1:7">
      <c r="A63" s="1">
        <v>55</v>
      </c>
      <c r="B63" t="s">
        <v>241</v>
      </c>
      <c r="C63" t="s">
        <v>242</v>
      </c>
      <c r="D63" t="s">
        <v>159</v>
      </c>
      <c r="E63">
        <v>6153361</v>
      </c>
    </row>
    <row r="64" spans="1:7">
      <c r="A64" s="1">
        <v>56</v>
      </c>
      <c r="B64" s="6" t="s">
        <v>244</v>
      </c>
      <c r="C64" t="s">
        <v>245</v>
      </c>
      <c r="D64" t="s">
        <v>159</v>
      </c>
      <c r="E64">
        <v>3405627</v>
      </c>
    </row>
    <row r="65" spans="1:10">
      <c r="A65" s="1">
        <v>57</v>
      </c>
      <c r="B65" t="s">
        <v>248</v>
      </c>
      <c r="C65" t="s">
        <v>245</v>
      </c>
      <c r="D65" t="s">
        <v>159</v>
      </c>
      <c r="E65">
        <v>3652915</v>
      </c>
    </row>
    <row r="66" spans="1:10">
      <c r="A66" s="1">
        <v>58</v>
      </c>
      <c r="B66" s="7" t="s">
        <v>249</v>
      </c>
      <c r="C66" t="s">
        <v>250</v>
      </c>
      <c r="D66" t="s">
        <v>159</v>
      </c>
      <c r="E66">
        <v>11766257</v>
      </c>
    </row>
    <row r="67" spans="1:10" ht="16.5" customHeight="1">
      <c r="A67" s="1">
        <v>59</v>
      </c>
      <c r="B67" s="9" t="s">
        <v>252</v>
      </c>
      <c r="C67" t="s">
        <v>250</v>
      </c>
      <c r="D67" t="s">
        <v>159</v>
      </c>
      <c r="E67">
        <v>9551659</v>
      </c>
    </row>
    <row r="68" spans="1:10">
      <c r="A68" s="1">
        <v>60</v>
      </c>
      <c r="B68" t="s">
        <v>311</v>
      </c>
      <c r="C68" t="s">
        <v>254</v>
      </c>
      <c r="D68" t="s">
        <v>290</v>
      </c>
      <c r="E68" s="1">
        <f>24000*849</f>
        <v>20376000</v>
      </c>
    </row>
    <row r="69" spans="1:10">
      <c r="A69">
        <v>61</v>
      </c>
      <c r="B69" t="s">
        <v>437</v>
      </c>
      <c r="C69" t="s">
        <v>164</v>
      </c>
      <c r="D69" t="s">
        <v>159</v>
      </c>
      <c r="E69">
        <v>57928974</v>
      </c>
    </row>
    <row r="70" spans="1:10">
      <c r="A70">
        <v>62</v>
      </c>
      <c r="B70" t="s">
        <v>444</v>
      </c>
      <c r="C70" t="s">
        <v>164</v>
      </c>
      <c r="D70" t="s">
        <v>159</v>
      </c>
      <c r="E70">
        <f>24000*499</f>
        <v>11976000</v>
      </c>
    </row>
    <row r="71" spans="1:10">
      <c r="A71">
        <v>63</v>
      </c>
      <c r="B71" t="s">
        <v>378</v>
      </c>
      <c r="C71" t="s">
        <v>267</v>
      </c>
      <c r="D71" t="s">
        <v>290</v>
      </c>
      <c r="E71">
        <f>24000*99.99</f>
        <v>2399760</v>
      </c>
    </row>
    <row r="72" spans="1:10">
      <c r="A72">
        <v>64</v>
      </c>
      <c r="B72" t="s">
        <v>253</v>
      </c>
      <c r="C72" t="s">
        <v>254</v>
      </c>
      <c r="D72" t="s">
        <v>159</v>
      </c>
      <c r="E72">
        <v>32916076</v>
      </c>
    </row>
    <row r="73" spans="1:10">
      <c r="A73">
        <v>65</v>
      </c>
      <c r="B73" t="s">
        <v>256</v>
      </c>
      <c r="C73" t="s">
        <v>257</v>
      </c>
      <c r="D73" t="s">
        <v>159</v>
      </c>
      <c r="E73">
        <v>16572918</v>
      </c>
    </row>
    <row r="74" spans="1:10">
      <c r="A74">
        <v>66</v>
      </c>
      <c r="B74" t="s">
        <v>265</v>
      </c>
      <c r="C74" t="s">
        <v>259</v>
      </c>
      <c r="D74" t="s">
        <v>159</v>
      </c>
      <c r="E74">
        <v>4530055</v>
      </c>
    </row>
    <row r="75" spans="1:10">
      <c r="A75">
        <v>67</v>
      </c>
      <c r="B75" t="s">
        <v>261</v>
      </c>
      <c r="C75" t="s">
        <v>164</v>
      </c>
      <c r="D75" t="s">
        <v>159</v>
      </c>
      <c r="E75">
        <v>10641670</v>
      </c>
    </row>
    <row r="76" spans="1:10">
      <c r="A76">
        <v>68</v>
      </c>
      <c r="B76" t="s">
        <v>262</v>
      </c>
      <c r="C76" t="s">
        <v>250</v>
      </c>
      <c r="D76" t="s">
        <v>159</v>
      </c>
      <c r="E76">
        <v>3331059</v>
      </c>
    </row>
    <row r="77" spans="1:10">
      <c r="A77">
        <v>69</v>
      </c>
      <c r="B77" t="s">
        <v>263</v>
      </c>
      <c r="C77" t="s">
        <v>250</v>
      </c>
      <c r="D77" t="s">
        <v>159</v>
      </c>
      <c r="E77">
        <v>4282767</v>
      </c>
    </row>
    <row r="78" spans="1:10">
      <c r="A78">
        <v>70</v>
      </c>
      <c r="B78" t="s">
        <v>460</v>
      </c>
      <c r="C78" t="s">
        <v>247</v>
      </c>
      <c r="D78" t="s">
        <v>159</v>
      </c>
      <c r="E78">
        <f>24000*849</f>
        <v>20376000</v>
      </c>
      <c r="J78" s="8"/>
    </row>
    <row r="79" spans="1:10">
      <c r="A79">
        <v>71</v>
      </c>
      <c r="B79" t="s">
        <v>264</v>
      </c>
      <c r="C79" t="s">
        <v>164</v>
      </c>
      <c r="D79" t="s">
        <v>159</v>
      </c>
      <c r="E79">
        <v>10641670</v>
      </c>
    </row>
    <row r="80" spans="1:10">
      <c r="A80">
        <v>72</v>
      </c>
      <c r="B80" t="s">
        <v>266</v>
      </c>
      <c r="C80" t="s">
        <v>267</v>
      </c>
      <c r="D80" t="s">
        <v>159</v>
      </c>
      <c r="E80">
        <v>3858139</v>
      </c>
    </row>
    <row r="81" spans="1:5">
      <c r="A81">
        <v>73</v>
      </c>
      <c r="B81" t="s">
        <v>269</v>
      </c>
      <c r="C81" t="s">
        <v>270</v>
      </c>
      <c r="D81" t="s">
        <v>159</v>
      </c>
      <c r="E81">
        <v>5797725</v>
      </c>
    </row>
    <row r="82" spans="1:5">
      <c r="A82">
        <v>74</v>
      </c>
      <c r="B82" t="s">
        <v>271</v>
      </c>
      <c r="C82" t="s">
        <v>272</v>
      </c>
      <c r="D82" t="s">
        <v>159</v>
      </c>
      <c r="E82">
        <v>4330089</v>
      </c>
    </row>
    <row r="83" spans="1:5">
      <c r="A83">
        <v>75</v>
      </c>
      <c r="B83" t="s">
        <v>274</v>
      </c>
      <c r="C83" t="s">
        <v>275</v>
      </c>
      <c r="D83" t="s">
        <v>159</v>
      </c>
      <c r="E83">
        <v>2781671</v>
      </c>
    </row>
    <row r="84" spans="1:5">
      <c r="A84">
        <v>76</v>
      </c>
      <c r="B84" t="s">
        <v>263</v>
      </c>
      <c r="C84" t="s">
        <v>257</v>
      </c>
      <c r="D84" t="s">
        <v>159</v>
      </c>
      <c r="E84">
        <v>6592169</v>
      </c>
    </row>
    <row r="85" spans="1:5">
      <c r="A85">
        <v>77</v>
      </c>
      <c r="B85" t="s">
        <v>292</v>
      </c>
      <c r="C85" t="s">
        <v>257</v>
      </c>
      <c r="D85" t="s">
        <v>159</v>
      </c>
      <c r="E85">
        <f>24000*111.19</f>
        <v>2668560</v>
      </c>
    </row>
    <row r="86" spans="1:5">
      <c r="A86">
        <v>78</v>
      </c>
      <c r="B86" t="s">
        <v>277</v>
      </c>
      <c r="C86" t="s">
        <v>75</v>
      </c>
      <c r="D86" t="s">
        <v>159</v>
      </c>
      <c r="E86">
        <v>34682306</v>
      </c>
    </row>
    <row r="87" spans="1:5">
      <c r="A87">
        <v>79</v>
      </c>
      <c r="B87" t="s">
        <v>278</v>
      </c>
      <c r="C87" t="s">
        <v>279</v>
      </c>
      <c r="D87" t="s">
        <v>159</v>
      </c>
      <c r="E87">
        <v>7380719</v>
      </c>
    </row>
    <row r="88" spans="1:5">
      <c r="A88">
        <v>80</v>
      </c>
      <c r="B88" t="s">
        <v>281</v>
      </c>
      <c r="C88" t="s">
        <v>250</v>
      </c>
      <c r="D88" t="s">
        <v>159</v>
      </c>
      <c r="E88">
        <v>3872160</v>
      </c>
    </row>
    <row r="89" spans="1:5">
      <c r="A89">
        <v>81</v>
      </c>
      <c r="B89" t="s">
        <v>282</v>
      </c>
      <c r="C89" t="s">
        <v>245</v>
      </c>
      <c r="D89" t="s">
        <v>159</v>
      </c>
      <c r="E89">
        <v>3079309</v>
      </c>
    </row>
    <row r="90" spans="1:5">
      <c r="A90">
        <v>82</v>
      </c>
      <c r="B90" t="s">
        <v>283</v>
      </c>
      <c r="C90" t="s">
        <v>245</v>
      </c>
      <c r="D90" t="s">
        <v>159</v>
      </c>
      <c r="E90">
        <v>5159747</v>
      </c>
    </row>
    <row r="91" spans="1:5">
      <c r="A91">
        <v>83</v>
      </c>
      <c r="B91" t="s">
        <v>284</v>
      </c>
      <c r="C91" t="s">
        <v>267</v>
      </c>
      <c r="D91" t="s">
        <v>159</v>
      </c>
      <c r="E91">
        <f>24000*269.99</f>
        <v>6479760</v>
      </c>
    </row>
    <row r="92" spans="1:5">
      <c r="A92">
        <v>84</v>
      </c>
      <c r="B92" t="s">
        <v>285</v>
      </c>
      <c r="C92" t="s">
        <v>267</v>
      </c>
      <c r="D92" t="s">
        <v>159</v>
      </c>
      <c r="E92">
        <f>24000*279.99</f>
        <v>6719760</v>
      </c>
    </row>
    <row r="93" spans="1:5">
      <c r="A93">
        <v>85</v>
      </c>
      <c r="B93" t="s">
        <v>286</v>
      </c>
      <c r="C93" t="s">
        <v>267</v>
      </c>
      <c r="D93" t="s">
        <v>159</v>
      </c>
      <c r="E93">
        <f>24000*349.99</f>
        <v>8399760</v>
      </c>
    </row>
    <row r="94" spans="1:5">
      <c r="A94">
        <v>86</v>
      </c>
      <c r="B94" t="s">
        <v>287</v>
      </c>
      <c r="C94" t="s">
        <v>279</v>
      </c>
      <c r="D94" t="s">
        <v>159</v>
      </c>
      <c r="E94">
        <f>24000*299.99</f>
        <v>7199760</v>
      </c>
    </row>
    <row r="95" spans="1:5">
      <c r="A95">
        <v>87</v>
      </c>
      <c r="B95" t="s">
        <v>288</v>
      </c>
      <c r="C95" t="s">
        <v>279</v>
      </c>
      <c r="D95" t="s">
        <v>159</v>
      </c>
      <c r="E95">
        <f>24000*249.99</f>
        <v>5999760</v>
      </c>
    </row>
    <row r="96" spans="1:5">
      <c r="A96">
        <v>88</v>
      </c>
      <c r="B96" t="s">
        <v>289</v>
      </c>
      <c r="C96" t="s">
        <v>267</v>
      </c>
      <c r="D96" t="s">
        <v>290</v>
      </c>
      <c r="E96">
        <f>24000*199.99</f>
        <v>4799760</v>
      </c>
    </row>
    <row r="97" spans="1:9">
      <c r="A97">
        <v>89</v>
      </c>
      <c r="B97" t="s">
        <v>292</v>
      </c>
      <c r="C97" t="s">
        <v>164</v>
      </c>
      <c r="D97" t="s">
        <v>159</v>
      </c>
      <c r="E97">
        <f>24000*299.99</f>
        <v>7199760</v>
      </c>
    </row>
    <row r="98" spans="1:9">
      <c r="A98">
        <v>90</v>
      </c>
      <c r="B98" t="s">
        <v>293</v>
      </c>
      <c r="C98" t="s">
        <v>164</v>
      </c>
      <c r="D98" t="s">
        <v>290</v>
      </c>
      <c r="E98">
        <f>24000*399.99</f>
        <v>9599760</v>
      </c>
    </row>
    <row r="99" spans="1:9">
      <c r="A99">
        <v>91</v>
      </c>
      <c r="B99" t="s">
        <v>294</v>
      </c>
      <c r="C99" t="s">
        <v>295</v>
      </c>
      <c r="D99" t="s">
        <v>290</v>
      </c>
      <c r="E99">
        <f>24000*419.99</f>
        <v>10079760</v>
      </c>
    </row>
    <row r="100" spans="1:9">
      <c r="A100">
        <v>92</v>
      </c>
      <c r="B100" t="s">
        <v>297</v>
      </c>
      <c r="C100" t="s">
        <v>279</v>
      </c>
      <c r="D100" t="s">
        <v>159</v>
      </c>
      <c r="E100">
        <f>24000*299.99</f>
        <v>7199760</v>
      </c>
    </row>
    <row r="101" spans="1:9">
      <c r="A101">
        <v>93</v>
      </c>
      <c r="B101" t="s">
        <v>298</v>
      </c>
      <c r="C101" t="s">
        <v>299</v>
      </c>
      <c r="D101" t="s">
        <v>300</v>
      </c>
      <c r="E101">
        <f>24000*89.99</f>
        <v>2159760</v>
      </c>
    </row>
    <row r="102" spans="1:9">
      <c r="A102">
        <v>94</v>
      </c>
      <c r="B102" t="s">
        <v>302</v>
      </c>
      <c r="C102" t="s">
        <v>254</v>
      </c>
      <c r="D102" t="s">
        <v>159</v>
      </c>
      <c r="E102">
        <f>24000*1299</f>
        <v>31176000</v>
      </c>
    </row>
    <row r="103" spans="1:9">
      <c r="A103">
        <v>95</v>
      </c>
      <c r="B103" t="s">
        <v>303</v>
      </c>
      <c r="C103" t="s">
        <v>267</v>
      </c>
      <c r="D103" t="s">
        <v>290</v>
      </c>
      <c r="E103">
        <f>24000*399.99</f>
        <v>9599760</v>
      </c>
    </row>
    <row r="104" spans="1:9">
      <c r="A104">
        <v>96</v>
      </c>
      <c r="B104" t="s">
        <v>304</v>
      </c>
      <c r="C104" t="s">
        <v>267</v>
      </c>
      <c r="D104" t="s">
        <v>290</v>
      </c>
      <c r="E104">
        <f>24000*299.99</f>
        <v>7199760</v>
      </c>
    </row>
    <row r="105" spans="1:9">
      <c r="A105">
        <v>97</v>
      </c>
      <c r="B105" t="s">
        <v>305</v>
      </c>
      <c r="C105" t="s">
        <v>306</v>
      </c>
      <c r="D105" t="s">
        <v>308</v>
      </c>
      <c r="E105">
        <f>24000*799.99</f>
        <v>19199760</v>
      </c>
    </row>
    <row r="106" spans="1:9">
      <c r="A106">
        <v>98</v>
      </c>
      <c r="B106" t="s">
        <v>309</v>
      </c>
      <c r="C106" t="s">
        <v>254</v>
      </c>
      <c r="D106" t="s">
        <v>308</v>
      </c>
      <c r="E106">
        <f>24000*599.99</f>
        <v>14399760</v>
      </c>
    </row>
    <row r="107" spans="1:9">
      <c r="A107" s="1">
        <v>99</v>
      </c>
      <c r="B107" s="1" t="s">
        <v>491</v>
      </c>
      <c r="C107" s="1" t="s">
        <v>242</v>
      </c>
      <c r="D107" s="1" t="s">
        <v>290</v>
      </c>
      <c r="E107" s="1">
        <f>24000*199.99</f>
        <v>4799760</v>
      </c>
      <c r="F107" s="1"/>
      <c r="G107" s="1"/>
    </row>
    <row r="108" spans="1:9">
      <c r="A108">
        <v>100</v>
      </c>
      <c r="B108" t="s">
        <v>310</v>
      </c>
      <c r="C108" t="s">
        <v>242</v>
      </c>
      <c r="D108" t="s">
        <v>290</v>
      </c>
      <c r="E108">
        <f>24000*164.9</f>
        <v>3957600</v>
      </c>
    </row>
    <row r="109" spans="1:9">
      <c r="A109" s="1"/>
      <c r="B109" s="1"/>
      <c r="C109" s="1"/>
      <c r="D109" s="1"/>
      <c r="E109" s="1"/>
      <c r="F109" s="1"/>
      <c r="G109" s="1"/>
    </row>
    <row r="111" spans="1:9">
      <c r="C111" t="s">
        <v>389</v>
      </c>
    </row>
    <row r="112" spans="1:9">
      <c r="A112" t="s">
        <v>20</v>
      </c>
      <c r="C112" t="s">
        <v>4</v>
      </c>
      <c r="D112" t="s">
        <v>22</v>
      </c>
      <c r="E112" t="s">
        <v>23</v>
      </c>
      <c r="F112" t="s">
        <v>24</v>
      </c>
      <c r="G112" t="s">
        <v>25</v>
      </c>
      <c r="H112" t="s">
        <v>26</v>
      </c>
      <c r="I112" t="s">
        <v>27</v>
      </c>
    </row>
    <row r="113" spans="1:9">
      <c r="A113" t="s">
        <v>14</v>
      </c>
      <c r="B113" t="s">
        <v>21</v>
      </c>
      <c r="C113">
        <v>1</v>
      </c>
      <c r="D113" t="s">
        <v>90</v>
      </c>
      <c r="E113" t="s">
        <v>84</v>
      </c>
      <c r="F113" t="s">
        <v>84</v>
      </c>
      <c r="G113" t="s">
        <v>173</v>
      </c>
      <c r="H113" t="s">
        <v>173</v>
      </c>
      <c r="I113">
        <v>1</v>
      </c>
    </row>
    <row r="114" spans="1:9">
      <c r="A114" t="s">
        <v>78</v>
      </c>
      <c r="B114" t="s">
        <v>77</v>
      </c>
      <c r="C114">
        <v>2</v>
      </c>
      <c r="D114" t="s">
        <v>88</v>
      </c>
      <c r="E114" t="s">
        <v>92</v>
      </c>
      <c r="F114" t="s">
        <v>92</v>
      </c>
      <c r="G114" t="s">
        <v>173</v>
      </c>
      <c r="H114" t="s">
        <v>395</v>
      </c>
      <c r="I114">
        <v>0</v>
      </c>
    </row>
    <row r="115" spans="1:9">
      <c r="A115" t="s">
        <v>226</v>
      </c>
      <c r="B115" t="s">
        <v>227</v>
      </c>
      <c r="C115">
        <v>3</v>
      </c>
      <c r="D115" t="s">
        <v>90</v>
      </c>
      <c r="E115" t="s">
        <v>94</v>
      </c>
      <c r="F115" t="s">
        <v>94</v>
      </c>
      <c r="G115" t="s">
        <v>173</v>
      </c>
      <c r="H115" t="s">
        <v>173</v>
      </c>
      <c r="I115">
        <v>0</v>
      </c>
    </row>
    <row r="116" spans="1:9">
      <c r="A116" t="s">
        <v>232</v>
      </c>
      <c r="B116" t="s">
        <v>233</v>
      </c>
      <c r="C116">
        <v>4</v>
      </c>
      <c r="D116" t="s">
        <v>96</v>
      </c>
      <c r="E116" t="s">
        <v>84</v>
      </c>
      <c r="F116" t="s">
        <v>84</v>
      </c>
      <c r="G116" t="s">
        <v>84</v>
      </c>
      <c r="H116" t="s">
        <v>173</v>
      </c>
      <c r="I116">
        <v>0</v>
      </c>
    </row>
    <row r="117" spans="1:9">
      <c r="A117" t="s">
        <v>238</v>
      </c>
      <c r="B117" t="s">
        <v>239</v>
      </c>
      <c r="C117">
        <v>5</v>
      </c>
      <c r="D117" t="s">
        <v>96</v>
      </c>
      <c r="E117" t="s">
        <v>84</v>
      </c>
      <c r="F117" t="s">
        <v>84</v>
      </c>
      <c r="G117" t="s">
        <v>173</v>
      </c>
      <c r="H117" t="s">
        <v>101</v>
      </c>
      <c r="I117">
        <v>0</v>
      </c>
    </row>
    <row r="118" spans="1:9">
      <c r="A118" t="s">
        <v>228</v>
      </c>
      <c r="B118" t="s">
        <v>123</v>
      </c>
      <c r="C118">
        <v>6</v>
      </c>
      <c r="D118" t="s">
        <v>88</v>
      </c>
      <c r="E118" t="s">
        <v>84</v>
      </c>
      <c r="F118" t="s">
        <v>84</v>
      </c>
      <c r="G118" t="s">
        <v>173</v>
      </c>
      <c r="H118" t="s">
        <v>173</v>
      </c>
      <c r="I118">
        <v>0</v>
      </c>
    </row>
    <row r="119" spans="1:9">
      <c r="A119" s="1" t="s">
        <v>131</v>
      </c>
      <c r="B119" s="1" t="s">
        <v>132</v>
      </c>
      <c r="C119">
        <v>7</v>
      </c>
      <c r="D119" t="s">
        <v>96</v>
      </c>
      <c r="E119" t="s">
        <v>173</v>
      </c>
      <c r="F119" t="s">
        <v>173</v>
      </c>
      <c r="G119" t="s">
        <v>84</v>
      </c>
      <c r="H119" t="s">
        <v>395</v>
      </c>
      <c r="I119">
        <v>0</v>
      </c>
    </row>
    <row r="120" spans="1:9">
      <c r="A120" s="1" t="s">
        <v>134</v>
      </c>
      <c r="B120" s="1" t="s">
        <v>135</v>
      </c>
      <c r="C120">
        <v>8</v>
      </c>
      <c r="D120" t="s">
        <v>382</v>
      </c>
      <c r="E120" t="s">
        <v>173</v>
      </c>
      <c r="F120" t="s">
        <v>173</v>
      </c>
      <c r="G120" t="s">
        <v>84</v>
      </c>
      <c r="H120" t="s">
        <v>395</v>
      </c>
      <c r="I120">
        <v>0</v>
      </c>
    </row>
    <row r="121" spans="1:9">
      <c r="A121" s="1" t="s">
        <v>140</v>
      </c>
      <c r="B121" s="1" t="s">
        <v>141</v>
      </c>
      <c r="C121">
        <v>9</v>
      </c>
      <c r="D121" t="s">
        <v>96</v>
      </c>
      <c r="E121" t="s">
        <v>84</v>
      </c>
      <c r="F121" t="s">
        <v>84</v>
      </c>
      <c r="G121" t="s">
        <v>84</v>
      </c>
      <c r="H121" t="s">
        <v>173</v>
      </c>
      <c r="I121">
        <v>0</v>
      </c>
    </row>
    <row r="122" spans="1:9">
      <c r="A122" s="1" t="s">
        <v>145</v>
      </c>
      <c r="B122" s="1" t="s">
        <v>146</v>
      </c>
      <c r="C122">
        <v>10</v>
      </c>
      <c r="D122" t="s">
        <v>96</v>
      </c>
      <c r="E122" t="s">
        <v>173</v>
      </c>
      <c r="F122" t="s">
        <v>173</v>
      </c>
      <c r="G122" t="s">
        <v>84</v>
      </c>
      <c r="H122" t="s">
        <v>173</v>
      </c>
      <c r="I122">
        <v>0</v>
      </c>
    </row>
    <row r="123" spans="1:9">
      <c r="A123" s="1" t="s">
        <v>151</v>
      </c>
      <c r="B123" s="1" t="s">
        <v>152</v>
      </c>
      <c r="C123">
        <v>11</v>
      </c>
      <c r="D123" t="s">
        <v>396</v>
      </c>
      <c r="E123" t="s">
        <v>396</v>
      </c>
      <c r="F123" t="s">
        <v>396</v>
      </c>
      <c r="G123" t="s">
        <v>84</v>
      </c>
      <c r="H123" t="s">
        <v>173</v>
      </c>
      <c r="I123">
        <v>0</v>
      </c>
    </row>
    <row r="124" spans="1:9">
      <c r="A124" s="1" t="s">
        <v>156</v>
      </c>
      <c r="B124" s="1" t="s">
        <v>157</v>
      </c>
      <c r="C124">
        <v>12</v>
      </c>
      <c r="D124" t="s">
        <v>96</v>
      </c>
      <c r="E124" t="s">
        <v>173</v>
      </c>
      <c r="F124" t="s">
        <v>173</v>
      </c>
      <c r="G124" t="s">
        <v>84</v>
      </c>
      <c r="H124" t="s">
        <v>173</v>
      </c>
      <c r="I124">
        <v>1</v>
      </c>
    </row>
    <row r="125" spans="1:9">
      <c r="A125" s="1" t="s">
        <v>159</v>
      </c>
      <c r="B125" s="1" t="s">
        <v>160</v>
      </c>
      <c r="C125">
        <v>13</v>
      </c>
      <c r="D125" t="s">
        <v>398</v>
      </c>
      <c r="E125" t="s">
        <v>173</v>
      </c>
      <c r="F125" t="s">
        <v>173</v>
      </c>
      <c r="G125" t="s">
        <v>84</v>
      </c>
      <c r="H125" t="s">
        <v>173</v>
      </c>
      <c r="I125">
        <v>1</v>
      </c>
    </row>
    <row r="126" spans="1:9">
      <c r="A126" t="s">
        <v>165</v>
      </c>
      <c r="B126" t="s">
        <v>166</v>
      </c>
      <c r="C126">
        <v>14</v>
      </c>
      <c r="D126" t="s">
        <v>90</v>
      </c>
      <c r="E126" t="s">
        <v>400</v>
      </c>
      <c r="F126" t="s">
        <v>400</v>
      </c>
      <c r="G126" t="s">
        <v>84</v>
      </c>
      <c r="H126" t="s">
        <v>101</v>
      </c>
      <c r="I126">
        <v>0</v>
      </c>
    </row>
    <row r="127" spans="1:9">
      <c r="A127" t="s">
        <v>173</v>
      </c>
      <c r="B127" t="s">
        <v>174</v>
      </c>
      <c r="C127">
        <v>15</v>
      </c>
      <c r="D127" t="s">
        <v>403</v>
      </c>
      <c r="E127" t="s">
        <v>98</v>
      </c>
      <c r="F127" t="s">
        <v>98</v>
      </c>
      <c r="G127" t="s">
        <v>392</v>
      </c>
      <c r="H127" t="s">
        <v>101</v>
      </c>
      <c r="I127">
        <v>0</v>
      </c>
    </row>
    <row r="128" spans="1:9">
      <c r="A128" t="s">
        <v>92</v>
      </c>
      <c r="B128" t="s">
        <v>93</v>
      </c>
      <c r="C128">
        <v>16</v>
      </c>
      <c r="D128" t="s">
        <v>396</v>
      </c>
      <c r="E128" t="s">
        <v>396</v>
      </c>
      <c r="F128" t="s">
        <v>396</v>
      </c>
      <c r="G128" t="s">
        <v>84</v>
      </c>
      <c r="H128" t="s">
        <v>84</v>
      </c>
      <c r="I128">
        <v>0</v>
      </c>
    </row>
    <row r="129" spans="1:9">
      <c r="A129" t="s">
        <v>176</v>
      </c>
      <c r="B129" t="s">
        <v>177</v>
      </c>
      <c r="C129">
        <v>17</v>
      </c>
      <c r="D129" t="s">
        <v>396</v>
      </c>
      <c r="E129" t="s">
        <v>396</v>
      </c>
      <c r="F129" t="s">
        <v>396</v>
      </c>
      <c r="G129" t="s">
        <v>84</v>
      </c>
      <c r="H129" t="s">
        <v>84</v>
      </c>
      <c r="I129">
        <v>0</v>
      </c>
    </row>
    <row r="130" spans="1:9">
      <c r="A130" t="s">
        <v>180</v>
      </c>
      <c r="B130" t="s">
        <v>181</v>
      </c>
      <c r="C130">
        <v>18</v>
      </c>
      <c r="D130" t="s">
        <v>396</v>
      </c>
      <c r="E130" t="s">
        <v>396</v>
      </c>
      <c r="F130" t="s">
        <v>396</v>
      </c>
      <c r="G130" t="s">
        <v>84</v>
      </c>
      <c r="H130" t="s">
        <v>84</v>
      </c>
      <c r="I130">
        <v>0</v>
      </c>
    </row>
    <row r="131" spans="1:9">
      <c r="A131" t="s">
        <v>209</v>
      </c>
      <c r="B131" s="5" t="s">
        <v>208</v>
      </c>
      <c r="C131">
        <v>19</v>
      </c>
      <c r="D131" t="s">
        <v>405</v>
      </c>
      <c r="E131" t="s">
        <v>405</v>
      </c>
      <c r="F131" t="s">
        <v>405</v>
      </c>
      <c r="G131" t="s">
        <v>405</v>
      </c>
      <c r="H131" t="s">
        <v>405</v>
      </c>
      <c r="I131">
        <v>1</v>
      </c>
    </row>
    <row r="132" spans="1:9">
      <c r="A132" t="s">
        <v>216</v>
      </c>
      <c r="B132" t="s">
        <v>217</v>
      </c>
      <c r="C132">
        <v>20</v>
      </c>
      <c r="D132" t="s">
        <v>405</v>
      </c>
      <c r="E132" t="s">
        <v>405</v>
      </c>
      <c r="F132" t="s">
        <v>405</v>
      </c>
      <c r="G132" t="s">
        <v>405</v>
      </c>
      <c r="H132" t="s">
        <v>405</v>
      </c>
      <c r="I132">
        <v>1</v>
      </c>
    </row>
    <row r="133" spans="1:9">
      <c r="A133" t="s">
        <v>224</v>
      </c>
      <c r="B133" t="s">
        <v>225</v>
      </c>
      <c r="C133">
        <v>21</v>
      </c>
      <c r="D133" t="s">
        <v>405</v>
      </c>
      <c r="E133" t="s">
        <v>405</v>
      </c>
      <c r="F133" t="s">
        <v>405</v>
      </c>
      <c r="G133" t="s">
        <v>405</v>
      </c>
      <c r="H133" t="s">
        <v>405</v>
      </c>
      <c r="I133">
        <v>1</v>
      </c>
    </row>
    <row r="134" spans="1:9">
      <c r="A134" t="s">
        <v>290</v>
      </c>
      <c r="B134" t="s">
        <v>291</v>
      </c>
      <c r="C134">
        <v>22</v>
      </c>
      <c r="D134" t="s">
        <v>96</v>
      </c>
      <c r="E134" t="s">
        <v>84</v>
      </c>
      <c r="F134" t="s">
        <v>84</v>
      </c>
      <c r="G134" t="s">
        <v>84</v>
      </c>
      <c r="H134" t="s">
        <v>84</v>
      </c>
      <c r="I134">
        <v>0</v>
      </c>
    </row>
    <row r="135" spans="1:9">
      <c r="C135">
        <v>23</v>
      </c>
      <c r="D135" t="s">
        <v>90</v>
      </c>
      <c r="E135" t="s">
        <v>173</v>
      </c>
      <c r="F135" t="s">
        <v>173</v>
      </c>
      <c r="G135" t="s">
        <v>84</v>
      </c>
      <c r="H135" t="s">
        <v>84</v>
      </c>
      <c r="I135">
        <v>0</v>
      </c>
    </row>
    <row r="136" spans="1:9">
      <c r="C136">
        <v>24</v>
      </c>
      <c r="D136" t="s">
        <v>90</v>
      </c>
      <c r="E136" t="s">
        <v>409</v>
      </c>
      <c r="F136" t="s">
        <v>409</v>
      </c>
      <c r="G136" t="s">
        <v>173</v>
      </c>
      <c r="H136" t="s">
        <v>84</v>
      </c>
      <c r="I136">
        <v>0</v>
      </c>
    </row>
    <row r="137" spans="1:9">
      <c r="C137">
        <v>25</v>
      </c>
      <c r="D137" t="s">
        <v>382</v>
      </c>
      <c r="E137" t="s">
        <v>84</v>
      </c>
      <c r="F137" t="s">
        <v>84</v>
      </c>
      <c r="G137" t="s">
        <v>84</v>
      </c>
      <c r="H137" t="s">
        <v>84</v>
      </c>
      <c r="I137">
        <v>0</v>
      </c>
    </row>
    <row r="138" spans="1:9">
      <c r="C138">
        <v>26</v>
      </c>
      <c r="D138" t="s">
        <v>90</v>
      </c>
      <c r="E138" t="s">
        <v>84</v>
      </c>
      <c r="F138" t="s">
        <v>84</v>
      </c>
      <c r="G138" t="s">
        <v>84</v>
      </c>
      <c r="H138" t="s">
        <v>173</v>
      </c>
      <c r="I138">
        <v>0</v>
      </c>
    </row>
    <row r="139" spans="1:9">
      <c r="C139">
        <v>27</v>
      </c>
      <c r="D139" t="s">
        <v>90</v>
      </c>
      <c r="E139" t="s">
        <v>84</v>
      </c>
      <c r="F139" t="s">
        <v>84</v>
      </c>
      <c r="G139" t="s">
        <v>173</v>
      </c>
      <c r="H139" t="s">
        <v>173</v>
      </c>
      <c r="I139">
        <v>0</v>
      </c>
    </row>
    <row r="140" spans="1:9">
      <c r="C140">
        <v>28</v>
      </c>
      <c r="D140" t="s">
        <v>90</v>
      </c>
      <c r="E140" t="s">
        <v>173</v>
      </c>
      <c r="F140" t="s">
        <v>173</v>
      </c>
      <c r="G140" t="s">
        <v>173</v>
      </c>
      <c r="H140" t="s">
        <v>101</v>
      </c>
      <c r="I140">
        <v>0</v>
      </c>
    </row>
    <row r="141" spans="1:9">
      <c r="C141">
        <v>29</v>
      </c>
      <c r="D141" t="s">
        <v>90</v>
      </c>
      <c r="E141" t="s">
        <v>173</v>
      </c>
      <c r="F141" t="s">
        <v>173</v>
      </c>
      <c r="G141" t="s">
        <v>84</v>
      </c>
      <c r="H141" t="s">
        <v>173</v>
      </c>
      <c r="I141">
        <v>1</v>
      </c>
    </row>
    <row r="142" spans="1:9">
      <c r="C142">
        <v>30</v>
      </c>
      <c r="D142" t="s">
        <v>180</v>
      </c>
      <c r="E142" t="s">
        <v>173</v>
      </c>
      <c r="F142" t="s">
        <v>173</v>
      </c>
      <c r="G142" t="s">
        <v>84</v>
      </c>
      <c r="H142" t="s">
        <v>173</v>
      </c>
      <c r="I142">
        <v>0</v>
      </c>
    </row>
    <row r="143" spans="1:9">
      <c r="C143" s="1">
        <v>31</v>
      </c>
      <c r="D143" s="1" t="s">
        <v>392</v>
      </c>
      <c r="E143" t="s">
        <v>173</v>
      </c>
      <c r="F143" t="s">
        <v>173</v>
      </c>
      <c r="G143" t="s">
        <v>84</v>
      </c>
      <c r="H143" t="s">
        <v>173</v>
      </c>
      <c r="I143">
        <v>0</v>
      </c>
    </row>
    <row r="144" spans="1:9">
      <c r="C144" s="1">
        <v>32</v>
      </c>
      <c r="D144" s="1" t="s">
        <v>90</v>
      </c>
      <c r="E144" t="s">
        <v>173</v>
      </c>
      <c r="F144" t="s">
        <v>173</v>
      </c>
      <c r="G144" t="s">
        <v>84</v>
      </c>
      <c r="H144" t="s">
        <v>173</v>
      </c>
      <c r="I144">
        <v>0</v>
      </c>
    </row>
    <row r="145" spans="3:9">
      <c r="C145" s="1">
        <v>33</v>
      </c>
      <c r="D145" s="1" t="s">
        <v>90</v>
      </c>
      <c r="E145" t="s">
        <v>173</v>
      </c>
      <c r="F145" t="s">
        <v>173</v>
      </c>
      <c r="G145" t="s">
        <v>84</v>
      </c>
      <c r="H145" s="1" t="s">
        <v>173</v>
      </c>
      <c r="I145">
        <v>0</v>
      </c>
    </row>
    <row r="146" spans="3:9">
      <c r="C146" s="1">
        <v>34</v>
      </c>
      <c r="D146" s="1" t="s">
        <v>90</v>
      </c>
      <c r="E146" t="s">
        <v>173</v>
      </c>
      <c r="F146" t="s">
        <v>173</v>
      </c>
      <c r="G146" t="s">
        <v>84</v>
      </c>
      <c r="H146" s="1" t="s">
        <v>173</v>
      </c>
      <c r="I146">
        <v>0</v>
      </c>
    </row>
    <row r="147" spans="3:9">
      <c r="C147" s="1">
        <v>35</v>
      </c>
      <c r="D147" s="1" t="s">
        <v>90</v>
      </c>
      <c r="E147" t="s">
        <v>173</v>
      </c>
      <c r="F147" t="s">
        <v>173</v>
      </c>
      <c r="G147" t="s">
        <v>84</v>
      </c>
      <c r="H147" s="1" t="s">
        <v>173</v>
      </c>
      <c r="I147">
        <v>0</v>
      </c>
    </row>
    <row r="148" spans="3:9">
      <c r="C148" s="1">
        <v>36</v>
      </c>
      <c r="D148" s="1" t="s">
        <v>90</v>
      </c>
      <c r="E148" s="1" t="s">
        <v>84</v>
      </c>
      <c r="F148" s="1" t="s">
        <v>84</v>
      </c>
      <c r="G148" t="s">
        <v>84</v>
      </c>
      <c r="H148" s="1" t="s">
        <v>173</v>
      </c>
      <c r="I148" s="1">
        <v>0</v>
      </c>
    </row>
    <row r="149" spans="3:9">
      <c r="C149" s="1">
        <v>37</v>
      </c>
      <c r="D149" s="1" t="s">
        <v>392</v>
      </c>
      <c r="E149" s="1" t="s">
        <v>84</v>
      </c>
      <c r="F149" s="1" t="s">
        <v>84</v>
      </c>
      <c r="G149" t="s">
        <v>84</v>
      </c>
      <c r="H149" s="1" t="s">
        <v>173</v>
      </c>
      <c r="I149" s="1">
        <v>0</v>
      </c>
    </row>
    <row r="150" spans="3:9">
      <c r="C150" s="1">
        <v>38</v>
      </c>
      <c r="D150" s="1" t="s">
        <v>392</v>
      </c>
      <c r="E150" s="1" t="s">
        <v>84</v>
      </c>
      <c r="F150" s="1" t="s">
        <v>84</v>
      </c>
      <c r="G150" t="s">
        <v>84</v>
      </c>
      <c r="H150" s="1" t="s">
        <v>173</v>
      </c>
      <c r="I150" s="1">
        <v>0</v>
      </c>
    </row>
    <row r="151" spans="3:9">
      <c r="C151" s="1">
        <v>39</v>
      </c>
      <c r="D151" s="1" t="s">
        <v>96</v>
      </c>
      <c r="E151" s="1" t="s">
        <v>84</v>
      </c>
      <c r="F151" s="1" t="s">
        <v>84</v>
      </c>
      <c r="G151" s="1" t="s">
        <v>392</v>
      </c>
      <c r="H151" s="1" t="s">
        <v>173</v>
      </c>
      <c r="I151" s="1">
        <v>1</v>
      </c>
    </row>
    <row r="152" spans="3:9">
      <c r="C152" s="1">
        <v>40</v>
      </c>
      <c r="D152" s="1" t="s">
        <v>90</v>
      </c>
      <c r="E152" s="1" t="s">
        <v>84</v>
      </c>
      <c r="F152" s="1" t="s">
        <v>84</v>
      </c>
      <c r="G152" s="1" t="s">
        <v>84</v>
      </c>
      <c r="H152" s="1" t="s">
        <v>173</v>
      </c>
      <c r="I152" s="1">
        <v>1</v>
      </c>
    </row>
    <row r="153" spans="3:9">
      <c r="C153" s="1">
        <v>41</v>
      </c>
      <c r="D153" s="1" t="s">
        <v>90</v>
      </c>
      <c r="E153" s="1" t="s">
        <v>84</v>
      </c>
      <c r="F153" s="1" t="s">
        <v>84</v>
      </c>
      <c r="G153" s="1" t="s">
        <v>84</v>
      </c>
      <c r="H153" s="1" t="s">
        <v>173</v>
      </c>
      <c r="I153" s="1">
        <v>1</v>
      </c>
    </row>
    <row r="154" spans="3:9">
      <c r="C154" s="1">
        <v>42</v>
      </c>
      <c r="D154" s="1" t="s">
        <v>90</v>
      </c>
      <c r="E154" s="1" t="s">
        <v>392</v>
      </c>
      <c r="F154" s="1" t="s">
        <v>392</v>
      </c>
      <c r="G154" s="1" t="s">
        <v>84</v>
      </c>
      <c r="H154" s="1" t="s">
        <v>173</v>
      </c>
      <c r="I154" s="1">
        <v>0</v>
      </c>
    </row>
    <row r="155" spans="3:9">
      <c r="C155" s="1">
        <v>43</v>
      </c>
      <c r="D155" s="1" t="s">
        <v>90</v>
      </c>
      <c r="E155" s="1" t="s">
        <v>392</v>
      </c>
      <c r="F155" s="1" t="s">
        <v>392</v>
      </c>
      <c r="G155" s="1" t="s">
        <v>84</v>
      </c>
      <c r="H155" s="1" t="s">
        <v>173</v>
      </c>
      <c r="I155" s="1">
        <v>0</v>
      </c>
    </row>
    <row r="156" spans="3:9">
      <c r="C156" s="1">
        <v>44</v>
      </c>
      <c r="D156" s="1" t="s">
        <v>90</v>
      </c>
      <c r="E156" s="1" t="s">
        <v>173</v>
      </c>
      <c r="F156" s="1" t="s">
        <v>173</v>
      </c>
      <c r="G156" s="1" t="s">
        <v>84</v>
      </c>
      <c r="H156" s="1" t="s">
        <v>173</v>
      </c>
      <c r="I156" s="1">
        <v>0</v>
      </c>
    </row>
    <row r="157" spans="3:9">
      <c r="C157" s="1">
        <v>45</v>
      </c>
      <c r="D157" s="1" t="s">
        <v>90</v>
      </c>
      <c r="E157" s="1" t="s">
        <v>392</v>
      </c>
      <c r="F157" s="1" t="s">
        <v>392</v>
      </c>
      <c r="G157" s="1" t="s">
        <v>84</v>
      </c>
      <c r="H157" s="1" t="s">
        <v>173</v>
      </c>
      <c r="I157" s="1">
        <v>0</v>
      </c>
    </row>
    <row r="158" spans="3:9">
      <c r="C158" s="1">
        <v>46</v>
      </c>
      <c r="D158" s="1" t="s">
        <v>90</v>
      </c>
      <c r="E158" s="1" t="s">
        <v>173</v>
      </c>
      <c r="F158" s="1" t="s">
        <v>173</v>
      </c>
      <c r="G158" s="1" t="s">
        <v>84</v>
      </c>
      <c r="H158" s="1" t="s">
        <v>173</v>
      </c>
      <c r="I158" s="1">
        <v>0</v>
      </c>
    </row>
    <row r="159" spans="3:9">
      <c r="C159" s="1">
        <v>47</v>
      </c>
      <c r="D159" s="1" t="s">
        <v>412</v>
      </c>
      <c r="E159" s="1" t="s">
        <v>84</v>
      </c>
      <c r="F159" s="1" t="s">
        <v>84</v>
      </c>
      <c r="G159" s="1" t="s">
        <v>84</v>
      </c>
      <c r="H159" s="1" t="s">
        <v>173</v>
      </c>
      <c r="I159" s="1">
        <v>1</v>
      </c>
    </row>
    <row r="160" spans="3:9">
      <c r="C160" s="1">
        <v>48</v>
      </c>
      <c r="D160" s="1" t="s">
        <v>412</v>
      </c>
      <c r="E160" s="1" t="s">
        <v>84</v>
      </c>
      <c r="F160" s="1" t="s">
        <v>84</v>
      </c>
      <c r="G160" s="1" t="s">
        <v>84</v>
      </c>
      <c r="H160" s="1" t="s">
        <v>173</v>
      </c>
      <c r="I160" s="1">
        <v>1</v>
      </c>
    </row>
    <row r="161" spans="3:9">
      <c r="C161" s="1">
        <v>49</v>
      </c>
      <c r="D161" s="1" t="s">
        <v>412</v>
      </c>
      <c r="E161" s="1" t="s">
        <v>392</v>
      </c>
      <c r="F161" s="1" t="s">
        <v>392</v>
      </c>
      <c r="G161" s="1" t="s">
        <v>84</v>
      </c>
      <c r="H161" s="1" t="s">
        <v>173</v>
      </c>
      <c r="I161" s="1">
        <v>1</v>
      </c>
    </row>
    <row r="162" spans="3:9">
      <c r="C162" s="1">
        <v>50</v>
      </c>
      <c r="D162" s="1" t="s">
        <v>398</v>
      </c>
      <c r="E162" s="1" t="s">
        <v>173</v>
      </c>
      <c r="F162" s="1" t="s">
        <v>173</v>
      </c>
      <c r="G162" s="1" t="s">
        <v>84</v>
      </c>
      <c r="H162" s="1" t="s">
        <v>173</v>
      </c>
      <c r="I162" s="1">
        <v>1</v>
      </c>
    </row>
    <row r="163" spans="3:9">
      <c r="C163" t="s">
        <v>414</v>
      </c>
      <c r="D163" s="1"/>
      <c r="E163" s="1"/>
      <c r="F163" s="1"/>
      <c r="G163" s="1"/>
      <c r="H163" s="1"/>
      <c r="I163" s="1"/>
    </row>
    <row r="164" spans="3:9">
      <c r="C164" t="s">
        <v>415</v>
      </c>
      <c r="D164" s="1" t="s">
        <v>416</v>
      </c>
      <c r="E164" s="1" t="s">
        <v>23</v>
      </c>
      <c r="F164" s="1" t="s">
        <v>24</v>
      </c>
      <c r="G164" s="1" t="s">
        <v>25</v>
      </c>
      <c r="H164" s="1" t="s">
        <v>26</v>
      </c>
      <c r="I164" s="1" t="s">
        <v>27</v>
      </c>
    </row>
    <row r="165" spans="3:9">
      <c r="C165" s="1">
        <v>51</v>
      </c>
      <c r="D165" s="1" t="s">
        <v>417</v>
      </c>
      <c r="E165" s="1" t="s">
        <v>384</v>
      </c>
      <c r="F165" s="1" t="s">
        <v>384</v>
      </c>
      <c r="G165" s="1" t="s">
        <v>92</v>
      </c>
      <c r="H165" s="1" t="s">
        <v>173</v>
      </c>
      <c r="I165" s="1">
        <v>0</v>
      </c>
    </row>
    <row r="166" spans="3:9">
      <c r="C166">
        <v>52</v>
      </c>
      <c r="D166" s="1" t="s">
        <v>419</v>
      </c>
      <c r="E166" s="1" t="s">
        <v>84</v>
      </c>
      <c r="F166" s="1" t="s">
        <v>84</v>
      </c>
      <c r="G166" s="1" t="s">
        <v>92</v>
      </c>
      <c r="H166" s="1" t="s">
        <v>173</v>
      </c>
      <c r="I166" s="1">
        <v>0</v>
      </c>
    </row>
    <row r="167" spans="3:9">
      <c r="C167">
        <v>53</v>
      </c>
      <c r="D167" s="1" t="s">
        <v>419</v>
      </c>
      <c r="E167" s="1" t="s">
        <v>421</v>
      </c>
      <c r="F167" s="1" t="s">
        <v>421</v>
      </c>
      <c r="G167" s="1" t="s">
        <v>92</v>
      </c>
      <c r="H167" s="1" t="s">
        <v>395</v>
      </c>
      <c r="I167" s="1">
        <v>1</v>
      </c>
    </row>
    <row r="168" spans="3:9">
      <c r="C168">
        <v>54</v>
      </c>
      <c r="D168" t="s">
        <v>423</v>
      </c>
      <c r="E168" t="s">
        <v>92</v>
      </c>
      <c r="F168" t="s">
        <v>92</v>
      </c>
      <c r="G168" t="s">
        <v>92</v>
      </c>
      <c r="H168" t="s">
        <v>173</v>
      </c>
      <c r="I168">
        <v>0</v>
      </c>
    </row>
    <row r="169" spans="3:9">
      <c r="C169">
        <v>55</v>
      </c>
      <c r="D169" t="s">
        <v>423</v>
      </c>
      <c r="E169" t="s">
        <v>427</v>
      </c>
      <c r="F169" t="s">
        <v>427</v>
      </c>
      <c r="G169" t="s">
        <v>173</v>
      </c>
      <c r="H169" t="s">
        <v>173</v>
      </c>
      <c r="I169">
        <v>0</v>
      </c>
    </row>
    <row r="170" spans="3:9">
      <c r="C170">
        <v>56</v>
      </c>
      <c r="D170" t="s">
        <v>423</v>
      </c>
      <c r="E170" t="s">
        <v>409</v>
      </c>
      <c r="F170" t="s">
        <v>409</v>
      </c>
      <c r="G170" t="s">
        <v>173</v>
      </c>
      <c r="H170" t="s">
        <v>173</v>
      </c>
      <c r="I170">
        <v>0</v>
      </c>
    </row>
    <row r="171" spans="3:9">
      <c r="C171">
        <v>57</v>
      </c>
      <c r="D171" t="s">
        <v>423</v>
      </c>
      <c r="E171" t="s">
        <v>429</v>
      </c>
      <c r="F171" t="s">
        <v>429</v>
      </c>
      <c r="G171" t="s">
        <v>92</v>
      </c>
      <c r="H171" t="s">
        <v>173</v>
      </c>
      <c r="I171">
        <v>0</v>
      </c>
    </row>
    <row r="172" spans="3:9">
      <c r="C172">
        <v>58</v>
      </c>
      <c r="D172" t="s">
        <v>382</v>
      </c>
      <c r="E172" t="s">
        <v>427</v>
      </c>
      <c r="F172" t="s">
        <v>427</v>
      </c>
      <c r="G172" t="s">
        <v>173</v>
      </c>
      <c r="H172" t="s">
        <v>173</v>
      </c>
      <c r="I172">
        <v>0</v>
      </c>
    </row>
    <row r="173" spans="3:9">
      <c r="C173">
        <v>59</v>
      </c>
      <c r="D173" t="s">
        <v>431</v>
      </c>
      <c r="E173" t="s">
        <v>425</v>
      </c>
      <c r="F173" t="s">
        <v>425</v>
      </c>
      <c r="G173" t="s">
        <v>433</v>
      </c>
      <c r="H173" t="s">
        <v>395</v>
      </c>
      <c r="I173">
        <v>0</v>
      </c>
    </row>
    <row r="174" spans="3:9">
      <c r="C174">
        <v>60</v>
      </c>
      <c r="D174" t="s">
        <v>419</v>
      </c>
      <c r="E174" t="s">
        <v>435</v>
      </c>
      <c r="F174" t="s">
        <v>435</v>
      </c>
      <c r="G174" t="s">
        <v>433</v>
      </c>
      <c r="H174" t="s">
        <v>421</v>
      </c>
      <c r="I174">
        <v>0</v>
      </c>
    </row>
    <row r="175" spans="3:9">
      <c r="C175">
        <v>61</v>
      </c>
      <c r="D175" t="s">
        <v>419</v>
      </c>
      <c r="E175" t="s">
        <v>438</v>
      </c>
      <c r="F175" t="s">
        <v>438</v>
      </c>
      <c r="G175" t="s">
        <v>440</v>
      </c>
      <c r="H175" t="s">
        <v>395</v>
      </c>
      <c r="I175">
        <v>1</v>
      </c>
    </row>
    <row r="176" spans="3:9">
      <c r="C176">
        <v>62</v>
      </c>
      <c r="D176" t="s">
        <v>419</v>
      </c>
      <c r="E176" t="s">
        <v>173</v>
      </c>
      <c r="F176" t="s">
        <v>173</v>
      </c>
      <c r="G176" t="s">
        <v>92</v>
      </c>
      <c r="H176" t="s">
        <v>173</v>
      </c>
      <c r="I176">
        <v>0</v>
      </c>
    </row>
    <row r="177" spans="3:9">
      <c r="C177">
        <v>63</v>
      </c>
      <c r="D177" t="s">
        <v>445</v>
      </c>
      <c r="E177" t="s">
        <v>92</v>
      </c>
      <c r="F177" t="s">
        <v>92</v>
      </c>
      <c r="G177" t="s">
        <v>92</v>
      </c>
      <c r="H177" t="s">
        <v>173</v>
      </c>
      <c r="I177">
        <v>0</v>
      </c>
    </row>
    <row r="178" spans="3:9">
      <c r="C178">
        <v>64</v>
      </c>
      <c r="D178" t="s">
        <v>447</v>
      </c>
      <c r="E178" t="s">
        <v>421</v>
      </c>
      <c r="F178" t="s">
        <v>99</v>
      </c>
      <c r="G178" t="s">
        <v>449</v>
      </c>
      <c r="H178" t="s">
        <v>451</v>
      </c>
      <c r="I178">
        <v>1</v>
      </c>
    </row>
    <row r="179" spans="3:9">
      <c r="C179">
        <v>65</v>
      </c>
      <c r="D179" t="s">
        <v>423</v>
      </c>
      <c r="E179" t="s">
        <v>92</v>
      </c>
      <c r="F179" t="s">
        <v>92</v>
      </c>
      <c r="G179" t="s">
        <v>92</v>
      </c>
      <c r="H179" t="s">
        <v>173</v>
      </c>
      <c r="I179">
        <v>1</v>
      </c>
    </row>
    <row r="180" spans="3:9">
      <c r="C180">
        <v>66</v>
      </c>
      <c r="D180" t="s">
        <v>96</v>
      </c>
      <c r="E180" t="s">
        <v>92</v>
      </c>
      <c r="F180" t="s">
        <v>92</v>
      </c>
      <c r="G180" t="s">
        <v>92</v>
      </c>
      <c r="H180" t="s">
        <v>456</v>
      </c>
      <c r="I180">
        <v>0</v>
      </c>
    </row>
    <row r="181" spans="3:9">
      <c r="C181">
        <v>67</v>
      </c>
      <c r="D181" t="s">
        <v>442</v>
      </c>
      <c r="E181" t="s">
        <v>92</v>
      </c>
      <c r="F181" t="s">
        <v>92</v>
      </c>
      <c r="G181" t="s">
        <v>92</v>
      </c>
      <c r="H181" t="s">
        <v>173</v>
      </c>
      <c r="I181">
        <v>1</v>
      </c>
    </row>
    <row r="182" spans="3:9">
      <c r="C182">
        <v>68</v>
      </c>
      <c r="D182" t="s">
        <v>423</v>
      </c>
      <c r="E182" t="s">
        <v>458</v>
      </c>
      <c r="F182" t="s">
        <v>458</v>
      </c>
      <c r="G182" t="s">
        <v>427</v>
      </c>
      <c r="H182" t="s">
        <v>173</v>
      </c>
      <c r="I182">
        <v>0</v>
      </c>
    </row>
    <row r="183" spans="3:9">
      <c r="C183">
        <v>69</v>
      </c>
      <c r="D183" t="s">
        <v>423</v>
      </c>
      <c r="E183" t="s">
        <v>458</v>
      </c>
      <c r="F183" t="s">
        <v>458</v>
      </c>
      <c r="G183" t="s">
        <v>427</v>
      </c>
      <c r="H183" t="s">
        <v>173</v>
      </c>
      <c r="I183">
        <v>0</v>
      </c>
    </row>
    <row r="184" spans="3:9">
      <c r="C184">
        <v>70</v>
      </c>
      <c r="D184" t="s">
        <v>461</v>
      </c>
      <c r="E184" t="s">
        <v>92</v>
      </c>
      <c r="F184" t="s">
        <v>92</v>
      </c>
      <c r="G184" t="s">
        <v>92</v>
      </c>
      <c r="H184" t="s">
        <v>463</v>
      </c>
      <c r="I184">
        <v>1</v>
      </c>
    </row>
    <row r="185" spans="3:9">
      <c r="C185">
        <v>71</v>
      </c>
      <c r="D185" t="s">
        <v>442</v>
      </c>
      <c r="E185" t="s">
        <v>92</v>
      </c>
      <c r="F185" t="s">
        <v>92</v>
      </c>
      <c r="G185" t="s">
        <v>92</v>
      </c>
      <c r="H185" t="s">
        <v>173</v>
      </c>
      <c r="I185">
        <v>1</v>
      </c>
    </row>
    <row r="186" spans="3:9">
      <c r="C186">
        <v>72</v>
      </c>
      <c r="D186" t="s">
        <v>445</v>
      </c>
      <c r="E186" t="s">
        <v>92</v>
      </c>
      <c r="F186" t="s">
        <v>92</v>
      </c>
      <c r="G186" t="s">
        <v>92</v>
      </c>
      <c r="H186" t="s">
        <v>173</v>
      </c>
      <c r="I186">
        <v>0</v>
      </c>
    </row>
    <row r="187" spans="3:9">
      <c r="C187">
        <v>73</v>
      </c>
      <c r="D187" t="s">
        <v>423</v>
      </c>
      <c r="E187" t="s">
        <v>92</v>
      </c>
      <c r="F187" t="s">
        <v>92</v>
      </c>
      <c r="G187" t="s">
        <v>92</v>
      </c>
      <c r="H187" t="s">
        <v>173</v>
      </c>
      <c r="I187">
        <v>0</v>
      </c>
    </row>
    <row r="188" spans="3:9">
      <c r="C188">
        <v>74</v>
      </c>
      <c r="D188" t="s">
        <v>465</v>
      </c>
      <c r="E188" t="s">
        <v>465</v>
      </c>
      <c r="F188" t="s">
        <v>465</v>
      </c>
      <c r="G188" t="s">
        <v>427</v>
      </c>
      <c r="H188" t="s">
        <v>467</v>
      </c>
      <c r="I188">
        <v>0</v>
      </c>
    </row>
    <row r="189" spans="3:9">
      <c r="C189">
        <v>75</v>
      </c>
      <c r="D189" t="s">
        <v>469</v>
      </c>
      <c r="E189" t="s">
        <v>469</v>
      </c>
      <c r="F189" t="s">
        <v>469</v>
      </c>
      <c r="G189" t="s">
        <v>427</v>
      </c>
      <c r="H189" t="s">
        <v>471</v>
      </c>
      <c r="I189">
        <v>0</v>
      </c>
    </row>
    <row r="190" spans="3:9">
      <c r="C190">
        <v>76</v>
      </c>
      <c r="D190" t="s">
        <v>423</v>
      </c>
      <c r="E190" t="s">
        <v>92</v>
      </c>
      <c r="F190" t="s">
        <v>92</v>
      </c>
      <c r="G190" t="s">
        <v>92</v>
      </c>
      <c r="H190" t="s">
        <v>173</v>
      </c>
      <c r="I190">
        <v>0</v>
      </c>
    </row>
    <row r="191" spans="3:9">
      <c r="C191">
        <v>77</v>
      </c>
      <c r="D191" t="s">
        <v>423</v>
      </c>
      <c r="E191" t="s">
        <v>409</v>
      </c>
      <c r="F191" t="s">
        <v>409</v>
      </c>
      <c r="G191" t="s">
        <v>92</v>
      </c>
      <c r="H191" t="s">
        <v>173</v>
      </c>
      <c r="I191">
        <v>0</v>
      </c>
    </row>
    <row r="192" spans="3:9">
      <c r="C192">
        <v>78</v>
      </c>
      <c r="D192" t="s">
        <v>96</v>
      </c>
      <c r="E192" t="s">
        <v>425</v>
      </c>
      <c r="F192" t="s">
        <v>173</v>
      </c>
      <c r="G192" t="s">
        <v>92</v>
      </c>
      <c r="H192" t="s">
        <v>173</v>
      </c>
      <c r="I192">
        <v>1</v>
      </c>
    </row>
    <row r="193" spans="3:9">
      <c r="C193">
        <v>79</v>
      </c>
      <c r="D193" t="s">
        <v>423</v>
      </c>
      <c r="E193" t="s">
        <v>92</v>
      </c>
      <c r="F193" t="s">
        <v>92</v>
      </c>
      <c r="G193" t="s">
        <v>92</v>
      </c>
      <c r="H193" t="s">
        <v>173</v>
      </c>
      <c r="I193">
        <v>1</v>
      </c>
    </row>
    <row r="194" spans="3:9">
      <c r="C194">
        <v>80</v>
      </c>
      <c r="D194" t="s">
        <v>423</v>
      </c>
      <c r="E194" t="s">
        <v>458</v>
      </c>
      <c r="F194" t="s">
        <v>458</v>
      </c>
      <c r="G194" t="s">
        <v>427</v>
      </c>
      <c r="H194" t="s">
        <v>173</v>
      </c>
      <c r="I194">
        <v>0</v>
      </c>
    </row>
    <row r="195" spans="3:9">
      <c r="C195" s="1">
        <v>81</v>
      </c>
      <c r="D195" s="1" t="s">
        <v>423</v>
      </c>
      <c r="E195" s="1" t="s">
        <v>473</v>
      </c>
      <c r="F195" s="1" t="s">
        <v>473</v>
      </c>
      <c r="G195" s="1" t="s">
        <v>92</v>
      </c>
      <c r="H195" s="1" t="s">
        <v>173</v>
      </c>
      <c r="I195" s="1">
        <v>0</v>
      </c>
    </row>
    <row r="196" spans="3:9">
      <c r="C196">
        <v>82</v>
      </c>
      <c r="D196" t="s">
        <v>423</v>
      </c>
      <c r="E196" t="s">
        <v>429</v>
      </c>
      <c r="F196" t="s">
        <v>429</v>
      </c>
      <c r="G196" t="s">
        <v>92</v>
      </c>
      <c r="H196" t="s">
        <v>173</v>
      </c>
      <c r="I196">
        <v>0</v>
      </c>
    </row>
    <row r="197" spans="3:9">
      <c r="C197">
        <v>83</v>
      </c>
      <c r="D197" t="s">
        <v>382</v>
      </c>
      <c r="E197" t="s">
        <v>475</v>
      </c>
      <c r="F197" t="s">
        <v>475</v>
      </c>
      <c r="G197" t="s">
        <v>477</v>
      </c>
      <c r="H197" t="s">
        <v>173</v>
      </c>
      <c r="I197">
        <v>1</v>
      </c>
    </row>
    <row r="198" spans="3:9">
      <c r="C198">
        <v>84</v>
      </c>
      <c r="D198" t="s">
        <v>382</v>
      </c>
      <c r="E198" t="s">
        <v>421</v>
      </c>
      <c r="F198" t="s">
        <v>421</v>
      </c>
      <c r="G198" t="s">
        <v>479</v>
      </c>
      <c r="H198" t="s">
        <v>173</v>
      </c>
      <c r="I198">
        <v>1</v>
      </c>
    </row>
    <row r="199" spans="3:9">
      <c r="C199">
        <v>85</v>
      </c>
      <c r="D199" t="s">
        <v>382</v>
      </c>
      <c r="E199" t="s">
        <v>384</v>
      </c>
      <c r="F199" t="s">
        <v>384</v>
      </c>
      <c r="G199" t="s">
        <v>479</v>
      </c>
      <c r="H199" t="s">
        <v>173</v>
      </c>
      <c r="I199">
        <v>1</v>
      </c>
    </row>
    <row r="200" spans="3:9">
      <c r="C200">
        <v>86</v>
      </c>
      <c r="D200" t="s">
        <v>481</v>
      </c>
      <c r="E200" t="s">
        <v>92</v>
      </c>
      <c r="F200" t="s">
        <v>92</v>
      </c>
      <c r="G200" t="s">
        <v>92</v>
      </c>
      <c r="H200" t="s">
        <v>395</v>
      </c>
      <c r="I200">
        <v>1</v>
      </c>
    </row>
    <row r="201" spans="3:9">
      <c r="C201">
        <v>87</v>
      </c>
      <c r="D201" t="s">
        <v>423</v>
      </c>
      <c r="E201" t="s">
        <v>92</v>
      </c>
      <c r="F201" t="s">
        <v>92</v>
      </c>
      <c r="G201" t="s">
        <v>92</v>
      </c>
      <c r="H201" t="s">
        <v>173</v>
      </c>
      <c r="I201">
        <v>1</v>
      </c>
    </row>
    <row r="202" spans="3:9">
      <c r="C202">
        <v>88</v>
      </c>
      <c r="D202" t="s">
        <v>445</v>
      </c>
      <c r="E202" t="s">
        <v>92</v>
      </c>
      <c r="F202" t="s">
        <v>92</v>
      </c>
      <c r="G202" t="s">
        <v>92</v>
      </c>
      <c r="H202" t="s">
        <v>173</v>
      </c>
      <c r="I202">
        <v>0</v>
      </c>
    </row>
    <row r="203" spans="3:9">
      <c r="C203">
        <v>89</v>
      </c>
      <c r="D203" t="s">
        <v>442</v>
      </c>
      <c r="E203" t="s">
        <v>92</v>
      </c>
      <c r="F203" t="s">
        <v>92</v>
      </c>
      <c r="G203" t="s">
        <v>92</v>
      </c>
      <c r="H203" t="s">
        <v>173</v>
      </c>
      <c r="I203">
        <v>0</v>
      </c>
    </row>
    <row r="204" spans="3:9">
      <c r="C204">
        <v>90</v>
      </c>
      <c r="D204" t="s">
        <v>442</v>
      </c>
      <c r="E204" t="s">
        <v>92</v>
      </c>
      <c r="F204" t="s">
        <v>92</v>
      </c>
      <c r="G204" t="s">
        <v>92</v>
      </c>
      <c r="H204" t="s">
        <v>173</v>
      </c>
      <c r="I204">
        <v>1</v>
      </c>
    </row>
    <row r="205" spans="3:9">
      <c r="C205">
        <v>91</v>
      </c>
      <c r="D205" t="s">
        <v>483</v>
      </c>
      <c r="E205" t="s">
        <v>92</v>
      </c>
      <c r="F205" t="s">
        <v>92</v>
      </c>
      <c r="G205" t="s">
        <v>92</v>
      </c>
      <c r="H205" t="s">
        <v>173</v>
      </c>
      <c r="I205">
        <v>1</v>
      </c>
    </row>
    <row r="206" spans="3:9">
      <c r="C206" s="1">
        <v>92</v>
      </c>
      <c r="D206" s="1" t="s">
        <v>423</v>
      </c>
      <c r="E206" s="1" t="s">
        <v>92</v>
      </c>
      <c r="F206" s="1" t="s">
        <v>92</v>
      </c>
      <c r="G206" s="1" t="s">
        <v>92</v>
      </c>
      <c r="H206" s="1" t="s">
        <v>173</v>
      </c>
      <c r="I206" s="1">
        <v>1</v>
      </c>
    </row>
    <row r="207" spans="3:9">
      <c r="C207">
        <v>93</v>
      </c>
      <c r="D207" t="s">
        <v>423</v>
      </c>
      <c r="E207" t="s">
        <v>469</v>
      </c>
      <c r="F207" t="s">
        <v>469</v>
      </c>
      <c r="G207" t="s">
        <v>427</v>
      </c>
      <c r="H207" t="s">
        <v>392</v>
      </c>
      <c r="I207">
        <v>0</v>
      </c>
    </row>
    <row r="208" spans="3:9">
      <c r="C208">
        <v>94</v>
      </c>
      <c r="D208" t="s">
        <v>485</v>
      </c>
      <c r="E208" t="s">
        <v>425</v>
      </c>
      <c r="F208" t="s">
        <v>421</v>
      </c>
      <c r="G208" t="s">
        <v>440</v>
      </c>
      <c r="H208" t="s">
        <v>395</v>
      </c>
      <c r="I208">
        <v>1</v>
      </c>
    </row>
    <row r="209" spans="1:10">
      <c r="C209">
        <v>95</v>
      </c>
      <c r="D209" t="s">
        <v>487</v>
      </c>
      <c r="E209" t="s">
        <v>412</v>
      </c>
      <c r="F209" t="s">
        <v>412</v>
      </c>
      <c r="G209" t="s">
        <v>92</v>
      </c>
      <c r="H209" t="s">
        <v>421</v>
      </c>
      <c r="I209">
        <v>1</v>
      </c>
    </row>
    <row r="210" spans="1:10">
      <c r="C210" s="1">
        <v>96</v>
      </c>
      <c r="D210" s="1" t="s">
        <v>487</v>
      </c>
      <c r="E210" s="1" t="s">
        <v>489</v>
      </c>
      <c r="F210" s="1" t="s">
        <v>489</v>
      </c>
      <c r="G210" s="1" t="s">
        <v>92</v>
      </c>
      <c r="H210" s="1" t="s">
        <v>421</v>
      </c>
      <c r="I210" s="1">
        <v>0</v>
      </c>
    </row>
    <row r="211" spans="1:10">
      <c r="C211" s="1">
        <v>97</v>
      </c>
      <c r="D211" s="1" t="s">
        <v>442</v>
      </c>
      <c r="E211" s="1" t="s">
        <v>421</v>
      </c>
      <c r="F211" s="1" t="s">
        <v>421</v>
      </c>
      <c r="G211" s="1" t="s">
        <v>92</v>
      </c>
      <c r="H211" s="1" t="s">
        <v>421</v>
      </c>
      <c r="I211" s="1">
        <v>1</v>
      </c>
    </row>
    <row r="212" spans="1:10">
      <c r="C212">
        <v>98</v>
      </c>
      <c r="D212" t="s">
        <v>419</v>
      </c>
      <c r="E212" t="s">
        <v>421</v>
      </c>
      <c r="F212" t="s">
        <v>421</v>
      </c>
      <c r="G212" t="s">
        <v>449</v>
      </c>
      <c r="H212" t="s">
        <v>421</v>
      </c>
      <c r="I212">
        <v>0</v>
      </c>
    </row>
    <row r="213" spans="1:10">
      <c r="C213" s="1">
        <v>99</v>
      </c>
      <c r="D213" s="1" t="s">
        <v>423</v>
      </c>
      <c r="E213" s="1" t="s">
        <v>429</v>
      </c>
      <c r="F213" s="1" t="s">
        <v>429</v>
      </c>
      <c r="G213" s="1" t="s">
        <v>427</v>
      </c>
      <c r="H213" s="1" t="s">
        <v>173</v>
      </c>
      <c r="I213" s="1">
        <v>0</v>
      </c>
    </row>
    <row r="214" spans="1:10">
      <c r="C214" s="1">
        <v>100</v>
      </c>
      <c r="D214" s="1" t="s">
        <v>423</v>
      </c>
      <c r="E214" s="1" t="s">
        <v>429</v>
      </c>
      <c r="F214" s="1" t="s">
        <v>429</v>
      </c>
      <c r="G214" s="1" t="s">
        <v>427</v>
      </c>
      <c r="H214" s="1" t="s">
        <v>173</v>
      </c>
      <c r="I214" s="1">
        <v>1</v>
      </c>
    </row>
    <row r="216" spans="1:10">
      <c r="A216" t="s">
        <v>28</v>
      </c>
      <c r="C216" t="s">
        <v>31</v>
      </c>
      <c r="E216" t="s">
        <v>34</v>
      </c>
    </row>
    <row r="217" spans="1:10">
      <c r="A217" t="s">
        <v>29</v>
      </c>
      <c r="B217" t="s">
        <v>30</v>
      </c>
      <c r="C217" t="s">
        <v>32</v>
      </c>
      <c r="D217" t="s">
        <v>33</v>
      </c>
      <c r="E217" t="s">
        <v>24</v>
      </c>
      <c r="F217" t="s">
        <v>35</v>
      </c>
      <c r="G217" t="s">
        <v>36</v>
      </c>
      <c r="I217" t="s">
        <v>38</v>
      </c>
    </row>
    <row r="218" spans="1:10">
      <c r="A218" t="s">
        <v>90</v>
      </c>
      <c r="B218" t="s">
        <v>91</v>
      </c>
      <c r="C218" t="s">
        <v>84</v>
      </c>
      <c r="D218" t="s">
        <v>85</v>
      </c>
      <c r="E218" t="s">
        <v>86</v>
      </c>
      <c r="F218" t="s">
        <v>87</v>
      </c>
      <c r="G218" t="s">
        <v>25</v>
      </c>
      <c r="H218" t="s">
        <v>37</v>
      </c>
      <c r="I218" t="s">
        <v>390</v>
      </c>
      <c r="J218" t="s">
        <v>391</v>
      </c>
    </row>
    <row r="219" spans="1:10">
      <c r="A219" t="s">
        <v>88</v>
      </c>
      <c r="B219" t="s">
        <v>89</v>
      </c>
      <c r="C219" t="s">
        <v>92</v>
      </c>
      <c r="D219" t="s">
        <v>93</v>
      </c>
      <c r="E219" t="s">
        <v>92</v>
      </c>
      <c r="F219" t="s">
        <v>93</v>
      </c>
      <c r="G219" t="s">
        <v>84</v>
      </c>
      <c r="H219" t="s">
        <v>87</v>
      </c>
      <c r="I219" t="s">
        <v>173</v>
      </c>
      <c r="J219" t="s">
        <v>386</v>
      </c>
    </row>
    <row r="220" spans="1:10">
      <c r="A220" t="s">
        <v>96</v>
      </c>
      <c r="B220" t="s">
        <v>97</v>
      </c>
      <c r="C220" t="s">
        <v>94</v>
      </c>
      <c r="D220" t="s">
        <v>95</v>
      </c>
      <c r="E220" t="s">
        <v>94</v>
      </c>
      <c r="F220" t="s">
        <v>95</v>
      </c>
      <c r="G220" t="s">
        <v>392</v>
      </c>
      <c r="H220" t="s">
        <v>393</v>
      </c>
      <c r="I220" t="s">
        <v>392</v>
      </c>
      <c r="J220" t="s">
        <v>393</v>
      </c>
    </row>
    <row r="221" spans="1:10">
      <c r="A221" t="s">
        <v>380</v>
      </c>
      <c r="B221" t="s">
        <v>381</v>
      </c>
      <c r="C221" t="s">
        <v>98</v>
      </c>
      <c r="D221" t="s">
        <v>402</v>
      </c>
      <c r="E221" t="s">
        <v>98</v>
      </c>
      <c r="F221" t="s">
        <v>402</v>
      </c>
      <c r="G221" t="s">
        <v>379</v>
      </c>
      <c r="H221" t="s">
        <v>394</v>
      </c>
      <c r="I221" t="s">
        <v>395</v>
      </c>
      <c r="J221" t="s">
        <v>102</v>
      </c>
    </row>
    <row r="222" spans="1:10">
      <c r="A222" t="s">
        <v>382</v>
      </c>
      <c r="B222" t="s">
        <v>383</v>
      </c>
      <c r="C222" t="s">
        <v>99</v>
      </c>
      <c r="D222" t="s">
        <v>100</v>
      </c>
      <c r="E222" t="s">
        <v>99</v>
      </c>
      <c r="F222" t="s">
        <v>100</v>
      </c>
      <c r="G222" s="15" t="s">
        <v>405</v>
      </c>
      <c r="H222" s="14" t="s">
        <v>406</v>
      </c>
      <c r="I222" s="1" t="s">
        <v>405</v>
      </c>
      <c r="J222" s="1" t="s">
        <v>406</v>
      </c>
    </row>
    <row r="223" spans="1:10">
      <c r="A223" s="1" t="s">
        <v>387</v>
      </c>
      <c r="B223" s="1" t="s">
        <v>388</v>
      </c>
      <c r="C223" s="1" t="s">
        <v>380</v>
      </c>
      <c r="D223" s="1" t="s">
        <v>381</v>
      </c>
      <c r="E223" s="1" t="s">
        <v>380</v>
      </c>
      <c r="F223" s="1" t="s">
        <v>381</v>
      </c>
      <c r="G223" s="1" t="s">
        <v>433</v>
      </c>
      <c r="H223" s="1" t="s">
        <v>434</v>
      </c>
      <c r="I223" s="1" t="s">
        <v>451</v>
      </c>
      <c r="J223" s="1" t="s">
        <v>452</v>
      </c>
    </row>
    <row r="224" spans="1:10">
      <c r="A224" s="1" t="s">
        <v>396</v>
      </c>
      <c r="B224" s="1" t="s">
        <v>397</v>
      </c>
      <c r="C224" s="1" t="s">
        <v>384</v>
      </c>
      <c r="D224" s="1" t="s">
        <v>385</v>
      </c>
      <c r="E224" s="1" t="s">
        <v>384</v>
      </c>
      <c r="F224" s="1" t="s">
        <v>385</v>
      </c>
      <c r="G224" s="1" t="s">
        <v>440</v>
      </c>
      <c r="H224" s="1" t="s">
        <v>441</v>
      </c>
      <c r="I224" s="1" t="s">
        <v>456</v>
      </c>
      <c r="J224" s="1" t="s">
        <v>457</v>
      </c>
    </row>
    <row r="225" spans="1:10">
      <c r="A225" s="1" t="s">
        <v>398</v>
      </c>
      <c r="B225" s="1" t="s">
        <v>399</v>
      </c>
      <c r="C225" s="1" t="s">
        <v>173</v>
      </c>
      <c r="D225" s="1" t="s">
        <v>174</v>
      </c>
      <c r="E225" s="1" t="s">
        <v>173</v>
      </c>
      <c r="F225" s="1" t="s">
        <v>174</v>
      </c>
      <c r="G225" s="1" t="s">
        <v>449</v>
      </c>
      <c r="H225" s="1" t="s">
        <v>450</v>
      </c>
      <c r="I225" s="1" t="s">
        <v>463</v>
      </c>
      <c r="J225" s="1" t="s">
        <v>464</v>
      </c>
    </row>
    <row r="226" spans="1:10">
      <c r="A226" s="1" t="s">
        <v>403</v>
      </c>
      <c r="B226" s="1" t="s">
        <v>404</v>
      </c>
      <c r="C226" s="1" t="s">
        <v>400</v>
      </c>
      <c r="D226" s="1" t="s">
        <v>401</v>
      </c>
      <c r="E226" s="1" t="s">
        <v>400</v>
      </c>
      <c r="F226" s="1" t="s">
        <v>401</v>
      </c>
      <c r="G226" s="1" t="s">
        <v>477</v>
      </c>
      <c r="H226" s="1" t="s">
        <v>478</v>
      </c>
      <c r="I226" s="1" t="s">
        <v>467</v>
      </c>
      <c r="J226" s="1" t="s">
        <v>468</v>
      </c>
    </row>
    <row r="227" spans="1:10">
      <c r="A227" s="1" t="s">
        <v>405</v>
      </c>
      <c r="B227" s="1" t="s">
        <v>406</v>
      </c>
      <c r="C227" s="1" t="s">
        <v>396</v>
      </c>
      <c r="D227" s="1" t="s">
        <v>397</v>
      </c>
      <c r="E227" s="1" t="s">
        <v>396</v>
      </c>
      <c r="F227" s="1" t="s">
        <v>397</v>
      </c>
      <c r="G227" s="1" t="s">
        <v>479</v>
      </c>
      <c r="H227" s="1" t="s">
        <v>480</v>
      </c>
      <c r="I227" s="1" t="s">
        <v>471</v>
      </c>
      <c r="J227" s="1" t="s">
        <v>472</v>
      </c>
    </row>
    <row r="228" spans="1:10">
      <c r="A228" s="1" t="s">
        <v>412</v>
      </c>
      <c r="B228" s="1" t="s">
        <v>413</v>
      </c>
      <c r="C228" s="1" t="s">
        <v>405</v>
      </c>
      <c r="D228" s="1" t="s">
        <v>406</v>
      </c>
      <c r="E228" s="1" t="s">
        <v>405</v>
      </c>
      <c r="F228" s="1" t="s">
        <v>406</v>
      </c>
    </row>
    <row r="229" spans="1:10">
      <c r="A229" s="1" t="s">
        <v>417</v>
      </c>
      <c r="B229" s="1" t="s">
        <v>418</v>
      </c>
      <c r="C229" s="1" t="s">
        <v>409</v>
      </c>
      <c r="D229" s="1" t="s">
        <v>410</v>
      </c>
      <c r="E229" s="1" t="s">
        <v>409</v>
      </c>
      <c r="F229" s="1" t="s">
        <v>410</v>
      </c>
    </row>
    <row r="230" spans="1:10">
      <c r="A230" s="1" t="s">
        <v>419</v>
      </c>
      <c r="B230" s="1" t="s">
        <v>420</v>
      </c>
      <c r="C230" s="1" t="s">
        <v>412</v>
      </c>
      <c r="D230" s="1" t="s">
        <v>413</v>
      </c>
      <c r="E230" s="1" t="s">
        <v>412</v>
      </c>
      <c r="F230" s="1" t="s">
        <v>413</v>
      </c>
    </row>
    <row r="231" spans="1:10">
      <c r="A231" s="1" t="s">
        <v>423</v>
      </c>
      <c r="B231" s="1" t="s">
        <v>424</v>
      </c>
      <c r="C231" s="1" t="s">
        <v>421</v>
      </c>
      <c r="D231" s="1" t="s">
        <v>422</v>
      </c>
      <c r="E231" s="1" t="s">
        <v>421</v>
      </c>
      <c r="F231" s="1" t="s">
        <v>422</v>
      </c>
    </row>
    <row r="232" spans="1:10">
      <c r="A232" s="1" t="s">
        <v>431</v>
      </c>
      <c r="B232" s="1" t="s">
        <v>432</v>
      </c>
      <c r="C232" s="1" t="s">
        <v>425</v>
      </c>
      <c r="D232" s="1" t="s">
        <v>426</v>
      </c>
      <c r="E232" s="1" t="s">
        <v>427</v>
      </c>
      <c r="F232" s="1" t="s">
        <v>428</v>
      </c>
    </row>
    <row r="233" spans="1:10">
      <c r="A233" s="1" t="s">
        <v>442</v>
      </c>
      <c r="B233" s="1" t="s">
        <v>443</v>
      </c>
      <c r="C233" s="1" t="s">
        <v>427</v>
      </c>
      <c r="D233" s="1" t="s">
        <v>428</v>
      </c>
      <c r="E233" s="1" t="s">
        <v>429</v>
      </c>
      <c r="F233" s="1" t="s">
        <v>430</v>
      </c>
    </row>
    <row r="234" spans="1:10">
      <c r="A234" s="1" t="s">
        <v>445</v>
      </c>
      <c r="B234" s="1" t="s">
        <v>446</v>
      </c>
      <c r="C234" s="1" t="s">
        <v>429</v>
      </c>
      <c r="D234" s="1" t="s">
        <v>430</v>
      </c>
      <c r="E234" s="1" t="s">
        <v>435</v>
      </c>
      <c r="F234" s="1" t="s">
        <v>436</v>
      </c>
    </row>
    <row r="235" spans="1:10">
      <c r="A235" s="1" t="s">
        <v>447</v>
      </c>
      <c r="B235" s="1" t="s">
        <v>448</v>
      </c>
      <c r="C235" s="1" t="s">
        <v>435</v>
      </c>
      <c r="D235" s="1" t="s">
        <v>436</v>
      </c>
      <c r="E235" s="1" t="s">
        <v>438</v>
      </c>
      <c r="F235" s="1" t="s">
        <v>439</v>
      </c>
    </row>
    <row r="236" spans="1:10">
      <c r="A236" s="1" t="s">
        <v>461</v>
      </c>
      <c r="B236" s="1" t="s">
        <v>462</v>
      </c>
      <c r="C236" s="1" t="s">
        <v>438</v>
      </c>
      <c r="D236" s="1" t="s">
        <v>439</v>
      </c>
      <c r="E236" s="1" t="s">
        <v>458</v>
      </c>
      <c r="F236" s="1" t="s">
        <v>459</v>
      </c>
    </row>
    <row r="237" spans="1:10">
      <c r="A237" s="1" t="s">
        <v>465</v>
      </c>
      <c r="B237" s="1" t="s">
        <v>466</v>
      </c>
      <c r="C237" s="1" t="s">
        <v>458</v>
      </c>
      <c r="D237" s="1" t="s">
        <v>459</v>
      </c>
      <c r="E237" s="1" t="s">
        <v>465</v>
      </c>
      <c r="F237" s="1" t="s">
        <v>466</v>
      </c>
    </row>
    <row r="238" spans="1:10">
      <c r="A238" s="1" t="s">
        <v>469</v>
      </c>
      <c r="B238" s="1" t="s">
        <v>470</v>
      </c>
      <c r="C238" s="1" t="s">
        <v>465</v>
      </c>
      <c r="D238" s="1" t="s">
        <v>466</v>
      </c>
      <c r="E238" s="1" t="s">
        <v>469</v>
      </c>
      <c r="F238" s="1" t="s">
        <v>470</v>
      </c>
    </row>
    <row r="239" spans="1:10">
      <c r="A239" s="1" t="s">
        <v>481</v>
      </c>
      <c r="B239" s="1" t="s">
        <v>482</v>
      </c>
      <c r="C239" s="1" t="s">
        <v>469</v>
      </c>
      <c r="D239" s="1" t="s">
        <v>470</v>
      </c>
      <c r="E239" s="1" t="s">
        <v>473</v>
      </c>
      <c r="F239" s="1" t="s">
        <v>474</v>
      </c>
    </row>
    <row r="240" spans="1:10">
      <c r="A240" s="1" t="s">
        <v>483</v>
      </c>
      <c r="B240" s="1" t="s">
        <v>484</v>
      </c>
      <c r="C240" s="1" t="s">
        <v>473</v>
      </c>
      <c r="D240" s="1" t="s">
        <v>474</v>
      </c>
      <c r="E240" s="1" t="s">
        <v>475</v>
      </c>
      <c r="F240" s="1" t="s">
        <v>476</v>
      </c>
    </row>
    <row r="241" spans="1:11">
      <c r="A241" s="1" t="s">
        <v>485</v>
      </c>
      <c r="B241" s="1" t="s">
        <v>486</v>
      </c>
      <c r="C241" s="1" t="s">
        <v>475</v>
      </c>
      <c r="D241" s="1" t="s">
        <v>476</v>
      </c>
      <c r="E241" s="1" t="s">
        <v>489</v>
      </c>
      <c r="F241" s="1" t="s">
        <v>490</v>
      </c>
    </row>
    <row r="242" spans="1:11">
      <c r="A242" s="1" t="s">
        <v>487</v>
      </c>
      <c r="B242" s="1" t="s">
        <v>488</v>
      </c>
      <c r="C242" s="1" t="s">
        <v>489</v>
      </c>
      <c r="D242" s="1" t="s">
        <v>490</v>
      </c>
    </row>
    <row r="246" spans="1:11">
      <c r="A246" t="s">
        <v>39</v>
      </c>
    </row>
    <row r="247" spans="1:11">
      <c r="A247" t="s">
        <v>40</v>
      </c>
      <c r="B247" t="s">
        <v>41</v>
      </c>
      <c r="C247" t="s">
        <v>42</v>
      </c>
      <c r="D247" t="s">
        <v>43</v>
      </c>
      <c r="E247" t="s">
        <v>44</v>
      </c>
      <c r="G247" t="s">
        <v>0</v>
      </c>
    </row>
    <row r="248" spans="1:11">
      <c r="A248" t="s">
        <v>76</v>
      </c>
      <c r="B248" t="s">
        <v>69</v>
      </c>
      <c r="C248" t="s">
        <v>109</v>
      </c>
      <c r="D248" t="s">
        <v>110</v>
      </c>
      <c r="E248" s="4" t="s">
        <v>111</v>
      </c>
      <c r="G248" t="s">
        <v>1</v>
      </c>
      <c r="H248" t="s">
        <v>2</v>
      </c>
      <c r="I248" t="s">
        <v>3</v>
      </c>
      <c r="J248" t="s">
        <v>4</v>
      </c>
      <c r="K248" t="s">
        <v>5</v>
      </c>
    </row>
    <row r="249" spans="1:11">
      <c r="A249" t="s">
        <v>119</v>
      </c>
      <c r="B249" t="s">
        <v>120</v>
      </c>
      <c r="C249" t="s">
        <v>312</v>
      </c>
      <c r="D249" t="s">
        <v>313</v>
      </c>
      <c r="E249" s="4" t="s">
        <v>314</v>
      </c>
    </row>
    <row r="250" spans="1:11">
      <c r="A250" t="s">
        <v>75</v>
      </c>
      <c r="B250" t="s">
        <v>70</v>
      </c>
      <c r="C250" t="s">
        <v>103</v>
      </c>
      <c r="D250" t="s">
        <v>104</v>
      </c>
      <c r="E250" s="4" t="s">
        <v>105</v>
      </c>
    </row>
    <row r="251" spans="1:11">
      <c r="A251" t="s">
        <v>74</v>
      </c>
      <c r="B251" t="s">
        <v>71</v>
      </c>
      <c r="C251" t="s">
        <v>106</v>
      </c>
      <c r="D251" t="s">
        <v>107</v>
      </c>
      <c r="E251" s="4" t="s">
        <v>108</v>
      </c>
    </row>
    <row r="252" spans="1:11">
      <c r="A252" t="s">
        <v>72</v>
      </c>
      <c r="B252" t="s">
        <v>73</v>
      </c>
      <c r="C252" t="s">
        <v>112</v>
      </c>
      <c r="D252" t="s">
        <v>113</v>
      </c>
      <c r="E252" s="4" t="s">
        <v>114</v>
      </c>
    </row>
    <row r="253" spans="1:11">
      <c r="A253" t="s">
        <v>126</v>
      </c>
      <c r="B253" t="s">
        <v>128</v>
      </c>
      <c r="C253" t="s">
        <v>315</v>
      </c>
      <c r="D253" t="s">
        <v>316</v>
      </c>
      <c r="E253" s="4" t="s">
        <v>317</v>
      </c>
    </row>
    <row r="254" spans="1:11">
      <c r="A254" t="s">
        <v>136</v>
      </c>
      <c r="B254" t="s">
        <v>138</v>
      </c>
      <c r="C254" t="s">
        <v>312</v>
      </c>
      <c r="D254" t="s">
        <v>318</v>
      </c>
      <c r="E254" s="4" t="s">
        <v>319</v>
      </c>
    </row>
    <row r="255" spans="1:11">
      <c r="A255" t="s">
        <v>144</v>
      </c>
      <c r="B255" t="s">
        <v>320</v>
      </c>
      <c r="C255" t="s">
        <v>321</v>
      </c>
      <c r="D255" t="s">
        <v>322</v>
      </c>
      <c r="E255" s="4" t="s">
        <v>323</v>
      </c>
    </row>
    <row r="256" spans="1:11">
      <c r="A256" t="s">
        <v>147</v>
      </c>
      <c r="B256" t="s">
        <v>149</v>
      </c>
      <c r="C256" t="s">
        <v>324</v>
      </c>
      <c r="D256" t="s">
        <v>325</v>
      </c>
      <c r="E256" s="4" t="s">
        <v>326</v>
      </c>
    </row>
    <row r="257" spans="1:8">
      <c r="A257" t="s">
        <v>164</v>
      </c>
      <c r="B257" t="s">
        <v>327</v>
      </c>
      <c r="C257" t="s">
        <v>328</v>
      </c>
      <c r="D257" t="s">
        <v>329</v>
      </c>
      <c r="E257" s="4" t="s">
        <v>330</v>
      </c>
    </row>
    <row r="258" spans="1:8">
      <c r="A258" t="s">
        <v>155</v>
      </c>
      <c r="B258" t="s">
        <v>331</v>
      </c>
      <c r="C258" t="s">
        <v>332</v>
      </c>
      <c r="D258" t="s">
        <v>333</v>
      </c>
      <c r="E258" s="4" t="s">
        <v>334</v>
      </c>
    </row>
    <row r="259" spans="1:8">
      <c r="A259" t="s">
        <v>172</v>
      </c>
      <c r="B259" t="s">
        <v>335</v>
      </c>
      <c r="C259" t="s">
        <v>336</v>
      </c>
      <c r="D259" t="s">
        <v>337</v>
      </c>
      <c r="E259" s="4" t="s">
        <v>338</v>
      </c>
    </row>
    <row r="260" spans="1:8">
      <c r="A260" t="s">
        <v>179</v>
      </c>
      <c r="B260" t="s">
        <v>183</v>
      </c>
      <c r="C260" t="s">
        <v>339</v>
      </c>
      <c r="D260" t="s">
        <v>340</v>
      </c>
      <c r="E260" s="4" t="s">
        <v>341</v>
      </c>
    </row>
    <row r="261" spans="1:8">
      <c r="A261" t="s">
        <v>270</v>
      </c>
      <c r="B261" t="s">
        <v>189</v>
      </c>
      <c r="C261" t="s">
        <v>342</v>
      </c>
      <c r="D261" t="s">
        <v>343</v>
      </c>
      <c r="E261" s="4" t="s">
        <v>344</v>
      </c>
    </row>
    <row r="262" spans="1:8">
      <c r="A262" t="s">
        <v>193</v>
      </c>
      <c r="B262" t="s">
        <v>195</v>
      </c>
      <c r="C262" t="s">
        <v>345</v>
      </c>
      <c r="D262" t="s">
        <v>346</v>
      </c>
      <c r="E262" s="4" t="s">
        <v>347</v>
      </c>
    </row>
    <row r="263" spans="1:8">
      <c r="A263" s="1" t="s">
        <v>247</v>
      </c>
      <c r="B263" s="1" t="s">
        <v>200</v>
      </c>
      <c r="C263" s="1" t="s">
        <v>348</v>
      </c>
      <c r="D263" s="1" t="s">
        <v>349</v>
      </c>
      <c r="E263" s="10" t="s">
        <v>350</v>
      </c>
    </row>
    <row r="264" spans="1:8">
      <c r="A264" t="s">
        <v>351</v>
      </c>
      <c r="B264" t="s">
        <v>205</v>
      </c>
      <c r="C264" t="s">
        <v>352</v>
      </c>
      <c r="D264" t="s">
        <v>110</v>
      </c>
      <c r="E264" s="4" t="s">
        <v>353</v>
      </c>
    </row>
    <row r="265" spans="1:8">
      <c r="A265" t="s">
        <v>354</v>
      </c>
      <c r="B265" t="s">
        <v>211</v>
      </c>
      <c r="C265" t="s">
        <v>355</v>
      </c>
      <c r="D265" t="s">
        <v>356</v>
      </c>
      <c r="E265" s="4" t="s">
        <v>357</v>
      </c>
    </row>
    <row r="266" spans="1:8">
      <c r="A266" t="s">
        <v>358</v>
      </c>
      <c r="B266" t="s">
        <v>221</v>
      </c>
      <c r="C266" t="s">
        <v>359</v>
      </c>
      <c r="D266" t="s">
        <v>360</v>
      </c>
      <c r="E266" s="4" t="s">
        <v>361</v>
      </c>
    </row>
    <row r="267" spans="1:8">
      <c r="A267" t="s">
        <v>267</v>
      </c>
      <c r="B267" t="s">
        <v>362</v>
      </c>
      <c r="C267" t="s">
        <v>363</v>
      </c>
      <c r="D267" t="s">
        <v>364</v>
      </c>
    </row>
    <row r="268" spans="1:8">
      <c r="A268" t="s">
        <v>257</v>
      </c>
      <c r="B268" t="s">
        <v>365</v>
      </c>
      <c r="C268" t="s">
        <v>366</v>
      </c>
      <c r="D268" t="s">
        <v>367</v>
      </c>
      <c r="E268" s="4" t="s">
        <v>368</v>
      </c>
    </row>
    <row r="269" spans="1:8">
      <c r="A269" t="s">
        <v>250</v>
      </c>
      <c r="B269" t="s">
        <v>251</v>
      </c>
      <c r="C269" t="s">
        <v>369</v>
      </c>
      <c r="D269" t="s">
        <v>370</v>
      </c>
      <c r="E269" s="4" t="s">
        <v>371</v>
      </c>
    </row>
    <row r="270" spans="1:8">
      <c r="A270" t="s">
        <v>242</v>
      </c>
      <c r="B270" t="s">
        <v>372</v>
      </c>
      <c r="C270" s="11" t="s">
        <v>373</v>
      </c>
      <c r="E270" s="4" t="s">
        <v>374</v>
      </c>
    </row>
    <row r="271" spans="1:8">
      <c r="A271" s="1" t="s">
        <v>375</v>
      </c>
      <c r="B271" s="1" t="s">
        <v>246</v>
      </c>
      <c r="C271" s="12" t="s">
        <v>376</v>
      </c>
      <c r="D271" s="13" t="s">
        <v>367</v>
      </c>
      <c r="E271" s="10" t="s">
        <v>377</v>
      </c>
    </row>
    <row r="272" spans="1:8">
      <c r="A272" t="s">
        <v>46</v>
      </c>
      <c r="H272" t="s">
        <v>52</v>
      </c>
    </row>
    <row r="273" spans="1:13">
      <c r="A273" t="s">
        <v>47</v>
      </c>
      <c r="B273" t="s">
        <v>48</v>
      </c>
      <c r="C273" t="s">
        <v>49</v>
      </c>
      <c r="D273" t="s">
        <v>45</v>
      </c>
      <c r="E273" t="s">
        <v>50</v>
      </c>
      <c r="F273" t="s">
        <v>51</v>
      </c>
      <c r="H273" t="s">
        <v>53</v>
      </c>
      <c r="I273" t="s">
        <v>54</v>
      </c>
      <c r="J273" t="s">
        <v>45</v>
      </c>
      <c r="K273" t="s">
        <v>55</v>
      </c>
      <c r="L273" t="s">
        <v>56</v>
      </c>
      <c r="M273" t="s">
        <v>7</v>
      </c>
    </row>
    <row r="279" spans="1:13">
      <c r="H279" s="1"/>
      <c r="I279" s="1"/>
      <c r="J279" s="1"/>
      <c r="K279" s="1"/>
      <c r="L279" s="1"/>
      <c r="M279" s="1"/>
    </row>
    <row r="284" spans="1:13">
      <c r="A284" t="s">
        <v>8</v>
      </c>
    </row>
    <row r="285" spans="1:13">
      <c r="A285" t="s">
        <v>6</v>
      </c>
      <c r="B285" t="s">
        <v>9</v>
      </c>
      <c r="C285" t="s">
        <v>10</v>
      </c>
      <c r="D285" t="s">
        <v>11</v>
      </c>
      <c r="E285" t="s">
        <v>12</v>
      </c>
    </row>
    <row r="289" spans="1:13">
      <c r="F289" s="1"/>
    </row>
    <row r="291" spans="1:13">
      <c r="H291" s="1"/>
      <c r="I291" s="1"/>
      <c r="J291" s="1"/>
      <c r="K291" s="1"/>
      <c r="L291" s="1"/>
      <c r="M291" s="1"/>
    </row>
    <row r="292" spans="1:13">
      <c r="A292" s="1"/>
      <c r="B292" s="1"/>
    </row>
    <row r="293" spans="1:13">
      <c r="A293" t="s">
        <v>57</v>
      </c>
    </row>
    <row r="294" spans="1:13">
      <c r="A294" t="s">
        <v>58</v>
      </c>
      <c r="B294" t="s">
        <v>59</v>
      </c>
      <c r="C294" t="s">
        <v>60</v>
      </c>
      <c r="D294" t="s">
        <v>61</v>
      </c>
      <c r="E294" t="s">
        <v>62</v>
      </c>
      <c r="F294" t="s">
        <v>63</v>
      </c>
      <c r="G294" t="s">
        <v>64</v>
      </c>
      <c r="H294" t="s">
        <v>65</v>
      </c>
      <c r="I294" t="s">
        <v>66</v>
      </c>
      <c r="J294" s="1"/>
      <c r="K294" s="1"/>
      <c r="L294" s="1"/>
      <c r="M294" s="1"/>
    </row>
    <row r="301" spans="1:13">
      <c r="A301" s="1"/>
      <c r="B301" s="1"/>
      <c r="C301" s="1"/>
      <c r="D301" s="1"/>
      <c r="E301" s="1"/>
      <c r="F301" s="1"/>
      <c r="G301" s="1"/>
      <c r="H301" s="1"/>
      <c r="I301" s="1"/>
    </row>
  </sheetData>
  <hyperlinks>
    <hyperlink ref="E250" r:id="rId1"/>
    <hyperlink ref="E251" r:id="rId2"/>
    <hyperlink ref="E248" r:id="rId3"/>
    <hyperlink ref="E252" r:id="rId4"/>
    <hyperlink ref="E249" r:id="rId5"/>
    <hyperlink ref="E253" r:id="rId6"/>
    <hyperlink ref="E254" r:id="rId7"/>
    <hyperlink ref="E255" r:id="rId8"/>
    <hyperlink ref="E256" r:id="rId9"/>
    <hyperlink ref="E257" r:id="rId10"/>
    <hyperlink ref="E258" r:id="rId11"/>
    <hyperlink ref="E259" r:id="rId12"/>
    <hyperlink ref="E260" r:id="rId13"/>
    <hyperlink ref="E261" r:id="rId14"/>
    <hyperlink ref="E262" r:id="rId15"/>
    <hyperlink ref="E263" r:id="rId16"/>
    <hyperlink ref="E264" r:id="rId17"/>
    <hyperlink ref="E265" r:id="rId18"/>
    <hyperlink ref="E266" r:id="rId19"/>
    <hyperlink ref="E268" r:id="rId20"/>
    <hyperlink ref="E269" r:id="rId21"/>
    <hyperlink ref="E270" r:id="rId22" display="mailto:customerservice@kmcmusic.com"/>
    <hyperlink ref="E271" r:id="rId23"/>
  </hyperlinks>
  <pageMargins left="1" right="1" top="1" bottom="1" header="0.5" footer="0.5"/>
  <pageSetup orientation="portrait" r:id="rId24"/>
  <tableParts count="17"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Dieple</dc:creator>
  <cp:lastModifiedBy>Dieple</cp:lastModifiedBy>
  <dcterms:created xsi:type="dcterms:W3CDTF">2016-11-26T02:39:49Z</dcterms:created>
  <dcterms:modified xsi:type="dcterms:W3CDTF">2016-12-03T16:34:36Z</dcterms:modified>
</cp:coreProperties>
</file>