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6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8.xml" ContentType="application/vnd.openxmlformats-officedocument.drawingml.chartshapes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9.xml" ContentType="application/vnd.openxmlformats-officedocument.drawingml.chartshapes+xml"/>
  <Override PartName="/xl/charts/chart4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0.xml" ContentType="application/vnd.openxmlformats-officedocument.drawingml.chartshapes+xml"/>
  <Override PartName="/xl/charts/chart5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64.20.10\P1 Common\TDM\SALES\@Sales Control Monitoring\40. Report\To Sir Richard\"/>
    </mc:Choice>
  </mc:AlternateContent>
  <bookViews>
    <workbookView xWindow="0" yWindow="0" windowWidth="28800" windowHeight="12330" tabRatio="844" firstSheet="1" activeTab="9"/>
  </bookViews>
  <sheets>
    <sheet name="DETAILS" sheetId="10" state="hidden" r:id="rId1"/>
    <sheet name="SUMMARY 2017-2018" sheetId="11" r:id="rId2"/>
    <sheet name="Sheet1" sheetId="6" state="hidden" r:id="rId3"/>
    <sheet name="APR - JUN 2019" sheetId="19" r:id="rId4"/>
    <sheet name="JUL - SEPT 2019" sheetId="20" r:id="rId5"/>
    <sheet name="OCT - DEC 2019" sheetId="21" r:id="rId6"/>
    <sheet name="JAN - MAR 2020" sheetId="22" r:id="rId7"/>
    <sheet name="MAY- JUNE 2020" sheetId="23" r:id="rId8"/>
    <sheet name="JULY-SEPT 2020" sheetId="24" r:id="rId9"/>
    <sheet name="SUMMARY 2019-2020" sheetId="17" r:id="rId10"/>
    <sheet name="DETAILS2019" sheetId="18" state="hidden" r:id="rId11"/>
    <sheet name="Criteria" sheetId="15" r:id="rId12"/>
  </sheets>
  <externalReferences>
    <externalReference r:id="rId13"/>
  </externalReferences>
  <definedNames>
    <definedName name="_xlnm._FilterDatabase" localSheetId="3" hidden="1">'APR - JUN 2019'!$D$15:$N$34</definedName>
    <definedName name="_xlnm._FilterDatabase" localSheetId="6" hidden="1">'JAN - MAR 2020'!$D$15:$M$34</definedName>
    <definedName name="_xlnm._FilterDatabase" localSheetId="4" hidden="1">'JUL - SEPT 2019'!$D$15:$M$34</definedName>
    <definedName name="_xlnm._FilterDatabase" localSheetId="8" hidden="1">'JULY-SEPT 2020'!$D$15:$N$34</definedName>
    <definedName name="_xlnm._FilterDatabase" localSheetId="7" hidden="1">'MAY- JUNE 2020'!$D$15:$L$34</definedName>
    <definedName name="_xlnm._FilterDatabase" localSheetId="5" hidden="1">'OCT - DEC 2019'!$D$15:$N$34</definedName>
    <definedName name="_xlnm.Print_Area" localSheetId="3">'APR - JUN 2019'!$B$3:$AC$65</definedName>
    <definedName name="_xlnm.Print_Area" localSheetId="11">Criteria!$A$1:$D$17</definedName>
    <definedName name="_xlnm.Print_Area" localSheetId="6">'JAN - MAR 2020'!$B$8:$O$36</definedName>
    <definedName name="_xlnm.Print_Area" localSheetId="4">'JUL - SEPT 2019'!$B$3:$AB$65</definedName>
    <definedName name="_xlnm.Print_Area" localSheetId="8">'JULY-SEPT 2020'!$B$8:$P$36</definedName>
    <definedName name="_xlnm.Print_Area" localSheetId="7">'MAY- JUNE 2020'!$B$8:$N$36</definedName>
    <definedName name="_xlnm.Print_Area" localSheetId="5">'OCT - DEC 2019'!$B$3:$AC$65</definedName>
    <definedName name="_xlnm.Print_Area" localSheetId="1">'SUMMARY 2017-2018'!$A$68:$W$162</definedName>
    <definedName name="_xlnm.Print_Area" localSheetId="9">'SUMMARY 2019-2020'!$A$1:$W$104</definedName>
  </definedNames>
  <calcPr calcId="162913" calcMode="manual"/>
</workbook>
</file>

<file path=xl/calcChain.xml><?xml version="1.0" encoding="utf-8"?>
<calcChain xmlns="http://schemas.openxmlformats.org/spreadsheetml/2006/main">
  <c r="O34" i="24" l="1"/>
  <c r="Q16" i="24" l="1"/>
  <c r="T16" i="24" s="1"/>
  <c r="U10" i="18" l="1"/>
  <c r="L16" i="18"/>
  <c r="L20" i="18"/>
  <c r="R16" i="24"/>
  <c r="D33" i="24"/>
  <c r="D34" i="24" s="1"/>
  <c r="D32" i="24"/>
  <c r="O70" i="24" l="1"/>
  <c r="O16" i="24"/>
  <c r="N33" i="24"/>
  <c r="N34" i="24" s="1"/>
  <c r="N32" i="24"/>
  <c r="K33" i="24" l="1"/>
  <c r="K34" i="24" s="1"/>
  <c r="K32" i="24"/>
  <c r="Q10" i="18" l="1"/>
  <c r="W10" i="18"/>
  <c r="S10" i="18"/>
  <c r="G32" i="24"/>
  <c r="O94" i="24"/>
  <c r="M33" i="24"/>
  <c r="M34" i="24" s="1"/>
  <c r="I33" i="24"/>
  <c r="I34" i="24" s="1"/>
  <c r="L33" i="24"/>
  <c r="L34" i="24" s="1"/>
  <c r="J33" i="24"/>
  <c r="J34" i="24" s="1"/>
  <c r="G33" i="24"/>
  <c r="G34" i="24" s="1"/>
  <c r="H33" i="24"/>
  <c r="H34" i="24" s="1"/>
  <c r="E33" i="24"/>
  <c r="E34" i="24" s="1"/>
  <c r="F33" i="24"/>
  <c r="F34" i="24" s="1"/>
  <c r="M32" i="24"/>
  <c r="I32" i="24"/>
  <c r="L32" i="24"/>
  <c r="J32" i="24"/>
  <c r="H32" i="24"/>
  <c r="E32" i="24"/>
  <c r="F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M94" i="23" l="1"/>
  <c r="M70" i="23"/>
  <c r="R16" i="23"/>
  <c r="P16" i="23"/>
  <c r="O16" i="23"/>
  <c r="Q16" i="20"/>
  <c r="L33" i="23"/>
  <c r="L34" i="23" s="1"/>
  <c r="H33" i="23"/>
  <c r="H34" i="23" s="1"/>
  <c r="K33" i="23"/>
  <c r="K34" i="23" s="1"/>
  <c r="J33" i="23"/>
  <c r="J34" i="23" s="1"/>
  <c r="I33" i="23"/>
  <c r="I34" i="23" s="1"/>
  <c r="G33" i="23"/>
  <c r="G34" i="23" s="1"/>
  <c r="F33" i="23"/>
  <c r="F34" i="23" s="1"/>
  <c r="E33" i="23"/>
  <c r="E34" i="23" s="1"/>
  <c r="D33" i="23"/>
  <c r="D34" i="23" s="1"/>
  <c r="L32" i="23"/>
  <c r="H32" i="23"/>
  <c r="K32" i="23"/>
  <c r="J32" i="23"/>
  <c r="I32" i="23"/>
  <c r="G32" i="23"/>
  <c r="F32" i="23"/>
  <c r="E32" i="23"/>
  <c r="D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6" i="23"/>
  <c r="M34" i="23" l="1"/>
  <c r="N34" i="20"/>
  <c r="N34" i="22"/>
  <c r="T16" i="21" l="1"/>
  <c r="L28" i="18"/>
  <c r="L27" i="18"/>
  <c r="L26" i="18"/>
  <c r="L25" i="18"/>
  <c r="L24" i="18"/>
  <c r="L23" i="18"/>
  <c r="L22" i="18"/>
  <c r="L21" i="18"/>
  <c r="L19" i="18"/>
  <c r="L18" i="18"/>
  <c r="L17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14" i="18"/>
  <c r="H113" i="18"/>
  <c r="P16" i="22"/>
  <c r="N16" i="22"/>
  <c r="S16" i="22"/>
  <c r="N118" i="22"/>
  <c r="N94" i="22"/>
  <c r="N70" i="22"/>
  <c r="G33" i="22" l="1"/>
  <c r="G34" i="22" s="1"/>
  <c r="L33" i="22"/>
  <c r="L34" i="22" s="1"/>
  <c r="K33" i="22"/>
  <c r="K34" i="22" s="1"/>
  <c r="D33" i="22"/>
  <c r="D34" i="22" s="1"/>
  <c r="E33" i="22"/>
  <c r="E34" i="22" s="1"/>
  <c r="I33" i="22"/>
  <c r="I34" i="22" s="1"/>
  <c r="H33" i="22"/>
  <c r="H34" i="22" s="1"/>
  <c r="M33" i="22"/>
  <c r="M34" i="22" s="1"/>
  <c r="F33" i="22"/>
  <c r="F34" i="22" s="1"/>
  <c r="J33" i="22"/>
  <c r="J34" i="22" s="1"/>
  <c r="G32" i="22"/>
  <c r="L32" i="22"/>
  <c r="K32" i="22"/>
  <c r="D32" i="22"/>
  <c r="E32" i="22"/>
  <c r="I32" i="22"/>
  <c r="H32" i="22"/>
  <c r="M32" i="22"/>
  <c r="F32" i="22"/>
  <c r="J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H100" i="18" l="1"/>
  <c r="J5" i="18"/>
  <c r="S16" i="20"/>
  <c r="P16" i="20"/>
  <c r="Q16" i="21"/>
  <c r="O31" i="21"/>
  <c r="O16" i="21"/>
  <c r="H33" i="21"/>
  <c r="H34" i="21" s="1"/>
  <c r="H32" i="21"/>
  <c r="G33" i="21" l="1"/>
  <c r="G34" i="21" s="1"/>
  <c r="L33" i="21"/>
  <c r="L34" i="21" s="1"/>
  <c r="I33" i="21"/>
  <c r="I34" i="21" s="1"/>
  <c r="K33" i="21"/>
  <c r="K34" i="21" s="1"/>
  <c r="J33" i="21"/>
  <c r="J34" i="21" s="1"/>
  <c r="M33" i="21"/>
  <c r="M34" i="21" s="1"/>
  <c r="F33" i="21"/>
  <c r="F34" i="21" s="1"/>
  <c r="N33" i="21"/>
  <c r="N34" i="21" s="1"/>
  <c r="O34" i="21" s="1"/>
  <c r="E33" i="21"/>
  <c r="E34" i="21" s="1"/>
  <c r="D33" i="21"/>
  <c r="D34" i="21" s="1"/>
  <c r="G32" i="21"/>
  <c r="L32" i="21"/>
  <c r="I32" i="21"/>
  <c r="K32" i="21"/>
  <c r="J32" i="21"/>
  <c r="M32" i="21"/>
  <c r="F32" i="21"/>
  <c r="N32" i="21"/>
  <c r="E32" i="21"/>
  <c r="D32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S16" i="19" l="1"/>
  <c r="R16" i="19"/>
  <c r="U16" i="19" s="1"/>
  <c r="N31" i="20" l="1"/>
  <c r="O34" i="19" l="1"/>
  <c r="H109" i="18"/>
  <c r="N118" i="20" l="1"/>
  <c r="N94" i="20"/>
  <c r="N70" i="20"/>
  <c r="N16" i="20"/>
  <c r="J33" i="20" l="1"/>
  <c r="J34" i="20" s="1"/>
  <c r="H111" i="18" l="1"/>
  <c r="H110" i="18"/>
  <c r="G33" i="20" l="1"/>
  <c r="G34" i="20" s="1"/>
  <c r="F33" i="20"/>
  <c r="F34" i="20" s="1"/>
  <c r="H33" i="20"/>
  <c r="H34" i="20" s="1"/>
  <c r="D33" i="20"/>
  <c r="D34" i="20" s="1"/>
  <c r="L33" i="20"/>
  <c r="L34" i="20" s="1"/>
  <c r="I33" i="20"/>
  <c r="I34" i="20" s="1"/>
  <c r="K33" i="20"/>
  <c r="K34" i="20" s="1"/>
  <c r="M33" i="20"/>
  <c r="M34" i="20" s="1"/>
  <c r="E33" i="20"/>
  <c r="E34" i="20" s="1"/>
  <c r="G32" i="20"/>
  <c r="F32" i="20"/>
  <c r="J32" i="20"/>
  <c r="H32" i="20"/>
  <c r="D32" i="20"/>
  <c r="L32" i="20"/>
  <c r="I32" i="20"/>
  <c r="K32" i="20"/>
  <c r="M32" i="20"/>
  <c r="E32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O19" i="19" l="1"/>
  <c r="M33" i="19"/>
  <c r="M34" i="19" s="1"/>
  <c r="K33" i="19"/>
  <c r="K34" i="19" s="1"/>
  <c r="I33" i="19"/>
  <c r="I34" i="19" s="1"/>
  <c r="M32" i="19"/>
  <c r="K32" i="19"/>
  <c r="I32" i="19"/>
  <c r="D33" i="19"/>
  <c r="D34" i="19" s="1"/>
  <c r="J33" i="19"/>
  <c r="J34" i="19" s="1"/>
  <c r="G33" i="19"/>
  <c r="G34" i="19" s="1"/>
  <c r="L33" i="19"/>
  <c r="L34" i="19" s="1"/>
  <c r="H33" i="19"/>
  <c r="H34" i="19" s="1"/>
  <c r="F33" i="19"/>
  <c r="F34" i="19" s="1"/>
  <c r="E33" i="19"/>
  <c r="E34" i="19" s="1"/>
  <c r="N33" i="19"/>
  <c r="N34" i="19" s="1"/>
  <c r="D32" i="19"/>
  <c r="J32" i="19"/>
  <c r="G32" i="19"/>
  <c r="L32" i="19"/>
  <c r="H32" i="19"/>
  <c r="F32" i="19"/>
  <c r="E32" i="19"/>
  <c r="N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6" i="19"/>
  <c r="H107" i="18" l="1"/>
  <c r="H106" i="18"/>
  <c r="H105" i="18"/>
  <c r="K75" i="18"/>
  <c r="J75" i="18"/>
  <c r="I75" i="18"/>
  <c r="H75" i="18"/>
  <c r="G75" i="18"/>
  <c r="F75" i="18"/>
  <c r="E75" i="18"/>
  <c r="D75" i="18"/>
  <c r="K54" i="18"/>
  <c r="J54" i="18"/>
  <c r="I54" i="18"/>
  <c r="H54" i="18"/>
  <c r="G54" i="18"/>
  <c r="F54" i="18"/>
  <c r="E54" i="18"/>
  <c r="D54" i="18"/>
  <c r="H115" i="18" l="1"/>
  <c r="H112" i="18"/>
  <c r="H108" i="18"/>
  <c r="H104" i="18"/>
  <c r="H103" i="18"/>
  <c r="H102" i="18"/>
  <c r="H101" i="18"/>
  <c r="K33" i="18"/>
  <c r="J33" i="18"/>
  <c r="I33" i="18"/>
  <c r="H33" i="18"/>
  <c r="G33" i="18"/>
  <c r="F33" i="18"/>
  <c r="E33" i="18"/>
  <c r="D33" i="18"/>
  <c r="J10" i="18"/>
  <c r="H10" i="18"/>
  <c r="F10" i="18"/>
  <c r="J9" i="18"/>
  <c r="H9" i="18"/>
  <c r="F9" i="18"/>
  <c r="J8" i="18"/>
  <c r="H8" i="18"/>
  <c r="F8" i="18"/>
  <c r="J7" i="18"/>
  <c r="H7" i="18"/>
  <c r="F7" i="18"/>
  <c r="J6" i="18"/>
  <c r="H6" i="18"/>
  <c r="F6" i="18"/>
  <c r="H5" i="18"/>
  <c r="F5" i="18"/>
  <c r="J4" i="18"/>
  <c r="H4" i="18"/>
  <c r="F4" i="18"/>
  <c r="J3" i="18"/>
  <c r="H3" i="18"/>
  <c r="F3" i="18"/>
  <c r="J8" i="10" l="1"/>
  <c r="W3" i="10"/>
  <c r="H86" i="10" l="1"/>
  <c r="H87" i="10" l="1"/>
  <c r="H88" i="10"/>
  <c r="H89" i="10"/>
  <c r="H90" i="10"/>
  <c r="H85" i="10"/>
  <c r="L18" i="10" l="1"/>
  <c r="L16" i="10" l="1"/>
  <c r="L17" i="10" l="1"/>
  <c r="H104" i="10" l="1"/>
  <c r="H103" i="10"/>
  <c r="H98" i="10"/>
  <c r="H99" i="10"/>
  <c r="H100" i="10"/>
  <c r="H101" i="10"/>
  <c r="H102" i="10"/>
  <c r="H97" i="10"/>
  <c r="D67" i="10" l="1"/>
  <c r="E67" i="10"/>
  <c r="F67" i="10"/>
  <c r="G67" i="10"/>
  <c r="H67" i="10"/>
  <c r="I67" i="10"/>
  <c r="J67" i="10"/>
  <c r="K67" i="10"/>
  <c r="K50" i="10"/>
  <c r="K33" i="10"/>
  <c r="L21" i="10"/>
  <c r="L20" i="10"/>
  <c r="L19" i="10"/>
  <c r="L28" i="10"/>
  <c r="L27" i="10"/>
  <c r="L25" i="10"/>
  <c r="L24" i="10"/>
  <c r="L23" i="10"/>
  <c r="L22" i="10"/>
  <c r="L26" i="10"/>
  <c r="E109" i="10" l="1"/>
  <c r="F109" i="10"/>
  <c r="D109" i="10"/>
  <c r="J10" i="10" l="1"/>
  <c r="H10" i="10"/>
  <c r="F10" i="10"/>
  <c r="J9" i="10"/>
  <c r="H9" i="10"/>
  <c r="F9" i="10"/>
  <c r="J50" i="10" l="1"/>
  <c r="J4" i="10" l="1"/>
  <c r="J33" i="10"/>
  <c r="I50" i="10"/>
  <c r="H50" i="10"/>
  <c r="G50" i="10"/>
  <c r="F50" i="10"/>
  <c r="E50" i="10"/>
  <c r="D50" i="10"/>
  <c r="I33" i="10"/>
  <c r="H33" i="10"/>
  <c r="G33" i="10"/>
  <c r="F33" i="10"/>
  <c r="E33" i="10"/>
  <c r="D33" i="10"/>
  <c r="J7" i="10"/>
  <c r="F7" i="10"/>
  <c r="H8" i="10"/>
  <c r="H7" i="10"/>
  <c r="F8" i="10"/>
  <c r="H4" i="10" l="1"/>
  <c r="J3" i="10"/>
  <c r="J6" i="10"/>
  <c r="I23" i="6" l="1"/>
  <c r="I22" i="6"/>
  <c r="I21" i="6"/>
  <c r="I20" i="6"/>
  <c r="I19" i="6"/>
  <c r="I18" i="6"/>
  <c r="I17" i="6"/>
  <c r="I16" i="6"/>
  <c r="H6" i="10"/>
  <c r="F6" i="10"/>
  <c r="J5" i="10"/>
  <c r="H5" i="10"/>
  <c r="F5" i="10"/>
  <c r="F4" i="10"/>
  <c r="H3" i="10"/>
  <c r="F3" i="10"/>
</calcChain>
</file>

<file path=xl/sharedStrings.xml><?xml version="1.0" encoding="utf-8"?>
<sst xmlns="http://schemas.openxmlformats.org/spreadsheetml/2006/main" count="1023" uniqueCount="201">
  <si>
    <t>YAMASHIN CEBU FILTER</t>
  </si>
  <si>
    <t>SANYO DENKI</t>
  </si>
  <si>
    <t>VACUUMTECH</t>
  </si>
  <si>
    <t>FCC (PHILIPPINES)</t>
  </si>
  <si>
    <t>IMASEN PHILIPPINES</t>
  </si>
  <si>
    <t>MITSUBA 2</t>
  </si>
  <si>
    <t>YUTAKA</t>
  </si>
  <si>
    <t>MECHA/ FRONTECH</t>
  </si>
  <si>
    <t>NPS</t>
  </si>
  <si>
    <t>Professionalism</t>
  </si>
  <si>
    <t>Customer Convenience</t>
  </si>
  <si>
    <t>Confidence</t>
  </si>
  <si>
    <t>Customer Perspective</t>
  </si>
  <si>
    <t>Hospitality</t>
  </si>
  <si>
    <t>Satisfaction</t>
  </si>
  <si>
    <t>After Sales Respond</t>
  </si>
  <si>
    <t>Responsiveness</t>
  </si>
  <si>
    <t>Likeness</t>
  </si>
  <si>
    <t>Quality</t>
  </si>
  <si>
    <t>Technological Advantage</t>
  </si>
  <si>
    <t>Delivery on time</t>
  </si>
  <si>
    <t>Price</t>
  </si>
  <si>
    <t>❶</t>
  </si>
  <si>
    <t>PRICE</t>
  </si>
  <si>
    <t>CUSTOMER</t>
  </si>
  <si>
    <t>❷</t>
  </si>
  <si>
    <t>❸</t>
  </si>
  <si>
    <t>DELIVERY ON TIME</t>
  </si>
  <si>
    <t>TECHNOLOGICAL ADVANTAGE</t>
  </si>
  <si>
    <t>No. of Customers</t>
  </si>
  <si>
    <t>APR '18~JUNE '18 (1ST QTR)</t>
  </si>
  <si>
    <t>JULY '18~SEPT '18 (2ND QTR)</t>
  </si>
  <si>
    <t>No. of Detractors</t>
  </si>
  <si>
    <t>No. of Passives</t>
  </si>
  <si>
    <t>No. of Promoters</t>
  </si>
  <si>
    <t>PASSIVES</t>
  </si>
  <si>
    <t>PROMOTERS</t>
  </si>
  <si>
    <t>DETRACTORS</t>
  </si>
  <si>
    <t>% Detractors</t>
  </si>
  <si>
    <t>% Passives</t>
  </si>
  <si>
    <t>% Promoters</t>
  </si>
  <si>
    <t>FY</t>
  </si>
  <si>
    <t>JAN '18~MAR '18 (4TH QTR)</t>
  </si>
  <si>
    <t>SHOWA</t>
  </si>
  <si>
    <t>SHOSHIBA</t>
  </si>
  <si>
    <t xml:space="preserve">YUTAKA </t>
  </si>
  <si>
    <t>TECHNOL EIGHT</t>
  </si>
  <si>
    <t xml:space="preserve">APRIL '17~MAY '17 (1ST QTR) </t>
  </si>
  <si>
    <t>JULY '17~SEPT '17 (2ND QTR)</t>
  </si>
  <si>
    <t>OCT '17~DEC '17 (3RD QTR)</t>
  </si>
  <si>
    <t xml:space="preserve">APRIL '17~MAY '17 
(1ST QTR) </t>
  </si>
  <si>
    <t>50% AND ABOVE</t>
  </si>
  <si>
    <t>GOOD NPS</t>
  </si>
  <si>
    <t>EXCELLENT NPS</t>
  </si>
  <si>
    <t>BELOW 0</t>
  </si>
  <si>
    <t>POOR NPS</t>
  </si>
  <si>
    <t>0 - 49%</t>
  </si>
  <si>
    <t>JULY '17~SEPT '17
(2ND QTR)</t>
  </si>
  <si>
    <t>OCT '17~DEC '17
(3RD QTR)</t>
  </si>
  <si>
    <t>JAN '18~MAR '18 
(4TH QTR)</t>
  </si>
  <si>
    <t>APR '18~JUNE '18 
(1ST QTR)</t>
  </si>
  <si>
    <t>JULY '18~SEPT '18 
(2ND QTR)</t>
  </si>
  <si>
    <t>FCC WAREHOUSE</t>
  </si>
  <si>
    <t>FCC DO BRAZIL</t>
  </si>
  <si>
    <t>TOP 3 CRITERIA WITH LOWEST RATING</t>
  </si>
  <si>
    <t>COUNT OF TOP 3 CRITERIA WITH LOWEST RATING</t>
  </si>
  <si>
    <t>TOTAL</t>
  </si>
  <si>
    <t>Total No. of Customer
(Low Rating)</t>
  </si>
  <si>
    <t>Customer</t>
  </si>
  <si>
    <t>CRITERIA</t>
  </si>
  <si>
    <t>TOP 3 CRITERIA WITH LOWEST CUSTOMER RATING</t>
  </si>
  <si>
    <t>AVERAGE RATING</t>
  </si>
  <si>
    <t>CUSTOMER SATISFACTION SURVEY</t>
  </si>
  <si>
    <t>Score</t>
    <phoneticPr fontId="0"/>
  </si>
  <si>
    <t>Comments</t>
  </si>
  <si>
    <t>How professional is our company?</t>
    <phoneticPr fontId="0"/>
  </si>
  <si>
    <t>How convenient is our company to use?</t>
    <phoneticPr fontId="0"/>
  </si>
  <si>
    <t>Do you like our company, neither like nor dislike it, or dislike it?</t>
    <phoneticPr fontId="0"/>
  </si>
  <si>
    <t>How confident are you to do business with our company?</t>
  </si>
  <si>
    <t>How well do you feel that our company understands your needs?</t>
    <phoneticPr fontId="0"/>
  </si>
  <si>
    <t>Compared to our competitors, is our product quality better, worse, or about the same?</t>
    <phoneticPr fontId="0"/>
  </si>
  <si>
    <t>Compared to our competitors, are our prices higher, lower, or about the same?</t>
    <phoneticPr fontId="0"/>
  </si>
  <si>
    <t>How well did our customer service representative answer your question or solve your problem?</t>
    <phoneticPr fontId="0"/>
  </si>
  <si>
    <t>Overall, are you satisfied with the employees at our company, neither satisfied nor dissatisfied with them, or dissatisfied with them?</t>
  </si>
  <si>
    <t>Overall, how responsive have we been to your questions or concerns about our product?</t>
    <phoneticPr fontId="0"/>
  </si>
  <si>
    <t>Overall, are you satisfied with our response to post process activities like technical support, neither satisfied nor dissatisfied with them, or dissatisfied with them?</t>
  </si>
  <si>
    <t>Compared to our competitors, is our delivery time table, better, worse, or about the same?</t>
  </si>
  <si>
    <t>Compared to our competitors, is our machine capability better, worse, or about the same?</t>
  </si>
  <si>
    <t>How likely is it that you would recommend this company to a friend or colleague?</t>
    <phoneticPr fontId="0"/>
  </si>
  <si>
    <t>OCT '18~DEC '18 
(3RD QTR)</t>
  </si>
  <si>
    <t>OCT '18~DEC '18 (3RD QTR)</t>
  </si>
  <si>
    <t>(1ST QTR)</t>
  </si>
  <si>
    <t>(2ND QTR)</t>
  </si>
  <si>
    <t>(3RD QTR)</t>
  </si>
  <si>
    <t>JAN '19 ~MAR '19
(4TH QTR)</t>
  </si>
  <si>
    <t>(4TH QTR)</t>
  </si>
  <si>
    <t>YEAR</t>
  </si>
  <si>
    <t>JAN '19 ~MAR '19 (4TH QTR)</t>
  </si>
  <si>
    <t>AVE</t>
  </si>
  <si>
    <t>CUSTOMER SATISFACTION RATE (2018-2019)</t>
  </si>
  <si>
    <t>CUSTOMER SATISFACTION RATE (2017-2018)</t>
  </si>
  <si>
    <t xml:space="preserve">APR '17~MAY '17 
(1ST QTR) </t>
  </si>
  <si>
    <t>JUL '17~SEPT '17
(2ND QTR)</t>
  </si>
  <si>
    <t>APR '18~JUN '18 
(1ST QTR)</t>
  </si>
  <si>
    <t>JUL '18~SEPT '18 
(2ND QTR)</t>
  </si>
  <si>
    <t>(score 6-7)   SATISFIED BUT UNENTHUSIASTIC CUSTOMERS</t>
  </si>
  <si>
    <t>(score 0-5)   UNHAPPY CUSTOMERS</t>
  </si>
  <si>
    <t>(score 8-10) LOYAL ENTHUSIASTIC CUSTOMERS</t>
  </si>
  <si>
    <t xml:space="preserve">APRIL '19~JUN '19 (1ST QTR) </t>
  </si>
  <si>
    <t>JULY '19~SEPT '19 (2ND QTR)</t>
  </si>
  <si>
    <t>OCT '19~DEC '19 (3RD QTR)</t>
  </si>
  <si>
    <t>JULY '20~SEPT '20 (2ND QTR)</t>
  </si>
  <si>
    <t>OCT '20~DEC '20 (3RD QTR)</t>
  </si>
  <si>
    <t>OCT '19~DEC '19
(3RD QTR)</t>
  </si>
  <si>
    <t>OGINO PHILS.</t>
  </si>
  <si>
    <t>F.TECH PHILS.</t>
  </si>
  <si>
    <t>CUSTOMER SATISFACTION RATE (2019-2020)</t>
  </si>
  <si>
    <t>10~8</t>
  </si>
  <si>
    <t>ok</t>
  </si>
  <si>
    <t>7 below</t>
  </si>
  <si>
    <t>put comment</t>
  </si>
  <si>
    <t>AVERAGE</t>
  </si>
  <si>
    <t>Promoters</t>
  </si>
  <si>
    <t>Passive</t>
  </si>
  <si>
    <t>Detractors</t>
  </si>
  <si>
    <t>How likely is it that you would recommend this company to a friend or colleague?</t>
  </si>
  <si>
    <t>Criteria</t>
  </si>
  <si>
    <t>Average</t>
  </si>
  <si>
    <t>Total</t>
  </si>
  <si>
    <t>Customer Rate</t>
  </si>
  <si>
    <t>TOP 3 CRITERIA TO IMPROVE ACCORDING TO CUSTOMER</t>
  </si>
  <si>
    <t>RATE</t>
  </si>
  <si>
    <t>Target</t>
  </si>
  <si>
    <t>April 2019 ~ June 2019 (1st Quarter)</t>
  </si>
  <si>
    <t>FCC BRASIL</t>
  </si>
  <si>
    <t>OGINO PHILS</t>
  </si>
  <si>
    <t>YAMASHIN</t>
  </si>
  <si>
    <t>F.TECH PHILS</t>
  </si>
  <si>
    <t>**Out of 11 active customers, there are 7 customers who were higly satisfied giving Excellent Satisfaction rating; meanwhile the remaining 4 customers with 79% and below rating ="Good customer satisfaction"</t>
  </si>
  <si>
    <t>CHORAKAWA</t>
  </si>
  <si>
    <t>HONDA</t>
  </si>
  <si>
    <t>GOSHI PHILS.</t>
  </si>
  <si>
    <t>FCC PHILS.</t>
  </si>
  <si>
    <t>**Out of 10 active customers, there are6 customers who were higly satisfied giving Excellent Satisfaction rating; meanwhile the remaining 4 customers with 79% and below rating ="Good customer satisfaction"</t>
  </si>
  <si>
    <t>QUALITY</t>
  </si>
  <si>
    <t>GOSHI</t>
  </si>
  <si>
    <t>July 2019 ~ SEPT 2019 (2nd Quarter)</t>
  </si>
  <si>
    <t>FY2017 - 1Q</t>
  </si>
  <si>
    <t>FY2017 - 2Q</t>
  </si>
  <si>
    <t>FY2017 - 3Q</t>
  </si>
  <si>
    <t>FY2017 - 4Q</t>
  </si>
  <si>
    <t>Apr ~ June</t>
  </si>
  <si>
    <t>FY2018 - 1Q</t>
  </si>
  <si>
    <t>FY2018 - 2Q</t>
  </si>
  <si>
    <t>FY2018 - 3Q</t>
  </si>
  <si>
    <t>FY2018 - 4Q</t>
  </si>
  <si>
    <t>MAHLE FILTER</t>
  </si>
  <si>
    <t>IMASEN</t>
  </si>
  <si>
    <t>October 2019 ~ December 2019 (3rd Quarter)</t>
  </si>
  <si>
    <t>VSOGLOBAL</t>
  </si>
  <si>
    <t>January 2020 ~ March 2020 (4th Quarter)</t>
  </si>
  <si>
    <t>JAN '20~MAR'20 (4TH QTR)</t>
  </si>
  <si>
    <t>JAN '21~MAR'21 (4TH QTR)</t>
  </si>
  <si>
    <t>**Out of 10 active customers, there are 7 customers who were higly satisfied giving Excellent Satisfaction rating; meanwhile the remaining 3 customers with 79% and below rating ="Good customer satisfaction"</t>
  </si>
  <si>
    <t>FY2019 - 1Q</t>
  </si>
  <si>
    <t>FY2019 - 2Q</t>
  </si>
  <si>
    <t>FY2019 - 3Q</t>
  </si>
  <si>
    <t>May 2020 ~ June 2020 (1st Quarter)</t>
  </si>
  <si>
    <t>**Out of 9 active customers, there are 5 customers who were higly satisfied giving Excellent Satisfaction rating; meanwhile the remaining 4 customers with 79% and below rating ="Good customer satisfaction"</t>
  </si>
  <si>
    <t xml:space="preserve">APRIL '20~JUN'20
(1ST QTR) </t>
  </si>
  <si>
    <t>OCT '20~DEC '20(3RD QTR)</t>
  </si>
  <si>
    <t>FY2020 - 1Q</t>
  </si>
  <si>
    <t>FY2020 - 2Q</t>
  </si>
  <si>
    <t>FY2020 - 3Q</t>
  </si>
  <si>
    <t>1st Half 2019</t>
  </si>
  <si>
    <t>2nd Half 2019</t>
  </si>
  <si>
    <t>1st Half 2020</t>
  </si>
  <si>
    <t>2nd Half 2020</t>
  </si>
  <si>
    <t>Customer Satisfaction
NPS</t>
  </si>
  <si>
    <t>July - Sept 2020 (2nd Quarter)</t>
  </si>
  <si>
    <t>LIKENESS</t>
  </si>
  <si>
    <t xml:space="preserve">APR '20~JUN'20
(1ST QTR) </t>
  </si>
  <si>
    <t xml:space="preserve">JUL '20~SEP'20 (2ND QTR) </t>
  </si>
  <si>
    <t xml:space="preserve">APR '19~JUN '19 (1ST QTR) </t>
  </si>
  <si>
    <t>JUL '19~SEP '19 (2ND QTR)</t>
  </si>
  <si>
    <t xml:space="preserve">APR '19~JUN '19
(1ST QTR) </t>
  </si>
  <si>
    <t>JUL '19~SEP '19
(2ND QTR)</t>
  </si>
  <si>
    <t>JAN '20~MAR'20
(4TH QTR)</t>
  </si>
  <si>
    <t>APR '20~JUN'20
(1ST QTR)</t>
  </si>
  <si>
    <t xml:space="preserve">JUL '20~SEP'20
(2ND QTR) </t>
  </si>
  <si>
    <t>OCT '20~DEC '20
(3RD QTR)</t>
  </si>
  <si>
    <t>JAN '21~MAR'21
(4TH QTR)</t>
  </si>
  <si>
    <t>JAN'21~MAR'21 (4TH QTR)</t>
  </si>
  <si>
    <t>OCT'20~DEC'20 (3RD QTR)</t>
  </si>
  <si>
    <t xml:space="preserve">JUL'20~SEP'20 (2ND QTR) </t>
  </si>
  <si>
    <t>JAN'20~MAR'20 (4TH QTR)</t>
  </si>
  <si>
    <t xml:space="preserve">APR'19~JUN'19 (1ST QTR) </t>
  </si>
  <si>
    <t>JUL'19~SEP 19 (2ND QTR)</t>
  </si>
  <si>
    <t>OCT'19~DEC'19 (3RD QTR)</t>
  </si>
  <si>
    <t xml:space="preserve"> APR'20~JUN'20
(1ST QTR) </t>
  </si>
  <si>
    <t>CUSTOMER SURVEY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</si>
</sst>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9">
    <font>
      <sz val="10"/>
      <name val="Arial"/>
      <family val="2"/>
    </font>
    <font>
      <sz val="10"/>
      <name val="Arial"/>
      <family val="2"/>
    </font>
    <font>
      <sz val="12"/>
      <name val="Fujitsu Sans"/>
      <family val="2"/>
    </font>
    <font>
      <b/>
      <sz val="12"/>
      <name val="Fujitsu Sans"/>
      <family val="2"/>
    </font>
    <font>
      <sz val="10"/>
      <name val="Fujitsu Sans"/>
      <family val="2"/>
    </font>
    <font>
      <sz val="9"/>
      <name val="Fujitsu Sans"/>
      <family val="2"/>
    </font>
    <font>
      <sz val="11"/>
      <color theme="1"/>
      <name val="Calibri"/>
      <family val="2"/>
      <charset val="128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3"/>
      <name val="Fujitsu Sans"/>
      <family val="2"/>
    </font>
    <font>
      <b/>
      <sz val="13"/>
      <name val="Fujitsu Sans"/>
      <family val="2"/>
    </font>
    <font>
      <b/>
      <sz val="13"/>
      <name val="Bahnschrift"/>
      <family val="2"/>
    </font>
    <font>
      <sz val="10"/>
      <name val="Bahnschrift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6"/>
      <name val="Bahnschrift Light"/>
      <family val="2"/>
    </font>
    <font>
      <sz val="12"/>
      <name val="Calibri"/>
      <family val="2"/>
    </font>
    <font>
      <b/>
      <sz val="12"/>
      <color rgb="FFFF0000"/>
      <name val="Fujitsu Sans"/>
      <family val="2"/>
    </font>
    <font>
      <b/>
      <sz val="12"/>
      <color rgb="FF0070C0"/>
      <name val="Fujitsu Sans"/>
      <family val="2"/>
    </font>
    <font>
      <b/>
      <sz val="18"/>
      <name val="Fujitsu Sans"/>
      <family val="2"/>
    </font>
    <font>
      <sz val="14"/>
      <name val="Fujitsu Sans"/>
      <family val="2"/>
    </font>
    <font>
      <b/>
      <sz val="18"/>
      <color rgb="FFFF0000"/>
      <name val="Calibri"/>
      <family val="2"/>
    </font>
    <font>
      <b/>
      <sz val="16"/>
      <name val="Fujitsu Sans"/>
      <family val="2"/>
    </font>
    <font>
      <sz val="12"/>
      <color theme="0"/>
      <name val="Fujitsu Sans"/>
      <family val="2"/>
    </font>
    <font>
      <sz val="18"/>
      <color rgb="FFFF0000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center"/>
    </xf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left" vertical="center" wrapText="1"/>
    </xf>
    <xf numFmtId="0" fontId="3" fillId="2" borderId="0" xfId="0" applyFont="1" applyFill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9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65" fontId="0" fillId="0" borderId="1" xfId="5" applyNumberFormat="1" applyFont="1" applyBorder="1" applyAlignment="1">
      <alignment horizontal="center" vertical="center"/>
    </xf>
    <xf numFmtId="1" fontId="0" fillId="0" borderId="1" xfId="5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wrapText="1"/>
    </xf>
    <xf numFmtId="1" fontId="0" fillId="7" borderId="1" xfId="0" applyNumberFormat="1" applyFill="1" applyBorder="1" applyAlignment="1">
      <alignment horizontal="center" vertical="center"/>
    </xf>
    <xf numFmtId="9" fontId="14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14" fillId="2" borderId="0" xfId="0" applyFont="1" applyFill="1" applyAlignment="1"/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8" fillId="0" borderId="0" xfId="3" applyFont="1">
      <alignment vertical="center"/>
    </xf>
    <xf numFmtId="0" fontId="18" fillId="0" borderId="1" xfId="3" applyFont="1" applyBorder="1" applyAlignment="1">
      <alignment horizontal="center" vertical="center"/>
    </xf>
    <xf numFmtId="0" fontId="21" fillId="0" borderId="2" xfId="3" applyFont="1" applyBorder="1" applyAlignment="1">
      <alignment vertical="center" wrapText="1"/>
    </xf>
    <xf numFmtId="0" fontId="18" fillId="0" borderId="2" xfId="3" applyFont="1" applyBorder="1">
      <alignment vertical="center"/>
    </xf>
    <xf numFmtId="0" fontId="19" fillId="0" borderId="0" xfId="3" applyFont="1">
      <alignment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0" fontId="22" fillId="0" borderId="2" xfId="3" applyFont="1" applyBorder="1" applyAlignment="1">
      <alignment horizontal="left" vertical="center" wrapText="1"/>
    </xf>
    <xf numFmtId="0" fontId="23" fillId="0" borderId="0" xfId="3" applyFont="1" applyFill="1">
      <alignment vertical="center"/>
    </xf>
    <xf numFmtId="0" fontId="23" fillId="0" borderId="4" xfId="3" applyFont="1" applyFill="1" applyBorder="1" applyAlignment="1">
      <alignment horizontal="center" vertical="center"/>
    </xf>
    <xf numFmtId="0" fontId="24" fillId="8" borderId="2" xfId="3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165" fontId="0" fillId="0" borderId="0" xfId="5" applyNumberFormat="1" applyFont="1" applyBorder="1" applyAlignment="1">
      <alignment horizontal="center" vertical="center"/>
    </xf>
    <xf numFmtId="164" fontId="0" fillId="0" borderId="1" xfId="5" applyFont="1" applyBorder="1" applyAlignment="1">
      <alignment horizontal="center"/>
    </xf>
    <xf numFmtId="9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2" fillId="9" borderId="0" xfId="0" applyFont="1" applyFill="1"/>
    <xf numFmtId="0" fontId="25" fillId="9" borderId="0" xfId="0" applyFont="1" applyFill="1"/>
    <xf numFmtId="0" fontId="3" fillId="9" borderId="0" xfId="0" applyFont="1" applyFill="1"/>
    <xf numFmtId="0" fontId="26" fillId="9" borderId="0" xfId="0" applyFont="1" applyFill="1"/>
    <xf numFmtId="0" fontId="2" fillId="9" borderId="0" xfId="0" applyFont="1" applyFill="1" applyAlignment="1">
      <alignment horizontal="center" vertical="center"/>
    </xf>
    <xf numFmtId="9" fontId="2" fillId="9" borderId="0" xfId="0" applyNumberFormat="1" applyFont="1" applyFill="1"/>
    <xf numFmtId="0" fontId="2" fillId="10" borderId="0" xfId="0" applyFont="1" applyFill="1"/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9" fontId="2" fillId="9" borderId="1" xfId="1" applyFont="1" applyFill="1" applyBorder="1" applyAlignment="1">
      <alignment horizontal="center" vertical="center"/>
    </xf>
    <xf numFmtId="9" fontId="3" fillId="9" borderId="1" xfId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5" fillId="13" borderId="1" xfId="0" applyFont="1" applyFill="1" applyBorder="1" applyAlignment="1">
      <alignment horizontal="center" vertical="center" wrapText="1"/>
    </xf>
    <xf numFmtId="0" fontId="2" fillId="14" borderId="0" xfId="0" applyFont="1" applyFill="1"/>
    <xf numFmtId="0" fontId="2" fillId="9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2" fontId="2" fillId="9" borderId="14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2" fontId="2" fillId="9" borderId="5" xfId="0" applyNumberFormat="1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15" xfId="0" applyFont="1" applyFill="1" applyBorder="1" applyAlignment="1">
      <alignment horizontal="left"/>
    </xf>
    <xf numFmtId="2" fontId="2" fillId="9" borderId="5" xfId="0" applyNumberFormat="1" applyFont="1" applyFill="1" applyBorder="1" applyAlignment="1">
      <alignment horizontal="right" vertical="center"/>
    </xf>
    <xf numFmtId="0" fontId="2" fillId="9" borderId="8" xfId="0" applyFont="1" applyFill="1" applyBorder="1"/>
    <xf numFmtId="0" fontId="2" fillId="9" borderId="16" xfId="0" applyFont="1" applyFill="1" applyBorder="1"/>
    <xf numFmtId="0" fontId="2" fillId="9" borderId="14" xfId="0" applyFont="1" applyFill="1" applyBorder="1" applyAlignment="1">
      <alignment horizontal="right"/>
    </xf>
    <xf numFmtId="0" fontId="2" fillId="9" borderId="9" xfId="0" applyFont="1" applyFill="1" applyBorder="1"/>
    <xf numFmtId="0" fontId="2" fillId="9" borderId="10" xfId="0" applyFont="1" applyFill="1" applyBorder="1"/>
    <xf numFmtId="9" fontId="28" fillId="9" borderId="6" xfId="1" applyFont="1" applyFill="1" applyBorder="1" applyAlignment="1">
      <alignment horizontal="right"/>
    </xf>
    <xf numFmtId="9" fontId="27" fillId="9" borderId="6" xfId="1" applyFont="1" applyFill="1" applyBorder="1" applyAlignment="1">
      <alignment horizontal="right"/>
    </xf>
    <xf numFmtId="0" fontId="29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0" fillId="9" borderId="0" xfId="0" applyFont="1" applyFill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32" fillId="9" borderId="0" xfId="0" applyFont="1" applyFill="1" applyAlignment="1">
      <alignment vertical="center"/>
    </xf>
    <xf numFmtId="0" fontId="2" fillId="9" borderId="1" xfId="0" applyFont="1" applyFill="1" applyBorder="1" applyAlignment="1">
      <alignment horizontal="left" vertical="center"/>
    </xf>
    <xf numFmtId="0" fontId="33" fillId="9" borderId="0" xfId="0" applyFont="1" applyFill="1"/>
    <xf numFmtId="0" fontId="34" fillId="9" borderId="0" xfId="0" applyFont="1" applyFill="1"/>
    <xf numFmtId="0" fontId="0" fillId="10" borderId="0" xfId="0" applyFill="1"/>
    <xf numFmtId="0" fontId="0" fillId="9" borderId="0" xfId="0" applyFill="1"/>
    <xf numFmtId="0" fontId="0" fillId="0" borderId="1" xfId="0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9" fontId="37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30" fillId="9" borderId="0" xfId="0" applyFont="1" applyFill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9" fontId="14" fillId="16" borderId="2" xfId="0" applyNumberFormat="1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18" fillId="0" borderId="1" xfId="3" applyFont="1" applyBorder="1" applyAlignment="1">
      <alignment horizontal="right" vertical="center"/>
    </xf>
    <xf numFmtId="0" fontId="18" fillId="0" borderId="2" xfId="3" applyFont="1" applyBorder="1" applyAlignment="1">
      <alignment horizontal="right" vertical="center"/>
    </xf>
    <xf numFmtId="0" fontId="20" fillId="0" borderId="0" xfId="3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0" fontId="38" fillId="10" borderId="0" xfId="0" applyFont="1" applyFill="1" applyAlignment="1">
      <alignment horizontal="left" indent="2"/>
    </xf>
  </cellXfs>
  <cellStyles count="6">
    <cellStyle name="Comma" xfId="5" builtinId="3"/>
    <cellStyle name="Normal" xfId="0" builtinId="0"/>
    <cellStyle name="Normal 2" xfId="2"/>
    <cellStyle name="Normal 3" xfId="3"/>
    <cellStyle name="Percent" xfId="1" builtinId="5"/>
    <cellStyle name="Percent 2" xfId="4"/>
  </cellStyles>
  <dxfs count="276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BEEF4"/>
      <color rgb="FFFFFF99"/>
      <color rgb="FFCCFF33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ysClr val="windowText" lastClr="000000"/>
                </a:solidFill>
              </a:rPr>
              <a:t>PERCENTAGE OF CUSTOMER CLASSIFICATION ACCORDING TO THEIR SATISFACTION LEVEL</a:t>
            </a:r>
          </a:p>
        </c:rich>
      </c:tx>
      <c:layout>
        <c:manualLayout>
          <c:xMode val="edge"/>
          <c:yMode val="edge"/>
          <c:x val="0.18599079360173751"/>
          <c:y val="1.657628665981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28908121269865E-2"/>
          <c:y val="9.4312688833718586E-2"/>
          <c:w val="0.92479539128631982"/>
          <c:h val="0.78569900813423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DETAILS!$F$2</c:f>
              <c:strCache>
                <c:ptCount val="1"/>
                <c:pt idx="0">
                  <c:v>% Detractors</c:v>
                </c:pt>
              </c:strCache>
            </c:strRef>
          </c:tx>
          <c:spPr>
            <a:gradFill rotWithShape="1">
              <a:gsLst>
                <a:gs pos="64584">
                  <a:srgbClr val="FF0000"/>
                </a:gs>
                <a:gs pos="31006">
                  <a:srgbClr val="FF0000"/>
                </a:gs>
                <a:gs pos="1000">
                  <a:srgbClr val="FF0000"/>
                </a:gs>
                <a:gs pos="88000">
                  <a:srgbClr val="FF0000">
                    <a:alpha val="75000"/>
                  </a:srgbClr>
                </a:gs>
                <a:gs pos="74000">
                  <a:srgbClr val="FF0000">
                    <a:alpha val="70000"/>
                  </a:srgbClr>
                </a:gs>
                <a:gs pos="9736">
                  <a:srgbClr val="FF0000"/>
                </a:gs>
                <a:gs pos="55000">
                  <a:srgbClr val="FF0000"/>
                </a:gs>
                <a:gs pos="46000">
                  <a:srgbClr val="FF0000"/>
                </a:gs>
                <a:gs pos="54000">
                  <a:srgbClr val="FF0000"/>
                </a:gs>
                <a:gs pos="100000">
                  <a:srgbClr val="FF0000">
                    <a:alpha val="73000"/>
                  </a:srgbClr>
                </a:gs>
              </a:gsLst>
              <a:lin ang="5400000" scaled="1"/>
            </a:gradFill>
            <a:ln>
              <a:solidFill>
                <a:srgbClr val="FF0000">
                  <a:alpha val="80000"/>
                </a:srgb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D58-4A65-A581-B783639BD383}"/>
              </c:ext>
            </c:extLst>
          </c:dPt>
          <c:dLbls>
            <c:delete val="1"/>
          </c:dLbls>
          <c:cat>
            <c:strRef>
              <c:f>DETAILS!$C$3:$C$10</c:f>
              <c:strCache>
                <c:ptCount val="8"/>
                <c:pt idx="0">
                  <c:v>APRIL '17~MAY '17 
(1ST QTR) </c:v>
                </c:pt>
                <c:pt idx="1">
                  <c:v>JULY '17~SEPT '17
(2ND QTR)</c:v>
                </c:pt>
                <c:pt idx="2">
                  <c:v>OCT '17~DEC '17
(3RD QTR)</c:v>
                </c:pt>
                <c:pt idx="3">
                  <c:v>JAN '18~MAR '18 
(4TH QTR)</c:v>
                </c:pt>
                <c:pt idx="4">
                  <c:v>APR '18~JUNE '18 
(1ST QTR)</c:v>
                </c:pt>
                <c:pt idx="5">
                  <c:v>JULY '18~SEPT '18 
(2ND QTR)</c:v>
                </c:pt>
                <c:pt idx="6">
                  <c:v>OCT '18~DEC '18 
(3RD QTR)</c:v>
                </c:pt>
                <c:pt idx="7">
                  <c:v>JAN '19 ~MAR '19
(4TH QTR)</c:v>
                </c:pt>
              </c:strCache>
            </c:strRef>
          </c:cat>
          <c:val>
            <c:numRef>
              <c:f>DETAILS!$F$3:$F$10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8-4A65-A581-B783639BD383}"/>
            </c:ext>
          </c:extLst>
        </c:ser>
        <c:ser>
          <c:idx val="1"/>
          <c:order val="1"/>
          <c:tx>
            <c:strRef>
              <c:f>DETAILS!$H$2</c:f>
              <c:strCache>
                <c:ptCount val="1"/>
                <c:pt idx="0">
                  <c:v>% Passives</c:v>
                </c:pt>
              </c:strCache>
            </c:strRef>
          </c:tx>
          <c:spPr>
            <a:gradFill rotWithShape="1">
              <a:gsLst>
                <a:gs pos="0">
                  <a:srgbClr val="FFFF00">
                    <a:alpha val="64000"/>
                  </a:srgbClr>
                </a:gs>
                <a:gs pos="74000">
                  <a:srgbClr val="FFFF00"/>
                </a:gs>
                <a:gs pos="83000">
                  <a:srgbClr val="FFFF00"/>
                </a:gs>
                <a:gs pos="89375">
                  <a:srgbClr val="FFFF00"/>
                </a:gs>
                <a:gs pos="100000">
                  <a:srgbClr val="FFFF00">
                    <a:alpha val="67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FFFF00"/>
                  </a:gs>
                  <a:gs pos="74000">
                    <a:srgbClr val="FFFF0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6A-43AB-99C2-23A47FCC78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6A-43AB-99C2-23A47FCC78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6A-43AB-99C2-23A47FCC78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6A-43AB-99C2-23A47FCC7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DETAILS!$C$3:$C$10</c:f>
              <c:strCache>
                <c:ptCount val="8"/>
                <c:pt idx="0">
                  <c:v>APRIL '17~MAY '17 
(1ST QTR) </c:v>
                </c:pt>
                <c:pt idx="1">
                  <c:v>JULY '17~SEPT '17
(2ND QTR)</c:v>
                </c:pt>
                <c:pt idx="2">
                  <c:v>OCT '17~DEC '17
(3RD QTR)</c:v>
                </c:pt>
                <c:pt idx="3">
                  <c:v>JAN '18~MAR '18 
(4TH QTR)</c:v>
                </c:pt>
                <c:pt idx="4">
                  <c:v>APR '18~JUNE '18 
(1ST QTR)</c:v>
                </c:pt>
                <c:pt idx="5">
                  <c:v>JULY '18~SEPT '18 
(2ND QTR)</c:v>
                </c:pt>
                <c:pt idx="6">
                  <c:v>OCT '18~DEC '18 
(3RD QTR)</c:v>
                </c:pt>
                <c:pt idx="7">
                  <c:v>JAN '19 ~MAR '19
(4TH QTR)</c:v>
                </c:pt>
              </c:strCache>
            </c:strRef>
          </c:cat>
          <c:val>
            <c:numRef>
              <c:f>DETAILS!$H$3:$H$10</c:f>
              <c:numCache>
                <c:formatCode>0%</c:formatCode>
                <c:ptCount val="8"/>
                <c:pt idx="0">
                  <c:v>0.22222222222222221</c:v>
                </c:pt>
                <c:pt idx="1">
                  <c:v>0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8-4A65-A581-B783639BD383}"/>
            </c:ext>
          </c:extLst>
        </c:ser>
        <c:ser>
          <c:idx val="2"/>
          <c:order val="2"/>
          <c:tx>
            <c:strRef>
              <c:f>DETAILS!$J$2</c:f>
              <c:strCache>
                <c:ptCount val="1"/>
                <c:pt idx="0">
                  <c:v>% Promoters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DETAILS!$C$3:$C$10</c:f>
              <c:strCache>
                <c:ptCount val="8"/>
                <c:pt idx="0">
                  <c:v>APRIL '17~MAY '17 
(1ST QTR) </c:v>
                </c:pt>
                <c:pt idx="1">
                  <c:v>JULY '17~SEPT '17
(2ND QTR)</c:v>
                </c:pt>
                <c:pt idx="2">
                  <c:v>OCT '17~DEC '17
(3RD QTR)</c:v>
                </c:pt>
                <c:pt idx="3">
                  <c:v>JAN '18~MAR '18 
(4TH QTR)</c:v>
                </c:pt>
                <c:pt idx="4">
                  <c:v>APR '18~JUNE '18 
(1ST QTR)</c:v>
                </c:pt>
                <c:pt idx="5">
                  <c:v>JULY '18~SEPT '18 
(2ND QTR)</c:v>
                </c:pt>
                <c:pt idx="6">
                  <c:v>OCT '18~DEC '18 
(3RD QTR)</c:v>
                </c:pt>
                <c:pt idx="7">
                  <c:v>JAN '19 ~MAR '19
(4TH QTR)</c:v>
                </c:pt>
              </c:strCache>
            </c:strRef>
          </c:cat>
          <c:val>
            <c:numRef>
              <c:f>DETAILS!$J$3:$J$10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8-4A65-A581-B783639BD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3"/>
        <c:overlap val="100"/>
        <c:serLines>
          <c:spPr>
            <a:ln w="9525">
              <a:solidFill>
                <a:schemeClr val="tx1"/>
              </a:solidFill>
              <a:prstDash val="dash"/>
            </a:ln>
            <a:effectLst/>
          </c:spPr>
        </c:serLines>
        <c:axId val="523550232"/>
        <c:axId val="523555720"/>
      </c:barChart>
      <c:catAx>
        <c:axId val="52355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720"/>
        <c:crosses val="autoZero"/>
        <c:auto val="1"/>
        <c:lblAlgn val="ctr"/>
        <c:lblOffset val="100"/>
        <c:noMultiLvlLbl val="0"/>
      </c:catAx>
      <c:valAx>
        <c:axId val="5235557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023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F10-4C45-9FD3-130C7CACF50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6F10-4C45-9FD3-130C7CACF508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10-4C45-9FD3-130C7CACF508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10-4C45-9FD3-130C7CACF508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F10-4C45-9FD3-130C7CACF508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'APR - JUN 2019'!$R$15:$T$15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'APR - JUN 2019'!$R$16:$T$16</c:f>
              <c:numCache>
                <c:formatCode>0%</c:formatCode>
                <c:ptCount val="3"/>
                <c:pt idx="0">
                  <c:v>0.90909090909090906</c:v>
                </c:pt>
                <c:pt idx="1">
                  <c:v>9.0909090909090912E-2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0-4C45-9FD3-130C7CACF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2019'!$D$69:$N$69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4-47BC-88B8-C69367F92D8F}"/>
            </c:ext>
          </c:extLst>
        </c:ser>
        <c:ser>
          <c:idx val="1"/>
          <c:order val="1"/>
          <c:tx>
            <c:strRef>
              <c:f>'APR - JUN 2019'!$C$70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- JUN 2019'!$D$69:$N$69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2019'!$D$70:$N$70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4-47BC-88B8-C69367F9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2019'!$D$93:$N$93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2019'!$D$95:$N$95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66F-B1D2-8FDCD3EAB4BD}"/>
            </c:ext>
          </c:extLst>
        </c:ser>
        <c:ser>
          <c:idx val="1"/>
          <c:order val="1"/>
          <c:tx>
            <c:strRef>
              <c:f>'APR - JUN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'APR - JUN 2019'!$D$93:$N$93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2019'!$D$94:$N$94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66F-B1D2-8FDCD3E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2019'!$D$93:$N$93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6-4C0D-BCAC-F652FC846361}"/>
            </c:ext>
          </c:extLst>
        </c:ser>
        <c:ser>
          <c:idx val="1"/>
          <c:order val="1"/>
          <c:tx>
            <c:strRef>
              <c:f>'APR - JUN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'APR - JUN 2019'!$D$93:$N$93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2019'!$D$118:$N$118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6-4C0D-BCAC-F652FC84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'JUL - SEPT 2019'!$N$18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9"/>
            <c:marker>
              <c:symbol val="diamond"/>
              <c:size val="17"/>
              <c:spPr>
                <a:solidFill>
                  <a:srgbClr val="FF0000"/>
                </a:solidFill>
                <a:ln w="9525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6-474C-9542-9B6695AD03CE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0176-474C-9542-9B6695AD03CE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0176-474C-9542-9B6695AD03CE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176-474C-9542-9B6695AD03CE}"/>
              </c:ext>
            </c:extLst>
          </c:dPt>
          <c:cat>
            <c:multiLvlStrRef>
              <c:f>'JUL - SEPT 2019'!$B$19:$C$31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'JUL - SEPT 2019'!$N$19:$N$31</c:f>
              <c:numCache>
                <c:formatCode>0.00</c:formatCode>
                <c:ptCount val="13"/>
                <c:pt idx="0">
                  <c:v>8.8000000000000007</c:v>
                </c:pt>
                <c:pt idx="1">
                  <c:v>8.4</c:v>
                </c:pt>
                <c:pt idx="2">
                  <c:v>8.4</c:v>
                </c:pt>
                <c:pt idx="3">
                  <c:v>8.6999999999999993</c:v>
                </c:pt>
                <c:pt idx="4">
                  <c:v>8.1999999999999993</c:v>
                </c:pt>
                <c:pt idx="5">
                  <c:v>8.5</c:v>
                </c:pt>
                <c:pt idx="6">
                  <c:v>8.4</c:v>
                </c:pt>
                <c:pt idx="7">
                  <c:v>8.1999999999999993</c:v>
                </c:pt>
                <c:pt idx="8">
                  <c:v>8.5</c:v>
                </c:pt>
                <c:pt idx="9">
                  <c:v>8.1999999999999993</c:v>
                </c:pt>
                <c:pt idx="10">
                  <c:v>8.4</c:v>
                </c:pt>
                <c:pt idx="11">
                  <c:v>7.7</c:v>
                </c:pt>
                <c:pt idx="12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6-474C-9542-9B6695AD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D20-4FB7-AA84-EC2395EDD2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D20-4FB7-AA84-EC2395EDD2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D20-4FB7-AA84-EC2395EDD2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D20-4FB7-AA84-EC2395EDD2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D20-4FB7-AA84-EC2395EDD25D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3D20-4FB7-AA84-EC2395EDD25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3D20-4FB7-AA84-EC2395EDD25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3D20-4FB7-AA84-EC2395EDD25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3D20-4FB7-AA84-EC2395EDD25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'JUL - SEPT 2019'!$D$18:$M$18</c:f>
              <c:strCache>
                <c:ptCount val="10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</c:strCache>
            </c:strRef>
          </c:cat>
          <c:val>
            <c:numRef>
              <c:f>'JUL - SEPT 2019'!$D$34:$M$34</c:f>
              <c:numCache>
                <c:formatCode>0%</c:formatCode>
                <c:ptCount val="10"/>
                <c:pt idx="0">
                  <c:v>0.75384615384615383</c:v>
                </c:pt>
                <c:pt idx="1">
                  <c:v>0.7615384615384615</c:v>
                </c:pt>
                <c:pt idx="2">
                  <c:v>0.7615384615384615</c:v>
                </c:pt>
                <c:pt idx="3">
                  <c:v>0.77692307692307694</c:v>
                </c:pt>
                <c:pt idx="4">
                  <c:v>0.81538461538461537</c:v>
                </c:pt>
                <c:pt idx="5">
                  <c:v>0.81538461538461537</c:v>
                </c:pt>
                <c:pt idx="6">
                  <c:v>0.85384615384615381</c:v>
                </c:pt>
                <c:pt idx="7">
                  <c:v>0.86923076923076925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0-4FB7-AA84-EC2395EDD2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BB1-416C-B3B2-D09849C07ADB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DBB1-416C-B3B2-D09849C07ADB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BB1-416C-B3B2-D09849C07ADB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BB1-416C-B3B2-D09849C07ADB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BB1-416C-B3B2-D09849C07ADB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2019'!$P$15:$R$15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'JUL - SEPT 2019'!$P$16:$R$16</c:f>
              <c:numCache>
                <c:formatCode>0%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1-416C-B3B2-D09849C07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2019'!$D$69:$N$69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F-4A05-94B2-8133882B0274}"/>
            </c:ext>
          </c:extLst>
        </c:ser>
        <c:ser>
          <c:idx val="1"/>
          <c:order val="1"/>
          <c:tx>
            <c:strRef>
              <c:f>'JUL - SEPT 2019'!$C$70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- SEPT 2019'!$D$69:$N$69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2019'!$D$70:$N$70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F-4A05-94B2-8133882B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2019'!$D$93:$N$93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2019'!$D$95:$N$95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0FA-A2E5-2847A72705E0}"/>
            </c:ext>
          </c:extLst>
        </c:ser>
        <c:ser>
          <c:idx val="1"/>
          <c:order val="1"/>
          <c:tx>
            <c:strRef>
              <c:f>'JUL - SEPT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2019'!$D$93:$N$93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2019'!$D$94:$N$94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4-40FA-A2E5-2847A727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2019'!$D$93:$N$93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65-B729-99D5F3563065}"/>
            </c:ext>
          </c:extLst>
        </c:ser>
        <c:ser>
          <c:idx val="1"/>
          <c:order val="1"/>
          <c:tx>
            <c:strRef>
              <c:f>'JUL - SEPT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2019'!$D$93:$N$93</c:f>
              <c:strCache>
                <c:ptCount val="11"/>
                <c:pt idx="0">
                  <c:v>GOSHI PHILS.</c:v>
                </c:pt>
                <c:pt idx="1">
                  <c:v>MECHA/ FRONTECH</c:v>
                </c:pt>
                <c:pt idx="2">
                  <c:v>YAMASHIN</c:v>
                </c:pt>
                <c:pt idx="3">
                  <c:v>FCC PHILS.</c:v>
                </c:pt>
                <c:pt idx="4">
                  <c:v>YUTAKA</c:v>
                </c:pt>
                <c:pt idx="5">
                  <c:v>VACUUMTECH</c:v>
                </c:pt>
                <c:pt idx="6">
                  <c:v>HONDA</c:v>
                </c:pt>
                <c:pt idx="7">
                  <c:v>MITSUBA 2</c:v>
                </c:pt>
                <c:pt idx="8">
                  <c:v>SANYO DENKI</c:v>
                </c:pt>
                <c:pt idx="9">
                  <c:v>CHORAKAWA</c:v>
                </c:pt>
                <c:pt idx="10">
                  <c:v>AVERAGE</c:v>
                </c:pt>
              </c:strCache>
            </c:strRef>
          </c:cat>
          <c:val>
            <c:numRef>
              <c:f>'JUL - SEPT 2019'!$D$118:$N$118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65-B729-99D5F356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DELIVERY ON TIME</a:t>
            </a:r>
          </a:p>
        </c:rich>
      </c:tx>
      <c:layout>
        <c:manualLayout>
          <c:xMode val="edge"/>
          <c:yMode val="edge"/>
          <c:x val="0.39025025025025023"/>
          <c:y val="2.178351531049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71537617543224E-2"/>
          <c:y val="0.13742980265601554"/>
          <c:w val="0.88901339036777749"/>
          <c:h val="0.7033457155094727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DETAILS!$C$50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DETAILS!$D$49:$K$49</c:f>
              <c:strCache>
                <c:ptCount val="8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  <c:pt idx="7">
                  <c:v>JAN '19 ~MAR '19 (4TH QTR)</c:v>
                </c:pt>
              </c:strCache>
            </c:strRef>
          </c:cat>
          <c:val>
            <c:numRef>
              <c:f>DETAILS!$D$50:$K$50</c:f>
              <c:numCache>
                <c:formatCode>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D12-BE04-5E04C3A9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523551016"/>
        <c:axId val="523551408"/>
      </c:barChart>
      <c:lineChart>
        <c:grouping val="standard"/>
        <c:varyColors val="0"/>
        <c:ser>
          <c:idx val="12"/>
          <c:order val="0"/>
          <c:tx>
            <c:strRef>
              <c:f>DETAILS!$D$15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DETAILS!$D$49:$J$49</c:f>
              <c:strCache>
                <c:ptCount val="7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</c:strCache>
            </c:strRef>
          </c:cat>
          <c:val>
            <c:numRef>
              <c:f>DETAILS!$D$17:$K$17</c:f>
              <c:numCache>
                <c:formatCode>0.00</c:formatCode>
                <c:ptCount val="8"/>
                <c:pt idx="0">
                  <c:v>7.666666666666667</c:v>
                </c:pt>
                <c:pt idx="1">
                  <c:v>7.75</c:v>
                </c:pt>
                <c:pt idx="2">
                  <c:v>7.5</c:v>
                </c:pt>
                <c:pt idx="3">
                  <c:v>8.1999999999999993</c:v>
                </c:pt>
                <c:pt idx="4">
                  <c:v>7.5555555555555554</c:v>
                </c:pt>
                <c:pt idx="5">
                  <c:v>8</c:v>
                </c:pt>
                <c:pt idx="6">
                  <c:v>8.1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4D-48F6-A6CD-74D7FE3E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1016"/>
        <c:axId val="523551408"/>
      </c:lineChart>
      <c:catAx>
        <c:axId val="523551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408"/>
        <c:crosses val="autoZero"/>
        <c:auto val="1"/>
        <c:lblAlgn val="ctr"/>
        <c:lblOffset val="100"/>
        <c:noMultiLvlLbl val="0"/>
      </c:catAx>
      <c:valAx>
        <c:axId val="5235514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953646559945762"/>
          <c:y val="4.2432115190771565E-2"/>
          <c:w val="0.39033886785587218"/>
          <c:h val="8.5806633055850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'OCT - DEC 2019'!$O$18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9"/>
            <c:marker>
              <c:symbol val="diamond"/>
              <c:size val="17"/>
              <c:spPr>
                <a:solidFill>
                  <a:srgbClr val="FF0000"/>
                </a:solidFill>
                <a:ln w="9525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4D-4D1B-83F3-ABBC376F0F13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F04D-4D1B-83F3-ABBC376F0F13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F04D-4D1B-83F3-ABBC376F0F13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4D-4D1B-83F3-ABBC376F0F13}"/>
              </c:ext>
            </c:extLst>
          </c:dPt>
          <c:cat>
            <c:multiLvlStrRef>
              <c:f>'OCT - DEC 2019'!$B$19:$C$31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'OCT - DEC 2019'!$O$19:$O$31</c:f>
              <c:numCache>
                <c:formatCode>0.00</c:formatCode>
                <c:ptCount val="13"/>
                <c:pt idx="0">
                  <c:v>8.6363636363636367</c:v>
                </c:pt>
                <c:pt idx="1">
                  <c:v>8.545454545454545</c:v>
                </c:pt>
                <c:pt idx="2">
                  <c:v>8.8181818181818183</c:v>
                </c:pt>
                <c:pt idx="3">
                  <c:v>8.545454545454545</c:v>
                </c:pt>
                <c:pt idx="4">
                  <c:v>8.6363636363636367</c:v>
                </c:pt>
                <c:pt idx="5">
                  <c:v>8.8181818181818183</c:v>
                </c:pt>
                <c:pt idx="6">
                  <c:v>8.7272727272727266</c:v>
                </c:pt>
                <c:pt idx="7">
                  <c:v>8.6363636363636367</c:v>
                </c:pt>
                <c:pt idx="8">
                  <c:v>8.6363636363636367</c:v>
                </c:pt>
                <c:pt idx="9">
                  <c:v>8.3636363636363633</c:v>
                </c:pt>
                <c:pt idx="10">
                  <c:v>8.6363636363636367</c:v>
                </c:pt>
                <c:pt idx="11">
                  <c:v>8.3636363636363633</c:v>
                </c:pt>
                <c:pt idx="12">
                  <c:v>7.5454545454545459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4D-4D1B-83F3-ABBC376F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A50-4159-8F3B-4D46DD4589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A50-4159-8F3B-4D46DD458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A50-4159-8F3B-4D46DD458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A50-4159-8F3B-4D46DD458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A50-4159-8F3B-4D46DD4589A7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3A50-4159-8F3B-4D46DD4589A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3A50-4159-8F3B-4D46DD4589A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3A50-4159-8F3B-4D46DD4589A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3A50-4159-8F3B-4D46DD4589A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'OCT - DEC 2019'!$D$18:$N$18</c:f>
              <c:strCache>
                <c:ptCount val="11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</c:strCache>
            </c:strRef>
          </c:cat>
          <c:val>
            <c:numRef>
              <c:f>'OCT - DEC 2019'!$D$34:$N$34</c:f>
              <c:numCache>
                <c:formatCode>0%</c:formatCode>
                <c:ptCount val="11"/>
                <c:pt idx="0">
                  <c:v>0.76923076923076927</c:v>
                </c:pt>
                <c:pt idx="1">
                  <c:v>0.7846153846153846</c:v>
                </c:pt>
                <c:pt idx="2">
                  <c:v>0.7846153846153846</c:v>
                </c:pt>
                <c:pt idx="3">
                  <c:v>0.7846153846153846</c:v>
                </c:pt>
                <c:pt idx="4">
                  <c:v>0.81538461538461537</c:v>
                </c:pt>
                <c:pt idx="5">
                  <c:v>0.84615384615384615</c:v>
                </c:pt>
                <c:pt idx="6">
                  <c:v>0.89230769230769236</c:v>
                </c:pt>
                <c:pt idx="7">
                  <c:v>0.89230769230769236</c:v>
                </c:pt>
                <c:pt idx="8">
                  <c:v>0.89230769230769236</c:v>
                </c:pt>
                <c:pt idx="9">
                  <c:v>0.9538461538461539</c:v>
                </c:pt>
                <c:pt idx="10">
                  <c:v>0.96923076923076923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50-4159-8F3B-4D46DD458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CB3-47DF-9215-D6A3FD04EC6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ECB3-47DF-9215-D6A3FD04EC62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B3-47DF-9215-D6A3FD04EC62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B3-47DF-9215-D6A3FD04EC62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CB3-47DF-9215-D6A3FD04EC62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'OCT - DEC 2019'!$Q$15:$S$15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'OCT - DEC 2019'!$Q$16:$S$16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B3-47DF-9215-D6A3FD04E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'OCT - DEC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'OCT - DEC 2019'!$D$69:$O$69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2019'!$D$71:$O$71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D4A-BE4C-ABBDC7D6010E}"/>
            </c:ext>
          </c:extLst>
        </c:ser>
        <c:ser>
          <c:idx val="1"/>
          <c:order val="1"/>
          <c:tx>
            <c:strRef>
              <c:f>'OCT - DEC 2019'!$C$70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- DEC 2019'!$D$69:$O$69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2019'!$D$70:$O$70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 formatCode="0.00">
                  <c:v>7.5454545454545459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E-4D4A-BE4C-ABBDC7D6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'OCT - DEC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'OCT - DEC 2019'!$D$93:$O$93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2019'!$D$95:$O$95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D-4695-B9C4-9EDB998E83C8}"/>
            </c:ext>
          </c:extLst>
        </c:ser>
        <c:ser>
          <c:idx val="1"/>
          <c:order val="1"/>
          <c:tx>
            <c:strRef>
              <c:f>'OCT - DEC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'OCT - DEC 2019'!$D$93:$O$93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2019'!$D$94:$O$94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 formatCode="0.00">
                  <c:v>8.3636363636363633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D-4695-B9C4-9EDB998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'OCT - DEC 2019'!$C$71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'OCT - DEC 2019'!$D$93:$O$93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2019'!$D$71:$O$71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856-8521-95A3DD7AB42C}"/>
            </c:ext>
          </c:extLst>
        </c:ser>
        <c:ser>
          <c:idx val="1"/>
          <c:order val="1"/>
          <c:tx>
            <c:strRef>
              <c:f>'OCT - DEC 2019'!$C$94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'OCT - DEC 2019'!$D$93:$O$93</c:f>
              <c:strCache>
                <c:ptCount val="12"/>
                <c:pt idx="0">
                  <c:v>MECHA/ FRONTECH</c:v>
                </c:pt>
                <c:pt idx="1">
                  <c:v>MAHLE FILTER</c:v>
                </c:pt>
                <c:pt idx="2">
                  <c:v>IMASEN</c:v>
                </c:pt>
                <c:pt idx="3">
                  <c:v>FCC PHILS.</c:v>
                </c:pt>
                <c:pt idx="4">
                  <c:v>YUTAKA</c:v>
                </c:pt>
                <c:pt idx="5">
                  <c:v>VSOGLOBAL</c:v>
                </c:pt>
                <c:pt idx="6">
                  <c:v>SANYO DENKI</c:v>
                </c:pt>
                <c:pt idx="7">
                  <c:v>MITSUBA 2</c:v>
                </c:pt>
                <c:pt idx="8">
                  <c:v>YAMASHIN</c:v>
                </c:pt>
                <c:pt idx="9">
                  <c:v>VACUUMTECH</c:v>
                </c:pt>
                <c:pt idx="10">
                  <c:v>CHORAKAWA</c:v>
                </c:pt>
                <c:pt idx="11">
                  <c:v>AVERAGE</c:v>
                </c:pt>
              </c:strCache>
            </c:strRef>
          </c:cat>
          <c:val>
            <c:numRef>
              <c:f>'OCT - DEC 2019'!$D$118:$O$118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 formatCode="0.00">
                  <c:v>8.3636363636363633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856-8521-95A3DD7A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'JAN - MAR 2020'!$N$18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7"/>
            <c:marker>
              <c:symbol val="diamond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06-C5DE-4824-A905-E213BD39D1DB}"/>
              </c:ext>
            </c:extLst>
          </c:dPt>
          <c:dPt>
            <c:idx val="9"/>
            <c:marker>
              <c:symbol val="diamond"/>
              <c:size val="8"/>
              <c:spPr>
                <a:solidFill>
                  <a:srgbClr val="FF0000"/>
                </a:solidFill>
                <a:ln w="6350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22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7C-4FE6-A3D1-41D71DD31B3E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217C-4FE6-A3D1-41D71DD31B3E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217C-4FE6-A3D1-41D71DD31B3E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17C-4FE6-A3D1-41D71DD31B3E}"/>
              </c:ext>
            </c:extLst>
          </c:dPt>
          <c:cat>
            <c:multiLvlStrRef>
              <c:f>'JAN - MAR 2020'!$B$19:$C$31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'JAN - MAR 2020'!$N$19:$N$31</c:f>
              <c:numCache>
                <c:formatCode>0.00</c:formatCode>
                <c:ptCount val="13"/>
                <c:pt idx="0">
                  <c:v>8.8000000000000007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9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8.9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8.6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C-4FE6-A3D1-41D71DD3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A89-4953-A22F-F7DDE530CD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A89-4953-A22F-F7DDE530CD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7A89-4953-A22F-F7DDE530CD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7A89-4953-A22F-F7DDE530CD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7A89-4953-A22F-F7DDE530CD0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7A89-4953-A22F-F7DDE530CD0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7A89-4953-A22F-F7DDE530CD0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7A89-4953-A22F-F7DDE530CD0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7A89-4953-A22F-F7DDE530CD0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'JAN - MAR 2020'!$D$18:$M$18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</c:strCache>
            </c:strRef>
          </c:cat>
          <c:val>
            <c:numRef>
              <c:f>'JAN - MAR 2020'!$D$34:$M$34</c:f>
              <c:numCache>
                <c:formatCode>0%</c:formatCode>
                <c:ptCount val="10"/>
                <c:pt idx="0">
                  <c:v>0.7615384615384615</c:v>
                </c:pt>
                <c:pt idx="1">
                  <c:v>0.77692307692307694</c:v>
                </c:pt>
                <c:pt idx="2">
                  <c:v>0.7846153846153846</c:v>
                </c:pt>
                <c:pt idx="3">
                  <c:v>0.83076923076923082</c:v>
                </c:pt>
                <c:pt idx="4">
                  <c:v>0.85384615384615381</c:v>
                </c:pt>
                <c:pt idx="5">
                  <c:v>0.85384615384615381</c:v>
                </c:pt>
                <c:pt idx="6">
                  <c:v>0.9</c:v>
                </c:pt>
                <c:pt idx="7">
                  <c:v>0.97692307692307689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89-4953-A22F-F7DDE530CD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C05-45CF-84F2-17047B74454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AC05-45CF-84F2-17047B744547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05-45CF-84F2-17047B744547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05-45CF-84F2-17047B744547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C05-45CF-84F2-17047B744547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'JAN - MAR 2020'!$P$15:$R$15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'JAN - MAR 2020'!$P$16:$R$16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5-45CF-84F2-17047B7445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'JAN - MAR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'JAN - MAR 2020'!$D$69:$N$69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5-4E3C-8DB5-B31735EF73D7}"/>
            </c:ext>
          </c:extLst>
        </c:ser>
        <c:ser>
          <c:idx val="1"/>
          <c:order val="1"/>
          <c:tx>
            <c:strRef>
              <c:f>'JAN - MAR 2020'!$C$70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- MAR 2020'!$D$69:$N$69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2020'!$D$70:$N$70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 formatCode="0.00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5-4E3C-8DB5-B31735EF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TECHNOLOGICAL ADVANTAGE</a:t>
            </a:r>
          </a:p>
        </c:rich>
      </c:tx>
      <c:layout>
        <c:manualLayout>
          <c:xMode val="edge"/>
          <c:yMode val="edge"/>
          <c:x val="0.29698486455638795"/>
          <c:y val="2.091502980940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81613569343E-2"/>
          <c:y val="0.12283670522940766"/>
          <c:w val="0.88901339036777749"/>
          <c:h val="0.7204608633876566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DETAILS!$C$67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DETAILS!$D$66:$K$66</c:f>
              <c:strCache>
                <c:ptCount val="8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  <c:pt idx="7">
                  <c:v>JAN '19 ~MAR '19 (4TH QTR)</c:v>
                </c:pt>
              </c:strCache>
            </c:strRef>
          </c:cat>
          <c:val>
            <c:numRef>
              <c:f>DETAILS!$D$67:$K$67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FBF-B561-4392DD18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7648"/>
        <c:axId val="858889216"/>
      </c:barChart>
      <c:lineChart>
        <c:grouping val="standard"/>
        <c:varyColors val="0"/>
        <c:ser>
          <c:idx val="12"/>
          <c:order val="0"/>
          <c:tx>
            <c:strRef>
              <c:f>DETAILS!$D$15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DETAILS!$D$66:$J$66</c:f>
              <c:strCache>
                <c:ptCount val="7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</c:strCache>
            </c:strRef>
          </c:cat>
          <c:val>
            <c:numRef>
              <c:f>DETAILS!$D$18:$K$18</c:f>
              <c:numCache>
                <c:formatCode>0.00</c:formatCode>
                <c:ptCount val="8"/>
                <c:pt idx="0">
                  <c:v>8.2222222222222214</c:v>
                </c:pt>
                <c:pt idx="1">
                  <c:v>8.125</c:v>
                </c:pt>
                <c:pt idx="2">
                  <c:v>7.666666666666667</c:v>
                </c:pt>
                <c:pt idx="3">
                  <c:v>7.8</c:v>
                </c:pt>
                <c:pt idx="4">
                  <c:v>7.666666666666667</c:v>
                </c:pt>
                <c:pt idx="5">
                  <c:v>8</c:v>
                </c:pt>
                <c:pt idx="6">
                  <c:v>8.3000000000000007</c:v>
                </c:pt>
                <c:pt idx="7">
                  <c:v>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E0-48BC-B563-04B9652F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7648"/>
        <c:axId val="858889216"/>
      </c:lineChart>
      <c:catAx>
        <c:axId val="85888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9216"/>
        <c:crosses val="autoZero"/>
        <c:auto val="1"/>
        <c:lblAlgn val="ctr"/>
        <c:lblOffset val="100"/>
        <c:noMultiLvlLbl val="0"/>
      </c:catAx>
      <c:valAx>
        <c:axId val="858889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96101604307086"/>
          <c:y val="4.6107278730553133E-2"/>
          <c:w val="0.37297551903350395"/>
          <c:h val="8.2368914938750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'JAN - MAR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'JAN - MAR 2020'!$D$93:$N$93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2020'!$D$95:$N$95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40B-8BB7-54AB31D2B4ED}"/>
            </c:ext>
          </c:extLst>
        </c:ser>
        <c:ser>
          <c:idx val="1"/>
          <c:order val="1"/>
          <c:tx>
            <c:strRef>
              <c:f>'JAN - MAR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'JAN - MAR 2020'!$D$93:$N$93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2020'!$D$94:$N$94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 formatCode="0.00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40B-8BB7-54AB31D2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'JAN - MAR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'JAN - MAR 2020'!$D$93:$N$93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5-4AC0-A0DB-09EEC4E9E97B}"/>
            </c:ext>
          </c:extLst>
        </c:ser>
        <c:ser>
          <c:idx val="1"/>
          <c:order val="1"/>
          <c:tx>
            <c:strRef>
              <c:f>'JAN - MAR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'JAN - MAR 2020'!$D$93:$N$93</c:f>
              <c:strCache>
                <c:ptCount val="11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SHOSHIBA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CHORAKAWA</c:v>
                </c:pt>
                <c:pt idx="9">
                  <c:v>FCC BRASIL</c:v>
                </c:pt>
                <c:pt idx="10">
                  <c:v>AVERAGE</c:v>
                </c:pt>
              </c:strCache>
            </c:strRef>
          </c:cat>
          <c:val>
            <c:numRef>
              <c:f>'JAN - MAR 2020'!$D$118:$N$118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 formatCode="0.0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5-4AC0-A0DB-09EEC4E9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'MAY- JUNE 2020'!$M$18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6F7B-42FF-B424-91DBEDE814A7}"/>
              </c:ext>
            </c:extLst>
          </c:dPt>
          <c:dPt>
            <c:idx val="9"/>
            <c:marker>
              <c:symbol val="diamond"/>
              <c:size val="8"/>
              <c:spPr>
                <a:solidFill>
                  <a:srgbClr val="FF0000"/>
                </a:solidFill>
                <a:ln w="6350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22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7B-42FF-B424-91DBEDE814A7}"/>
              </c:ext>
            </c:extLst>
          </c:dPt>
          <c:dPt>
            <c:idx val="10"/>
            <c:marker>
              <c:symbol val="diamond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03-6F7B-42FF-B424-91DBEDE814A7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6F7B-42FF-B424-91DBEDE814A7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7B-42FF-B424-91DBEDE814A7}"/>
              </c:ext>
            </c:extLst>
          </c:dPt>
          <c:cat>
            <c:multiLvlStrRef>
              <c:f>'MAY- JUNE 2020'!$B$19:$C$31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'MAY- JUNE 2020'!$M$19:$M$31</c:f>
              <c:numCache>
                <c:formatCode>0.00</c:formatCode>
                <c:ptCount val="13"/>
                <c:pt idx="0">
                  <c:v>8.7777777777777786</c:v>
                </c:pt>
                <c:pt idx="1">
                  <c:v>8.5555555555555554</c:v>
                </c:pt>
                <c:pt idx="2">
                  <c:v>8.6666666666666661</c:v>
                </c:pt>
                <c:pt idx="3">
                  <c:v>8.6666666666666661</c:v>
                </c:pt>
                <c:pt idx="4">
                  <c:v>8.6666666666666661</c:v>
                </c:pt>
                <c:pt idx="5">
                  <c:v>8.5555555555555554</c:v>
                </c:pt>
                <c:pt idx="6">
                  <c:v>8.6666666666666661</c:v>
                </c:pt>
                <c:pt idx="7">
                  <c:v>8.5555555555555554</c:v>
                </c:pt>
                <c:pt idx="8">
                  <c:v>8.7777777777777786</c:v>
                </c:pt>
                <c:pt idx="9">
                  <c:v>8.5555555555555554</c:v>
                </c:pt>
                <c:pt idx="10">
                  <c:v>8.4444444444444446</c:v>
                </c:pt>
                <c:pt idx="11">
                  <c:v>8.1111111111111107</c:v>
                </c:pt>
                <c:pt idx="1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B-42FF-B424-91DBEDE8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B9B-48E6-9AB8-2D496C1E4F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B9B-48E6-9AB8-2D496C1E4F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9B9B-48E6-9AB8-2D496C1E4F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9B9B-48E6-9AB8-2D496C1E4F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9B9B-48E6-9AB8-2D496C1E4F17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9B9B-48E6-9AB8-2D496C1E4F1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9B9B-48E6-9AB8-2D496C1E4F1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9B9B-48E6-9AB8-2D496C1E4F1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9B9B-48E6-9AB8-2D496C1E4F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'MAY- JUNE 2020'!$D$18:$L$18</c:f>
              <c:strCache>
                <c:ptCount val="9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</c:strCache>
            </c:strRef>
          </c:cat>
          <c:val>
            <c:numRef>
              <c:f>'MAY- JUNE 2020'!$D$34:$L$34</c:f>
              <c:numCache>
                <c:formatCode>0%</c:formatCode>
                <c:ptCount val="9"/>
                <c:pt idx="0">
                  <c:v>0.7615384615384615</c:v>
                </c:pt>
                <c:pt idx="1">
                  <c:v>0.77692307692307694</c:v>
                </c:pt>
                <c:pt idx="2">
                  <c:v>0.77692307692307694</c:v>
                </c:pt>
                <c:pt idx="3">
                  <c:v>0.77692307692307694</c:v>
                </c:pt>
                <c:pt idx="4">
                  <c:v>0.81538461538461537</c:v>
                </c:pt>
                <c:pt idx="5">
                  <c:v>0.87692307692307692</c:v>
                </c:pt>
                <c:pt idx="6">
                  <c:v>0.9</c:v>
                </c:pt>
                <c:pt idx="7">
                  <c:v>0.97692307692307689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9B-48E6-9AB8-2D496C1E4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CB8B-4942-8B5D-5EF1F7BECA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CB8B-4942-8B5D-5EF1F7BECA3F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B8B-4942-8B5D-5EF1F7BECA3F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B8B-4942-8B5D-5EF1F7BECA3F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B8B-4942-8B5D-5EF1F7BECA3F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'MAY- JUNE 2020'!$O$15:$Q$15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'MAY- JUNE 2020'!$O$16:$Q$16</c:f>
              <c:numCache>
                <c:formatCode>0%</c:formatCode>
                <c:ptCount val="3"/>
                <c:pt idx="0">
                  <c:v>0.88888888888888884</c:v>
                </c:pt>
                <c:pt idx="1">
                  <c:v>0.1111111111111111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B-4942-8B5D-5EF1F7BEC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'MAY- JUNE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'MAY- JUNE 2020'!$D$69:$M$69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2020'!$D$71:$M$71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E-457C-8419-5B3B46F4C6C6}"/>
            </c:ext>
          </c:extLst>
        </c:ser>
        <c:ser>
          <c:idx val="1"/>
          <c:order val="1"/>
          <c:tx>
            <c:strRef>
              <c:f>'MAY- JUNE 2020'!$C$70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'MAY- JUNE 2020'!$D$69:$M$69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2020'!$D$70:$M$70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 formatCode="0.00">
                  <c:v>7.666666666666667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E-457C-8419-5B3B46F4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'MAY- JUNE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'MAY- JUNE 2020'!$D$93:$M$93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2020'!$D$95:$M$95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4CD3-BB51-1E3EC637E094}"/>
            </c:ext>
          </c:extLst>
        </c:ser>
        <c:ser>
          <c:idx val="1"/>
          <c:order val="1"/>
          <c:tx>
            <c:strRef>
              <c:f>'MAY- JUNE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'MAY- JUNE 2020'!$D$93:$M$93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2020'!$D$94:$M$94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 formatCode="0.00">
                  <c:v>8.1111111111111107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4CD3-BB51-1E3EC637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'MAY- JUNE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'MAY- JUNE 2020'!$D$93:$M$93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2020'!$D$71:$M$71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0-48E5-8CC0-BA1FE1C828B1}"/>
            </c:ext>
          </c:extLst>
        </c:ser>
        <c:ser>
          <c:idx val="1"/>
          <c:order val="1"/>
          <c:tx>
            <c:strRef>
              <c:f>'MAY- JUNE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'MAY- JUNE 2020'!$D$93:$M$93</c:f>
              <c:strCache>
                <c:ptCount val="10"/>
                <c:pt idx="0">
                  <c:v>FCC PHILS.</c:v>
                </c:pt>
                <c:pt idx="1">
                  <c:v>MECHA/ FRONTECH</c:v>
                </c:pt>
                <c:pt idx="2">
                  <c:v>IMASEN</c:v>
                </c:pt>
                <c:pt idx="3">
                  <c:v>VACUUMTECH</c:v>
                </c:pt>
                <c:pt idx="4">
                  <c:v>GOSHI</c:v>
                </c:pt>
                <c:pt idx="5">
                  <c:v>MITSUBA 2</c:v>
                </c:pt>
                <c:pt idx="6">
                  <c:v>SANYO DENKI</c:v>
                </c:pt>
                <c:pt idx="7">
                  <c:v>YUTAKA</c:v>
                </c:pt>
                <c:pt idx="8">
                  <c:v>FCC BRASIL</c:v>
                </c:pt>
                <c:pt idx="9">
                  <c:v>AVERAGE</c:v>
                </c:pt>
              </c:strCache>
            </c:strRef>
          </c:cat>
          <c:val>
            <c:numRef>
              <c:f>'MAY- JUNE 2020'!$D$118:$M$118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 formatCode="0.00">
                  <c:v>8.4444444444444446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0-48E5-8CC0-BA1FE1C8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'JULY-SEPT 2020'!$O$18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EB9A-48C9-9F5A-D4A4F212D21F}"/>
              </c:ext>
            </c:extLst>
          </c:dPt>
          <c:dPt>
            <c:idx val="9"/>
            <c:marker>
              <c:symbol val="diamond"/>
              <c:size val="8"/>
              <c:spPr>
                <a:solidFill>
                  <a:srgbClr val="FF0000"/>
                </a:solidFill>
                <a:ln w="6350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22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9A-48C9-9F5A-D4A4F212D21F}"/>
              </c:ext>
            </c:extLst>
          </c:dPt>
          <c:dPt>
            <c:idx val="10"/>
            <c:marker>
              <c:symbol val="diamond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03-EB9A-48C9-9F5A-D4A4F212D21F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EB9A-48C9-9F5A-D4A4F212D21F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B9A-48C9-9F5A-D4A4F212D21F}"/>
              </c:ext>
            </c:extLst>
          </c:dPt>
          <c:cat>
            <c:multiLvlStrRef>
              <c:f>'JULY-SEPT 2020'!$B$19:$C$31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'JULY-SEPT 2020'!$O$19:$O$31</c:f>
              <c:numCache>
                <c:formatCode>0.00</c:formatCode>
                <c:ptCount val="13"/>
                <c:pt idx="0">
                  <c:v>8.6363636363636367</c:v>
                </c:pt>
                <c:pt idx="1">
                  <c:v>8.545454545454545</c:v>
                </c:pt>
                <c:pt idx="2">
                  <c:v>8.8181818181818183</c:v>
                </c:pt>
                <c:pt idx="3">
                  <c:v>8.6363636363636367</c:v>
                </c:pt>
                <c:pt idx="4">
                  <c:v>8.7272727272727266</c:v>
                </c:pt>
                <c:pt idx="5">
                  <c:v>8.545454545454545</c:v>
                </c:pt>
                <c:pt idx="6">
                  <c:v>8.6363636363636367</c:v>
                </c:pt>
                <c:pt idx="7">
                  <c:v>8.454545454545455</c:v>
                </c:pt>
                <c:pt idx="8">
                  <c:v>8.545454545454545</c:v>
                </c:pt>
                <c:pt idx="9">
                  <c:v>8.545454545454545</c:v>
                </c:pt>
                <c:pt idx="10">
                  <c:v>8.545454545454545</c:v>
                </c:pt>
                <c:pt idx="11">
                  <c:v>8.2727272727272734</c:v>
                </c:pt>
                <c:pt idx="12">
                  <c:v>7.6363636363636367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A-48C9-9F5A-D4A4F212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72F-4989-B78E-21DCB92BF5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72F-4989-B78E-21DCB92BF5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972F-4989-B78E-21DCB92BF5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972F-4989-B78E-21DCB92BF5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972F-4989-B78E-21DCB92BF582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972F-4989-B78E-21DCB92BF58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972F-4989-B78E-21DCB92BF58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972F-4989-B78E-21DCB92BF582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972F-4989-B78E-21DCB92BF58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'JULY-SEPT 2020'!$D$18:$N$18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2020'!$D$34:$N$34</c:f>
              <c:numCache>
                <c:formatCode>0%</c:formatCode>
                <c:ptCount val="11"/>
                <c:pt idx="0">
                  <c:v>0.7615384615384615</c:v>
                </c:pt>
                <c:pt idx="1">
                  <c:v>0.75384615384615383</c:v>
                </c:pt>
                <c:pt idx="2">
                  <c:v>0.77692307692307694</c:v>
                </c:pt>
                <c:pt idx="3">
                  <c:v>0.7846153846153846</c:v>
                </c:pt>
                <c:pt idx="4">
                  <c:v>0.81538461538461537</c:v>
                </c:pt>
                <c:pt idx="5">
                  <c:v>0.82307692307692304</c:v>
                </c:pt>
                <c:pt idx="6">
                  <c:v>0.86923076923076925</c:v>
                </c:pt>
                <c:pt idx="7">
                  <c:v>0.89230769230769236</c:v>
                </c:pt>
                <c:pt idx="8">
                  <c:v>0.9</c:v>
                </c:pt>
                <c:pt idx="9">
                  <c:v>0.97692307692307689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2F-4989-B78E-21DCB92BF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81613569343E-2"/>
          <c:y val="0.15569397268401722"/>
          <c:w val="0.88901339036777749"/>
          <c:h val="0.6778677987383778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DETAILS!$C$33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DETAILS!$D$32:$K$32</c:f>
              <c:strCache>
                <c:ptCount val="8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  <c:pt idx="7">
                  <c:v>JAN '19 ~MAR '19 (4TH QTR)</c:v>
                </c:pt>
              </c:strCache>
            </c:strRef>
          </c:cat>
          <c:val>
            <c:numRef>
              <c:f>DETAILS!$D$33:$K$33</c:f>
              <c:numCache>
                <c:formatCode>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6FD-8E84-C8114CE9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8824"/>
        <c:axId val="858886864"/>
      </c:barChart>
      <c:lineChart>
        <c:grouping val="standard"/>
        <c:varyColors val="0"/>
        <c:ser>
          <c:idx val="12"/>
          <c:order val="0"/>
          <c:tx>
            <c:strRef>
              <c:f>DETAILS!$D$15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DETAILS!$D$32:$K$32</c:f>
              <c:strCache>
                <c:ptCount val="8"/>
                <c:pt idx="0">
                  <c:v>APRIL '17~MAY '17 (1ST QTR) </c:v>
                </c:pt>
                <c:pt idx="1">
                  <c:v>JULY '17~SEPT '17 (2ND QTR)</c:v>
                </c:pt>
                <c:pt idx="2">
                  <c:v>OCT '17~DEC '17 (3RD QTR)</c:v>
                </c:pt>
                <c:pt idx="3">
                  <c:v>JAN '18~MAR '18 (4TH QTR)</c:v>
                </c:pt>
                <c:pt idx="4">
                  <c:v>APR '18~JUNE '18 (1ST QTR)</c:v>
                </c:pt>
                <c:pt idx="5">
                  <c:v>JULY '18~SEPT '18 (2ND QTR)</c:v>
                </c:pt>
                <c:pt idx="6">
                  <c:v>OCT '18~DEC '18 (3RD QTR)</c:v>
                </c:pt>
                <c:pt idx="7">
                  <c:v>JAN '19 ~MAR '19 (4TH QTR)</c:v>
                </c:pt>
              </c:strCache>
            </c:strRef>
          </c:cat>
          <c:val>
            <c:numRef>
              <c:f>DETAILS!$D$16:$K$16</c:f>
              <c:numCache>
                <c:formatCode>0.00</c:formatCode>
                <c:ptCount val="8"/>
                <c:pt idx="0">
                  <c:v>7.875</c:v>
                </c:pt>
                <c:pt idx="1">
                  <c:v>7.5714285714285712</c:v>
                </c:pt>
                <c:pt idx="2">
                  <c:v>7</c:v>
                </c:pt>
                <c:pt idx="3">
                  <c:v>6.8</c:v>
                </c:pt>
                <c:pt idx="4">
                  <c:v>7</c:v>
                </c:pt>
                <c:pt idx="5">
                  <c:v>7.375</c:v>
                </c:pt>
                <c:pt idx="6">
                  <c:v>7.4444444444444446</c:v>
                </c:pt>
                <c:pt idx="7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6C-41C4-A06C-8A0DCCF3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8824"/>
        <c:axId val="858886864"/>
      </c:lineChart>
      <c:catAx>
        <c:axId val="85888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6864"/>
        <c:crosses val="autoZero"/>
        <c:auto val="1"/>
        <c:lblAlgn val="ctr"/>
        <c:lblOffset val="100"/>
        <c:noMultiLvlLbl val="0"/>
      </c:catAx>
      <c:valAx>
        <c:axId val="858886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37478406112922"/>
          <c:y val="4.2152268378135085E-2"/>
          <c:w val="0.36226365097467977"/>
          <c:h val="8.988411900821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8BC-4215-90D3-2A219CEF135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68BC-4215-90D3-2A219CEF1359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8BC-4215-90D3-2A219CEF1359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8BC-4215-90D3-2A219CEF1359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8BC-4215-90D3-2A219CEF1359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'JULY-SEPT 2020'!$Q$15:$S$15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'JULY-SEPT 2020'!$Q$16:$S$16</c:f>
              <c:numCache>
                <c:formatCode>0%</c:formatCode>
                <c:ptCount val="3"/>
                <c:pt idx="0">
                  <c:v>0.90909090909090906</c:v>
                </c:pt>
                <c:pt idx="1">
                  <c:v>9.0909090909090912E-2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215-90D3-2A219CEF13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'JULY-SEPT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'JULY-SEPT 2020'!$D$69:$N$69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3-49DE-B9C6-6F784893A232}"/>
            </c:ext>
          </c:extLst>
        </c:ser>
        <c:ser>
          <c:idx val="1"/>
          <c:order val="1"/>
          <c:tx>
            <c:strRef>
              <c:f>'JULY-SEPT 2020'!$C$70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'JULY-SEPT 2020'!$D$69:$N$69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2020'!$D$70:$N$70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3-49DE-B9C6-6F784893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'JULY-SEPT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'JULY-SEPT 2020'!$D$93:$N$93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2020'!$D$95:$N$95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428-B051-72875C549FDE}"/>
            </c:ext>
          </c:extLst>
        </c:ser>
        <c:ser>
          <c:idx val="1"/>
          <c:order val="1"/>
          <c:tx>
            <c:strRef>
              <c:f>'JULY-SEPT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'JULY-SEPT 2020'!$D$93:$N$93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2020'!$D$94:$N$94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428-B051-72875C54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'JULY-SEPT 2020'!$C$71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'JULY-SEPT 2020'!$D$93:$N$93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2020'!$D$71:$N$71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F-4E75-B1E7-B1B4544FC669}"/>
            </c:ext>
          </c:extLst>
        </c:ser>
        <c:ser>
          <c:idx val="1"/>
          <c:order val="1"/>
          <c:tx>
            <c:strRef>
              <c:f>'JULY-SEPT 2020'!$C$94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'JULY-SEPT 2020'!$D$93:$N$93</c:f>
              <c:strCache>
                <c:ptCount val="11"/>
                <c:pt idx="0">
                  <c:v>FCC PHILS.</c:v>
                </c:pt>
                <c:pt idx="1">
                  <c:v>SHOSHIBA</c:v>
                </c:pt>
                <c:pt idx="2">
                  <c:v>MECHA/ FRONTECH</c:v>
                </c:pt>
                <c:pt idx="3">
                  <c:v>GOSHI</c:v>
                </c:pt>
                <c:pt idx="4">
                  <c:v>SHOWA</c:v>
                </c:pt>
                <c:pt idx="5">
                  <c:v>YUTAKA</c:v>
                </c:pt>
                <c:pt idx="6">
                  <c:v>MITSUBA 2</c:v>
                </c:pt>
                <c:pt idx="7">
                  <c:v>VACUUMTECH</c:v>
                </c:pt>
                <c:pt idx="8">
                  <c:v>SANYO DENKI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'JULY-SEPT 2020'!$D$118:$N$118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F-4E75-B1E7-B1B4544F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PH" sz="1600">
                <a:solidFill>
                  <a:schemeClr val="tx1"/>
                </a:solidFill>
              </a:rPr>
              <a:t>PERCENTAGE OF CUSTOMER CLASSIFICATION ACCORDING TO THEIR SATISFACTION LEVEL</a:t>
            </a:r>
          </a:p>
        </c:rich>
      </c:tx>
      <c:layout>
        <c:manualLayout>
          <c:xMode val="edge"/>
          <c:yMode val="edge"/>
          <c:x val="0.18599079360173751"/>
          <c:y val="1.657628665981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6868321852508E-2"/>
          <c:y val="9.7187036403058313E-2"/>
          <c:w val="0.9371200318688544"/>
          <c:h val="0.78282460586481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DETAILS!$F$2</c:f>
              <c:strCache>
                <c:ptCount val="1"/>
                <c:pt idx="0">
                  <c:v>% Detractors</c:v>
                </c:pt>
              </c:strCache>
            </c:strRef>
          </c:tx>
          <c:spPr>
            <a:gradFill rotWithShape="1">
              <a:gsLst>
                <a:gs pos="64584">
                  <a:srgbClr val="FF0000"/>
                </a:gs>
                <a:gs pos="31006">
                  <a:srgbClr val="FF0000"/>
                </a:gs>
                <a:gs pos="1000">
                  <a:srgbClr val="FF0000"/>
                </a:gs>
                <a:gs pos="88000">
                  <a:srgbClr val="FF0000">
                    <a:alpha val="75000"/>
                  </a:srgbClr>
                </a:gs>
                <a:gs pos="74000">
                  <a:srgbClr val="FF0000">
                    <a:alpha val="70000"/>
                  </a:srgbClr>
                </a:gs>
                <a:gs pos="9736">
                  <a:srgbClr val="FF0000"/>
                </a:gs>
                <a:gs pos="55000">
                  <a:srgbClr val="FF0000"/>
                </a:gs>
                <a:gs pos="46000">
                  <a:srgbClr val="FF0000"/>
                </a:gs>
                <a:gs pos="54000">
                  <a:srgbClr val="FF0000"/>
                </a:gs>
                <a:gs pos="100000">
                  <a:srgbClr val="FF0000">
                    <a:alpha val="73000"/>
                  </a:srgbClr>
                </a:gs>
              </a:gsLst>
              <a:lin ang="5400000" scaled="1"/>
            </a:gradFill>
            <a:ln>
              <a:solidFill>
                <a:srgbClr val="FF0000">
                  <a:alpha val="80000"/>
                </a:srgb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811-4D5D-8A8E-41BE315A4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DETAILS2019!$C$3:$C$10</c:f>
              <c:strCache>
                <c:ptCount val="8"/>
                <c:pt idx="0">
                  <c:v>APR '19~JUN '19
(1ST QTR) </c:v>
                </c:pt>
                <c:pt idx="1">
                  <c:v>JUL '19~SEP '19
(2ND QTR)</c:v>
                </c:pt>
                <c:pt idx="2">
                  <c:v>OCT '19~DEC '19
(3RD QTR)</c:v>
                </c:pt>
                <c:pt idx="3">
                  <c:v>JAN '20~MAR'20
(4TH QTR)</c:v>
                </c:pt>
                <c:pt idx="4">
                  <c:v>APR '20~JUN'20
(1ST QTR)</c:v>
                </c:pt>
                <c:pt idx="5">
                  <c:v>JUL '20~SEP'20
(2ND QTR) </c:v>
                </c:pt>
                <c:pt idx="6">
                  <c:v>OCT '20~DEC '20
(3RD QTR)</c:v>
                </c:pt>
                <c:pt idx="7">
                  <c:v>JAN '21~MAR'21
(4TH QTR)</c:v>
                </c:pt>
              </c:strCache>
            </c:strRef>
          </c:cat>
          <c:val>
            <c:numRef>
              <c:f>DETAILS2019!$F$3:$F$10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1-4D5D-8A8E-41BE315A4A5D}"/>
            </c:ext>
          </c:extLst>
        </c:ser>
        <c:ser>
          <c:idx val="1"/>
          <c:order val="1"/>
          <c:tx>
            <c:strRef>
              <c:f>DETAILS2019!$H$2</c:f>
              <c:strCache>
                <c:ptCount val="1"/>
                <c:pt idx="0">
                  <c:v>% Passives</c:v>
                </c:pt>
              </c:strCache>
            </c:strRef>
          </c:tx>
          <c:spPr>
            <a:gradFill rotWithShape="1">
              <a:gsLst>
                <a:gs pos="0">
                  <a:srgbClr val="FFFF00">
                    <a:alpha val="64000"/>
                  </a:srgbClr>
                </a:gs>
                <a:gs pos="74000">
                  <a:srgbClr val="FFFF00"/>
                </a:gs>
                <a:gs pos="83000">
                  <a:srgbClr val="FFFF00"/>
                </a:gs>
                <a:gs pos="89375">
                  <a:srgbClr val="FFFF00"/>
                </a:gs>
                <a:gs pos="100000">
                  <a:srgbClr val="FFFF00">
                    <a:alpha val="67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FFFF00"/>
                  </a:gs>
                  <a:gs pos="74000">
                    <a:srgbClr val="FFFF0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8C-4A8A-889B-9821AFE9087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F8C-4A8A-889B-9821AFE9087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F8C-4A8A-889B-9821AFE9087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F8C-4A8A-889B-9821AFE90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DETAILS2019!$C$3:$C$10</c:f>
              <c:strCache>
                <c:ptCount val="8"/>
                <c:pt idx="0">
                  <c:v>APR '19~JUN '19
(1ST QTR) </c:v>
                </c:pt>
                <c:pt idx="1">
                  <c:v>JUL '19~SEP '19
(2ND QTR)</c:v>
                </c:pt>
                <c:pt idx="2">
                  <c:v>OCT '19~DEC '19
(3RD QTR)</c:v>
                </c:pt>
                <c:pt idx="3">
                  <c:v>JAN '20~MAR'20
(4TH QTR)</c:v>
                </c:pt>
                <c:pt idx="4">
                  <c:v>APR '20~JUN'20
(1ST QTR)</c:v>
                </c:pt>
                <c:pt idx="5">
                  <c:v>JUL '20~SEP'20
(2ND QTR) </c:v>
                </c:pt>
                <c:pt idx="6">
                  <c:v>OCT '20~DEC '20
(3RD QTR)</c:v>
                </c:pt>
                <c:pt idx="7">
                  <c:v>JAN '21~MAR'21
(4TH QTR)</c:v>
                </c:pt>
              </c:strCache>
            </c:strRef>
          </c:cat>
          <c:val>
            <c:numRef>
              <c:f>DETAILS2019!$H$3:$H$10</c:f>
              <c:numCache>
                <c:formatCode>0%</c:formatCode>
                <c:ptCount val="8"/>
                <c:pt idx="0">
                  <c:v>9.0909090909090912E-2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0.1111111111111111</c:v>
                </c:pt>
                <c:pt idx="5">
                  <c:v>9.0909090909090912E-2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1-4D5D-8A8E-41BE315A4A5D}"/>
            </c:ext>
          </c:extLst>
        </c:ser>
        <c:ser>
          <c:idx val="2"/>
          <c:order val="2"/>
          <c:tx>
            <c:strRef>
              <c:f>DETAILS2019!$J$2</c:f>
              <c:strCache>
                <c:ptCount val="1"/>
                <c:pt idx="0">
                  <c:v>% Promoters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9706992958101E-3"/>
                  <c:y val="-3.73678206706742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A3-4EBC-A57B-679174EE1AEC}"/>
                </c:ext>
              </c:extLst>
            </c:dLbl>
            <c:dLbl>
              <c:idx val="1"/>
              <c:layout>
                <c:manualLayout>
                  <c:x val="0"/>
                  <c:y val="-5.98301671240298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F8C-4A8A-889B-9821AFE90879}"/>
                </c:ext>
              </c:extLst>
            </c:dLbl>
            <c:dLbl>
              <c:idx val="2"/>
              <c:layout>
                <c:manualLayout>
                  <c:x val="3.359120978874303E-3"/>
                  <c:y val="-6.8986745853552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A3-4EBC-A57B-679174EE1AEC}"/>
                </c:ext>
              </c:extLst>
            </c:dLbl>
            <c:dLbl>
              <c:idx val="3"/>
              <c:layout>
                <c:manualLayout>
                  <c:x val="1.6422179519632979E-16"/>
                  <c:y val="-6.8986745853552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A3-4EBC-A57B-679174EE1AEC}"/>
                </c:ext>
              </c:extLst>
            </c:dLbl>
            <c:dLbl>
              <c:idx val="4"/>
              <c:layout>
                <c:manualLayout>
                  <c:x val="3.3930262534737615E-3"/>
                  <c:y val="-3.29065919182164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F8C-4A8A-889B-9821AFE90879}"/>
                </c:ext>
              </c:extLst>
            </c:dLbl>
            <c:dLbl>
              <c:idx val="5"/>
              <c:layout>
                <c:manualLayout>
                  <c:x val="-1.1310087511580311E-3"/>
                  <c:y val="-4.48726253430224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F8C-4A8A-889B-9821AFE9087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8C-4A8A-889B-9821AFE9087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F8C-4A8A-889B-9821AFE90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DETAILS2019!$C$3:$C$10</c:f>
              <c:strCache>
                <c:ptCount val="8"/>
                <c:pt idx="0">
                  <c:v>APR '19~JUN '19
(1ST QTR) </c:v>
                </c:pt>
                <c:pt idx="1">
                  <c:v>JUL '19~SEP '19
(2ND QTR)</c:v>
                </c:pt>
                <c:pt idx="2">
                  <c:v>OCT '19~DEC '19
(3RD QTR)</c:v>
                </c:pt>
                <c:pt idx="3">
                  <c:v>JAN '20~MAR'20
(4TH QTR)</c:v>
                </c:pt>
                <c:pt idx="4">
                  <c:v>APR '20~JUN'20
(1ST QTR)</c:v>
                </c:pt>
                <c:pt idx="5">
                  <c:v>JUL '20~SEP'20
(2ND QTR) </c:v>
                </c:pt>
                <c:pt idx="6">
                  <c:v>OCT '20~DEC '20
(3RD QTR)</c:v>
                </c:pt>
                <c:pt idx="7">
                  <c:v>JAN '21~MAR'21
(4TH QTR)</c:v>
                </c:pt>
              </c:strCache>
            </c:strRef>
          </c:cat>
          <c:val>
            <c:numRef>
              <c:f>DETAILS2019!$J$3:$J$10</c:f>
              <c:numCache>
                <c:formatCode>0%</c:formatCode>
                <c:ptCount val="8"/>
                <c:pt idx="0">
                  <c:v>0.90909090909090906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0.90909090909090906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1-4D5D-8A8E-41BE315A4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3"/>
        <c:overlap val="100"/>
        <c:serLines>
          <c:spPr>
            <a:ln w="9525">
              <a:solidFill>
                <a:schemeClr val="tx1"/>
              </a:solidFill>
              <a:prstDash val="dash"/>
            </a:ln>
            <a:effectLst/>
          </c:spPr>
        </c:serLines>
        <c:axId val="523550232"/>
        <c:axId val="523555720"/>
      </c:barChart>
      <c:catAx>
        <c:axId val="52355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720"/>
        <c:crosses val="autoZero"/>
        <c:auto val="1"/>
        <c:lblAlgn val="ctr"/>
        <c:lblOffset val="100"/>
        <c:noMultiLvlLbl val="0"/>
      </c:catAx>
      <c:valAx>
        <c:axId val="5235557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023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DELIVERY ON TIME</a:t>
            </a:r>
          </a:p>
        </c:rich>
      </c:tx>
      <c:layout>
        <c:manualLayout>
          <c:xMode val="edge"/>
          <c:yMode val="edge"/>
          <c:x val="9.0646083786711393E-2"/>
          <c:y val="2.2463549795086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68945186143393E-2"/>
          <c:y val="0.15989330698239057"/>
          <c:w val="0.89558119313326112"/>
          <c:h val="0.68842614238353006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DETAILS2019!$C$54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DETAILS2019!$D$53:$K$53</c:f>
              <c:strCache>
                <c:ptCount val="8"/>
                <c:pt idx="0">
                  <c:v>APR'19~JUN'19 (1ST QTR) </c:v>
                </c:pt>
                <c:pt idx="1">
                  <c:v>JUL'19~SEP 19 (2ND QTR)</c:v>
                </c:pt>
                <c:pt idx="2">
                  <c:v>OCT'19~DEC'19 (3RD QTR)</c:v>
                </c:pt>
                <c:pt idx="3">
                  <c:v>JAN'20~MAR'20 (4TH QTR)</c:v>
                </c:pt>
                <c:pt idx="4">
                  <c:v> APR'20~JUN'20
(1ST QTR) </c:v>
                </c:pt>
                <c:pt idx="5">
                  <c:v>JUL'20~SEP'20 (2ND QTR) </c:v>
                </c:pt>
                <c:pt idx="6">
                  <c:v>OCT'20~DEC'20 (3RD QTR)</c:v>
                </c:pt>
                <c:pt idx="7">
                  <c:v>JAN'21~MAR'21 (4TH QTR)</c:v>
                </c:pt>
              </c:strCache>
            </c:strRef>
          </c:cat>
          <c:val>
            <c:numRef>
              <c:f>DETAILS2019!$D$54:$K$54</c:f>
              <c:numCache>
                <c:formatCode>0</c:formatCode>
                <c:ptCount val="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2F5-A446-2DC0758A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523551016"/>
        <c:axId val="523551408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DETAILS2019!$D$53:$J$53</c:f>
              <c:strCache>
                <c:ptCount val="7"/>
                <c:pt idx="0">
                  <c:v>APR'19~JUN'19 (1ST QTR) </c:v>
                </c:pt>
                <c:pt idx="1">
                  <c:v>JUL'19~SEP 19 (2ND QTR)</c:v>
                </c:pt>
                <c:pt idx="2">
                  <c:v>OCT'19~DEC'19 (3RD QTR)</c:v>
                </c:pt>
                <c:pt idx="3">
                  <c:v>JAN'20~MAR'20 (4TH QTR)</c:v>
                </c:pt>
                <c:pt idx="4">
                  <c:v> APR'20~JUN'20
(1ST QTR) </c:v>
                </c:pt>
                <c:pt idx="5">
                  <c:v>JUL'20~SEP'20 (2ND QTR) </c:v>
                </c:pt>
                <c:pt idx="6">
                  <c:v>OCT'20~DEC'20 (3RD QTR)</c:v>
                </c:pt>
              </c:strCache>
            </c:strRef>
          </c:cat>
          <c:val>
            <c:numRef>
              <c:f>(DETAILS2019!$D$17:$G$17,DETAILS2019!$I$17:$K$17)</c:f>
              <c:numCache>
                <c:formatCode>0.00</c:formatCode>
                <c:ptCount val="7"/>
                <c:pt idx="0">
                  <c:v>7.8181818181818183</c:v>
                </c:pt>
                <c:pt idx="1">
                  <c:v>7.7</c:v>
                </c:pt>
                <c:pt idx="2">
                  <c:v>8.3636363636363633</c:v>
                </c:pt>
                <c:pt idx="3">
                  <c:v>8.6</c:v>
                </c:pt>
                <c:pt idx="4">
                  <c:v>8.1111111111111107</c:v>
                </c:pt>
                <c:pt idx="5">
                  <c:v>8.2727272727272734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1-42F5-A446-2DC0758A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1016"/>
        <c:axId val="523551408"/>
      </c:lineChart>
      <c:catAx>
        <c:axId val="523551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408"/>
        <c:crosses val="autoZero"/>
        <c:auto val="1"/>
        <c:lblAlgn val="ctr"/>
        <c:lblOffset val="100"/>
        <c:noMultiLvlLbl val="0"/>
      </c:catAx>
      <c:valAx>
        <c:axId val="5235514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563516826228122"/>
          <c:y val="3.8746380626868644E-2"/>
          <c:w val="0.43431515105907814"/>
          <c:h val="0.1049982282685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QUALITY</a:t>
            </a:r>
          </a:p>
        </c:rich>
      </c:tx>
      <c:layout>
        <c:manualLayout>
          <c:xMode val="edge"/>
          <c:yMode val="edge"/>
          <c:x val="9.0617471361560509E-2"/>
          <c:y val="2.811585977280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28575750178E-2"/>
          <c:y val="0.14803993499903043"/>
          <c:w val="0.88901339036777749"/>
          <c:h val="0.7204608633876566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DETAILS2019!$C$75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DETAILS2019!$D$74:$K$74</c:f>
              <c:strCache>
                <c:ptCount val="8"/>
                <c:pt idx="0">
                  <c:v>APR'19~JUN'19 (1ST QTR) </c:v>
                </c:pt>
                <c:pt idx="1">
                  <c:v>JUL'19~SEP 19 (2ND QTR)</c:v>
                </c:pt>
                <c:pt idx="2">
                  <c:v>OCT'19~DEC'19 (3RD QTR)</c:v>
                </c:pt>
                <c:pt idx="3">
                  <c:v>JAN'20~MAR'20 (4TH QTR)</c:v>
                </c:pt>
                <c:pt idx="4">
                  <c:v> APR'20~JUN'20
(1ST QTR) </c:v>
                </c:pt>
                <c:pt idx="5">
                  <c:v>JUL'20~SEP'20 (2ND QTR) </c:v>
                </c:pt>
                <c:pt idx="6">
                  <c:v>OCT'20~DEC'20 (3RD QTR)</c:v>
                </c:pt>
                <c:pt idx="7">
                  <c:v>JAN'21~MAR'21 (4TH QTR)</c:v>
                </c:pt>
              </c:strCache>
            </c:strRef>
          </c:cat>
          <c:val>
            <c:numRef>
              <c:f>DETAILS2019!$D$75:$K$75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A70-BC57-D9D5A704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7648"/>
        <c:axId val="858889216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DETAILS2019!$D$74:$J$74</c:f>
              <c:strCache>
                <c:ptCount val="7"/>
                <c:pt idx="0">
                  <c:v>APR'19~JUN'19 (1ST QTR) </c:v>
                </c:pt>
                <c:pt idx="1">
                  <c:v>JUL'19~SEP 19 (2ND QTR)</c:v>
                </c:pt>
                <c:pt idx="2">
                  <c:v>OCT'19~DEC'19 (3RD QTR)</c:v>
                </c:pt>
                <c:pt idx="3">
                  <c:v>JAN'20~MAR'20 (4TH QTR)</c:v>
                </c:pt>
                <c:pt idx="4">
                  <c:v> APR'20~JUN'20
(1ST QTR) </c:v>
                </c:pt>
                <c:pt idx="5">
                  <c:v>JUL'20~SEP'20 (2ND QTR) </c:v>
                </c:pt>
                <c:pt idx="6">
                  <c:v>OCT'20~DEC'20 (3RD QTR)</c:v>
                </c:pt>
              </c:strCache>
            </c:strRef>
          </c:cat>
          <c:val>
            <c:numRef>
              <c:f>(DETAILS2019!$D$18:$G$18,DETAILS2019!$I$18:$K$18)</c:f>
              <c:numCache>
                <c:formatCode>0.00</c:formatCode>
                <c:ptCount val="7"/>
                <c:pt idx="0">
                  <c:v>8.2727272727272734</c:v>
                </c:pt>
                <c:pt idx="1">
                  <c:v>8.1999999999999993</c:v>
                </c:pt>
                <c:pt idx="2">
                  <c:v>8.3636363636363633</c:v>
                </c:pt>
                <c:pt idx="3">
                  <c:v>8.8000000000000007</c:v>
                </c:pt>
                <c:pt idx="4">
                  <c:v>8.5555555555555554</c:v>
                </c:pt>
                <c:pt idx="5">
                  <c:v>8.545454545454545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A70-BC57-D9D5A704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7648"/>
        <c:axId val="858889216"/>
      </c:lineChart>
      <c:catAx>
        <c:axId val="85888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9216"/>
        <c:crosses val="autoZero"/>
        <c:auto val="1"/>
        <c:lblAlgn val="ctr"/>
        <c:lblOffset val="100"/>
        <c:noMultiLvlLbl val="0"/>
      </c:catAx>
      <c:valAx>
        <c:axId val="858889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47994610664222"/>
          <c:y val="3.2376869436483595E-2"/>
          <c:w val="0.41330303958051628"/>
          <c:h val="0.1188161140442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PRICE</a:t>
            </a:r>
          </a:p>
        </c:rich>
      </c:tx>
      <c:layout>
        <c:manualLayout>
          <c:xMode val="edge"/>
          <c:yMode val="edge"/>
          <c:x val="7.3053323676956258E-2"/>
          <c:y val="2.2512834088094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81613569343E-2"/>
          <c:y val="0.15569397268401722"/>
          <c:w val="0.88901339036777749"/>
          <c:h val="0.6778677987383778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DETAILS2019!$C$33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DETAILS2019!$D$32:$K$32</c:f>
              <c:strCache>
                <c:ptCount val="8"/>
                <c:pt idx="0">
                  <c:v>APR '19~JUN '19 (1ST QTR) </c:v>
                </c:pt>
                <c:pt idx="1">
                  <c:v>JUL '19~SEP '19 (2ND QTR)</c:v>
                </c:pt>
                <c:pt idx="2">
                  <c:v>OCT '19~DEC '19 (3RD QTR)</c:v>
                </c:pt>
                <c:pt idx="3">
                  <c:v>JAN '20~MAR'20 (4TH QTR)</c:v>
                </c:pt>
                <c:pt idx="4">
                  <c:v>APR '20~JUN'20
(1ST QTR) </c:v>
                </c:pt>
                <c:pt idx="5">
                  <c:v>JUL '20~SEP'20 (2ND QTR) </c:v>
                </c:pt>
                <c:pt idx="6">
                  <c:v>OCT '20~DEC '20 (3RD QTR)</c:v>
                </c:pt>
                <c:pt idx="7">
                  <c:v>JAN '21~MAR'21 (4TH QTR)</c:v>
                </c:pt>
              </c:strCache>
            </c:strRef>
          </c:cat>
          <c:val>
            <c:numRef>
              <c:f>DETAILS2019!$D$33:$K$33</c:f>
              <c:numCache>
                <c:formatCode>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1-44D7-9158-A85B6880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8824"/>
        <c:axId val="858886864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DETAILS2019!$D$32:$K$32</c:f>
              <c:strCache>
                <c:ptCount val="8"/>
                <c:pt idx="0">
                  <c:v>APR '19~JUN '19 (1ST QTR) </c:v>
                </c:pt>
                <c:pt idx="1">
                  <c:v>JUL '19~SEP '19 (2ND QTR)</c:v>
                </c:pt>
                <c:pt idx="2">
                  <c:v>OCT '19~DEC '19 (3RD QTR)</c:v>
                </c:pt>
                <c:pt idx="3">
                  <c:v>JAN '20~MAR'20 (4TH QTR)</c:v>
                </c:pt>
                <c:pt idx="4">
                  <c:v>APR '20~JUN'20
(1ST QTR) </c:v>
                </c:pt>
                <c:pt idx="5">
                  <c:v>JUL '20~SEP'20 (2ND QTR) </c:v>
                </c:pt>
                <c:pt idx="6">
                  <c:v>OCT '20~DEC '20 (3RD QTR)</c:v>
                </c:pt>
                <c:pt idx="7">
                  <c:v>JAN '21~MAR'21 (4TH QTR)</c:v>
                </c:pt>
              </c:strCache>
            </c:strRef>
          </c:cat>
          <c:val>
            <c:numRef>
              <c:f>(DETAILS2019!$D$16:$G$16,DETAILS2019!$I$16:$K$16)</c:f>
              <c:numCache>
                <c:formatCode>0.00</c:formatCode>
                <c:ptCount val="7"/>
                <c:pt idx="0">
                  <c:v>7.5454545454545459</c:v>
                </c:pt>
                <c:pt idx="1">
                  <c:v>7.6</c:v>
                </c:pt>
                <c:pt idx="2">
                  <c:v>7.5454545454545459</c:v>
                </c:pt>
                <c:pt idx="3">
                  <c:v>8.3000000000000007</c:v>
                </c:pt>
                <c:pt idx="4">
                  <c:v>7.666666666666667</c:v>
                </c:pt>
                <c:pt idx="5">
                  <c:v>7.6363636363636367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1-44D7-9158-A85B6880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8824"/>
        <c:axId val="858886864"/>
      </c:lineChart>
      <c:catAx>
        <c:axId val="85888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6864"/>
        <c:crosses val="autoZero"/>
        <c:auto val="1"/>
        <c:lblAlgn val="ctr"/>
        <c:lblOffset val="100"/>
        <c:noMultiLvlLbl val="0"/>
      </c:catAx>
      <c:valAx>
        <c:axId val="858886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53018818559964"/>
          <c:y val="1.787702201885169E-2"/>
          <c:w val="0.41474225435958884"/>
          <c:h val="0.1651180476113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Summary of Customer Satisfaction 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39719053380435E-2"/>
          <c:y val="0.14860079586825839"/>
          <c:w val="0.95132717341637629"/>
          <c:h val="0.69365201930403864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DETAILS2019!$C$119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4549968293215527E-2"/>
                  <c:y val="-5.3232318110528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620-4ADA-ACB8-7818ADACAE65}"/>
                </c:ext>
              </c:extLst>
            </c:dLbl>
            <c:dLbl>
              <c:idx val="1"/>
              <c:layout>
                <c:manualLayout>
                  <c:x val="2.4225356591781315E-2"/>
                  <c:y val="-5.5196146827596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20-4ADA-ACB8-7818ADACAE65}"/>
                </c:ext>
              </c:extLst>
            </c:dLbl>
            <c:dLbl>
              <c:idx val="2"/>
              <c:layout>
                <c:manualLayout>
                  <c:x val="2.5740723156812206E-2"/>
                  <c:y val="-5.976199759759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620-4ADA-ACB8-7818ADACAE65}"/>
                </c:ext>
              </c:extLst>
            </c:dLbl>
            <c:dLbl>
              <c:idx val="3"/>
              <c:layout>
                <c:manualLayout>
                  <c:x val="2.1800390636257907E-2"/>
                  <c:y val="-5.921501636863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75-4100-9A9F-604D6976A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DETAILS2019!$D$121:$G$121</c:f>
              <c:strCache>
                <c:ptCount val="4"/>
                <c:pt idx="0">
                  <c:v>(1ST QTR)</c:v>
                </c:pt>
                <c:pt idx="1">
                  <c:v>(2ND QTR)</c:v>
                </c:pt>
                <c:pt idx="2">
                  <c:v>(3RD QTR)</c:v>
                </c:pt>
                <c:pt idx="3">
                  <c:v>(4TH QTR)</c:v>
                </c:pt>
              </c:strCache>
            </c:strRef>
          </c:cat>
          <c:val>
            <c:numRef>
              <c:f>DETAILS2019!$D$119:$G$119</c:f>
              <c:numCache>
                <c:formatCode>0%</c:formatCode>
                <c:ptCount val="4"/>
                <c:pt idx="0">
                  <c:v>0.8307692307692307</c:v>
                </c:pt>
                <c:pt idx="1">
                  <c:v>0.83</c:v>
                </c:pt>
                <c:pt idx="2">
                  <c:v>0.85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0-4ADA-ACB8-7818ADACAE65}"/>
            </c:ext>
          </c:extLst>
        </c:ser>
        <c:ser>
          <c:idx val="0"/>
          <c:order val="1"/>
          <c:tx>
            <c:strRef>
              <c:f>DETAILS2019!$C$122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84369943697588E-2"/>
                  <c:y val="-4.2736564692474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1D5-4143-9B11-B9231246B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DETAILS2019!$D$121:$G$121</c:f>
              <c:strCache>
                <c:ptCount val="4"/>
                <c:pt idx="0">
                  <c:v>(1ST QTR)</c:v>
                </c:pt>
                <c:pt idx="1">
                  <c:v>(2ND QTR)</c:v>
                </c:pt>
                <c:pt idx="2">
                  <c:v>(3RD QTR)</c:v>
                </c:pt>
                <c:pt idx="3">
                  <c:v>(4TH QTR)</c:v>
                </c:pt>
              </c:strCache>
            </c:strRef>
          </c:cat>
          <c:val>
            <c:numRef>
              <c:f>DETAILS2019!$D$122:$G$122</c:f>
              <c:numCache>
                <c:formatCode>0%</c:formatCode>
                <c:ptCount val="4"/>
                <c:pt idx="0">
                  <c:v>0.85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5-4143-9B11-B9231246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888432"/>
        <c:axId val="858887256"/>
        <c:axId val="0"/>
      </c:bar3DChart>
      <c:catAx>
        <c:axId val="8588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256"/>
        <c:crosses val="autoZero"/>
        <c:auto val="1"/>
        <c:lblAlgn val="ctr"/>
        <c:lblOffset val="100"/>
        <c:noMultiLvlLbl val="0"/>
      </c:catAx>
      <c:valAx>
        <c:axId val="8588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1800"/>
              <a:t>CUSTOMER SATISFACTION RATE</a:t>
            </a:r>
            <a:br>
              <a:rPr lang="en-PH" sz="1800"/>
            </a:br>
            <a:r>
              <a:rPr lang="en-PH" sz="1800"/>
              <a:t>2019</a:t>
            </a:r>
            <a:endParaRPr lang="en-US" sz="1800"/>
          </a:p>
        </c:rich>
      </c:tx>
      <c:layout>
        <c:manualLayout>
          <c:xMode val="edge"/>
          <c:yMode val="edge"/>
          <c:x val="0.41435006703976529"/>
          <c:y val="2.35470918074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04760262110218E-2"/>
          <c:y val="0.15916730434884588"/>
          <c:w val="0.9685714309282768"/>
          <c:h val="0.75662786333957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DETAILS2019!$D$99</c:f>
              <c:strCache>
                <c:ptCount val="1"/>
                <c:pt idx="0">
                  <c:v>(1ST QTR)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8155898937984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EFB-485C-95C2-38462855A81A}"/>
                </c:ext>
              </c:extLst>
            </c:dLbl>
            <c:dLbl>
              <c:idx val="3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EFB-485C-95C2-38462855A81A}"/>
                </c:ext>
              </c:extLst>
            </c:dLbl>
            <c:dLbl>
              <c:idx val="4"/>
              <c:layout>
                <c:manualLayout>
                  <c:x val="-3.4476828734886108E-17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EFB-485C-95C2-38462855A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DETAILS2019!$C$100:$C$115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DETAILS2019!$D$100:$D$115</c:f>
              <c:numCache>
                <c:formatCode>0%</c:formatCode>
                <c:ptCount val="16"/>
                <c:pt idx="0">
                  <c:v>0.7615384615384615</c:v>
                </c:pt>
                <c:pt idx="1">
                  <c:v>0.76923076923076927</c:v>
                </c:pt>
                <c:pt idx="2">
                  <c:v>0.7846153846153846</c:v>
                </c:pt>
                <c:pt idx="3">
                  <c:v>0.7846153846153846</c:v>
                </c:pt>
                <c:pt idx="4">
                  <c:v>0.80769230769230771</c:v>
                </c:pt>
                <c:pt idx="5">
                  <c:v>0.81538461538461537</c:v>
                </c:pt>
                <c:pt idx="6">
                  <c:v>0.83846153846153848</c:v>
                </c:pt>
                <c:pt idx="7">
                  <c:v>0.87692307692307692</c:v>
                </c:pt>
                <c:pt idx="8">
                  <c:v>0.88461538461538458</c:v>
                </c:pt>
                <c:pt idx="9" formatCode="_-* #,##0.00_-;\-* #,##0.00_-;_-* &quot;-&quot;??_-;_-@_-">
                  <c:v>0</c:v>
                </c:pt>
                <c:pt idx="10" formatCode="_-* #,##0.00_-;\-* #,##0.00_-;_-* &quot;-&quot;??_-;_-@_-">
                  <c:v>0</c:v>
                </c:pt>
                <c:pt idx="11" formatCode="_-* #,##0.00_-;\-* #,##0.00_-;_-* &quot;-&quot;??_-;_-@_-">
                  <c:v>0</c:v>
                </c:pt>
                <c:pt idx="12">
                  <c:v>0.9</c:v>
                </c:pt>
                <c:pt idx="13" formatCode="_-* #,##0.00_-;\-* #,##0.00_-;_-* &quot;-&quot;??_-;_-@_-">
                  <c:v>0</c:v>
                </c:pt>
                <c:pt idx="14" formatCode="_-* #,##0.00_-;\-* #,##0.00_-;_-* &quot;-&quot;??_-;_-@_-">
                  <c:v>0</c:v>
                </c:pt>
                <c:pt idx="1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B-4230-BFDE-223A15E90BF5}"/>
            </c:ext>
          </c:extLst>
        </c:ser>
        <c:ser>
          <c:idx val="1"/>
          <c:order val="1"/>
          <c:tx>
            <c:strRef>
              <c:f>DETAILS2019!$E$99</c:f>
              <c:strCache>
                <c:ptCount val="1"/>
                <c:pt idx="0">
                  <c:v>(2ND QTR)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25372427937149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FB-485C-95C2-38462855A81A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EFB-485C-95C2-38462855A81A}"/>
                </c:ext>
              </c:extLst>
            </c:dLbl>
            <c:dLbl>
              <c:idx val="10"/>
              <c:layout>
                <c:manualLayout>
                  <c:x val="0"/>
                  <c:y val="6.61246986857148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EFB-485C-95C2-38462855A81A}"/>
                </c:ext>
              </c:extLst>
            </c:dLbl>
            <c:dLbl>
              <c:idx val="12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EFB-485C-95C2-38462855A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DETAILS2019!$C$100:$C$115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DETAILS2019!$E$100:$E$115</c:f>
              <c:numCache>
                <c:formatCode>0%</c:formatCode>
                <c:ptCount val="16"/>
                <c:pt idx="0">
                  <c:v>0.7615384615384615</c:v>
                </c:pt>
                <c:pt idx="1">
                  <c:v>0.77692307692307694</c:v>
                </c:pt>
                <c:pt idx="2" formatCode="_-* #,##0.00_-;\-* #,##0.00_-;_-* &quot;-&quot;??_-;_-@_-">
                  <c:v>0</c:v>
                </c:pt>
                <c:pt idx="3">
                  <c:v>0.81538461538461537</c:v>
                </c:pt>
                <c:pt idx="4">
                  <c:v>0.86923076923076925</c:v>
                </c:pt>
                <c:pt idx="5">
                  <c:v>0.9</c:v>
                </c:pt>
                <c:pt idx="6" formatCode="_-* #,##0.00_-;\-* #,##0.00_-;_-* &quot;-&quot;??_-;_-@_-">
                  <c:v>0</c:v>
                </c:pt>
                <c:pt idx="7">
                  <c:v>0.81538461538461537</c:v>
                </c:pt>
                <c:pt idx="8" formatCode="_-* #,##0.00_-;\-* #,##0.00_-;_-* &quot;-&quot;??_-;_-@_-">
                  <c:v>0</c:v>
                </c:pt>
                <c:pt idx="9">
                  <c:v>0.7615384615384615</c:v>
                </c:pt>
                <c:pt idx="10">
                  <c:v>1</c:v>
                </c:pt>
                <c:pt idx="11">
                  <c:v>0.85384615384615381</c:v>
                </c:pt>
                <c:pt idx="12">
                  <c:v>0.75384615384615383</c:v>
                </c:pt>
                <c:pt idx="13" formatCode="_-* #,##0.00_-;\-* #,##0.00_-;_-* &quot;-&quot;??_-;_-@_-">
                  <c:v>0</c:v>
                </c:pt>
                <c:pt idx="14" formatCode="_-* #,##0.00_-;\-* #,##0.00_-;_-* &quot;-&quot;??_-;_-@_-">
                  <c:v>0</c:v>
                </c:pt>
                <c:pt idx="15" formatCode="_-* #,##0.00_-;\-* #,##0.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B-4230-BFDE-223A15E90BF5}"/>
            </c:ext>
          </c:extLst>
        </c:ser>
        <c:ser>
          <c:idx val="2"/>
          <c:order val="2"/>
          <c:tx>
            <c:strRef>
              <c:f>DETAILS2019!$F$99</c:f>
              <c:strCache>
                <c:ptCount val="1"/>
                <c:pt idx="0">
                  <c:v>(3RD QTR)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8361692420348869E-3"/>
                  <c:y val="8.26356022967649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EFB-485C-95C2-38462855A81A}"/>
                </c:ext>
              </c:extLst>
            </c:dLbl>
            <c:dLbl>
              <c:idx val="10"/>
              <c:layout>
                <c:manualLayout>
                  <c:x val="0"/>
                  <c:y val="4.40831324571430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EFB-485C-95C2-38462855A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DETAILS2019!$C$100:$C$115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DETAILS2019!$F$100:$F$115</c:f>
              <c:numCache>
                <c:formatCode>0%</c:formatCode>
                <c:ptCount val="16"/>
                <c:pt idx="0">
                  <c:v>0.76923076923076927</c:v>
                </c:pt>
                <c:pt idx="1">
                  <c:v>0.7846153846153846</c:v>
                </c:pt>
                <c:pt idx="2">
                  <c:v>0.7846153846153846</c:v>
                </c:pt>
                <c:pt idx="3">
                  <c:v>0.81538461538461537</c:v>
                </c:pt>
                <c:pt idx="4">
                  <c:v>0.89230769230769202</c:v>
                </c:pt>
                <c:pt idx="5">
                  <c:v>0.89230769230769236</c:v>
                </c:pt>
                <c:pt idx="6" formatCode="_-* #,##0.00_-;\-* #,##0.00_-;_-* &quot;-&quot;??_-;_-@_-">
                  <c:v>0</c:v>
                </c:pt>
                <c:pt idx="7">
                  <c:v>0.9538461538461539</c:v>
                </c:pt>
                <c:pt idx="8" formatCode="_-* #,##0.00_-;\-* #,##0.00_-;_-* &quot;-&quot;??_-;_-@_-">
                  <c:v>0</c:v>
                </c:pt>
                <c:pt idx="9" formatCode="_-* #,##0.00_-;\-* #,##0.00_-;_-* &quot;-&quot;??_-;_-@_-">
                  <c:v>0</c:v>
                </c:pt>
                <c:pt idx="10">
                  <c:v>0.96923076923076923</c:v>
                </c:pt>
                <c:pt idx="11" formatCode="_-* #,##0.00_-;\-* #,##0.00_-;_-* &quot;-&quot;??_-;_-@_-">
                  <c:v>0</c:v>
                </c:pt>
                <c:pt idx="12">
                  <c:v>0.89230769230769236</c:v>
                </c:pt>
                <c:pt idx="13">
                  <c:v>0.78</c:v>
                </c:pt>
                <c:pt idx="14">
                  <c:v>0.84615384615384615</c:v>
                </c:pt>
                <c:pt idx="15" formatCode="_-* #,##0.00_-;\-* #,##0.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B-4230-BFDE-223A15E90BF5}"/>
            </c:ext>
          </c:extLst>
        </c:ser>
        <c:ser>
          <c:idx val="3"/>
          <c:order val="3"/>
          <c:tx>
            <c:strRef>
              <c:f>DETAILS2019!$G$99</c:f>
              <c:strCache>
                <c:ptCount val="1"/>
                <c:pt idx="0">
                  <c:v>(4TH QTR)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20864028430764E-3"/>
                  <c:y val="1.0987807542762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EFB-485C-95C2-38462855A81A}"/>
                </c:ext>
              </c:extLst>
            </c:dLbl>
            <c:dLbl>
              <c:idx val="1"/>
              <c:layout>
                <c:manualLayout>
                  <c:x val="2.8208640284307558E-3"/>
                  <c:y val="6.57949429704846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EFB-485C-95C2-38462855A81A}"/>
                </c:ext>
              </c:extLst>
            </c:dLbl>
            <c:dLbl>
              <c:idx val="2"/>
              <c:layout>
                <c:manualLayout>
                  <c:x val="2.8208640284307558E-3"/>
                  <c:y val="8.2987364628769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EFB-485C-95C2-38462855A81A}"/>
                </c:ext>
              </c:extLst>
            </c:dLbl>
            <c:dLbl>
              <c:idx val="3"/>
              <c:layout>
                <c:manualLayout>
                  <c:x val="-3.4476828734886108E-17"/>
                  <c:y val="1.7115362954305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EFB-485C-95C2-38462855A81A}"/>
                </c:ext>
              </c:extLst>
            </c:dLbl>
            <c:dLbl>
              <c:idx val="4"/>
              <c:layout>
                <c:manualLayout>
                  <c:x val="9.4028800947691855E-4"/>
                  <c:y val="1.2707049708591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EFB-485C-95C2-38462855A81A}"/>
                </c:ext>
              </c:extLst>
            </c:dLbl>
            <c:dLbl>
              <c:idx val="5"/>
              <c:layout>
                <c:manualLayout>
                  <c:x val="2.8361692420348175E-3"/>
                  <c:y val="8.48536064113656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73-4683-921F-5B8ED4EB6B7E}"/>
                </c:ext>
              </c:extLst>
            </c:dLbl>
            <c:dLbl>
              <c:idx val="7"/>
              <c:layout>
                <c:manualLayout>
                  <c:x val="0"/>
                  <c:y val="6.09457984001988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EFB-485C-95C2-38462855A81A}"/>
                </c:ext>
              </c:extLst>
            </c:dLbl>
            <c:dLbl>
              <c:idx val="10"/>
              <c:layout>
                <c:manualLayout>
                  <c:x val="1.8805760189538371E-3"/>
                  <c:y val="8.29873646287701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EFB-485C-95C2-38462855A81A}"/>
                </c:ext>
              </c:extLst>
            </c:dLbl>
            <c:dLbl>
              <c:idx val="15"/>
              <c:layout>
                <c:manualLayout>
                  <c:x val="-1.8805760189538371E-3"/>
                  <c:y val="1.9319519577162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EFB-485C-95C2-38462855A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DETAILS2019!$G$100:$G$115</c:f>
              <c:numCache>
                <c:formatCode>0%</c:formatCode>
                <c:ptCount val="16"/>
                <c:pt idx="0">
                  <c:v>0.78</c:v>
                </c:pt>
                <c:pt idx="1">
                  <c:v>0.76</c:v>
                </c:pt>
                <c:pt idx="2">
                  <c:v>0.78</c:v>
                </c:pt>
                <c:pt idx="3">
                  <c:v>0.98</c:v>
                </c:pt>
                <c:pt idx="4">
                  <c:v>0.85</c:v>
                </c:pt>
                <c:pt idx="5">
                  <c:v>0.9</c:v>
                </c:pt>
                <c:pt idx="6" formatCode="_-* #,##0.00_-;\-* #,##0.00_-;_-* &quot;-&quot;??_-;_-@_-">
                  <c:v>0</c:v>
                </c:pt>
                <c:pt idx="7">
                  <c:v>0.83</c:v>
                </c:pt>
                <c:pt idx="8" formatCode="_-* #,##0.00_-;\-* #,##0.00_-;_-* &quot;-&quot;??_-;_-@_-">
                  <c:v>0</c:v>
                </c:pt>
                <c:pt idx="9" formatCode="_-* #,##0.00_-;\-* #,##0.00_-;_-* &quot;-&quot;??_-;_-@_-">
                  <c:v>0</c:v>
                </c:pt>
                <c:pt idx="10">
                  <c:v>1</c:v>
                </c:pt>
                <c:pt idx="11" formatCode="_-* #,##0.00_-;\-* #,##0.00_-;_-* &quot;-&quot;??_-;_-@_-">
                  <c:v>0</c:v>
                </c:pt>
                <c:pt idx="12" formatCode="_-* #,##0.00_-;\-* #,##0.00_-;_-* &quot;-&quot;??_-;_-@_-">
                  <c:v>0</c:v>
                </c:pt>
                <c:pt idx="13" formatCode="_-* #,##0.00_-;\-* #,##0.00_-;_-* &quot;-&quot;??_-;_-@_-">
                  <c:v>0</c:v>
                </c:pt>
                <c:pt idx="14" formatCode="_-* #,##0.00_-;\-* #,##0.00_-;_-* &quot;-&quot;??_-;_-@_-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485C-95C2-38462855A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55266048"/>
        <c:axId val="855263136"/>
      </c:barChart>
      <c:catAx>
        <c:axId val="8552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136"/>
        <c:crosses val="autoZero"/>
        <c:auto val="1"/>
        <c:lblAlgn val="ctr"/>
        <c:lblOffset val="100"/>
        <c:noMultiLvlLbl val="0"/>
      </c:catAx>
      <c:valAx>
        <c:axId val="855263136"/>
        <c:scaling>
          <c:orientation val="minMax"/>
          <c:max val="1.05"/>
          <c:min val="0.70000000000000007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6048"/>
        <c:crosses val="autoZero"/>
        <c:crossBetween val="between"/>
        <c:majorUnit val="0.1"/>
        <c:minorUnit val="0.1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1.787173720293439E-2"/>
          <c:y val="4.9647612085864344E-2"/>
          <c:w val="0.21384929199901226"/>
          <c:h val="3.7722166494378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Summary of Customer Satisfaction Rate </a:t>
            </a:r>
          </a:p>
        </c:rich>
      </c:tx>
      <c:layout>
        <c:manualLayout>
          <c:xMode val="edge"/>
          <c:yMode val="edge"/>
          <c:x val="0.36442642024304273"/>
          <c:y val="1.7806901955197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261420357137443E-2"/>
          <c:y val="0.14860079586825839"/>
          <c:w val="0.91581691016946598"/>
          <c:h val="0.693652019304038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DETAILS!$C$108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7071678080476132E-3"/>
                  <c:y val="-4.1394176666340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8FA-4D7D-8A43-994D60D2CF69}"/>
                </c:ext>
              </c:extLst>
            </c:dLbl>
            <c:dLbl>
              <c:idx val="1"/>
              <c:layout>
                <c:manualLayout>
                  <c:x val="1.8133682529910627E-2"/>
                  <c:y val="-4.495555705738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8FA-4D7D-8A43-994D60D2CF69}"/>
                </c:ext>
              </c:extLst>
            </c:dLbl>
            <c:dLbl>
              <c:idx val="2"/>
              <c:layout>
                <c:manualLayout>
                  <c:x val="1.053644234733603E-2"/>
                  <c:y val="-5.5639698230498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8FA-4D7D-8A43-994D60D2CF69}"/>
                </c:ext>
              </c:extLst>
            </c:dLbl>
            <c:dLbl>
              <c:idx val="3"/>
              <c:layout>
                <c:manualLayout>
                  <c:x val="1.348743203976826E-2"/>
                  <c:y val="-4.4955557057380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FA-4D7D-8A43-994D60D2C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DETAILS!$D$107:$G$107</c:f>
              <c:strCache>
                <c:ptCount val="4"/>
                <c:pt idx="0">
                  <c:v>(1ST QTR)</c:v>
                </c:pt>
                <c:pt idx="1">
                  <c:v>(2ND QTR)</c:v>
                </c:pt>
                <c:pt idx="2">
                  <c:v>(3RD QTR)</c:v>
                </c:pt>
                <c:pt idx="3">
                  <c:v>(4TH QTR)</c:v>
                </c:pt>
              </c:strCache>
            </c:strRef>
          </c:cat>
          <c:val>
            <c:numRef>
              <c:f>DETAILS!$D$108:$G$108</c:f>
              <c:numCache>
                <c:formatCode>0%</c:formatCode>
                <c:ptCount val="4"/>
                <c:pt idx="0">
                  <c:v>0.80427350427350419</c:v>
                </c:pt>
                <c:pt idx="1">
                  <c:v>0.79807692307692291</c:v>
                </c:pt>
                <c:pt idx="2">
                  <c:v>0.78717948717948716</c:v>
                </c:pt>
                <c:pt idx="3">
                  <c:v>0.80128205128205121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FA-4D7D-8A43-994D60D2CF69}"/>
            </c:ext>
          </c:extLst>
        </c:ser>
        <c:ser>
          <c:idx val="1"/>
          <c:order val="1"/>
          <c:tx>
            <c:strRef>
              <c:f>DETAILS!$C$109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4997897444401491E-3"/>
                  <c:y val="-4.8516937448419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8FA-4D7D-8A43-994D60D2CF69}"/>
                </c:ext>
              </c:extLst>
            </c:dLbl>
            <c:dLbl>
              <c:idx val="1"/>
              <c:layout>
                <c:manualLayout>
                  <c:x val="1.2804648429396772E-2"/>
                  <c:y val="-4.0052069063858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8FA-4D7D-8A43-994D60D2CF69}"/>
                </c:ext>
              </c:extLst>
            </c:dLbl>
            <c:dLbl>
              <c:idx val="2"/>
              <c:layout>
                <c:manualLayout>
                  <c:x val="8.6096280704612803E-3"/>
                  <c:y val="-2.6409177929648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8FA-4D7D-8A43-994D60D2CF69}"/>
                </c:ext>
              </c:extLst>
            </c:dLbl>
            <c:dLbl>
              <c:idx val="3"/>
              <c:layout>
                <c:manualLayout>
                  <c:x val="1.13410304103033E-3"/>
                  <c:y val="-3.9175184301435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B23-45BE-8412-3C8A66BD2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DETAILS!$D$107:$G$107</c:f>
              <c:strCache>
                <c:ptCount val="4"/>
                <c:pt idx="0">
                  <c:v>(1ST QTR)</c:v>
                </c:pt>
                <c:pt idx="1">
                  <c:v>(2ND QTR)</c:v>
                </c:pt>
                <c:pt idx="2">
                  <c:v>(3RD QTR)</c:v>
                </c:pt>
                <c:pt idx="3">
                  <c:v>(4TH QTR)</c:v>
                </c:pt>
              </c:strCache>
            </c:strRef>
          </c:cat>
          <c:val>
            <c:numRef>
              <c:f>DETAILS!$D$109:$G$109</c:f>
              <c:numCache>
                <c:formatCode>0%</c:formatCode>
                <c:ptCount val="4"/>
                <c:pt idx="0">
                  <c:v>0.79201923076923075</c:v>
                </c:pt>
                <c:pt idx="1">
                  <c:v>0.80961538461538474</c:v>
                </c:pt>
                <c:pt idx="2">
                  <c:v>0.83749999999999991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FA-4D7D-8A43-994D60D2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888432"/>
        <c:axId val="858887256"/>
        <c:axId val="0"/>
      </c:bar3DChart>
      <c:catAx>
        <c:axId val="8588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256"/>
        <c:crosses val="autoZero"/>
        <c:auto val="1"/>
        <c:lblAlgn val="ctr"/>
        <c:lblOffset val="100"/>
        <c:noMultiLvlLbl val="0"/>
      </c:catAx>
      <c:valAx>
        <c:axId val="8588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1800"/>
              <a:t>CUSTOMER SATISFACTION RATE</a:t>
            </a:r>
            <a:br>
              <a:rPr lang="en-PH" sz="1800"/>
            </a:br>
            <a:r>
              <a:rPr lang="en-PH" sz="1800"/>
              <a:t>2020</a:t>
            </a:r>
            <a:endParaRPr lang="en-US" sz="1800"/>
          </a:p>
        </c:rich>
      </c:tx>
      <c:layout>
        <c:manualLayout>
          <c:xMode val="edge"/>
          <c:yMode val="edge"/>
          <c:x val="0.41435006703976529"/>
          <c:y val="2.35470918074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04760262110218E-2"/>
          <c:y val="0.15916730434884588"/>
          <c:w val="0.9685714309282768"/>
          <c:h val="0.75662786333957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DETAILS2019!$J$99</c:f>
              <c:strCache>
                <c:ptCount val="1"/>
                <c:pt idx="0">
                  <c:v>(1ST QTR)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8155898937984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B39-46B6-9913-A8D4B5CF86C6}"/>
                </c:ext>
              </c:extLst>
            </c:dLbl>
            <c:dLbl>
              <c:idx val="3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B39-46B6-9913-A8D4B5CF86C6}"/>
                </c:ext>
              </c:extLst>
            </c:dLbl>
            <c:dLbl>
              <c:idx val="4"/>
              <c:layout>
                <c:manualLayout>
                  <c:x val="-3.4476828734886108E-17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DETAILS2019!$I$100:$I$115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DETAILS2019!$J$100:$J$115</c:f>
              <c:numCache>
                <c:formatCode>0%</c:formatCode>
                <c:ptCount val="16"/>
                <c:pt idx="0">
                  <c:v>0.77692307692307694</c:v>
                </c:pt>
                <c:pt idx="1">
                  <c:v>0.7615384615384615</c:v>
                </c:pt>
                <c:pt idx="2">
                  <c:v>0.77692307692307694</c:v>
                </c:pt>
                <c:pt idx="3">
                  <c:v>0.97692307692307689</c:v>
                </c:pt>
                <c:pt idx="4">
                  <c:v>0.87692307692307692</c:v>
                </c:pt>
                <c:pt idx="5">
                  <c:v>0.9</c:v>
                </c:pt>
                <c:pt idx="6" formatCode="_-* #,##0.00_-;\-* #,##0.00_-;_-* &quot;-&quot;??_-;_-@_-">
                  <c:v>0</c:v>
                </c:pt>
                <c:pt idx="7">
                  <c:v>0.77692307692307694</c:v>
                </c:pt>
                <c:pt idx="8" formatCode="_-* #,##0.00_-;\-* #,##0.00_-;_-* &quot;-&quot;??_-;_-@_-">
                  <c:v>0</c:v>
                </c:pt>
                <c:pt idx="9">
                  <c:v>0.81538461538461537</c:v>
                </c:pt>
                <c:pt idx="10" formatCode="_-* #,##0.00_-;\-* #,##0.00_-;_-* &quot;-&quot;??_-;_-@_-">
                  <c:v>0</c:v>
                </c:pt>
                <c:pt idx="11" formatCode="_-* #,##0.00_-;\-* #,##0.00_-;_-* &quot;-&quot;??_-;_-@_-">
                  <c:v>0</c:v>
                </c:pt>
                <c:pt idx="12" formatCode="_-* #,##0.00_-;\-* #,##0.00_-;_-* &quot;-&quot;??_-;_-@_-">
                  <c:v>0</c:v>
                </c:pt>
                <c:pt idx="13" formatCode="_-* #,##0.00_-;\-* #,##0.00_-;_-* &quot;-&quot;??_-;_-@_-">
                  <c:v>0</c:v>
                </c:pt>
                <c:pt idx="14" formatCode="_-* #,##0.00_-;\-* #,##0.00_-;_-* &quot;-&quot;??_-;_-@_-">
                  <c:v>0</c:v>
                </c:pt>
                <c:pt idx="15" formatCode="_-* #,##0.00_-;\-* #,##0.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9-46B6-9913-A8D4B5CF86C6}"/>
            </c:ext>
          </c:extLst>
        </c:ser>
        <c:ser>
          <c:idx val="1"/>
          <c:order val="1"/>
          <c:tx>
            <c:strRef>
              <c:f>DETAILS2019!$K$99</c:f>
              <c:strCache>
                <c:ptCount val="1"/>
                <c:pt idx="0">
                  <c:v>(2ND QTR)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25372427937149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B39-46B6-9913-A8D4B5CF86C6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B39-46B6-9913-A8D4B5CF86C6}"/>
                </c:ext>
              </c:extLst>
            </c:dLbl>
            <c:dLbl>
              <c:idx val="10"/>
              <c:layout>
                <c:manualLayout>
                  <c:x val="0"/>
                  <c:y val="6.61246986857148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39-46B6-9913-A8D4B5CF86C6}"/>
                </c:ext>
              </c:extLst>
            </c:dLbl>
            <c:dLbl>
              <c:idx val="12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DETAILS2019!$I$100:$I$115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DETAILS2019!$K$100:$K$115</c:f>
              <c:numCache>
                <c:formatCode>0%</c:formatCode>
                <c:ptCount val="16"/>
                <c:pt idx="0">
                  <c:v>0.77692307692307694</c:v>
                </c:pt>
                <c:pt idx="1">
                  <c:v>0.7615384615384615</c:v>
                </c:pt>
                <c:pt idx="2" formatCode="_-* #,##0.00_-;\-* #,##0.00_-;_-* &quot;-&quot;??_-;_-@_-">
                  <c:v>0</c:v>
                </c:pt>
                <c:pt idx="3">
                  <c:v>0.82</c:v>
                </c:pt>
                <c:pt idx="4">
                  <c:v>0.87</c:v>
                </c:pt>
                <c:pt idx="5">
                  <c:v>0.9</c:v>
                </c:pt>
                <c:pt idx="6" formatCode="_-* #,##0.00_-;\-* #,##0.00_-;_-* &quot;-&quot;??_-;_-@_-">
                  <c:v>0</c:v>
                </c:pt>
                <c:pt idx="7">
                  <c:v>0.89</c:v>
                </c:pt>
                <c:pt idx="8" formatCode="_-* #,##0.00_-;\-* #,##0.00_-;_-* &quot;-&quot;??_-;_-@_-">
                  <c:v>0</c:v>
                </c:pt>
                <c:pt idx="9">
                  <c:v>0.78</c:v>
                </c:pt>
                <c:pt idx="10">
                  <c:v>0</c:v>
                </c:pt>
                <c:pt idx="11">
                  <c:v>0</c:v>
                </c:pt>
                <c:pt idx="12">
                  <c:v>0.98</c:v>
                </c:pt>
                <c:pt idx="13" formatCode="_-* #,##0.00_-;\-* #,##0.00_-;_-* &quot;-&quot;??_-;_-@_-">
                  <c:v>0</c:v>
                </c:pt>
                <c:pt idx="14" formatCode="_-* #,##0.00_-;\-* #,##0.00_-;_-* &quot;-&quot;??_-;_-@_-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9-46B6-9913-A8D4B5CF86C6}"/>
            </c:ext>
          </c:extLst>
        </c:ser>
        <c:ser>
          <c:idx val="2"/>
          <c:order val="2"/>
          <c:tx>
            <c:strRef>
              <c:f>DETAILS2019!$L$99</c:f>
              <c:strCache>
                <c:ptCount val="1"/>
                <c:pt idx="0">
                  <c:v>(3RD QTR)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8361692420348869E-3"/>
                  <c:y val="8.26356022967649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39-46B6-9913-A8D4B5CF86C6}"/>
                </c:ext>
              </c:extLst>
            </c:dLbl>
            <c:dLbl>
              <c:idx val="10"/>
              <c:layout>
                <c:manualLayout>
                  <c:x val="0"/>
                  <c:y val="4.40831324571430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DETAILS2019!$I$100:$I$115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DETAILS2019!$L$100:$L$115</c:f>
              <c:numCache>
                <c:formatCode>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B-9B39-46B6-9913-A8D4B5CF86C6}"/>
            </c:ext>
          </c:extLst>
        </c:ser>
        <c:ser>
          <c:idx val="3"/>
          <c:order val="3"/>
          <c:tx>
            <c:strRef>
              <c:f>DETAILS2019!$M$99</c:f>
              <c:strCache>
                <c:ptCount val="1"/>
                <c:pt idx="0">
                  <c:v>(4TH QTR)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20864028430764E-3"/>
                  <c:y val="1.0987807542762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39-46B6-9913-A8D4B5CF86C6}"/>
                </c:ext>
              </c:extLst>
            </c:dLbl>
            <c:dLbl>
              <c:idx val="1"/>
              <c:layout>
                <c:manualLayout>
                  <c:x val="2.8208640284307558E-3"/>
                  <c:y val="6.57949429704846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39-46B6-9913-A8D4B5CF86C6}"/>
                </c:ext>
              </c:extLst>
            </c:dLbl>
            <c:dLbl>
              <c:idx val="2"/>
              <c:layout>
                <c:manualLayout>
                  <c:x val="2.8208640284307558E-3"/>
                  <c:y val="8.2987364628769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39-46B6-9913-A8D4B5CF86C6}"/>
                </c:ext>
              </c:extLst>
            </c:dLbl>
            <c:dLbl>
              <c:idx val="3"/>
              <c:layout>
                <c:manualLayout>
                  <c:x val="-3.4476828734886108E-17"/>
                  <c:y val="1.7115362954305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39-46B6-9913-A8D4B5CF86C6}"/>
                </c:ext>
              </c:extLst>
            </c:dLbl>
            <c:dLbl>
              <c:idx val="4"/>
              <c:layout>
                <c:manualLayout>
                  <c:x val="9.4028800947691855E-4"/>
                  <c:y val="1.2707049708591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39-46B6-9913-A8D4B5CF86C6}"/>
                </c:ext>
              </c:extLst>
            </c:dLbl>
            <c:dLbl>
              <c:idx val="7"/>
              <c:layout>
                <c:manualLayout>
                  <c:x val="0"/>
                  <c:y val="6.09457984001988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39-46B6-9913-A8D4B5CF86C6}"/>
                </c:ext>
              </c:extLst>
            </c:dLbl>
            <c:dLbl>
              <c:idx val="10"/>
              <c:layout>
                <c:manualLayout>
                  <c:x val="1.8805760189538371E-3"/>
                  <c:y val="8.29873646287701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39-46B6-9913-A8D4B5CF86C6}"/>
                </c:ext>
              </c:extLst>
            </c:dLbl>
            <c:dLbl>
              <c:idx val="15"/>
              <c:layout>
                <c:manualLayout>
                  <c:x val="-1.8805760189538371E-3"/>
                  <c:y val="1.9319519577162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DETAILS2019!$I$100:$I$115</c:f>
              <c:strCache>
                <c:ptCount val="16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PHILS.</c:v>
                </c:pt>
                <c:pt idx="7">
                  <c:v>VACUUMTECH</c:v>
                </c:pt>
                <c:pt idx="8">
                  <c:v>OGINO PHILS.</c:v>
                </c:pt>
                <c:pt idx="9">
                  <c:v>GOSHI</c:v>
                </c:pt>
                <c:pt idx="10">
                  <c:v>CHORAKAWA</c:v>
                </c:pt>
                <c:pt idx="11">
                  <c:v>HONDA</c:v>
                </c:pt>
                <c:pt idx="12">
                  <c:v>YAMASHIN CEBU FILTER</c:v>
                </c:pt>
                <c:pt idx="13">
                  <c:v>MAHLE FILTER</c:v>
                </c:pt>
                <c:pt idx="14">
                  <c:v>VSOGLOBAL</c:v>
                </c:pt>
                <c:pt idx="15">
                  <c:v>FCC DO BRAZIL</c:v>
                </c:pt>
              </c:strCache>
            </c:strRef>
          </c:cat>
          <c:val>
            <c:numRef>
              <c:f>DETAILS2019!$M$100:$M$115</c:f>
              <c:numCache>
                <c:formatCode>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4-9B39-46B6-9913-A8D4B5CF8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55266048"/>
        <c:axId val="855263136"/>
      </c:barChart>
      <c:catAx>
        <c:axId val="8552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136"/>
        <c:crosses val="autoZero"/>
        <c:auto val="1"/>
        <c:lblAlgn val="ctr"/>
        <c:lblOffset val="100"/>
        <c:noMultiLvlLbl val="0"/>
      </c:catAx>
      <c:valAx>
        <c:axId val="855263136"/>
        <c:scaling>
          <c:orientation val="minMax"/>
          <c:max val="1.05"/>
          <c:min val="0.70000000000000007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6048"/>
        <c:crosses val="autoZero"/>
        <c:crossBetween val="between"/>
        <c:majorUnit val="0.1"/>
        <c:minorUnit val="0.1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1.787173720293439E-2"/>
          <c:y val="4.9647612085864344E-2"/>
          <c:w val="0.21384929199901226"/>
          <c:h val="3.7722166494378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1600"/>
              <a:t>CUSTOMER SATISFACTION RATE</a:t>
            </a:r>
            <a:br>
              <a:rPr lang="en-PH" sz="1600"/>
            </a:br>
            <a:r>
              <a:rPr lang="en-PH" sz="1600"/>
              <a:t>2017</a:t>
            </a:r>
            <a:endParaRPr lang="en-US" sz="1600"/>
          </a:p>
        </c:rich>
      </c:tx>
      <c:layout>
        <c:manualLayout>
          <c:xMode val="edge"/>
          <c:yMode val="edge"/>
          <c:x val="0.39254501071812187"/>
          <c:y val="1.5838663406308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54686462187609E-2"/>
          <c:y val="0.13904162811388229"/>
          <c:w val="0.92952299349207357"/>
          <c:h val="0.77374799022188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DETAILS!$D$84</c:f>
              <c:strCache>
                <c:ptCount val="1"/>
                <c:pt idx="0">
                  <c:v>(1ST QTR)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8365107050642453E-3"/>
                  <c:y val="-1.129595965759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F1D-4705-ACFB-A3D2134DB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DETAILS!$C$85:$C$90</c:f>
              <c:strCache>
                <c:ptCount val="6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IMASEN PHILIPPINES</c:v>
                </c:pt>
              </c:strCache>
            </c:strRef>
          </c:cat>
          <c:val>
            <c:numRef>
              <c:f>DETAILS!$D$85:$D$90</c:f>
              <c:numCache>
                <c:formatCode>0%</c:formatCode>
                <c:ptCount val="6"/>
                <c:pt idx="0">
                  <c:v>0.79</c:v>
                </c:pt>
                <c:pt idx="1">
                  <c:v>0.84</c:v>
                </c:pt>
                <c:pt idx="2">
                  <c:v>0.86</c:v>
                </c:pt>
                <c:pt idx="3">
                  <c:v>0.78</c:v>
                </c:pt>
                <c:pt idx="4">
                  <c:v>0.74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E-4065-AA6C-8FBF97890650}"/>
            </c:ext>
          </c:extLst>
        </c:ser>
        <c:ser>
          <c:idx val="1"/>
          <c:order val="1"/>
          <c:tx>
            <c:strRef>
              <c:f>DETAILS!$E$84</c:f>
              <c:strCache>
                <c:ptCount val="1"/>
                <c:pt idx="0">
                  <c:v>(2ND QTR)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8365107050642453E-3"/>
                  <c:y val="-4.5183838630367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F1D-4705-ACFB-A3D2134DB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DETAILS!$C$85:$C$90</c:f>
              <c:strCache>
                <c:ptCount val="6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IMASEN PHILIPPINES</c:v>
                </c:pt>
              </c:strCache>
            </c:strRef>
          </c:cat>
          <c:val>
            <c:numRef>
              <c:f>DETAILS!$E$85:$E$90</c:f>
              <c:numCache>
                <c:formatCode>0%</c:formatCode>
                <c:ptCount val="6"/>
                <c:pt idx="0">
                  <c:v>0.78</c:v>
                </c:pt>
                <c:pt idx="1">
                  <c:v>0.88</c:v>
                </c:pt>
                <c:pt idx="2">
                  <c:v>0.85</c:v>
                </c:pt>
                <c:pt idx="3">
                  <c:v>0.78</c:v>
                </c:pt>
                <c:pt idx="4">
                  <c:v>0.85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E-4065-AA6C-8FBF97890650}"/>
            </c:ext>
          </c:extLst>
        </c:ser>
        <c:ser>
          <c:idx val="2"/>
          <c:order val="2"/>
          <c:tx>
            <c:strRef>
              <c:f>DETAILS!$F$84</c:f>
              <c:strCache>
                <c:ptCount val="1"/>
                <c:pt idx="0">
                  <c:v>(3RD QTR)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038128460770949E-3"/>
                  <c:y val="-4.141804027976794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F1D-4705-ACFB-A3D2134DBF58}"/>
                </c:ext>
              </c:extLst>
            </c:dLbl>
            <c:dLbl>
              <c:idx val="4"/>
              <c:layout>
                <c:manualLayout>
                  <c:x val="5.8038128460770949E-3"/>
                  <c:y val="-9.03676772607355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F1D-4705-ACFB-A3D2134DB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DETAILS!$C$85:$C$90</c:f>
              <c:strCache>
                <c:ptCount val="6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IMASEN PHILIPPINES</c:v>
                </c:pt>
              </c:strCache>
            </c:strRef>
          </c:cat>
          <c:val>
            <c:numRef>
              <c:f>DETAILS!$F$85:$F$90</c:f>
              <c:numCache>
                <c:formatCode>0%</c:formatCode>
                <c:ptCount val="6"/>
                <c:pt idx="0">
                  <c:v>0.68</c:v>
                </c:pt>
                <c:pt idx="1">
                  <c:v>0.9</c:v>
                </c:pt>
                <c:pt idx="2">
                  <c:v>0.86</c:v>
                </c:pt>
                <c:pt idx="3">
                  <c:v>0.72</c:v>
                </c:pt>
                <c:pt idx="4">
                  <c:v>0.78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E-4065-AA6C-8FBF97890650}"/>
            </c:ext>
          </c:extLst>
        </c:ser>
        <c:ser>
          <c:idx val="3"/>
          <c:order val="3"/>
          <c:tx>
            <c:strRef>
              <c:f>DETAILS!$G$84</c:f>
              <c:strCache>
                <c:ptCount val="1"/>
                <c:pt idx="0">
                  <c:v>(4TH QTR)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5.8038128460770949E-3"/>
                  <c:y val="-9.03676772607355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F1D-4705-ACFB-A3D2134DBF58}"/>
                </c:ext>
              </c:extLst>
            </c:dLbl>
            <c:dLbl>
              <c:idx val="5"/>
              <c:layout>
                <c:manualLayout>
                  <c:x val="1.2574927833167038E-2"/>
                  <c:y val="-4.5183838630367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F1D-4705-ACFB-A3D2134DB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DETAILS!$C$85:$C$90</c:f>
              <c:strCache>
                <c:ptCount val="6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IMASEN PHILIPPINES</c:v>
                </c:pt>
              </c:strCache>
            </c:strRef>
          </c:cat>
          <c:val>
            <c:numRef>
              <c:f>DETAILS!$G$85:$G$90</c:f>
              <c:numCache>
                <c:formatCode>_-* #,##0.00_-;\-* #,##0.00_-;_-* "-"??_-;_-@_-</c:formatCode>
                <c:ptCount val="6"/>
                <c:pt idx="0" formatCode="0%">
                  <c:v>0.79</c:v>
                </c:pt>
                <c:pt idx="1">
                  <c:v>0</c:v>
                </c:pt>
                <c:pt idx="2" formatCode="0%">
                  <c:v>0.86</c:v>
                </c:pt>
                <c:pt idx="3" formatCode="0%">
                  <c:v>0.75</c:v>
                </c:pt>
                <c:pt idx="4" formatCode="0%">
                  <c:v>0.77</c:v>
                </c:pt>
                <c:pt idx="5" formatCode="0%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E-4065-AA6C-8FBF9789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58879808"/>
        <c:axId val="858882944"/>
      </c:barChart>
      <c:catAx>
        <c:axId val="858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2944"/>
        <c:crosses val="autoZero"/>
        <c:auto val="1"/>
        <c:lblAlgn val="ctr"/>
        <c:lblOffset val="100"/>
        <c:noMultiLvlLbl val="0"/>
      </c:catAx>
      <c:valAx>
        <c:axId val="858882944"/>
        <c:scaling>
          <c:orientation val="minMax"/>
          <c:max val="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763879030537767E-2"/>
          <c:y val="3.7609452110388852E-2"/>
          <c:w val="0.22234300763906975"/>
          <c:h val="3.9660125856694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1600"/>
              <a:t>CUSTOMER SATISFACTION RATE</a:t>
            </a:r>
            <a:br>
              <a:rPr lang="en-PH" sz="1600"/>
            </a:br>
            <a:r>
              <a:rPr lang="en-PH" sz="1600"/>
              <a:t>2018</a:t>
            </a:r>
            <a:endParaRPr lang="en-US" sz="1600"/>
          </a:p>
        </c:rich>
      </c:tx>
      <c:layout>
        <c:manualLayout>
          <c:xMode val="edge"/>
          <c:yMode val="edge"/>
          <c:x val="0.40705452689785443"/>
          <c:y val="1.3579519984061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18866822519919E-2"/>
          <c:y val="0.14139462945046113"/>
          <c:w val="0.94909454600932963"/>
          <c:h val="0.78551299690478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DETAILS!$D$96</c:f>
              <c:strCache>
                <c:ptCount val="1"/>
                <c:pt idx="0">
                  <c:v>(1ST QTR)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701912793272634E-18"/>
                  <c:y val="1.176500668289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C1-40BD-8C72-F2FCD9F5D786}"/>
                </c:ext>
              </c:extLst>
            </c:dLbl>
            <c:dLbl>
              <c:idx val="1"/>
              <c:layout>
                <c:manualLayout>
                  <c:x val="0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C1-40BD-8C72-F2FCD9F5D786}"/>
                </c:ext>
              </c:extLst>
            </c:dLbl>
            <c:dLbl>
              <c:idx val="2"/>
              <c:layout>
                <c:manualLayout>
                  <c:x val="9.7857762586284094E-4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2C1-40BD-8C72-F2FCD9F5D786}"/>
                </c:ext>
              </c:extLst>
            </c:dLbl>
            <c:dLbl>
              <c:idx val="3"/>
              <c:layout>
                <c:manualLayout>
                  <c:x val="9.7857762586280495E-4"/>
                  <c:y val="1.176500668289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C1-40BD-8C72-F2FCD9F5D786}"/>
                </c:ext>
              </c:extLst>
            </c:dLbl>
            <c:dLbl>
              <c:idx val="4"/>
              <c:layout>
                <c:manualLayout>
                  <c:x val="0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C1-40BD-8C72-F2FCD9F5D786}"/>
                </c:ext>
              </c:extLst>
            </c:dLbl>
            <c:dLbl>
              <c:idx val="5"/>
              <c:layout>
                <c:manualLayout>
                  <c:x val="0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2C1-40BD-8C72-F2FCD9F5D786}"/>
                </c:ext>
              </c:extLst>
            </c:dLbl>
            <c:dLbl>
              <c:idx val="7"/>
              <c:layout>
                <c:manualLayout>
                  <c:x val="9.7857762586280495E-4"/>
                  <c:y val="1.411800801947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2C1-40BD-8C72-F2FCD9F5D786}"/>
                </c:ext>
              </c:extLst>
            </c:dLbl>
            <c:dLbl>
              <c:idx val="8"/>
              <c:layout>
                <c:manualLayout>
                  <c:x val="0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C1-40BD-8C72-F2FCD9F5D786}"/>
                </c:ext>
              </c:extLst>
            </c:dLbl>
            <c:dLbl>
              <c:idx val="9"/>
              <c:layout>
                <c:manualLayout>
                  <c:x val="9.7857762586280495E-4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C1-40BD-8C72-F2FCD9F5D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DETAILS!$C$97:$C$104</c:f>
              <c:strCache>
                <c:ptCount val="8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SANYO DENKI</c:v>
                </c:pt>
                <c:pt idx="6">
                  <c:v>IMASEN PHILIPPINES</c:v>
                </c:pt>
                <c:pt idx="7">
                  <c:v>MITSUBA 2</c:v>
                </c:pt>
              </c:strCache>
            </c:strRef>
          </c:cat>
          <c:val>
            <c:numRef>
              <c:f>DETAILS!$D$97:$D$104</c:f>
              <c:numCache>
                <c:formatCode>0%</c:formatCode>
                <c:ptCount val="8"/>
                <c:pt idx="0">
                  <c:v>0.75384615384615405</c:v>
                </c:pt>
                <c:pt idx="1">
                  <c:v>0.74</c:v>
                </c:pt>
                <c:pt idx="2">
                  <c:v>0.86</c:v>
                </c:pt>
                <c:pt idx="3">
                  <c:v>0.7384615384615385</c:v>
                </c:pt>
                <c:pt idx="4">
                  <c:v>0.77692307692307694</c:v>
                </c:pt>
                <c:pt idx="5">
                  <c:v>0.89</c:v>
                </c:pt>
                <c:pt idx="6">
                  <c:v>0.77692307692307694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C1-40BD-8C72-F2FCD9F5D786}"/>
            </c:ext>
          </c:extLst>
        </c:ser>
        <c:ser>
          <c:idx val="1"/>
          <c:order val="1"/>
          <c:tx>
            <c:strRef>
              <c:f>DETAILS!$E$96</c:f>
              <c:strCache>
                <c:ptCount val="1"/>
                <c:pt idx="0">
                  <c:v>(2ND QTR)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2C1-40BD-8C72-F2FCD9F5D786}"/>
                </c:ext>
              </c:extLst>
            </c:dLbl>
            <c:dLbl>
              <c:idx val="1"/>
              <c:layout>
                <c:manualLayout>
                  <c:x val="1.9571552517256099E-3"/>
                  <c:y val="1.411800801947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2C1-40BD-8C72-F2FCD9F5D786}"/>
                </c:ext>
              </c:extLst>
            </c:dLbl>
            <c:dLbl>
              <c:idx val="2"/>
              <c:layout>
                <c:manualLayout>
                  <c:x val="2.9357328775884506E-3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2C1-40BD-8C72-F2FCD9F5D786}"/>
                </c:ext>
              </c:extLst>
            </c:dLbl>
            <c:dLbl>
              <c:idx val="3"/>
              <c:layout>
                <c:manualLayout>
                  <c:x val="9.7857762586280495E-4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2C1-40BD-8C72-F2FCD9F5D786}"/>
                </c:ext>
              </c:extLst>
            </c:dLbl>
            <c:dLbl>
              <c:idx val="4"/>
              <c:layout>
                <c:manualLayout>
                  <c:x val="9.7857762586280495E-4"/>
                  <c:y val="9.4120053463154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2C1-40BD-8C72-F2FCD9F5D786}"/>
                </c:ext>
              </c:extLst>
            </c:dLbl>
            <c:dLbl>
              <c:idx val="5"/>
              <c:layout>
                <c:manualLayout>
                  <c:x val="9.7857762586280495E-4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2C1-40BD-8C72-F2FCD9F5D786}"/>
                </c:ext>
              </c:extLst>
            </c:dLbl>
            <c:dLbl>
              <c:idx val="6"/>
              <c:layout>
                <c:manualLayout>
                  <c:x val="0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2C1-40BD-8C72-F2FCD9F5D786}"/>
                </c:ext>
              </c:extLst>
            </c:dLbl>
            <c:dLbl>
              <c:idx val="8"/>
              <c:layout>
                <c:manualLayout>
                  <c:x val="9.7857762586280495E-4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C1-40BD-8C72-F2FCD9F5D786}"/>
                </c:ext>
              </c:extLst>
            </c:dLbl>
            <c:dLbl>
              <c:idx val="9"/>
              <c:layout>
                <c:manualLayout>
                  <c:x val="1.9571552517256099E-3"/>
                  <c:y val="7.05900400973656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C1-40BD-8C72-F2FCD9F5D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DETAILS!$C$97:$C$104</c:f>
              <c:strCache>
                <c:ptCount val="8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SANYO DENKI</c:v>
                </c:pt>
                <c:pt idx="6">
                  <c:v>IMASEN PHILIPPINES</c:v>
                </c:pt>
                <c:pt idx="7">
                  <c:v>MITSUBA 2</c:v>
                </c:pt>
              </c:strCache>
            </c:strRef>
          </c:cat>
          <c:val>
            <c:numRef>
              <c:f>DETAILS!$E$97:$E$104</c:f>
              <c:numCache>
                <c:formatCode>0%</c:formatCode>
                <c:ptCount val="8"/>
                <c:pt idx="0">
                  <c:v>0.85384615384615403</c:v>
                </c:pt>
                <c:pt idx="1">
                  <c:v>0.81538461538461537</c:v>
                </c:pt>
                <c:pt idx="2">
                  <c:v>0.86923076923076925</c:v>
                </c:pt>
                <c:pt idx="3">
                  <c:v>0.75384615384615383</c:v>
                </c:pt>
                <c:pt idx="4">
                  <c:v>0.79230769230769227</c:v>
                </c:pt>
                <c:pt idx="5">
                  <c:v>0.89230769230769236</c:v>
                </c:pt>
                <c:pt idx="6">
                  <c:v>0.76923076923076927</c:v>
                </c:pt>
                <c:pt idx="7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C1-40BD-8C72-F2FCD9F5D786}"/>
            </c:ext>
          </c:extLst>
        </c:ser>
        <c:ser>
          <c:idx val="2"/>
          <c:order val="2"/>
          <c:tx>
            <c:strRef>
              <c:f>DETAILS!$F$96</c:f>
              <c:strCache>
                <c:ptCount val="1"/>
                <c:pt idx="0">
                  <c:v>(3RD QTR)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82C1-40BD-8C72-F2FCD9F5D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DETAILS!$C$97:$C$104</c:f>
              <c:strCache>
                <c:ptCount val="8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SANYO DENKI</c:v>
                </c:pt>
                <c:pt idx="6">
                  <c:v>IMASEN PHILIPPINES</c:v>
                </c:pt>
                <c:pt idx="7">
                  <c:v>MITSUBA 2</c:v>
                </c:pt>
              </c:strCache>
            </c:strRef>
          </c:cat>
          <c:val>
            <c:numRef>
              <c:f>DETAILS!$F$97:$F$104</c:f>
              <c:numCache>
                <c:formatCode>0%</c:formatCode>
                <c:ptCount val="8"/>
                <c:pt idx="0">
                  <c:v>0.74615384615384617</c:v>
                </c:pt>
                <c:pt idx="1">
                  <c:v>0.86923076923076925</c:v>
                </c:pt>
                <c:pt idx="2">
                  <c:v>0.93076923076923079</c:v>
                </c:pt>
                <c:pt idx="3">
                  <c:v>0.7615384615384615</c:v>
                </c:pt>
                <c:pt idx="4">
                  <c:v>0.84615384615384615</c:v>
                </c:pt>
                <c:pt idx="5">
                  <c:v>0.89230769230769236</c:v>
                </c:pt>
                <c:pt idx="6">
                  <c:v>0.77692307692307694</c:v>
                </c:pt>
                <c:pt idx="7">
                  <c:v>0.87692307692307692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C1-40BD-8C72-F2FCD9F5D786}"/>
            </c:ext>
          </c:extLst>
        </c:ser>
        <c:ser>
          <c:idx val="3"/>
          <c:order val="3"/>
          <c:tx>
            <c:strRef>
              <c:f>DETAILS!$G$96</c:f>
              <c:strCache>
                <c:ptCount val="1"/>
                <c:pt idx="0">
                  <c:v>(4TH QTR)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9.7857762586280495E-4"/>
                  <c:y val="1.1765006682894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82C1-40BD-8C72-F2FCD9F5D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DETAILS!$C$97:$C$104</c:f>
              <c:strCache>
                <c:ptCount val="8"/>
                <c:pt idx="0">
                  <c:v>FCC (PHILIPPINES)</c:v>
                </c:pt>
                <c:pt idx="1">
                  <c:v>VACUUMTECH</c:v>
                </c:pt>
                <c:pt idx="2">
                  <c:v>YAMASHIN CEBU FILTER</c:v>
                </c:pt>
                <c:pt idx="3">
                  <c:v>MECHA/ FRONTECH</c:v>
                </c:pt>
                <c:pt idx="4">
                  <c:v>YUTAKA</c:v>
                </c:pt>
                <c:pt idx="5">
                  <c:v>SANYO DENKI</c:v>
                </c:pt>
                <c:pt idx="6">
                  <c:v>IMASEN PHILIPPINES</c:v>
                </c:pt>
                <c:pt idx="7">
                  <c:v>MITSUBA 2</c:v>
                </c:pt>
              </c:strCache>
            </c:strRef>
          </c:cat>
          <c:val>
            <c:numRef>
              <c:f>DETAILS!$G$97:$G$104</c:f>
              <c:numCache>
                <c:formatCode>0%</c:formatCode>
                <c:ptCount val="8"/>
                <c:pt idx="0">
                  <c:v>0.77692307692307694</c:v>
                </c:pt>
                <c:pt idx="1">
                  <c:v>0.80769230769230771</c:v>
                </c:pt>
                <c:pt idx="2">
                  <c:v>0.82307692307692304</c:v>
                </c:pt>
                <c:pt idx="3">
                  <c:v>0.75</c:v>
                </c:pt>
                <c:pt idx="4">
                  <c:v>0.84615384615384615</c:v>
                </c:pt>
                <c:pt idx="5">
                  <c:v>0.89230769230769236</c:v>
                </c:pt>
                <c:pt idx="6">
                  <c:v>0.79230769230769227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C1-40BD-8C72-F2FCD9F5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58885296"/>
        <c:axId val="858875888"/>
      </c:barChart>
      <c:catAx>
        <c:axId val="8588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75888"/>
        <c:crosses val="autoZero"/>
        <c:auto val="1"/>
        <c:lblAlgn val="ctr"/>
        <c:lblOffset val="100"/>
        <c:noMultiLvlLbl val="0"/>
      </c:catAx>
      <c:valAx>
        <c:axId val="858875888"/>
        <c:scaling>
          <c:orientation val="minMax"/>
          <c:max val="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36542694583869E-2"/>
          <c:y val="4.9476294498957567E-2"/>
          <c:w val="0.22234300763906975"/>
          <c:h val="3.961317296868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'APR - JUN 2019'!$O$18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9"/>
            <c:marker>
              <c:symbol val="diamond"/>
              <c:size val="17"/>
              <c:spPr>
                <a:solidFill>
                  <a:srgbClr val="FF0000"/>
                </a:solidFill>
                <a:ln w="9525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0-4658-A93E-CF9EE6FE9690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B980-4658-A93E-CF9EE6FE9690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B980-4658-A93E-CF9EE6FE9690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980-4658-A93E-CF9EE6FE9690}"/>
              </c:ext>
            </c:extLst>
          </c:dPt>
          <c:cat>
            <c:multiLvlStrRef>
              <c:f>'APR - JUN 2019'!$B$19:$C$31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'APR - JUN 2019'!$O$19:$O$31</c:f>
              <c:numCache>
                <c:formatCode>0.00</c:formatCode>
                <c:ptCount val="13"/>
                <c:pt idx="0">
                  <c:v>8.545454545454545</c:v>
                </c:pt>
                <c:pt idx="1">
                  <c:v>8.2727272727272734</c:v>
                </c:pt>
                <c:pt idx="2">
                  <c:v>8.3636363636363633</c:v>
                </c:pt>
                <c:pt idx="3">
                  <c:v>8.6363636363636367</c:v>
                </c:pt>
                <c:pt idx="4">
                  <c:v>8.454545454545455</c:v>
                </c:pt>
                <c:pt idx="5">
                  <c:v>8.454545454545455</c:v>
                </c:pt>
                <c:pt idx="6">
                  <c:v>8.454545454545455</c:v>
                </c:pt>
                <c:pt idx="7">
                  <c:v>8.3636363636363633</c:v>
                </c:pt>
                <c:pt idx="8">
                  <c:v>8.454545454545455</c:v>
                </c:pt>
                <c:pt idx="9">
                  <c:v>8.2727272727272734</c:v>
                </c:pt>
                <c:pt idx="10">
                  <c:v>8.3636363636363633</c:v>
                </c:pt>
                <c:pt idx="11">
                  <c:v>7.8181818181818183</c:v>
                </c:pt>
                <c:pt idx="12">
                  <c:v>7.5454545454545459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80-4658-A93E-CF9EE6FE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0A2-4F51-B96E-D907E3FE8E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0A2-4F51-B96E-D907E3FE8E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0A2-4F51-B96E-D907E3FE8E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0A2-4F51-B96E-D907E3FE8E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40A2-4F51-B96E-D907E3FE8E61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40A2-4F51-B96E-D907E3FE8E6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40A2-4F51-B96E-D907E3FE8E6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40A2-4F51-B96E-D907E3FE8E6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40A2-4F51-B96E-D907E3FE8E6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'APR - JUN 2019'!$D$18:$N$18</c:f>
              <c:strCache>
                <c:ptCount val="11"/>
                <c:pt idx="0">
                  <c:v>MECHA/ FRONTECH</c:v>
                </c:pt>
                <c:pt idx="1">
                  <c:v>FCC (PHILIPPINES)</c:v>
                </c:pt>
                <c:pt idx="2">
                  <c:v>IMASEN PHILIPPINES</c:v>
                </c:pt>
                <c:pt idx="3">
                  <c:v>YUTAKA</c:v>
                </c:pt>
                <c:pt idx="4">
                  <c:v>MITSUBA 2</c:v>
                </c:pt>
                <c:pt idx="5">
                  <c:v>SANYO DENKI</c:v>
                </c:pt>
                <c:pt idx="6">
                  <c:v>F.TECH PHILS</c:v>
                </c:pt>
                <c:pt idx="7">
                  <c:v>VACUUMTECH</c:v>
                </c:pt>
                <c:pt idx="8">
                  <c:v>OGINO PHILS</c:v>
                </c:pt>
                <c:pt idx="9">
                  <c:v>YAMASHIN</c:v>
                </c:pt>
                <c:pt idx="10">
                  <c:v>FCC BRASIL</c:v>
                </c:pt>
              </c:strCache>
            </c:strRef>
          </c:cat>
          <c:val>
            <c:numRef>
              <c:f>'APR - JUN 2019'!$D$34:$N$34</c:f>
              <c:numCache>
                <c:formatCode>0%</c:formatCode>
                <c:ptCount val="11"/>
                <c:pt idx="0">
                  <c:v>0.7615384615384615</c:v>
                </c:pt>
                <c:pt idx="1">
                  <c:v>0.76923076923076927</c:v>
                </c:pt>
                <c:pt idx="2">
                  <c:v>0.7846153846153846</c:v>
                </c:pt>
                <c:pt idx="3">
                  <c:v>0.7846153846153846</c:v>
                </c:pt>
                <c:pt idx="4">
                  <c:v>0.80769230769230771</c:v>
                </c:pt>
                <c:pt idx="5">
                  <c:v>0.81538461538461537</c:v>
                </c:pt>
                <c:pt idx="6">
                  <c:v>0.83846153846153848</c:v>
                </c:pt>
                <c:pt idx="7">
                  <c:v>0.87692307692307692</c:v>
                </c:pt>
                <c:pt idx="8">
                  <c:v>0.88461538461538458</c:v>
                </c:pt>
                <c:pt idx="9">
                  <c:v>0.9</c:v>
                </c:pt>
                <c:pt idx="10">
                  <c:v>0.91538461538461535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A2-4F51-B96E-D907E3FE8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31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image" Target="../media/image10.png"/><Relationship Id="rId4" Type="http://schemas.openxmlformats.org/officeDocument/2006/relationships/chart" Target="../charts/chart28.xml"/><Relationship Id="rId9" Type="http://schemas.openxmlformats.org/officeDocument/2006/relationships/image" Target="../media/image9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37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11" Type="http://schemas.openxmlformats.org/officeDocument/2006/relationships/image" Target="../media/image11.png"/><Relationship Id="rId5" Type="http://schemas.openxmlformats.org/officeDocument/2006/relationships/chart" Target="../charts/chart35.xml"/><Relationship Id="rId10" Type="http://schemas.openxmlformats.org/officeDocument/2006/relationships/image" Target="../media/image10.png"/><Relationship Id="rId4" Type="http://schemas.openxmlformats.org/officeDocument/2006/relationships/chart" Target="../charts/chart34.xml"/><Relationship Id="rId9" Type="http://schemas.openxmlformats.org/officeDocument/2006/relationships/image" Target="../media/image9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43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11" Type="http://schemas.openxmlformats.org/officeDocument/2006/relationships/image" Target="../media/image11.png"/><Relationship Id="rId5" Type="http://schemas.openxmlformats.org/officeDocument/2006/relationships/chart" Target="../charts/chart41.xml"/><Relationship Id="rId10" Type="http://schemas.openxmlformats.org/officeDocument/2006/relationships/image" Target="../media/image10.png"/><Relationship Id="rId4" Type="http://schemas.openxmlformats.org/officeDocument/2006/relationships/chart" Target="../charts/chart40.xml"/><Relationship Id="rId9" Type="http://schemas.openxmlformats.org/officeDocument/2006/relationships/image" Target="../media/image9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5.xml"/><Relationship Id="rId7" Type="http://schemas.openxmlformats.org/officeDocument/2006/relationships/chart" Target="../charts/chart48.xml"/><Relationship Id="rId2" Type="http://schemas.openxmlformats.org/officeDocument/2006/relationships/image" Target="../media/image3.png"/><Relationship Id="rId1" Type="http://schemas.openxmlformats.org/officeDocument/2006/relationships/chart" Target="../charts/chart44.xml"/><Relationship Id="rId6" Type="http://schemas.openxmlformats.org/officeDocument/2006/relationships/image" Target="../media/image1.emf"/><Relationship Id="rId11" Type="http://schemas.openxmlformats.org/officeDocument/2006/relationships/image" Target="../media/image15.emf"/><Relationship Id="rId5" Type="http://schemas.openxmlformats.org/officeDocument/2006/relationships/chart" Target="../charts/chart47.xml"/><Relationship Id="rId10" Type="http://schemas.openxmlformats.org/officeDocument/2006/relationships/image" Target="../media/image14.emf"/><Relationship Id="rId4" Type="http://schemas.openxmlformats.org/officeDocument/2006/relationships/chart" Target="../charts/chart46.xml"/><Relationship Id="rId9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0" Type="http://schemas.openxmlformats.org/officeDocument/2006/relationships/chart" Target="../charts/chart6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13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11" Type="http://schemas.openxmlformats.org/officeDocument/2006/relationships/image" Target="../media/image11.png"/><Relationship Id="rId5" Type="http://schemas.openxmlformats.org/officeDocument/2006/relationships/chart" Target="../charts/chart11.xml"/><Relationship Id="rId10" Type="http://schemas.openxmlformats.org/officeDocument/2006/relationships/image" Target="../media/image10.png"/><Relationship Id="rId4" Type="http://schemas.openxmlformats.org/officeDocument/2006/relationships/chart" Target="../charts/chart10.xml"/><Relationship Id="rId9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19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8.xml"/><Relationship Id="rId11" Type="http://schemas.openxmlformats.org/officeDocument/2006/relationships/image" Target="../media/image10.png"/><Relationship Id="rId5" Type="http://schemas.openxmlformats.org/officeDocument/2006/relationships/chart" Target="../charts/chart17.xml"/><Relationship Id="rId10" Type="http://schemas.openxmlformats.org/officeDocument/2006/relationships/image" Target="../media/image11.png"/><Relationship Id="rId4" Type="http://schemas.openxmlformats.org/officeDocument/2006/relationships/chart" Target="../charts/chart16.xml"/><Relationship Id="rId9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7.emf"/><Relationship Id="rId7" Type="http://schemas.openxmlformats.org/officeDocument/2006/relationships/chart" Target="../charts/chart25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image" Target="../media/image10.png"/><Relationship Id="rId4" Type="http://schemas.openxmlformats.org/officeDocument/2006/relationships/chart" Target="../charts/chart22.xml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168275</xdr:colOff>
          <xdr:row>1</xdr:row>
          <xdr:rowOff>1058</xdr:rowOff>
        </xdr:from>
        <xdr:ext cx="2550708" cy="942975"/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1!$K$2:$L$4" spid="_x0000_s1075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274425" y="229658"/>
              <a:ext cx="2550708" cy="942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0.73493</cdr:x>
      <cdr:y>0.28942</cdr:y>
    </cdr:from>
    <cdr:to>
      <cdr:x>0.90523</cdr:x>
      <cdr:y>0.44486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441725" y="2850425"/>
          <a:ext cx="1956136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0.66381</cdr:x>
      <cdr:y>0.73573</cdr:y>
    </cdr:from>
    <cdr:to>
      <cdr:x>0.88692</cdr:x>
      <cdr:y>0.8872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624807" y="7245948"/>
          <a:ext cx="2562733" cy="149177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13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11628</xdr:colOff>
      <xdr:row>17</xdr:row>
      <xdr:rowOff>28882</xdr:rowOff>
    </xdr:from>
    <xdr:to>
      <xdr:col>28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656122</xdr:colOff>
      <xdr:row>23</xdr:row>
      <xdr:rowOff>3203</xdr:rowOff>
    </xdr:from>
    <xdr:to>
      <xdr:col>25</xdr:col>
      <xdr:colOff>274606</xdr:colOff>
      <xdr:row>48</xdr:row>
      <xdr:rowOff>54429</xdr:rowOff>
    </xdr:to>
    <xdr:sp macro="" textlink="">
      <xdr:nvSpPr>
        <xdr:cNvPr id="4" name="Right Brace 3"/>
        <xdr:cNvSpPr/>
      </xdr:nvSpPr>
      <xdr:spPr>
        <a:xfrm>
          <a:off x="21692765" y="5704596"/>
          <a:ext cx="516555" cy="5153904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789214</xdr:colOff>
      <xdr:row>51</xdr:row>
      <xdr:rowOff>163285</xdr:rowOff>
    </xdr:from>
    <xdr:to>
      <xdr:col>24</xdr:col>
      <xdr:colOff>303360</xdr:colOff>
      <xdr:row>61</xdr:row>
      <xdr:rowOff>168089</xdr:rowOff>
    </xdr:to>
    <xdr:sp macro="" textlink="">
      <xdr:nvSpPr>
        <xdr:cNvPr id="5" name="Right Brace 4"/>
        <xdr:cNvSpPr/>
      </xdr:nvSpPr>
      <xdr:spPr>
        <a:xfrm>
          <a:off x="20927785" y="11579678"/>
          <a:ext cx="412218" cy="2045875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175983</xdr:colOff>
      <xdr:row>2</xdr:row>
      <xdr:rowOff>22638</xdr:rowOff>
    </xdr:from>
    <xdr:to>
      <xdr:col>25</xdr:col>
      <xdr:colOff>562717</xdr:colOff>
      <xdr:row>6</xdr:row>
      <xdr:rowOff>192932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8412" y="471674"/>
          <a:ext cx="4877091" cy="102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163285</xdr:colOff>
      <xdr:row>7</xdr:row>
      <xdr:rowOff>108857</xdr:rowOff>
    </xdr:from>
    <xdr:to>
      <xdr:col>27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14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14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14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2269</xdr:colOff>
          <xdr:row>8</xdr:row>
          <xdr:rowOff>106591</xdr:rowOff>
        </xdr:from>
        <xdr:to>
          <xdr:col>17</xdr:col>
          <xdr:colOff>693991</xdr:colOff>
          <xdr:row>13</xdr:row>
          <xdr:rowOff>41036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9471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786305" y="1821091"/>
              <a:ext cx="2555901" cy="9549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13608</xdr:colOff>
          <xdr:row>2</xdr:row>
          <xdr:rowOff>204107</xdr:rowOff>
        </xdr:from>
        <xdr:to>
          <xdr:col>5</xdr:col>
          <xdr:colOff>0</xdr:colOff>
          <xdr:row>6</xdr:row>
          <xdr:rowOff>81643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]Sheet1!$A$2:$H$4" spid="_x0000_s94718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244929" y="653143"/>
              <a:ext cx="4286250" cy="734786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81643</xdr:colOff>
      <xdr:row>7</xdr:row>
      <xdr:rowOff>68037</xdr:rowOff>
    </xdr:from>
    <xdr:to>
      <xdr:col>13</xdr:col>
      <xdr:colOff>20395</xdr:colOff>
      <xdr:row>13</xdr:row>
      <xdr:rowOff>171273</xdr:rowOff>
    </xdr:to>
    <xdr:grpSp>
      <xdr:nvGrpSpPr>
        <xdr:cNvPr id="13" name="Group 12"/>
        <xdr:cNvGrpSpPr/>
      </xdr:nvGrpSpPr>
      <xdr:grpSpPr>
        <a:xfrm>
          <a:off x="2680607" y="1578430"/>
          <a:ext cx="9109967" cy="1327879"/>
          <a:chOff x="2755348" y="1578430"/>
          <a:chExt cx="9851655" cy="1327879"/>
        </a:xfrm>
      </xdr:grpSpPr>
      <xdr:pic>
        <xdr:nvPicPr>
          <xdr:cNvPr id="14" name="Picture 13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3814052" y="2354983"/>
            <a:ext cx="673538" cy="549825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4874085" y="2343269"/>
            <a:ext cx="673538" cy="552273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5934148" y="2340814"/>
            <a:ext cx="673538" cy="552273"/>
          </a:xfrm>
          <a:prstGeom prst="rect">
            <a:avLst/>
          </a:prstGeom>
        </xdr:spPr>
      </xdr:pic>
      <xdr:pic>
        <xdr:nvPicPr>
          <xdr:cNvPr id="17" name="Picture 16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2755348" y="2340814"/>
            <a:ext cx="673538" cy="552273"/>
          </a:xfrm>
          <a:prstGeom prst="rect">
            <a:avLst/>
          </a:prstGeom>
        </xdr:spPr>
      </xdr:pic>
      <xdr:sp macro="" textlink="">
        <xdr:nvSpPr>
          <xdr:cNvPr id="18" name="Left Brace 17"/>
          <xdr:cNvSpPr/>
        </xdr:nvSpPr>
        <xdr:spPr>
          <a:xfrm rot="5400000">
            <a:off x="7459905" y="-2622988"/>
            <a:ext cx="256926" cy="9343335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18"/>
          <xdr:cNvSpPr/>
        </xdr:nvSpPr>
        <xdr:spPr>
          <a:xfrm>
            <a:off x="6986452" y="1578430"/>
            <a:ext cx="1271152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6940110" y="2326822"/>
            <a:ext cx="673538" cy="552273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7953640" y="2326822"/>
            <a:ext cx="673538" cy="552273"/>
          </a:xfrm>
          <a:prstGeom prst="rect">
            <a:avLst/>
          </a:prstGeom>
        </xdr:spPr>
      </xdr:pic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8951815" y="2340429"/>
            <a:ext cx="673538" cy="552273"/>
          </a:xfrm>
          <a:prstGeom prst="rect">
            <a:avLst/>
          </a:prstGeom>
        </xdr:spPr>
      </xdr:pic>
      <xdr:pic>
        <xdr:nvPicPr>
          <xdr:cNvPr id="23" name="Picture 22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9965344" y="2340430"/>
            <a:ext cx="673538" cy="552273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0994572" y="2340429"/>
            <a:ext cx="673538" cy="552273"/>
          </a:xfrm>
          <a:prstGeom prst="rect">
            <a:avLst/>
          </a:prstGeom>
        </xdr:spPr>
      </xdr:pic>
      <xdr:pic>
        <xdr:nvPicPr>
          <xdr:cNvPr id="25" name="Picture 2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933465" y="2354036"/>
            <a:ext cx="673538" cy="552273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0.73138</cdr:x>
      <cdr:y>0.32672</cdr:y>
    </cdr:from>
    <cdr:to>
      <cdr:x>0.90168</cdr:x>
      <cdr:y>0.48216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400886" y="3217793"/>
          <a:ext cx="1956135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0.65552</cdr:x>
      <cdr:y>0.7606</cdr:y>
    </cdr:from>
    <cdr:to>
      <cdr:x>0.87863</cdr:x>
      <cdr:y>0.91207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29543" y="7490886"/>
          <a:ext cx="2562733" cy="149177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12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11628</xdr:colOff>
      <xdr:row>17</xdr:row>
      <xdr:rowOff>28882</xdr:rowOff>
    </xdr:from>
    <xdr:to>
      <xdr:col>27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656122</xdr:colOff>
      <xdr:row>22</xdr:row>
      <xdr:rowOff>68035</xdr:rowOff>
    </xdr:from>
    <xdr:to>
      <xdr:col>24</xdr:col>
      <xdr:colOff>244928</xdr:colOff>
      <xdr:row>42</xdr:row>
      <xdr:rowOff>163285</xdr:rowOff>
    </xdr:to>
    <xdr:sp macro="" textlink="">
      <xdr:nvSpPr>
        <xdr:cNvPr id="4" name="Right Brace 3"/>
        <xdr:cNvSpPr/>
      </xdr:nvSpPr>
      <xdr:spPr>
        <a:xfrm>
          <a:off x="20794693" y="5565321"/>
          <a:ext cx="486878" cy="4177393"/>
        </a:xfrm>
        <a:prstGeom prst="rightBrace">
          <a:avLst>
            <a:gd name="adj1" fmla="val 0"/>
            <a:gd name="adj2" fmla="val 50000"/>
          </a:avLst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789214</xdr:colOff>
      <xdr:row>45</xdr:row>
      <xdr:rowOff>40823</xdr:rowOff>
    </xdr:from>
    <xdr:to>
      <xdr:col>23</xdr:col>
      <xdr:colOff>303360</xdr:colOff>
      <xdr:row>61</xdr:row>
      <xdr:rowOff>127269</xdr:rowOff>
    </xdr:to>
    <xdr:sp macro="" textlink="">
      <xdr:nvSpPr>
        <xdr:cNvPr id="5" name="Right Brace 4"/>
        <xdr:cNvSpPr/>
      </xdr:nvSpPr>
      <xdr:spPr>
        <a:xfrm>
          <a:off x="20029714" y="10232573"/>
          <a:ext cx="412217" cy="3352160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175983</xdr:colOff>
      <xdr:row>2</xdr:row>
      <xdr:rowOff>22638</xdr:rowOff>
    </xdr:from>
    <xdr:to>
      <xdr:col>24</xdr:col>
      <xdr:colOff>562717</xdr:colOff>
      <xdr:row>6</xdr:row>
      <xdr:rowOff>192932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7683" y="470313"/>
          <a:ext cx="4863484" cy="1018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163285</xdr:colOff>
      <xdr:row>7</xdr:row>
      <xdr:rowOff>108857</xdr:rowOff>
    </xdr:from>
    <xdr:to>
      <xdr:col>26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13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13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13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2269</xdr:colOff>
          <xdr:row>8</xdr:row>
          <xdr:rowOff>106591</xdr:rowOff>
        </xdr:from>
        <xdr:to>
          <xdr:col>16</xdr:col>
          <xdr:colOff>693992</xdr:colOff>
          <xdr:row>13</xdr:row>
          <xdr:rowOff>41036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9759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2870544" y="1802041"/>
              <a:ext cx="2549097" cy="9345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13608</xdr:colOff>
          <xdr:row>2</xdr:row>
          <xdr:rowOff>204107</xdr:rowOff>
        </xdr:from>
        <xdr:to>
          <xdr:col>5</xdr:col>
          <xdr:colOff>0</xdr:colOff>
          <xdr:row>6</xdr:row>
          <xdr:rowOff>81643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]Sheet1!$A$2:$H$4" spid="_x0000_s97600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242208" y="651782"/>
              <a:ext cx="4291692" cy="725261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66059</xdr:colOff>
      <xdr:row>11</xdr:row>
      <xdr:rowOff>28162</xdr:rowOff>
    </xdr:from>
    <xdr:to>
      <xdr:col>4</xdr:col>
      <xdr:colOff>627490</xdr:colOff>
      <xdr:row>13</xdr:row>
      <xdr:rowOff>169772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3563095" y="2354983"/>
          <a:ext cx="561431" cy="549825"/>
        </a:xfrm>
        <a:prstGeom prst="rect">
          <a:avLst/>
        </a:prstGeom>
      </xdr:spPr>
    </xdr:pic>
    <xdr:clientData/>
  </xdr:twoCellAnchor>
  <xdr:twoCellAnchor>
    <xdr:from>
      <xdr:col>4</xdr:col>
      <xdr:colOff>949655</xdr:colOff>
      <xdr:row>11</xdr:row>
      <xdr:rowOff>16448</xdr:rowOff>
    </xdr:from>
    <xdr:to>
      <xdr:col>5</xdr:col>
      <xdr:colOff>476943</xdr:colOff>
      <xdr:row>13</xdr:row>
      <xdr:rowOff>160506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4446691" y="2343269"/>
          <a:ext cx="561431" cy="552273"/>
        </a:xfrm>
        <a:prstGeom prst="rect">
          <a:avLst/>
        </a:prstGeom>
      </xdr:spPr>
    </xdr:pic>
    <xdr:clientData/>
  </xdr:twoCellAnchor>
  <xdr:twoCellAnchor>
    <xdr:from>
      <xdr:col>5</xdr:col>
      <xdr:colOff>799132</xdr:colOff>
      <xdr:row>11</xdr:row>
      <xdr:rowOff>13993</xdr:rowOff>
    </xdr:from>
    <xdr:to>
      <xdr:col>6</xdr:col>
      <xdr:colOff>462492</xdr:colOff>
      <xdr:row>13</xdr:row>
      <xdr:rowOff>158051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5330311" y="2340814"/>
          <a:ext cx="561431" cy="552273"/>
        </a:xfrm>
        <a:prstGeom prst="rect">
          <a:avLst/>
        </a:prstGeom>
      </xdr:spPr>
    </xdr:pic>
    <xdr:clientData/>
  </xdr:twoCellAnchor>
  <xdr:twoCellAnchor>
    <xdr:from>
      <xdr:col>4</xdr:col>
      <xdr:colOff>272141</xdr:colOff>
      <xdr:row>8</xdr:row>
      <xdr:rowOff>164896</xdr:rowOff>
    </xdr:from>
    <xdr:to>
      <xdr:col>11</xdr:col>
      <xdr:colOff>666749</xdr:colOff>
      <xdr:row>10</xdr:row>
      <xdr:rowOff>54432</xdr:rowOff>
    </xdr:to>
    <xdr:sp macro="" textlink="">
      <xdr:nvSpPr>
        <xdr:cNvPr id="18" name="Left Brace 17"/>
        <xdr:cNvSpPr/>
      </xdr:nvSpPr>
      <xdr:spPr>
        <a:xfrm rot="5400000">
          <a:off x="7056106" y="-1407533"/>
          <a:ext cx="297750" cy="6871608"/>
        </a:xfrm>
        <a:prstGeom prst="leftBrac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315572</xdr:colOff>
      <xdr:row>7</xdr:row>
      <xdr:rowOff>54430</xdr:rowOff>
    </xdr:from>
    <xdr:to>
      <xdr:col>8</xdr:col>
      <xdr:colOff>477076</xdr:colOff>
      <xdr:row>8</xdr:row>
      <xdr:rowOff>151197</xdr:rowOff>
    </xdr:to>
    <xdr:sp macro="" textlink="">
      <xdr:nvSpPr>
        <xdr:cNvPr id="19" name="Rectangle 18"/>
        <xdr:cNvSpPr/>
      </xdr:nvSpPr>
      <xdr:spPr>
        <a:xfrm>
          <a:off x="6697322" y="1564823"/>
          <a:ext cx="1059575" cy="300874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PROMOTERS</a:t>
          </a:r>
        </a:p>
      </xdr:txBody>
    </xdr:sp>
    <xdr:clientData/>
  </xdr:twoCellAnchor>
  <xdr:twoCellAnchor>
    <xdr:from>
      <xdr:col>6</xdr:col>
      <xdr:colOff>739586</xdr:colOff>
      <xdr:row>11</xdr:row>
      <xdr:rowOff>1</xdr:rowOff>
    </xdr:from>
    <xdr:to>
      <xdr:col>7</xdr:col>
      <xdr:colOff>348517</xdr:colOff>
      <xdr:row>13</xdr:row>
      <xdr:rowOff>144059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6168836" y="2326822"/>
          <a:ext cx="561431" cy="552273"/>
        </a:xfrm>
        <a:prstGeom prst="rect">
          <a:avLst/>
        </a:prstGeom>
      </xdr:spPr>
    </xdr:pic>
    <xdr:clientData/>
  </xdr:twoCellAnchor>
  <xdr:twoCellAnchor>
    <xdr:from>
      <xdr:col>7</xdr:col>
      <xdr:colOff>631919</xdr:colOff>
      <xdr:row>11</xdr:row>
      <xdr:rowOff>1</xdr:rowOff>
    </xdr:from>
    <xdr:to>
      <xdr:col>8</xdr:col>
      <xdr:colOff>295279</xdr:colOff>
      <xdr:row>13</xdr:row>
      <xdr:rowOff>144059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7013669" y="2326822"/>
          <a:ext cx="561431" cy="552273"/>
        </a:xfrm>
        <a:prstGeom prst="rect">
          <a:avLst/>
        </a:prstGeom>
      </xdr:spPr>
    </xdr:pic>
    <xdr:clientData/>
  </xdr:twoCellAnchor>
  <xdr:twoCellAnchor>
    <xdr:from>
      <xdr:col>8</xdr:col>
      <xdr:colOff>565881</xdr:colOff>
      <xdr:row>11</xdr:row>
      <xdr:rowOff>13608</xdr:rowOff>
    </xdr:from>
    <xdr:to>
      <xdr:col>9</xdr:col>
      <xdr:colOff>229240</xdr:colOff>
      <xdr:row>13</xdr:row>
      <xdr:rowOff>157666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7845702" y="2340429"/>
          <a:ext cx="561431" cy="552273"/>
        </a:xfrm>
        <a:prstGeom prst="rect">
          <a:avLst/>
        </a:prstGeom>
      </xdr:spPr>
    </xdr:pic>
    <xdr:clientData/>
  </xdr:twoCellAnchor>
  <xdr:twoCellAnchor>
    <xdr:from>
      <xdr:col>9</xdr:col>
      <xdr:colOff>512641</xdr:colOff>
      <xdr:row>11</xdr:row>
      <xdr:rowOff>13609</xdr:rowOff>
    </xdr:from>
    <xdr:to>
      <xdr:col>10</xdr:col>
      <xdr:colOff>176001</xdr:colOff>
      <xdr:row>13</xdr:row>
      <xdr:rowOff>157667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8690534" y="2340430"/>
          <a:ext cx="561431" cy="552273"/>
        </a:xfrm>
        <a:prstGeom prst="rect">
          <a:avLst/>
        </a:prstGeom>
      </xdr:spPr>
    </xdr:pic>
    <xdr:clientData/>
  </xdr:twoCellAnchor>
  <xdr:twoCellAnchor>
    <xdr:from>
      <xdr:col>10</xdr:col>
      <xdr:colOff>472488</xdr:colOff>
      <xdr:row>11</xdr:row>
      <xdr:rowOff>13608</xdr:rowOff>
    </xdr:from>
    <xdr:to>
      <xdr:col>11</xdr:col>
      <xdr:colOff>135847</xdr:colOff>
      <xdr:row>13</xdr:row>
      <xdr:rowOff>157666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9548452" y="2340429"/>
          <a:ext cx="561431" cy="552273"/>
        </a:xfrm>
        <a:prstGeom prst="rect">
          <a:avLst/>
        </a:prstGeom>
      </xdr:spPr>
    </xdr:pic>
    <xdr:clientData/>
  </xdr:twoCellAnchor>
  <xdr:twoCellAnchor>
    <xdr:from>
      <xdr:col>11</xdr:col>
      <xdr:colOff>357035</xdr:colOff>
      <xdr:row>11</xdr:row>
      <xdr:rowOff>27215</xdr:rowOff>
    </xdr:from>
    <xdr:to>
      <xdr:col>12</xdr:col>
      <xdr:colOff>20395</xdr:colOff>
      <xdr:row>13</xdr:row>
      <xdr:rowOff>171273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10331071" y="2354036"/>
          <a:ext cx="561431" cy="552273"/>
        </a:xfrm>
        <a:prstGeom prst="rect">
          <a:avLst/>
        </a:prstGeom>
      </xdr:spPr>
    </xdr:pic>
    <xdr:clientData/>
  </xdr:twoCellAnchor>
  <xdr:twoCellAnchor>
    <xdr:from>
      <xdr:col>3</xdr:col>
      <xdr:colOff>229005</xdr:colOff>
      <xdr:row>8</xdr:row>
      <xdr:rowOff>201628</xdr:rowOff>
    </xdr:from>
    <xdr:to>
      <xdr:col>3</xdr:col>
      <xdr:colOff>843642</xdr:colOff>
      <xdr:row>10</xdr:row>
      <xdr:rowOff>40822</xdr:rowOff>
    </xdr:to>
    <xdr:sp macro="" textlink="">
      <xdr:nvSpPr>
        <xdr:cNvPr id="27" name="Left Brace 26"/>
        <xdr:cNvSpPr/>
      </xdr:nvSpPr>
      <xdr:spPr>
        <a:xfrm rot="5400000">
          <a:off x="3011584" y="1732513"/>
          <a:ext cx="247408" cy="614637"/>
        </a:xfrm>
        <a:prstGeom prst="leftBrac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204107</xdr:colOff>
      <xdr:row>10</xdr:row>
      <xdr:rowOff>196951</xdr:rowOff>
    </xdr:from>
    <xdr:to>
      <xdr:col>3</xdr:col>
      <xdr:colOff>786701</xdr:colOff>
      <xdr:row>13</xdr:row>
      <xdr:rowOff>169469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63823" r="27620"/>
        <a:stretch/>
      </xdr:blipFill>
      <xdr:spPr>
        <a:xfrm>
          <a:off x="2803071" y="2319665"/>
          <a:ext cx="582594" cy="584840"/>
        </a:xfrm>
        <a:prstGeom prst="rect">
          <a:avLst/>
        </a:prstGeom>
      </xdr:spPr>
    </xdr:pic>
    <xdr:clientData/>
  </xdr:twoCellAnchor>
  <xdr:twoCellAnchor>
    <xdr:from>
      <xdr:col>3</xdr:col>
      <xdr:colOff>72302</xdr:colOff>
      <xdr:row>7</xdr:row>
      <xdr:rowOff>95251</xdr:rowOff>
    </xdr:from>
    <xdr:to>
      <xdr:col>4</xdr:col>
      <xdr:colOff>167505</xdr:colOff>
      <xdr:row>8</xdr:row>
      <xdr:rowOff>182311</xdr:rowOff>
    </xdr:to>
    <xdr:sp macro="" textlink="">
      <xdr:nvSpPr>
        <xdr:cNvPr id="29" name="Rectangle 28"/>
        <xdr:cNvSpPr/>
      </xdr:nvSpPr>
      <xdr:spPr>
        <a:xfrm>
          <a:off x="2671266" y="1605644"/>
          <a:ext cx="993275" cy="291167"/>
        </a:xfrm>
        <a:prstGeom prst="rect">
          <a:avLst/>
        </a:prstGeom>
        <a:solidFill>
          <a:srgbClr val="FFFF00"/>
        </a:solidFill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PASSIVES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0.72901</cdr:x>
      <cdr:y>0.26178</cdr:y>
    </cdr:from>
    <cdr:to>
      <cdr:x>0.89931</cdr:x>
      <cdr:y>0.41722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373715" y="2578221"/>
          <a:ext cx="1956135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0.65552</cdr:x>
      <cdr:y>0.69705</cdr:y>
    </cdr:from>
    <cdr:to>
      <cdr:x>0.87863</cdr:x>
      <cdr:y>0.84852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29570" y="6864966"/>
          <a:ext cx="2562733" cy="149177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14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11628</xdr:colOff>
      <xdr:row>17</xdr:row>
      <xdr:rowOff>28882</xdr:rowOff>
    </xdr:from>
    <xdr:to>
      <xdr:col>29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656122</xdr:colOff>
      <xdr:row>22</xdr:row>
      <xdr:rowOff>68035</xdr:rowOff>
    </xdr:from>
    <xdr:to>
      <xdr:col>26</xdr:col>
      <xdr:colOff>244928</xdr:colOff>
      <xdr:row>47</xdr:row>
      <xdr:rowOff>176893</xdr:rowOff>
    </xdr:to>
    <xdr:sp macro="" textlink="">
      <xdr:nvSpPr>
        <xdr:cNvPr id="4" name="Right Brace 3"/>
        <xdr:cNvSpPr/>
      </xdr:nvSpPr>
      <xdr:spPr>
        <a:xfrm>
          <a:off x="21692765" y="5565321"/>
          <a:ext cx="486877" cy="5211536"/>
        </a:xfrm>
        <a:prstGeom prst="rightBrace">
          <a:avLst>
            <a:gd name="adj1" fmla="val 0"/>
            <a:gd name="adj2" fmla="val 50000"/>
          </a:avLst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734786</xdr:colOff>
      <xdr:row>48</xdr:row>
      <xdr:rowOff>163286</xdr:rowOff>
    </xdr:from>
    <xdr:to>
      <xdr:col>25</xdr:col>
      <xdr:colOff>303360</xdr:colOff>
      <xdr:row>61</xdr:row>
      <xdr:rowOff>127269</xdr:rowOff>
    </xdr:to>
    <xdr:sp macro="" textlink="">
      <xdr:nvSpPr>
        <xdr:cNvPr id="5" name="Right Brace 4"/>
        <xdr:cNvSpPr/>
      </xdr:nvSpPr>
      <xdr:spPr>
        <a:xfrm>
          <a:off x="21771429" y="10967357"/>
          <a:ext cx="466645" cy="2617376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175983</xdr:colOff>
      <xdr:row>2</xdr:row>
      <xdr:rowOff>22638</xdr:rowOff>
    </xdr:from>
    <xdr:to>
      <xdr:col>26</xdr:col>
      <xdr:colOff>562717</xdr:colOff>
      <xdr:row>6</xdr:row>
      <xdr:rowOff>192932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2333" y="470313"/>
          <a:ext cx="4863484" cy="1018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163285</xdr:colOff>
      <xdr:row>7</xdr:row>
      <xdr:rowOff>108857</xdr:rowOff>
    </xdr:from>
    <xdr:to>
      <xdr:col>28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15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15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15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2269</xdr:colOff>
          <xdr:row>8</xdr:row>
          <xdr:rowOff>106591</xdr:rowOff>
        </xdr:from>
        <xdr:to>
          <xdr:col>18</xdr:col>
          <xdr:colOff>693992</xdr:colOff>
          <xdr:row>13</xdr:row>
          <xdr:rowOff>41036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10267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975194" y="1802041"/>
              <a:ext cx="2549098" cy="9345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13608</xdr:colOff>
          <xdr:row>2</xdr:row>
          <xdr:rowOff>204107</xdr:rowOff>
        </xdr:from>
        <xdr:to>
          <xdr:col>5</xdr:col>
          <xdr:colOff>0</xdr:colOff>
          <xdr:row>6</xdr:row>
          <xdr:rowOff>81643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]Sheet1!$A$2:$H$4" spid="_x0000_s102672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242208" y="651782"/>
              <a:ext cx="4291692" cy="725261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283773</xdr:colOff>
      <xdr:row>11</xdr:row>
      <xdr:rowOff>28162</xdr:rowOff>
    </xdr:from>
    <xdr:to>
      <xdr:col>4</xdr:col>
      <xdr:colOff>845204</xdr:colOff>
      <xdr:row>13</xdr:row>
      <xdr:rowOff>169772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2882737" y="2354983"/>
          <a:ext cx="561431" cy="549825"/>
        </a:xfrm>
        <a:prstGeom prst="rect">
          <a:avLst/>
        </a:prstGeom>
      </xdr:spPr>
    </xdr:pic>
    <xdr:clientData/>
  </xdr:twoCellAnchor>
  <xdr:twoCellAnchor>
    <xdr:from>
      <xdr:col>5</xdr:col>
      <xdr:colOff>160441</xdr:colOff>
      <xdr:row>11</xdr:row>
      <xdr:rowOff>2841</xdr:rowOff>
    </xdr:from>
    <xdr:to>
      <xdr:col>5</xdr:col>
      <xdr:colOff>721872</xdr:colOff>
      <xdr:row>13</xdr:row>
      <xdr:rowOff>146899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3793548" y="2329662"/>
          <a:ext cx="561431" cy="552273"/>
        </a:xfrm>
        <a:prstGeom prst="rect">
          <a:avLst/>
        </a:prstGeom>
      </xdr:spPr>
    </xdr:pic>
    <xdr:clientData/>
  </xdr:twoCellAnchor>
  <xdr:twoCellAnchor>
    <xdr:from>
      <xdr:col>6</xdr:col>
      <xdr:colOff>159596</xdr:colOff>
      <xdr:row>11</xdr:row>
      <xdr:rowOff>13993</xdr:rowOff>
    </xdr:from>
    <xdr:to>
      <xdr:col>6</xdr:col>
      <xdr:colOff>721028</xdr:colOff>
      <xdr:row>13</xdr:row>
      <xdr:rowOff>158051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4690775" y="2340814"/>
          <a:ext cx="561432" cy="552273"/>
        </a:xfrm>
        <a:prstGeom prst="rect">
          <a:avLst/>
        </a:prstGeom>
      </xdr:spPr>
    </xdr:pic>
    <xdr:clientData/>
  </xdr:twoCellAnchor>
  <xdr:twoCellAnchor>
    <xdr:from>
      <xdr:col>4</xdr:col>
      <xdr:colOff>544284</xdr:colOff>
      <xdr:row>9</xdr:row>
      <xdr:rowOff>96859</xdr:rowOff>
    </xdr:from>
    <xdr:to>
      <xdr:col>13</xdr:col>
      <xdr:colOff>721180</xdr:colOff>
      <xdr:row>10</xdr:row>
      <xdr:rowOff>122467</xdr:rowOff>
    </xdr:to>
    <xdr:sp macro="" textlink="">
      <xdr:nvSpPr>
        <xdr:cNvPr id="16" name="Left Brace 15"/>
        <xdr:cNvSpPr/>
      </xdr:nvSpPr>
      <xdr:spPr>
        <a:xfrm rot="5400000">
          <a:off x="8151482" y="-2094696"/>
          <a:ext cx="229715" cy="8450039"/>
        </a:xfrm>
        <a:prstGeom prst="leftBrac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478858</xdr:colOff>
      <xdr:row>7</xdr:row>
      <xdr:rowOff>149679</xdr:rowOff>
    </xdr:from>
    <xdr:to>
      <xdr:col>9</xdr:col>
      <xdr:colOff>640362</xdr:colOff>
      <xdr:row>9</xdr:row>
      <xdr:rowOff>42339</xdr:rowOff>
    </xdr:to>
    <xdr:sp macro="" textlink="">
      <xdr:nvSpPr>
        <xdr:cNvPr id="17" name="Rectangle 16"/>
        <xdr:cNvSpPr/>
      </xdr:nvSpPr>
      <xdr:spPr>
        <a:xfrm>
          <a:off x="7758679" y="1660072"/>
          <a:ext cx="1059576" cy="300874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PROMOTERS</a:t>
          </a:r>
        </a:p>
      </xdr:txBody>
    </xdr:sp>
    <xdr:clientData/>
  </xdr:twoCellAnchor>
  <xdr:twoCellAnchor>
    <xdr:from>
      <xdr:col>7</xdr:col>
      <xdr:colOff>181693</xdr:colOff>
      <xdr:row>11</xdr:row>
      <xdr:rowOff>13608</xdr:rowOff>
    </xdr:from>
    <xdr:to>
      <xdr:col>7</xdr:col>
      <xdr:colOff>743124</xdr:colOff>
      <xdr:row>13</xdr:row>
      <xdr:rowOff>157666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5665372" y="2340429"/>
          <a:ext cx="561431" cy="552273"/>
        </a:xfrm>
        <a:prstGeom prst="rect">
          <a:avLst/>
        </a:prstGeom>
      </xdr:spPr>
    </xdr:pic>
    <xdr:clientData/>
  </xdr:twoCellAnchor>
  <xdr:twoCellAnchor>
    <xdr:from>
      <xdr:col>8</xdr:col>
      <xdr:colOff>210098</xdr:colOff>
      <xdr:row>11</xdr:row>
      <xdr:rowOff>27215</xdr:rowOff>
    </xdr:from>
    <xdr:to>
      <xdr:col>8</xdr:col>
      <xdr:colOff>771529</xdr:colOff>
      <xdr:row>13</xdr:row>
      <xdr:rowOff>171273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6591848" y="2354036"/>
          <a:ext cx="561431" cy="552273"/>
        </a:xfrm>
        <a:prstGeom prst="rect">
          <a:avLst/>
        </a:prstGeom>
      </xdr:spPr>
    </xdr:pic>
    <xdr:clientData/>
  </xdr:twoCellAnchor>
  <xdr:twoCellAnchor>
    <xdr:from>
      <xdr:col>9</xdr:col>
      <xdr:colOff>130453</xdr:colOff>
      <xdr:row>11</xdr:row>
      <xdr:rowOff>40823</xdr:rowOff>
    </xdr:from>
    <xdr:to>
      <xdr:col>9</xdr:col>
      <xdr:colOff>691883</xdr:colOff>
      <xdr:row>13</xdr:row>
      <xdr:rowOff>184881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7410274" y="2367644"/>
          <a:ext cx="561430" cy="552273"/>
        </a:xfrm>
        <a:prstGeom prst="rect">
          <a:avLst/>
        </a:prstGeom>
      </xdr:spPr>
    </xdr:pic>
    <xdr:clientData/>
  </xdr:twoCellAnchor>
  <xdr:twoCellAnchor>
    <xdr:from>
      <xdr:col>10</xdr:col>
      <xdr:colOff>213283</xdr:colOff>
      <xdr:row>11</xdr:row>
      <xdr:rowOff>40824</xdr:rowOff>
    </xdr:from>
    <xdr:to>
      <xdr:col>10</xdr:col>
      <xdr:colOff>774715</xdr:colOff>
      <xdr:row>13</xdr:row>
      <xdr:rowOff>184882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8391176" y="2367645"/>
          <a:ext cx="561432" cy="552273"/>
        </a:xfrm>
        <a:prstGeom prst="rect">
          <a:avLst/>
        </a:prstGeom>
      </xdr:spPr>
    </xdr:pic>
    <xdr:clientData/>
  </xdr:twoCellAnchor>
  <xdr:twoCellAnchor>
    <xdr:from>
      <xdr:col>13</xdr:col>
      <xdr:colOff>193750</xdr:colOff>
      <xdr:row>11</xdr:row>
      <xdr:rowOff>54429</xdr:rowOff>
    </xdr:from>
    <xdr:to>
      <xdr:col>13</xdr:col>
      <xdr:colOff>755182</xdr:colOff>
      <xdr:row>13</xdr:row>
      <xdr:rowOff>198487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11065857" y="2381250"/>
          <a:ext cx="561432" cy="552273"/>
        </a:xfrm>
        <a:prstGeom prst="rect">
          <a:avLst/>
        </a:prstGeom>
      </xdr:spPr>
    </xdr:pic>
    <xdr:clientData/>
  </xdr:twoCellAnchor>
  <xdr:twoCellAnchor>
    <xdr:from>
      <xdr:col>12</xdr:col>
      <xdr:colOff>180142</xdr:colOff>
      <xdr:row>11</xdr:row>
      <xdr:rowOff>40822</xdr:rowOff>
    </xdr:from>
    <xdr:to>
      <xdr:col>12</xdr:col>
      <xdr:colOff>741573</xdr:colOff>
      <xdr:row>13</xdr:row>
      <xdr:rowOff>184880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10154178" y="2367643"/>
          <a:ext cx="561431" cy="552273"/>
        </a:xfrm>
        <a:prstGeom prst="rect">
          <a:avLst/>
        </a:prstGeom>
      </xdr:spPr>
    </xdr:pic>
    <xdr:clientData/>
  </xdr:twoCellAnchor>
  <xdr:twoCellAnchor>
    <xdr:from>
      <xdr:col>11</xdr:col>
      <xdr:colOff>231322</xdr:colOff>
      <xdr:row>11</xdr:row>
      <xdr:rowOff>40823</xdr:rowOff>
    </xdr:from>
    <xdr:to>
      <xdr:col>11</xdr:col>
      <xdr:colOff>792753</xdr:colOff>
      <xdr:row>13</xdr:row>
      <xdr:rowOff>184881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47973"/>
        <a:stretch/>
      </xdr:blipFill>
      <xdr:spPr>
        <a:xfrm>
          <a:off x="9307286" y="2367644"/>
          <a:ext cx="561431" cy="552273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10</xdr:row>
      <xdr:rowOff>149678</xdr:rowOff>
    </xdr:from>
    <xdr:to>
      <xdr:col>3</xdr:col>
      <xdr:colOff>773094</xdr:colOff>
      <xdr:row>13</xdr:row>
      <xdr:rowOff>122196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63823" r="27620"/>
        <a:stretch/>
      </xdr:blipFill>
      <xdr:spPr>
        <a:xfrm>
          <a:off x="2789464" y="2272392"/>
          <a:ext cx="582594" cy="584840"/>
        </a:xfrm>
        <a:prstGeom prst="rect">
          <a:avLst/>
        </a:prstGeom>
      </xdr:spPr>
    </xdr:pic>
    <xdr:clientData/>
  </xdr:twoCellAnchor>
  <xdr:twoCellAnchor>
    <xdr:from>
      <xdr:col>3</xdr:col>
      <xdr:colOff>183918</xdr:colOff>
      <xdr:row>9</xdr:row>
      <xdr:rowOff>119984</xdr:rowOff>
    </xdr:from>
    <xdr:to>
      <xdr:col>3</xdr:col>
      <xdr:colOff>798555</xdr:colOff>
      <xdr:row>10</xdr:row>
      <xdr:rowOff>163285</xdr:rowOff>
    </xdr:to>
    <xdr:sp macro="" textlink="">
      <xdr:nvSpPr>
        <xdr:cNvPr id="28" name="Left Brace 27"/>
        <xdr:cNvSpPr/>
      </xdr:nvSpPr>
      <xdr:spPr>
        <a:xfrm rot="5400000">
          <a:off x="2966497" y="1854976"/>
          <a:ext cx="247408" cy="614637"/>
        </a:xfrm>
        <a:prstGeom prst="leftBrac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27215</xdr:colOff>
      <xdr:row>8</xdr:row>
      <xdr:rowOff>13607</xdr:rowOff>
    </xdr:from>
    <xdr:to>
      <xdr:col>4</xdr:col>
      <xdr:colOff>122418</xdr:colOff>
      <xdr:row>9</xdr:row>
      <xdr:rowOff>100667</xdr:rowOff>
    </xdr:to>
    <xdr:sp macro="" textlink="">
      <xdr:nvSpPr>
        <xdr:cNvPr id="30" name="Rectangle 29"/>
        <xdr:cNvSpPr/>
      </xdr:nvSpPr>
      <xdr:spPr>
        <a:xfrm>
          <a:off x="2626179" y="1728107"/>
          <a:ext cx="993275" cy="291167"/>
        </a:xfrm>
        <a:prstGeom prst="rect">
          <a:avLst/>
        </a:prstGeom>
        <a:solidFill>
          <a:srgbClr val="FFFF00"/>
        </a:solidFill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PASSIVES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0.72783</cdr:x>
      <cdr:y>0.31428</cdr:y>
    </cdr:from>
    <cdr:to>
      <cdr:x>0.89813</cdr:x>
      <cdr:y>0.46972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360100" y="3095255"/>
          <a:ext cx="1956135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0.65315</cdr:x>
      <cdr:y>0.73712</cdr:y>
    </cdr:from>
    <cdr:to>
      <cdr:x>0.87626</cdr:x>
      <cdr:y>0.88859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02355" y="7259619"/>
          <a:ext cx="2562733" cy="149177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77821</xdr:colOff>
      <xdr:row>10</xdr:row>
      <xdr:rowOff>123264</xdr:rowOff>
    </xdr:from>
    <xdr:to>
      <xdr:col>21</xdr:col>
      <xdr:colOff>414617</xdr:colOff>
      <xdr:row>37</xdr:row>
      <xdr:rowOff>132790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132791</xdr:colOff>
      <xdr:row>10</xdr:row>
      <xdr:rowOff>97615</xdr:rowOff>
    </xdr:from>
    <xdr:to>
      <xdr:col>2</xdr:col>
      <xdr:colOff>587864</xdr:colOff>
      <xdr:row>32</xdr:row>
      <xdr:rowOff>134470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518" t="47433" r="45710" b="19023"/>
        <a:stretch/>
      </xdr:blipFill>
      <xdr:spPr>
        <a:xfrm>
          <a:off x="737909" y="1509556"/>
          <a:ext cx="1060190" cy="3488267"/>
        </a:xfrm>
        <a:prstGeom prst="rect">
          <a:avLst/>
        </a:prstGeom>
      </xdr:spPr>
    </xdr:pic>
    <xdr:clientData/>
  </xdr:twoCellAnchor>
  <xdr:twoCellAnchor>
    <xdr:from>
      <xdr:col>11</xdr:col>
      <xdr:colOff>365872</xdr:colOff>
      <xdr:row>42</xdr:row>
      <xdr:rowOff>122003</xdr:rowOff>
    </xdr:from>
    <xdr:to>
      <xdr:col>22</xdr:col>
      <xdr:colOff>8405</xdr:colOff>
      <xdr:row>64</xdr:row>
      <xdr:rowOff>62753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266900</xdr:colOff>
      <xdr:row>64</xdr:row>
      <xdr:rowOff>121383</xdr:rowOff>
    </xdr:from>
    <xdr:to>
      <xdr:col>17</xdr:col>
      <xdr:colOff>195462</xdr:colOff>
      <xdr:row>87</xdr:row>
      <xdr:rowOff>40422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336491</xdr:colOff>
      <xdr:row>42</xdr:row>
      <xdr:rowOff>133911</xdr:rowOff>
    </xdr:from>
    <xdr:to>
      <xdr:col>11</xdr:col>
      <xdr:colOff>273422</xdr:colOff>
      <xdr:row>64</xdr:row>
      <xdr:rowOff>67235</xdr:rowOff>
    </xdr:to>
    <xdr:grpSp>
      <xdr:nvGrpSpPr>
        <xdr:cNvPr id="6" name="Group 5"/>
        <xdr:cNvGrpSpPr/>
      </xdr:nvGrpSpPr>
      <xdr:grpSpPr>
        <a:xfrm>
          <a:off x="336491" y="6924676"/>
          <a:ext cx="6593225" cy="3384735"/>
          <a:chOff x="1301977" y="5505450"/>
          <a:chExt cx="6646069" cy="3714749"/>
        </a:xfrm>
      </xdr:grpSpPr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301977" y="5505450"/>
          <a:ext cx="6646069" cy="3714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1411225" y="5577671"/>
            <a:ext cx="41910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400">
                <a:solidFill>
                  <a:srgbClr val="FF0000"/>
                </a:solidFill>
              </a:rPr>
              <a:t>❶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9525</xdr:colOff>
          <xdr:row>1</xdr:row>
          <xdr:rowOff>152399</xdr:rowOff>
        </xdr:from>
        <xdr:ext cx="2552700" cy="1293160"/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1!$K$2:$L$4" spid="_x0000_s11983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14643" y="152399"/>
              <a:ext cx="2552700" cy="12931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 editAs="oneCell">
    <xdr:from>
      <xdr:col>5</xdr:col>
      <xdr:colOff>238125</xdr:colOff>
      <xdr:row>1</xdr:row>
      <xdr:rowOff>152400</xdr:rowOff>
    </xdr:from>
    <xdr:to>
      <xdr:col>19</xdr:col>
      <xdr:colOff>495300</xdr:colOff>
      <xdr:row>5</xdr:row>
      <xdr:rowOff>129428</xdr:rowOff>
    </xdr:to>
    <xdr:sp macro="" textlink="">
      <xdr:nvSpPr>
        <xdr:cNvPr id="10" name="AutoShape 591"/>
        <xdr:cNvSpPr>
          <a:spLocks noChangeAspect="1" noChangeArrowheads="1"/>
        </xdr:cNvSpPr>
      </xdr:nvSpPr>
      <xdr:spPr bwMode="auto">
        <a:xfrm>
          <a:off x="3286125" y="152400"/>
          <a:ext cx="87915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476250</xdr:colOff>
      <xdr:row>131</xdr:row>
      <xdr:rowOff>66675</xdr:rowOff>
    </xdr:from>
    <xdr:ext cx="184731" cy="280205"/>
    <xdr:sp macro="" textlink="">
      <xdr:nvSpPr>
        <xdr:cNvPr id="12" name="TextBox 11"/>
        <xdr:cNvSpPr txBox="1"/>
      </xdr:nvSpPr>
      <xdr:spPr>
        <a:xfrm>
          <a:off x="5353050" y="200787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rgbClr val="FF0000"/>
            </a:solidFill>
          </a:endParaRPr>
        </a:p>
      </xdr:txBody>
    </xdr:sp>
    <xdr:clientData/>
  </xdr:oneCellAnchor>
  <xdr:twoCellAnchor>
    <xdr:from>
      <xdr:col>23</xdr:col>
      <xdr:colOff>515469</xdr:colOff>
      <xdr:row>8</xdr:row>
      <xdr:rowOff>123267</xdr:rowOff>
    </xdr:from>
    <xdr:to>
      <xdr:col>43</xdr:col>
      <xdr:colOff>86842</xdr:colOff>
      <xdr:row>30</xdr:row>
      <xdr:rowOff>103417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46</xdr:col>
      <xdr:colOff>22413</xdr:colOff>
      <xdr:row>68</xdr:row>
      <xdr:rowOff>129667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232926</xdr:colOff>
      <xdr:row>31</xdr:row>
      <xdr:rowOff>46425</xdr:rowOff>
    </xdr:from>
    <xdr:to>
      <xdr:col>26</xdr:col>
      <xdr:colOff>571434</xdr:colOff>
      <xdr:row>33</xdr:row>
      <xdr:rowOff>3725</xdr:rowOff>
    </xdr:to>
    <xdr:sp macro="" textlink="">
      <xdr:nvSpPr>
        <xdr:cNvPr id="19" name="Striped Right Arrow 18"/>
        <xdr:cNvSpPr/>
      </xdr:nvSpPr>
      <xdr:spPr>
        <a:xfrm rot="5400000">
          <a:off x="15394589" y="4719174"/>
          <a:ext cx="271064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489058</xdr:colOff>
      <xdr:row>30</xdr:row>
      <xdr:rowOff>134472</xdr:rowOff>
    </xdr:from>
    <xdr:to>
      <xdr:col>26</xdr:col>
      <xdr:colOff>215246</xdr:colOff>
      <xdr:row>32</xdr:row>
      <xdr:rowOff>104577</xdr:rowOff>
    </xdr:to>
    <xdr:sp macro="" textlink="">
      <xdr:nvSpPr>
        <xdr:cNvPr id="20" name="Striped Right Arrow 19"/>
        <xdr:cNvSpPr/>
      </xdr:nvSpPr>
      <xdr:spPr>
        <a:xfrm rot="16200000">
          <a:off x="15035600" y="4660342"/>
          <a:ext cx="283870" cy="331305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0</xdr:colOff>
      <xdr:row>70</xdr:row>
      <xdr:rowOff>0</xdr:rowOff>
    </xdr:from>
    <xdr:to>
      <xdr:col>46</xdr:col>
      <xdr:colOff>22413</xdr:colOff>
      <xdr:row>104</xdr:row>
      <xdr:rowOff>75239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</xdr:colOff>
      <xdr:row>56</xdr:row>
      <xdr:rowOff>95250</xdr:rowOff>
    </xdr:from>
    <xdr:to>
      <xdr:col>25</xdr:col>
      <xdr:colOff>335788</xdr:colOff>
      <xdr:row>58</xdr:row>
      <xdr:rowOff>60314</xdr:rowOff>
    </xdr:to>
    <xdr:sp macro="" textlink="">
      <xdr:nvSpPr>
        <xdr:cNvPr id="22" name="Striped Right Arrow 21"/>
        <xdr:cNvSpPr/>
      </xdr:nvSpPr>
      <xdr:spPr>
        <a:xfrm rot="16200000">
          <a:off x="14653838" y="7682288"/>
          <a:ext cx="288914" cy="335787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238125</xdr:colOff>
      <xdr:row>55</xdr:row>
      <xdr:rowOff>28576</xdr:rowOff>
    </xdr:from>
    <xdr:to>
      <xdr:col>26</xdr:col>
      <xdr:colOff>576633</xdr:colOff>
      <xdr:row>56</xdr:row>
      <xdr:rowOff>147802</xdr:rowOff>
    </xdr:to>
    <xdr:sp macro="" textlink="">
      <xdr:nvSpPr>
        <xdr:cNvPr id="23" name="Striped Right Arrow 22"/>
        <xdr:cNvSpPr/>
      </xdr:nvSpPr>
      <xdr:spPr>
        <a:xfrm rot="5400000">
          <a:off x="15506803" y="7448448"/>
          <a:ext cx="281151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428625</xdr:colOff>
      <xdr:row>55</xdr:row>
      <xdr:rowOff>114301</xdr:rowOff>
    </xdr:from>
    <xdr:to>
      <xdr:col>28</xdr:col>
      <xdr:colOff>157533</xdr:colOff>
      <xdr:row>57</xdr:row>
      <xdr:rowOff>71602</xdr:rowOff>
    </xdr:to>
    <xdr:sp macro="" textlink="">
      <xdr:nvSpPr>
        <xdr:cNvPr id="24" name="Striped Right Arrow 23"/>
        <xdr:cNvSpPr/>
      </xdr:nvSpPr>
      <xdr:spPr>
        <a:xfrm rot="5400000">
          <a:off x="16306903" y="7534173"/>
          <a:ext cx="281151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19051</xdr:colOff>
      <xdr:row>41</xdr:row>
      <xdr:rowOff>133349</xdr:rowOff>
    </xdr:from>
    <xdr:to>
      <xdr:col>29</xdr:col>
      <xdr:colOff>354838</xdr:colOff>
      <xdr:row>43</xdr:row>
      <xdr:rowOff>98413</xdr:rowOff>
    </xdr:to>
    <xdr:sp macro="" textlink="">
      <xdr:nvSpPr>
        <xdr:cNvPr id="25" name="Striped Right Arrow 24"/>
        <xdr:cNvSpPr/>
      </xdr:nvSpPr>
      <xdr:spPr>
        <a:xfrm rot="16200000">
          <a:off x="17111288" y="5291512"/>
          <a:ext cx="288914" cy="335787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228600</xdr:colOff>
      <xdr:row>47</xdr:row>
      <xdr:rowOff>57151</xdr:rowOff>
    </xdr:from>
    <xdr:to>
      <xdr:col>30</xdr:col>
      <xdr:colOff>567108</xdr:colOff>
      <xdr:row>49</xdr:row>
      <xdr:rowOff>14452</xdr:rowOff>
    </xdr:to>
    <xdr:sp macro="" textlink="">
      <xdr:nvSpPr>
        <xdr:cNvPr id="26" name="Striped Right Arrow 25"/>
        <xdr:cNvSpPr/>
      </xdr:nvSpPr>
      <xdr:spPr>
        <a:xfrm rot="5400000">
          <a:off x="17935678" y="6181623"/>
          <a:ext cx="281151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504826</xdr:colOff>
      <xdr:row>46</xdr:row>
      <xdr:rowOff>104774</xdr:rowOff>
    </xdr:from>
    <xdr:to>
      <xdr:col>32</xdr:col>
      <xdr:colOff>231013</xdr:colOff>
      <xdr:row>48</xdr:row>
      <xdr:rowOff>69838</xdr:rowOff>
    </xdr:to>
    <xdr:sp macro="" textlink="">
      <xdr:nvSpPr>
        <xdr:cNvPr id="27" name="Striped Right Arrow 26"/>
        <xdr:cNvSpPr/>
      </xdr:nvSpPr>
      <xdr:spPr>
        <a:xfrm rot="16200000">
          <a:off x="18816263" y="6072562"/>
          <a:ext cx="288914" cy="335787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255579</xdr:colOff>
      <xdr:row>43</xdr:row>
      <xdr:rowOff>2882</xdr:rowOff>
    </xdr:from>
    <xdr:to>
      <xdr:col>34</xdr:col>
      <xdr:colOff>594087</xdr:colOff>
      <xdr:row>44</xdr:row>
      <xdr:rowOff>122108</xdr:rowOff>
    </xdr:to>
    <xdr:sp macro="" textlink="">
      <xdr:nvSpPr>
        <xdr:cNvPr id="28" name="Striped Right Arrow 27"/>
        <xdr:cNvSpPr/>
      </xdr:nvSpPr>
      <xdr:spPr>
        <a:xfrm rot="5400000">
          <a:off x="20401057" y="5479654"/>
          <a:ext cx="281151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515469</xdr:colOff>
          <xdr:row>1</xdr:row>
          <xdr:rowOff>89645</xdr:rowOff>
        </xdr:from>
        <xdr:to>
          <xdr:col>38</xdr:col>
          <xdr:colOff>78440</xdr:colOff>
          <xdr:row>7</xdr:row>
          <xdr:rowOff>22411</xdr:rowOff>
        </xdr:to>
        <xdr:pic>
          <xdr:nvPicPr>
            <xdr:cNvPr id="30" name="Picture 29"/>
            <xdr:cNvPicPr>
              <a:picLocks noChangeAspect="1" noChangeArrowheads="1"/>
              <a:extLst>
                <a:ext uri="{84589F7E-364E-4C9E-8A38-B11213B215E9}">
                  <a14:cameraTool cellRange="DETAILS2019!$P$2:$X$3" spid="_x0000_s119834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4433175" y="89645"/>
              <a:ext cx="8639736" cy="9300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201704</xdr:colOff>
          <xdr:row>1</xdr:row>
          <xdr:rowOff>145676</xdr:rowOff>
        </xdr:from>
        <xdr:to>
          <xdr:col>21</xdr:col>
          <xdr:colOff>324970</xdr:colOff>
          <xdr:row>10</xdr:row>
          <xdr:rowOff>3113</xdr:rowOff>
        </xdr:to>
        <xdr:pic>
          <xdr:nvPicPr>
            <xdr:cNvPr id="34" name="Picture 33"/>
            <xdr:cNvPicPr>
              <a:picLocks noChangeAspect="1" noChangeArrowheads="1"/>
              <a:extLst>
                <a:ext uri="{84589F7E-364E-4C9E-8A38-B11213B215E9}">
                  <a14:cameraTool cellRange="DETAILS2019!$O$7:$X$10" spid="_x0000_s119835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227292" y="145676"/>
              <a:ext cx="9805149" cy="132540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515469</xdr:colOff>
      <xdr:row>94</xdr:row>
      <xdr:rowOff>123264</xdr:rowOff>
    </xdr:from>
    <xdr:to>
      <xdr:col>5</xdr:col>
      <xdr:colOff>470647</xdr:colOff>
      <xdr:row>102</xdr:row>
      <xdr:rowOff>22411</xdr:rowOff>
    </xdr:to>
    <xdr:sp macro="" textlink="">
      <xdr:nvSpPr>
        <xdr:cNvPr id="11" name="TextBox 10"/>
        <xdr:cNvSpPr txBox="1"/>
      </xdr:nvSpPr>
      <xdr:spPr>
        <a:xfrm>
          <a:off x="1120587" y="15015882"/>
          <a:ext cx="2375648" cy="1154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Prepared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Ms. Angelica Martinez</a:t>
          </a:r>
        </a:p>
        <a:p>
          <a:r>
            <a:rPr lang="en-US" sz="1550"/>
            <a:t>Sales Staff</a:t>
          </a:r>
        </a:p>
      </xdr:txBody>
    </xdr:sp>
    <xdr:clientData/>
  </xdr:twoCellAnchor>
  <xdr:twoCellAnchor>
    <xdr:from>
      <xdr:col>9</xdr:col>
      <xdr:colOff>168088</xdr:colOff>
      <xdr:row>95</xdr:row>
      <xdr:rowOff>0</xdr:rowOff>
    </xdr:from>
    <xdr:to>
      <xdr:col>13</xdr:col>
      <xdr:colOff>369522</xdr:colOff>
      <xdr:row>102</xdr:row>
      <xdr:rowOff>56029</xdr:rowOff>
    </xdr:to>
    <xdr:sp macro="" textlink="">
      <xdr:nvSpPr>
        <xdr:cNvPr id="31" name="TextBox 30"/>
        <xdr:cNvSpPr txBox="1"/>
      </xdr:nvSpPr>
      <xdr:spPr>
        <a:xfrm>
          <a:off x="5614147" y="15049500"/>
          <a:ext cx="2621904" cy="1154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Approved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Mr. Gilbert Valenzuela</a:t>
          </a:r>
        </a:p>
        <a:p>
          <a:r>
            <a:rPr lang="en-US" sz="1550"/>
            <a:t>TDM Sr. Manager</a:t>
          </a:r>
        </a:p>
      </xdr:txBody>
    </xdr:sp>
    <xdr:clientData/>
  </xdr:twoCellAnchor>
  <xdr:twoCellAnchor>
    <xdr:from>
      <xdr:col>17</xdr:col>
      <xdr:colOff>11207</xdr:colOff>
      <xdr:row>94</xdr:row>
      <xdr:rowOff>100851</xdr:rowOff>
    </xdr:from>
    <xdr:to>
      <xdr:col>21</xdr:col>
      <xdr:colOff>96754</xdr:colOff>
      <xdr:row>101</xdr:row>
      <xdr:rowOff>156880</xdr:rowOff>
    </xdr:to>
    <xdr:sp macro="" textlink="">
      <xdr:nvSpPr>
        <xdr:cNvPr id="32" name="TextBox 31"/>
        <xdr:cNvSpPr txBox="1"/>
      </xdr:nvSpPr>
      <xdr:spPr>
        <a:xfrm>
          <a:off x="10298207" y="14993469"/>
          <a:ext cx="2506018" cy="1154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Noted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Mr. Atsushi Masuoka</a:t>
          </a:r>
        </a:p>
        <a:p>
          <a:r>
            <a:rPr lang="en-US" sz="1550"/>
            <a:t>Vice</a:t>
          </a:r>
          <a:r>
            <a:rPr lang="en-US" sz="1550" baseline="0"/>
            <a:t> President</a:t>
          </a:r>
          <a:endParaRPr lang="en-US" sz="1550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0.03433</cdr:x>
      <cdr:y>0.01651</cdr:y>
    </cdr:from>
    <cdr:to>
      <cdr:x>0.09739</cdr:x>
      <cdr:y>0.1032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216211" y="56016"/>
          <a:ext cx="397204" cy="294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❷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0.02636</cdr:x>
      <cdr:y>0.0132</cdr:y>
    </cdr:from>
    <cdr:to>
      <cdr:x>0.08942</cdr:x>
      <cdr:y>0.09984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173573" y="46561"/>
          <a:ext cx="415241" cy="305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❸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10586</xdr:colOff>
      <xdr:row>7</xdr:row>
      <xdr:rowOff>0</xdr:rowOff>
    </xdr:from>
    <xdr:to>
      <xdr:col>21</xdr:col>
      <xdr:colOff>323850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581024</xdr:colOff>
      <xdr:row>6</xdr:row>
      <xdr:rowOff>131234</xdr:rowOff>
    </xdr:from>
    <xdr:to>
      <xdr:col>2</xdr:col>
      <xdr:colOff>423776</xdr:colOff>
      <xdr:row>24</xdr:row>
      <xdr:rowOff>87842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518" t="47433" r="45710" b="19023"/>
        <a:stretch/>
      </xdr:blipFill>
      <xdr:spPr>
        <a:xfrm>
          <a:off x="581024" y="1110948"/>
          <a:ext cx="1067395" cy="2895751"/>
        </a:xfrm>
        <a:prstGeom prst="rect">
          <a:avLst/>
        </a:prstGeom>
      </xdr:spPr>
    </xdr:pic>
    <xdr:clientData/>
  </xdr:twoCellAnchor>
  <xdr:twoCellAnchor>
    <xdr:from>
      <xdr:col>11</xdr:col>
      <xdr:colOff>289833</xdr:colOff>
      <xdr:row>48</xdr:row>
      <xdr:rowOff>13946</xdr:rowOff>
    </xdr:from>
    <xdr:to>
      <xdr:col>21</xdr:col>
      <xdr:colOff>537483</xdr:colOff>
      <xdr:row>69</xdr:row>
      <xdr:rowOff>111579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</xdr:colOff>
      <xdr:row>71</xdr:row>
      <xdr:rowOff>60551</xdr:rowOff>
    </xdr:from>
    <xdr:to>
      <xdr:col>16</xdr:col>
      <xdr:colOff>593271</xdr:colOff>
      <xdr:row>93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155121</xdr:colOff>
      <xdr:row>48</xdr:row>
      <xdr:rowOff>25855</xdr:rowOff>
    </xdr:from>
    <xdr:to>
      <xdr:col>11</xdr:col>
      <xdr:colOff>174172</xdr:colOff>
      <xdr:row>69</xdr:row>
      <xdr:rowOff>122466</xdr:rowOff>
    </xdr:to>
    <xdr:grpSp>
      <xdr:nvGrpSpPr>
        <xdr:cNvPr id="9" name="Group 8"/>
        <xdr:cNvGrpSpPr/>
      </xdr:nvGrpSpPr>
      <xdr:grpSpPr>
        <a:xfrm>
          <a:off x="155121" y="7863569"/>
          <a:ext cx="6754587" cy="3525611"/>
          <a:chOff x="1219200" y="5505451"/>
          <a:chExt cx="6728847" cy="3714749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301977" y="5505451"/>
          <a:ext cx="6646070" cy="3714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1219200" y="5553075"/>
            <a:ext cx="41910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400">
                <a:solidFill>
                  <a:srgbClr val="FF0000"/>
                </a:solidFill>
              </a:rPr>
              <a:t>❶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9525</xdr:colOff>
          <xdr:row>0</xdr:row>
          <xdr:rowOff>152399</xdr:rowOff>
        </xdr:from>
        <xdr:ext cx="2571750" cy="771525"/>
        <xdr:pic>
          <xdr:nvPicPr>
            <xdr:cNvPr id="13" name="Picture 12"/>
            <xdr:cNvPicPr>
              <a:picLocks noChangeAspect="1" noChangeArrowheads="1"/>
              <a:extLst>
                <a:ext uri="{84589F7E-364E-4C9E-8A38-B11213B215E9}">
                  <a14:cameraTool cellRange="Sheet1!$K$2:$L$4" spid="_x0000_s8667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19125" y="152399"/>
              <a:ext cx="2571750" cy="771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 editAs="oneCell">
    <xdr:from>
      <xdr:col>5</xdr:col>
      <xdr:colOff>238125</xdr:colOff>
      <xdr:row>0</xdr:row>
      <xdr:rowOff>152400</xdr:rowOff>
    </xdr:from>
    <xdr:to>
      <xdr:col>19</xdr:col>
      <xdr:colOff>495300</xdr:colOff>
      <xdr:row>5</xdr:row>
      <xdr:rowOff>28575</xdr:rowOff>
    </xdr:to>
    <xdr:sp macro="" textlink="">
      <xdr:nvSpPr>
        <xdr:cNvPr id="15951" name="AutoShape 591"/>
        <xdr:cNvSpPr>
          <a:spLocks noChangeAspect="1" noChangeArrowheads="1"/>
        </xdr:cNvSpPr>
      </xdr:nvSpPr>
      <xdr:spPr bwMode="auto">
        <a:xfrm>
          <a:off x="3286125" y="152400"/>
          <a:ext cx="87915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476250</xdr:colOff>
      <xdr:row>122</xdr:row>
      <xdr:rowOff>66675</xdr:rowOff>
    </xdr:from>
    <xdr:ext cx="184731" cy="280205"/>
    <xdr:sp macro="" textlink="">
      <xdr:nvSpPr>
        <xdr:cNvPr id="37" name="TextBox 36"/>
        <xdr:cNvSpPr txBox="1"/>
      </xdr:nvSpPr>
      <xdr:spPr>
        <a:xfrm>
          <a:off x="5353050" y="20402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rgbClr val="FF0000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178253</xdr:colOff>
          <xdr:row>36</xdr:row>
          <xdr:rowOff>136071</xdr:rowOff>
        </xdr:from>
        <xdr:to>
          <xdr:col>21</xdr:col>
          <xdr:colOff>494150</xdr:colOff>
          <xdr:row>43</xdr:row>
          <xdr:rowOff>81643</xdr:rowOff>
        </xdr:to>
        <xdr:pic>
          <xdr:nvPicPr>
            <xdr:cNvPr id="69" name="Picture 68"/>
            <xdr:cNvPicPr>
              <a:picLocks noChangeAspect="1" noChangeArrowheads="1"/>
              <a:extLst>
                <a:ext uri="{84589F7E-364E-4C9E-8A38-B11213B215E9}">
                  <a14:cameraTool cellRange="DETAILS!$B$14:$L$18" spid="_x0000_s8667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90574" y="6014357"/>
              <a:ext cx="12562326" cy="108857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</xdr:col>
      <xdr:colOff>235324</xdr:colOff>
      <xdr:row>0</xdr:row>
      <xdr:rowOff>136072</xdr:rowOff>
    </xdr:from>
    <xdr:to>
      <xdr:col>19</xdr:col>
      <xdr:colOff>581533</xdr:colOff>
      <xdr:row>5</xdr:row>
      <xdr:rowOff>123265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96931" y="136072"/>
          <a:ext cx="8918709" cy="80362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42</xdr:col>
      <xdr:colOff>176491</xdr:colOff>
      <xdr:row>23</xdr:row>
      <xdr:rowOff>137033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45</xdr:col>
      <xdr:colOff>270550</xdr:colOff>
      <xdr:row>59</xdr:row>
      <xdr:rowOff>69765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257665</xdr:colOff>
      <xdr:row>31</xdr:row>
      <xdr:rowOff>56904</xdr:rowOff>
    </xdr:from>
    <xdr:to>
      <xdr:col>26</xdr:col>
      <xdr:colOff>596173</xdr:colOff>
      <xdr:row>33</xdr:row>
      <xdr:rowOff>20610</xdr:rowOff>
    </xdr:to>
    <xdr:sp macro="" textlink="">
      <xdr:nvSpPr>
        <xdr:cNvPr id="32" name="Striped Right Arrow 31"/>
        <xdr:cNvSpPr/>
      </xdr:nvSpPr>
      <xdr:spPr>
        <a:xfrm rot="5400000">
          <a:off x="16048747" y="4857140"/>
          <a:ext cx="275433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325411</xdr:colOff>
      <xdr:row>28</xdr:row>
      <xdr:rowOff>100926</xdr:rowOff>
    </xdr:from>
    <xdr:to>
      <xdr:col>30</xdr:col>
      <xdr:colOff>57782</xdr:colOff>
      <xdr:row>30</xdr:row>
      <xdr:rowOff>58228</xdr:rowOff>
    </xdr:to>
    <xdr:sp macro="" textlink="">
      <xdr:nvSpPr>
        <xdr:cNvPr id="33" name="Striped Right Arrow 32"/>
        <xdr:cNvSpPr/>
      </xdr:nvSpPr>
      <xdr:spPr>
        <a:xfrm rot="5400000">
          <a:off x="18113142" y="4642516"/>
          <a:ext cx="283873" cy="344693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120138</xdr:colOff>
      <xdr:row>29</xdr:row>
      <xdr:rowOff>73641</xdr:rowOff>
    </xdr:from>
    <xdr:to>
      <xdr:col>33</xdr:col>
      <xdr:colOff>451442</xdr:colOff>
      <xdr:row>31</xdr:row>
      <xdr:rowOff>30938</xdr:rowOff>
    </xdr:to>
    <xdr:sp macro="" textlink="">
      <xdr:nvSpPr>
        <xdr:cNvPr id="36" name="Striped Right Arrow 35"/>
        <xdr:cNvSpPr/>
      </xdr:nvSpPr>
      <xdr:spPr>
        <a:xfrm rot="16200000">
          <a:off x="20153777" y="4562547"/>
          <a:ext cx="269025" cy="331304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584307</xdr:colOff>
      <xdr:row>29</xdr:row>
      <xdr:rowOff>155648</xdr:rowOff>
    </xdr:from>
    <xdr:to>
      <xdr:col>40</xdr:col>
      <xdr:colOff>310493</xdr:colOff>
      <xdr:row>31</xdr:row>
      <xdr:rowOff>126771</xdr:rowOff>
    </xdr:to>
    <xdr:sp macro="" textlink="">
      <xdr:nvSpPr>
        <xdr:cNvPr id="39" name="Striped Right Arrow 38"/>
        <xdr:cNvSpPr/>
      </xdr:nvSpPr>
      <xdr:spPr>
        <a:xfrm rot="5400000">
          <a:off x="24248361" y="4650957"/>
          <a:ext cx="282851" cy="332323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43</xdr:col>
      <xdr:colOff>192973</xdr:colOff>
      <xdr:row>31</xdr:row>
      <xdr:rowOff>51444</xdr:rowOff>
    </xdr:from>
    <xdr:to>
      <xdr:col>43</xdr:col>
      <xdr:colOff>518093</xdr:colOff>
      <xdr:row>33</xdr:row>
      <xdr:rowOff>16167</xdr:rowOff>
    </xdr:to>
    <xdr:sp macro="" textlink="">
      <xdr:nvSpPr>
        <xdr:cNvPr id="40" name="Striped Right Arrow 39"/>
        <xdr:cNvSpPr/>
      </xdr:nvSpPr>
      <xdr:spPr>
        <a:xfrm rot="5400000">
          <a:off x="26281172" y="4858882"/>
          <a:ext cx="276450" cy="325120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0</xdr:colOff>
      <xdr:row>60</xdr:row>
      <xdr:rowOff>0</xdr:rowOff>
    </xdr:from>
    <xdr:to>
      <xdr:col>45</xdr:col>
      <xdr:colOff>270550</xdr:colOff>
      <xdr:row>94</xdr:row>
      <xdr:rowOff>42552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485055</xdr:colOff>
      <xdr:row>65</xdr:row>
      <xdr:rowOff>96852</xdr:rowOff>
    </xdr:from>
    <xdr:to>
      <xdr:col>26</xdr:col>
      <xdr:colOff>204038</xdr:colOff>
      <xdr:row>67</xdr:row>
      <xdr:rowOff>54152</xdr:rowOff>
    </xdr:to>
    <xdr:sp macro="" textlink="">
      <xdr:nvSpPr>
        <xdr:cNvPr id="52" name="Striped Right Arrow 51"/>
        <xdr:cNvSpPr/>
      </xdr:nvSpPr>
      <xdr:spPr>
        <a:xfrm rot="5400000">
          <a:off x="15816807" y="10686707"/>
          <a:ext cx="283872" cy="331304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211313</xdr:colOff>
      <xdr:row>65</xdr:row>
      <xdr:rowOff>1600</xdr:rowOff>
    </xdr:from>
    <xdr:to>
      <xdr:col>28</xdr:col>
      <xdr:colOff>549821</xdr:colOff>
      <xdr:row>66</xdr:row>
      <xdr:rowOff>122185</xdr:rowOff>
    </xdr:to>
    <xdr:sp macro="" textlink="">
      <xdr:nvSpPr>
        <xdr:cNvPr id="53" name="Striped Right Arrow 52"/>
        <xdr:cNvSpPr/>
      </xdr:nvSpPr>
      <xdr:spPr>
        <a:xfrm rot="16200000">
          <a:off x="17383631" y="10587853"/>
          <a:ext cx="283871" cy="338508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517074</xdr:colOff>
      <xdr:row>63</xdr:row>
      <xdr:rowOff>55231</xdr:rowOff>
    </xdr:from>
    <xdr:to>
      <xdr:col>31</xdr:col>
      <xdr:colOff>236057</xdr:colOff>
      <xdr:row>64</xdr:row>
      <xdr:rowOff>148602</xdr:rowOff>
    </xdr:to>
    <xdr:sp macro="" textlink="">
      <xdr:nvSpPr>
        <xdr:cNvPr id="54" name="Striped Right Arrow 53"/>
        <xdr:cNvSpPr/>
      </xdr:nvSpPr>
      <xdr:spPr>
        <a:xfrm rot="16200000">
          <a:off x="18924040" y="10304908"/>
          <a:ext cx="256657" cy="331304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255337</xdr:colOff>
      <xdr:row>67</xdr:row>
      <xdr:rowOff>85647</xdr:rowOff>
    </xdr:from>
    <xdr:to>
      <xdr:col>33</xdr:col>
      <xdr:colOff>593845</xdr:colOff>
      <xdr:row>69</xdr:row>
      <xdr:rowOff>42947</xdr:rowOff>
    </xdr:to>
    <xdr:sp macro="" textlink="">
      <xdr:nvSpPr>
        <xdr:cNvPr id="55" name="Striped Right Arrow 54"/>
        <xdr:cNvSpPr/>
      </xdr:nvSpPr>
      <xdr:spPr>
        <a:xfrm rot="16200000">
          <a:off x="20489262" y="10998472"/>
          <a:ext cx="283871" cy="338508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553892</xdr:colOff>
      <xdr:row>65</xdr:row>
      <xdr:rowOff>94451</xdr:rowOff>
    </xdr:from>
    <xdr:to>
      <xdr:col>36</xdr:col>
      <xdr:colOff>272875</xdr:colOff>
      <xdr:row>67</xdr:row>
      <xdr:rowOff>51751</xdr:rowOff>
    </xdr:to>
    <xdr:sp macro="" textlink="">
      <xdr:nvSpPr>
        <xdr:cNvPr id="56" name="Striped Right Arrow 55"/>
        <xdr:cNvSpPr/>
      </xdr:nvSpPr>
      <xdr:spPr>
        <a:xfrm rot="16200000">
          <a:off x="22008858" y="10684306"/>
          <a:ext cx="283872" cy="331304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3202</xdr:colOff>
      <xdr:row>66</xdr:row>
      <xdr:rowOff>128070</xdr:rowOff>
    </xdr:from>
    <xdr:to>
      <xdr:col>41</xdr:col>
      <xdr:colOff>341710</xdr:colOff>
      <xdr:row>68</xdr:row>
      <xdr:rowOff>91772</xdr:rowOff>
    </xdr:to>
    <xdr:sp macro="" textlink="">
      <xdr:nvSpPr>
        <xdr:cNvPr id="57" name="Striped Right Arrow 56"/>
        <xdr:cNvSpPr/>
      </xdr:nvSpPr>
      <xdr:spPr>
        <a:xfrm rot="16200000">
          <a:off x="25132498" y="10880810"/>
          <a:ext cx="290274" cy="338508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43</xdr:col>
      <xdr:colOff>321769</xdr:colOff>
      <xdr:row>64</xdr:row>
      <xdr:rowOff>91249</xdr:rowOff>
    </xdr:from>
    <xdr:to>
      <xdr:col>44</xdr:col>
      <xdr:colOff>47954</xdr:colOff>
      <xdr:row>66</xdr:row>
      <xdr:rowOff>54953</xdr:rowOff>
    </xdr:to>
    <xdr:sp macro="" textlink="">
      <xdr:nvSpPr>
        <xdr:cNvPr id="58" name="Striped Right Arrow 57"/>
        <xdr:cNvSpPr/>
      </xdr:nvSpPr>
      <xdr:spPr>
        <a:xfrm rot="16200000">
          <a:off x="26675706" y="10517419"/>
          <a:ext cx="290275" cy="338507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343890</xdr:colOff>
      <xdr:row>31</xdr:row>
      <xdr:rowOff>138545</xdr:rowOff>
    </xdr:from>
    <xdr:to>
      <xdr:col>37</xdr:col>
      <xdr:colOff>70075</xdr:colOff>
      <xdr:row>33</xdr:row>
      <xdr:rowOff>103269</xdr:rowOff>
    </xdr:to>
    <xdr:sp macro="" textlink="">
      <xdr:nvSpPr>
        <xdr:cNvPr id="35" name="Striped Right Arrow 34"/>
        <xdr:cNvSpPr/>
      </xdr:nvSpPr>
      <xdr:spPr>
        <a:xfrm rot="5400000">
          <a:off x="22192734" y="4942383"/>
          <a:ext cx="276451" cy="332321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272144</xdr:colOff>
      <xdr:row>64</xdr:row>
      <xdr:rowOff>0</xdr:rowOff>
    </xdr:from>
    <xdr:to>
      <xdr:col>38</xdr:col>
      <xdr:colOff>610652</xdr:colOff>
      <xdr:row>65</xdr:row>
      <xdr:rowOff>126989</xdr:rowOff>
    </xdr:to>
    <xdr:sp macro="" textlink="">
      <xdr:nvSpPr>
        <xdr:cNvPr id="42" name="Striped Right Arrow 41"/>
        <xdr:cNvSpPr/>
      </xdr:nvSpPr>
      <xdr:spPr>
        <a:xfrm rot="16200000">
          <a:off x="23564475" y="10426169"/>
          <a:ext cx="290274" cy="338508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0.6561</cdr:x>
      <cdr:y>0.17297</cdr:y>
    </cdr:from>
    <cdr:to>
      <cdr:x>0.6811</cdr:x>
      <cdr:y>0.22424</cdr:y>
    </cdr:to>
    <cdr:sp macro="" textlink="">
      <cdr:nvSpPr>
        <cdr:cNvPr id="2" name="Striped Right Arrow 1"/>
        <cdr:cNvSpPr/>
      </cdr:nvSpPr>
      <cdr:spPr>
        <a:xfrm xmlns:a="http://schemas.openxmlformats.org/drawingml/2006/main" rot="16200000">
          <a:off x="8837238" y="951289"/>
          <a:ext cx="288914" cy="335787"/>
        </a:xfrm>
        <a:prstGeom xmlns:a="http://schemas.openxmlformats.org/drawingml/2006/main" prst="striped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PH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0.77097</cdr:x>
      <cdr:y>0.35553</cdr:y>
    </cdr:from>
    <cdr:to>
      <cdr:x>0.79616</cdr:x>
      <cdr:y>0.40542</cdr:y>
    </cdr:to>
    <cdr:sp macro="" textlink="">
      <cdr:nvSpPr>
        <cdr:cNvPr id="3" name="Striped Right Arrow 2"/>
        <cdr:cNvSpPr/>
      </cdr:nvSpPr>
      <cdr:spPr>
        <a:xfrm xmlns:a="http://schemas.openxmlformats.org/drawingml/2006/main" rot="5400000">
          <a:off x="10385530" y="1974747"/>
          <a:ext cx="281151" cy="338508"/>
        </a:xfrm>
        <a:prstGeom xmlns:a="http://schemas.openxmlformats.org/drawingml/2006/main" prst="stripedRightArrow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PH" sz="1100">
            <a:solidFill>
              <a:srgbClr val="FF0000"/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168275</xdr:colOff>
          <xdr:row>1</xdr:row>
          <xdr:rowOff>1058</xdr:rowOff>
        </xdr:from>
        <xdr:ext cx="2550708" cy="942975"/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Sheet1!$K$2:$L$4" spid="_x0000_s772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74450" y="229658"/>
              <a:ext cx="2550708" cy="942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0.00764</cdr:x>
      <cdr:y>0.01321</cdr:y>
    </cdr:from>
    <cdr:to>
      <cdr:x>0.0707</cdr:x>
      <cdr:y>0.0999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50800" y="50800"/>
          <a:ext cx="419100" cy="33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❷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0.00764</cdr:x>
      <cdr:y>0.0132</cdr:y>
    </cdr:from>
    <cdr:to>
      <cdr:x>0.0707</cdr:x>
      <cdr:y>0.09984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50800" y="50800"/>
          <a:ext cx="419100" cy="33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❸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13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11628</xdr:colOff>
      <xdr:row>17</xdr:row>
      <xdr:rowOff>28882</xdr:rowOff>
    </xdr:from>
    <xdr:to>
      <xdr:col>29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520050</xdr:colOff>
      <xdr:row>22</xdr:row>
      <xdr:rowOff>193703</xdr:rowOff>
    </xdr:from>
    <xdr:to>
      <xdr:col>27</xdr:col>
      <xdr:colOff>138535</xdr:colOff>
      <xdr:row>45</xdr:row>
      <xdr:rowOff>33618</xdr:rowOff>
    </xdr:to>
    <xdr:sp macro="" textlink="">
      <xdr:nvSpPr>
        <xdr:cNvPr id="4" name="Right Brace 3"/>
        <xdr:cNvSpPr/>
      </xdr:nvSpPr>
      <xdr:spPr>
        <a:xfrm>
          <a:off x="22551375" y="5613428"/>
          <a:ext cx="513835" cy="4440490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515471</xdr:colOff>
      <xdr:row>49</xdr:row>
      <xdr:rowOff>11205</xdr:rowOff>
    </xdr:from>
    <xdr:to>
      <xdr:col>26</xdr:col>
      <xdr:colOff>44824</xdr:colOff>
      <xdr:row>61</xdr:row>
      <xdr:rowOff>168089</xdr:rowOff>
    </xdr:to>
    <xdr:sp macro="" textlink="">
      <xdr:nvSpPr>
        <xdr:cNvPr id="5" name="Right Brace 4"/>
        <xdr:cNvSpPr/>
      </xdr:nvSpPr>
      <xdr:spPr>
        <a:xfrm>
          <a:off x="21651446" y="10831605"/>
          <a:ext cx="424703" cy="2557184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175984</xdr:colOff>
      <xdr:row>2</xdr:row>
      <xdr:rowOff>36245</xdr:rowOff>
    </xdr:from>
    <xdr:to>
      <xdr:col>26</xdr:col>
      <xdr:colOff>562718</xdr:colOff>
      <xdr:row>7</xdr:row>
      <xdr:rowOff>2432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2520" y="485281"/>
          <a:ext cx="4877091" cy="102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163285</xdr:colOff>
      <xdr:row>7</xdr:row>
      <xdr:rowOff>108857</xdr:rowOff>
    </xdr:from>
    <xdr:to>
      <xdr:col>28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15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15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15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15876</xdr:colOff>
          <xdr:row>8</xdr:row>
          <xdr:rowOff>106590</xdr:rowOff>
        </xdr:from>
        <xdr:to>
          <xdr:col>19</xdr:col>
          <xdr:colOff>775634</xdr:colOff>
          <xdr:row>13</xdr:row>
          <xdr:rowOff>41035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7869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989051" y="1802040"/>
              <a:ext cx="2550458" cy="9345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176893</xdr:colOff>
          <xdr:row>2</xdr:row>
          <xdr:rowOff>136072</xdr:rowOff>
        </xdr:from>
        <xdr:to>
          <xdr:col>5</xdr:col>
          <xdr:colOff>68036</xdr:colOff>
          <xdr:row>6</xdr:row>
          <xdr:rowOff>81643</xdr:rowOff>
        </xdr:to>
        <xdr:pic>
          <xdr:nvPicPr>
            <xdr:cNvPr id="23" name="Picture 22"/>
            <xdr:cNvPicPr>
              <a:picLocks noChangeAspect="1" noChangeArrowheads="1"/>
              <a:extLst>
                <a:ext uri="{84589F7E-364E-4C9E-8A38-B11213B215E9}">
                  <a14:cameraTool cellRange="[1]Sheet1!$A$2:$H$4" spid="_x0000_s78698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176893" y="585108"/>
              <a:ext cx="4286250" cy="802821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244931</xdr:colOff>
      <xdr:row>7</xdr:row>
      <xdr:rowOff>76758</xdr:rowOff>
    </xdr:from>
    <xdr:to>
      <xdr:col>13</xdr:col>
      <xdr:colOff>739587</xdr:colOff>
      <xdr:row>13</xdr:row>
      <xdr:rowOff>182432</xdr:rowOff>
    </xdr:to>
    <xdr:grpSp>
      <xdr:nvGrpSpPr>
        <xdr:cNvPr id="18" name="Group 17"/>
        <xdr:cNvGrpSpPr/>
      </xdr:nvGrpSpPr>
      <xdr:grpSpPr>
        <a:xfrm>
          <a:off x="3741967" y="1587151"/>
          <a:ext cx="8767799" cy="1330317"/>
          <a:chOff x="3741967" y="1587151"/>
          <a:chExt cx="8767799" cy="1330317"/>
        </a:xfrm>
      </xdr:grpSpPr>
      <xdr:sp macro="" textlink="">
        <xdr:nvSpPr>
          <xdr:cNvPr id="12" name="Left Brace 11"/>
          <xdr:cNvSpPr/>
        </xdr:nvSpPr>
        <xdr:spPr>
          <a:xfrm rot="5400000">
            <a:off x="8012969" y="-1988283"/>
            <a:ext cx="248208" cy="8109858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7595778" y="1587151"/>
            <a:ext cx="1126346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14" name="Picture 13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0116019" y="2327768"/>
            <a:ext cx="596810" cy="549825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028081" y="2316053"/>
            <a:ext cx="596810" cy="552273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912956" y="2340813"/>
            <a:ext cx="596810" cy="552273"/>
          </a:xfrm>
          <a:prstGeom prst="rect">
            <a:avLst/>
          </a:prstGeom>
        </xdr:spPr>
      </xdr:pic>
      <xdr:pic>
        <xdr:nvPicPr>
          <xdr:cNvPr id="17" name="Picture 16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7527153" y="2338967"/>
            <a:ext cx="596810" cy="549825"/>
          </a:xfrm>
          <a:prstGeom prst="rect">
            <a:avLst/>
          </a:prstGeom>
        </xdr:spPr>
      </xdr:pic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6613074" y="2340429"/>
            <a:ext cx="596810" cy="549825"/>
          </a:xfrm>
          <a:prstGeom prst="rect">
            <a:avLst/>
          </a:prstGeom>
        </xdr:spPr>
      </xdr:pic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5646967" y="2367643"/>
            <a:ext cx="596810" cy="549825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4680860" y="2354035"/>
            <a:ext cx="596810" cy="549825"/>
          </a:xfrm>
          <a:prstGeom prst="rect">
            <a:avLst/>
          </a:prstGeom>
        </xdr:spPr>
      </xdr:pic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3741967" y="2340428"/>
            <a:ext cx="596810" cy="549825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8442342" y="2341375"/>
            <a:ext cx="596810" cy="549825"/>
          </a:xfrm>
          <a:prstGeom prst="rect">
            <a:avLst/>
          </a:prstGeom>
        </xdr:spPr>
      </xdr:pic>
      <xdr:pic>
        <xdr:nvPicPr>
          <xdr:cNvPr id="26" name="Picture 25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9218741" y="2340813"/>
            <a:ext cx="596810" cy="55227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1966010</xdr:colOff>
      <xdr:row>7</xdr:row>
      <xdr:rowOff>81643</xdr:rowOff>
    </xdr:from>
    <xdr:to>
      <xdr:col>4</xdr:col>
      <xdr:colOff>60963</xdr:colOff>
      <xdr:row>13</xdr:row>
      <xdr:rowOff>183075</xdr:rowOff>
    </xdr:to>
    <xdr:grpSp>
      <xdr:nvGrpSpPr>
        <xdr:cNvPr id="25" name="Group 24"/>
        <xdr:cNvGrpSpPr/>
      </xdr:nvGrpSpPr>
      <xdr:grpSpPr>
        <a:xfrm>
          <a:off x="2564724" y="1592036"/>
          <a:ext cx="993275" cy="1326075"/>
          <a:chOff x="2564724" y="1592036"/>
          <a:chExt cx="993275" cy="1326075"/>
        </a:xfrm>
      </xdr:grpSpPr>
      <xdr:sp macro="" textlink="">
        <xdr:nvSpPr>
          <xdr:cNvPr id="32" name="Left Brace 31"/>
          <xdr:cNvSpPr/>
        </xdr:nvSpPr>
        <xdr:spPr>
          <a:xfrm rot="5400000">
            <a:off x="2917491" y="1652028"/>
            <a:ext cx="274622" cy="830036"/>
          </a:xfrm>
          <a:prstGeom prst="leftBrace">
            <a:avLst/>
          </a:prstGeom>
          <a:ln w="381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3" name="Picture 32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63823" r="27620"/>
          <a:stretch/>
        </xdr:blipFill>
        <xdr:spPr>
          <a:xfrm>
            <a:off x="2791780" y="2333271"/>
            <a:ext cx="582594" cy="584840"/>
          </a:xfrm>
          <a:prstGeom prst="rect">
            <a:avLst/>
          </a:prstGeom>
        </xdr:spPr>
      </xdr:pic>
      <xdr:sp macro="" textlink="">
        <xdr:nvSpPr>
          <xdr:cNvPr id="34" name="Rectangle 33"/>
          <xdr:cNvSpPr/>
        </xdr:nvSpPr>
        <xdr:spPr>
          <a:xfrm>
            <a:off x="2564724" y="1592036"/>
            <a:ext cx="993275" cy="291167"/>
          </a:xfrm>
          <a:prstGeom prst="rect">
            <a:avLst/>
          </a:prstGeom>
          <a:solidFill>
            <a:srgbClr val="FFFF00"/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PASSIVES</a:t>
            </a: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0.79905</cdr:x>
      <cdr:y>0.30048</cdr:y>
    </cdr:from>
    <cdr:to>
      <cdr:x>0.96935</cdr:x>
      <cdr:y>0.45592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162896" y="2925423"/>
          <a:ext cx="1952864" cy="15133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0.71593</cdr:x>
      <cdr:y>0.73434</cdr:y>
    </cdr:from>
    <cdr:to>
      <cdr:x>0.93904</cdr:x>
      <cdr:y>0.88581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209724" y="7149381"/>
          <a:ext cx="2558446" cy="147468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13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11628</xdr:colOff>
      <xdr:row>17</xdr:row>
      <xdr:rowOff>28882</xdr:rowOff>
    </xdr:from>
    <xdr:to>
      <xdr:col>28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234300</xdr:colOff>
      <xdr:row>22</xdr:row>
      <xdr:rowOff>139275</xdr:rowOff>
    </xdr:from>
    <xdr:to>
      <xdr:col>25</xdr:col>
      <xdr:colOff>750856</xdr:colOff>
      <xdr:row>44</xdr:row>
      <xdr:rowOff>183297</xdr:rowOff>
    </xdr:to>
    <xdr:sp macro="" textlink="">
      <xdr:nvSpPr>
        <xdr:cNvPr id="4" name="Right Brace 3"/>
        <xdr:cNvSpPr/>
      </xdr:nvSpPr>
      <xdr:spPr>
        <a:xfrm>
          <a:off x="23067086" y="5622954"/>
          <a:ext cx="516556" cy="4534379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665149</xdr:colOff>
      <xdr:row>47</xdr:row>
      <xdr:rowOff>201705</xdr:rowOff>
    </xdr:from>
    <xdr:to>
      <xdr:col>24</xdr:col>
      <xdr:colOff>194503</xdr:colOff>
      <xdr:row>60</xdr:row>
      <xdr:rowOff>154482</xdr:rowOff>
    </xdr:to>
    <xdr:sp macro="" textlink="">
      <xdr:nvSpPr>
        <xdr:cNvPr id="5" name="Right Brace 4"/>
        <xdr:cNvSpPr/>
      </xdr:nvSpPr>
      <xdr:spPr>
        <a:xfrm>
          <a:off x="21701792" y="10788062"/>
          <a:ext cx="427425" cy="2606170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162376</xdr:colOff>
      <xdr:row>2</xdr:row>
      <xdr:rowOff>36245</xdr:rowOff>
    </xdr:from>
    <xdr:to>
      <xdr:col>25</xdr:col>
      <xdr:colOff>549110</xdr:colOff>
      <xdr:row>7</xdr:row>
      <xdr:rowOff>2432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733" y="485281"/>
          <a:ext cx="4877091" cy="102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163285</xdr:colOff>
      <xdr:row>7</xdr:row>
      <xdr:rowOff>108857</xdr:rowOff>
    </xdr:from>
    <xdr:to>
      <xdr:col>27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14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14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14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15876</xdr:colOff>
          <xdr:row>8</xdr:row>
          <xdr:rowOff>106590</xdr:rowOff>
        </xdr:from>
        <xdr:to>
          <xdr:col>17</xdr:col>
          <xdr:colOff>707598</xdr:colOff>
          <xdr:row>13</xdr:row>
          <xdr:rowOff>41035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8171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2901840" y="1821090"/>
              <a:ext cx="2555901" cy="9549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176893</xdr:colOff>
          <xdr:row>2</xdr:row>
          <xdr:rowOff>136072</xdr:rowOff>
        </xdr:from>
        <xdr:to>
          <xdr:col>5</xdr:col>
          <xdr:colOff>68036</xdr:colOff>
          <xdr:row>6</xdr:row>
          <xdr:rowOff>81643</xdr:rowOff>
        </xdr:to>
        <xdr:pic>
          <xdr:nvPicPr>
            <xdr:cNvPr id="22" name="Picture 21"/>
            <xdr:cNvPicPr>
              <a:picLocks noChangeAspect="1" noChangeArrowheads="1"/>
              <a:extLst>
                <a:ext uri="{84589F7E-364E-4C9E-8A38-B11213B215E9}">
                  <a14:cameraTool cellRange="[1]Sheet1!$A$2:$H$4" spid="_x0000_s81718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176893" y="583747"/>
              <a:ext cx="4282168" cy="793296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220030</xdr:colOff>
      <xdr:row>7</xdr:row>
      <xdr:rowOff>136072</xdr:rowOff>
    </xdr:from>
    <xdr:to>
      <xdr:col>4</xdr:col>
      <xdr:colOff>786701</xdr:colOff>
      <xdr:row>13</xdr:row>
      <xdr:rowOff>203840</xdr:rowOff>
    </xdr:to>
    <xdr:grpSp>
      <xdr:nvGrpSpPr>
        <xdr:cNvPr id="12" name="Group 11"/>
        <xdr:cNvGrpSpPr/>
      </xdr:nvGrpSpPr>
      <xdr:grpSpPr>
        <a:xfrm>
          <a:off x="2818994" y="1646465"/>
          <a:ext cx="1464743" cy="1292411"/>
          <a:chOff x="2818994" y="1646465"/>
          <a:chExt cx="1464743" cy="1292411"/>
        </a:xfrm>
      </xdr:grpSpPr>
      <xdr:sp macro="" textlink="">
        <xdr:nvSpPr>
          <xdr:cNvPr id="27" name="Left Brace 26"/>
          <xdr:cNvSpPr/>
        </xdr:nvSpPr>
        <xdr:spPr>
          <a:xfrm rot="5400000">
            <a:off x="3393743" y="1420706"/>
            <a:ext cx="233800" cy="1333500"/>
          </a:xfrm>
          <a:prstGeom prst="leftBrace">
            <a:avLst/>
          </a:prstGeom>
          <a:ln w="381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63823" r="27620"/>
          <a:stretch/>
        </xdr:blipFill>
        <xdr:spPr>
          <a:xfrm>
            <a:off x="2818994" y="2333272"/>
            <a:ext cx="582594" cy="584840"/>
          </a:xfrm>
          <a:prstGeom prst="rect">
            <a:avLst/>
          </a:prstGeom>
        </xdr:spPr>
      </xdr:pic>
      <xdr:sp macro="" textlink="">
        <xdr:nvSpPr>
          <xdr:cNvPr id="29" name="Rectangle 28"/>
          <xdr:cNvSpPr/>
        </xdr:nvSpPr>
        <xdr:spPr>
          <a:xfrm>
            <a:off x="3027368" y="1646465"/>
            <a:ext cx="993275" cy="291167"/>
          </a:xfrm>
          <a:prstGeom prst="rect">
            <a:avLst/>
          </a:prstGeom>
          <a:solidFill>
            <a:srgbClr val="FFFF00"/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PASSIVES</a:t>
            </a:r>
          </a:p>
        </xdr:txBody>
      </xdr:sp>
      <xdr:pic>
        <xdr:nvPicPr>
          <xdr:cNvPr id="23" name="Picture 22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63823" r="27620"/>
          <a:stretch/>
        </xdr:blipFill>
        <xdr:spPr>
          <a:xfrm>
            <a:off x="3701143" y="2354036"/>
            <a:ext cx="582594" cy="58484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265241</xdr:colOff>
      <xdr:row>7</xdr:row>
      <xdr:rowOff>108858</xdr:rowOff>
    </xdr:from>
    <xdr:to>
      <xdr:col>12</xdr:col>
      <xdr:colOff>773703</xdr:colOff>
      <xdr:row>14</xdr:row>
      <xdr:rowOff>6486</xdr:rowOff>
    </xdr:to>
    <xdr:grpSp>
      <xdr:nvGrpSpPr>
        <xdr:cNvPr id="13" name="Group 12"/>
        <xdr:cNvGrpSpPr/>
      </xdr:nvGrpSpPr>
      <xdr:grpSpPr>
        <a:xfrm>
          <a:off x="4660348" y="1619251"/>
          <a:ext cx="6985462" cy="1326378"/>
          <a:chOff x="4660348" y="1619251"/>
          <a:chExt cx="6985462" cy="1326378"/>
        </a:xfrm>
      </xdr:grpSpPr>
      <xdr:pic>
        <xdr:nvPicPr>
          <xdr:cNvPr id="14" name="Picture 13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5598447" y="2395804"/>
            <a:ext cx="596810" cy="549825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6537724" y="2384090"/>
            <a:ext cx="596810" cy="552273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7477027" y="2381635"/>
            <a:ext cx="596810" cy="552273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4660348" y="2381635"/>
            <a:ext cx="596810" cy="552273"/>
          </a:xfrm>
          <a:prstGeom prst="rect">
            <a:avLst/>
          </a:prstGeom>
        </xdr:spPr>
      </xdr:pic>
      <xdr:sp macro="" textlink="">
        <xdr:nvSpPr>
          <xdr:cNvPr id="25" name="Left Brace 24"/>
          <xdr:cNvSpPr/>
        </xdr:nvSpPr>
        <xdr:spPr>
          <a:xfrm rot="5400000">
            <a:off x="7960983" y="-1196625"/>
            <a:ext cx="256930" cy="6572255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>
            <a:off x="7541348" y="1619251"/>
            <a:ext cx="1126346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30" name="Picture 29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8368393" y="2367643"/>
            <a:ext cx="596810" cy="552273"/>
          </a:xfrm>
          <a:prstGeom prst="rect">
            <a:avLst/>
          </a:prstGeom>
        </xdr:spPr>
      </xdr:pic>
      <xdr:pic>
        <xdr:nvPicPr>
          <xdr:cNvPr id="31" name="Picture 30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9266464" y="2367643"/>
            <a:ext cx="596810" cy="552273"/>
          </a:xfrm>
          <a:prstGeom prst="rect">
            <a:avLst/>
          </a:prstGeom>
        </xdr:spPr>
      </xdr:pic>
      <xdr:pic>
        <xdr:nvPicPr>
          <xdr:cNvPr id="32" name="Picture 31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10150929" y="2381250"/>
            <a:ext cx="596810" cy="552273"/>
          </a:xfrm>
          <a:prstGeom prst="rect">
            <a:avLst/>
          </a:prstGeom>
        </xdr:spPr>
      </xdr:pic>
      <xdr:pic>
        <xdr:nvPicPr>
          <xdr:cNvPr id="33" name="Picture 32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11049000" y="2381251"/>
            <a:ext cx="596810" cy="552273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0.77536</cdr:x>
      <cdr:y>0.28528</cdr:y>
    </cdr:from>
    <cdr:to>
      <cdr:x>0.94566</cdr:x>
      <cdr:y>0.44072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906071" y="2809649"/>
          <a:ext cx="1956136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0.64604</cdr:x>
      <cdr:y>0.715</cdr:y>
    </cdr:from>
    <cdr:to>
      <cdr:x>0.86915</cdr:x>
      <cdr:y>0.86647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420642" y="7041769"/>
          <a:ext cx="2562733" cy="149177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14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11628</xdr:colOff>
      <xdr:row>17</xdr:row>
      <xdr:rowOff>28882</xdr:rowOff>
    </xdr:from>
    <xdr:to>
      <xdr:col>29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656122</xdr:colOff>
      <xdr:row>23</xdr:row>
      <xdr:rowOff>3203</xdr:rowOff>
    </xdr:from>
    <xdr:to>
      <xdr:col>26</xdr:col>
      <xdr:colOff>274606</xdr:colOff>
      <xdr:row>45</xdr:row>
      <xdr:rowOff>47225</xdr:rowOff>
    </xdr:to>
    <xdr:sp macro="" textlink="">
      <xdr:nvSpPr>
        <xdr:cNvPr id="4" name="Right Brace 3"/>
        <xdr:cNvSpPr/>
      </xdr:nvSpPr>
      <xdr:spPr>
        <a:xfrm>
          <a:off x="22590836" y="5690989"/>
          <a:ext cx="516556" cy="4534379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842041</xdr:colOff>
      <xdr:row>48</xdr:row>
      <xdr:rowOff>160884</xdr:rowOff>
    </xdr:from>
    <xdr:to>
      <xdr:col>25</xdr:col>
      <xdr:colOff>371396</xdr:colOff>
      <xdr:row>61</xdr:row>
      <xdr:rowOff>113661</xdr:rowOff>
    </xdr:to>
    <xdr:sp macro="" textlink="">
      <xdr:nvSpPr>
        <xdr:cNvPr id="5" name="Right Brace 4"/>
        <xdr:cNvSpPr/>
      </xdr:nvSpPr>
      <xdr:spPr>
        <a:xfrm>
          <a:off x="21878684" y="10951348"/>
          <a:ext cx="427426" cy="2606170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175984</xdr:colOff>
      <xdr:row>2</xdr:row>
      <xdr:rowOff>9031</xdr:rowOff>
    </xdr:from>
    <xdr:to>
      <xdr:col>26</xdr:col>
      <xdr:colOff>562718</xdr:colOff>
      <xdr:row>6</xdr:row>
      <xdr:rowOff>179325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8413" y="458067"/>
          <a:ext cx="4877091" cy="102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163285</xdr:colOff>
      <xdr:row>7</xdr:row>
      <xdr:rowOff>108857</xdr:rowOff>
    </xdr:from>
    <xdr:to>
      <xdr:col>28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15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15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15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15875</xdr:colOff>
          <xdr:row>8</xdr:row>
          <xdr:rowOff>174625</xdr:rowOff>
        </xdr:from>
        <xdr:to>
          <xdr:col>18</xdr:col>
          <xdr:colOff>707598</xdr:colOff>
          <xdr:row>13</xdr:row>
          <xdr:rowOff>109070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]Sheet1!$K$2:$L$4" spid="_x0000_s9175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799911" y="1889125"/>
              <a:ext cx="2555901" cy="9549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54429</xdr:colOff>
          <xdr:row>2</xdr:row>
          <xdr:rowOff>217715</xdr:rowOff>
        </xdr:from>
        <xdr:to>
          <xdr:col>5</xdr:col>
          <xdr:colOff>176893</xdr:colOff>
          <xdr:row>6</xdr:row>
          <xdr:rowOff>163286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]Sheet1!$A$2:$H$4" spid="_x0000_s91760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285750" y="666751"/>
              <a:ext cx="4286250" cy="802821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156384</xdr:colOff>
      <xdr:row>7</xdr:row>
      <xdr:rowOff>68037</xdr:rowOff>
    </xdr:from>
    <xdr:to>
      <xdr:col>13</xdr:col>
      <xdr:colOff>836824</xdr:colOff>
      <xdr:row>13</xdr:row>
      <xdr:rowOff>171273</xdr:rowOff>
    </xdr:to>
    <xdr:grpSp>
      <xdr:nvGrpSpPr>
        <xdr:cNvPr id="31" name="Group 30"/>
        <xdr:cNvGrpSpPr/>
      </xdr:nvGrpSpPr>
      <xdr:grpSpPr>
        <a:xfrm>
          <a:off x="2755348" y="1578430"/>
          <a:ext cx="9851655" cy="1327879"/>
          <a:chOff x="2755348" y="1578430"/>
          <a:chExt cx="9851655" cy="1327879"/>
        </a:xfrm>
      </xdr:grpSpPr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3814052" y="2354983"/>
            <a:ext cx="673538" cy="549825"/>
          </a:xfrm>
          <a:prstGeom prst="rect">
            <a:avLst/>
          </a:prstGeom>
        </xdr:spPr>
      </xdr:pic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4874085" y="2343269"/>
            <a:ext cx="673538" cy="552273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5934148" y="2340814"/>
            <a:ext cx="673538" cy="552273"/>
          </a:xfrm>
          <a:prstGeom prst="rect">
            <a:avLst/>
          </a:prstGeom>
        </xdr:spPr>
      </xdr:pic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2755348" y="2340814"/>
            <a:ext cx="673538" cy="552273"/>
          </a:xfrm>
          <a:prstGeom prst="rect">
            <a:avLst/>
          </a:prstGeom>
        </xdr:spPr>
      </xdr:pic>
      <xdr:sp macro="" textlink="">
        <xdr:nvSpPr>
          <xdr:cNvPr id="23" name="Left Brace 22"/>
          <xdr:cNvSpPr/>
        </xdr:nvSpPr>
        <xdr:spPr>
          <a:xfrm rot="5400000">
            <a:off x="7459905" y="-2622988"/>
            <a:ext cx="256926" cy="9343335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>
            <a:off x="6986452" y="1578430"/>
            <a:ext cx="1271152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6940110" y="2326822"/>
            <a:ext cx="673538" cy="552273"/>
          </a:xfrm>
          <a:prstGeom prst="rect">
            <a:avLst/>
          </a:prstGeom>
        </xdr:spPr>
      </xdr:pic>
      <xdr:pic>
        <xdr:nvPicPr>
          <xdr:cNvPr id="26" name="Picture 25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7953640" y="2326822"/>
            <a:ext cx="673538" cy="552273"/>
          </a:xfrm>
          <a:prstGeom prst="rect">
            <a:avLst/>
          </a:prstGeom>
        </xdr:spPr>
      </xdr:pic>
      <xdr:pic>
        <xdr:nvPicPr>
          <xdr:cNvPr id="27" name="Picture 26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8951815" y="2340429"/>
            <a:ext cx="673538" cy="552273"/>
          </a:xfrm>
          <a:prstGeom prst="rect">
            <a:avLst/>
          </a:prstGeom>
        </xdr:spPr>
      </xdr:pic>
      <xdr:pic>
        <xdr:nvPicPr>
          <xdr:cNvPr id="28" name="Picture 27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9965344" y="2340430"/>
            <a:ext cx="673538" cy="552273"/>
          </a:xfrm>
          <a:prstGeom prst="rect">
            <a:avLst/>
          </a:prstGeom>
        </xdr:spPr>
      </xdr:pic>
      <xdr:pic>
        <xdr:nvPicPr>
          <xdr:cNvPr id="29" name="Picture 28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0994572" y="2340429"/>
            <a:ext cx="673538" cy="552273"/>
          </a:xfrm>
          <a:prstGeom prst="rect">
            <a:avLst/>
          </a:prstGeom>
        </xdr:spPr>
      </xdr:pic>
      <xdr:pic>
        <xdr:nvPicPr>
          <xdr:cNvPr id="30" name="Picture 29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933465" y="2354036"/>
            <a:ext cx="673538" cy="552273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DM/SALES/@Sales%20Control%20Monitoring/31.%20Customer%20Survey%20Report/QUARTERLY%20REPORT%20REV.03%20FY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'17~MAY '17 (1ST QTR) "/>
      <sheetName val="JULY '17~SEPT '17 (2ND QTR)"/>
      <sheetName val="OCT '17~DEC '17 (3RD QTR)"/>
      <sheetName val="JAN '18~MAR '18 (4TH QTR)"/>
      <sheetName val="APR '18~JUNE '18 (1ST QTR)"/>
      <sheetName val="JULY '18~SEPT '18 (2ND QTR)"/>
      <sheetName val="OCT '18~DEC '18 (3RD QTR)"/>
      <sheetName val="JAN '19 ~MAR '19 (4TH QTR)"/>
      <sheetName val="SUMMARY"/>
      <sheetName val="Sheet1"/>
      <sheetName val="DETAILS"/>
      <sheetName val="Crite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X119"/>
  <sheetViews>
    <sheetView topLeftCell="A13" zoomScaleNormal="100" workbookViewId="0">
      <selection activeCell="H19" sqref="H19"/>
    </sheetView>
  </sheetViews>
  <sheetFormatPr defaultRowHeight="12.75"/>
  <cols>
    <col min="1" max="1" width="2.42578125" customWidth="1"/>
    <col min="3" max="3" width="26.28515625" customWidth="1"/>
    <col min="4" max="4" width="17.28515625" style="9" customWidth="1"/>
    <col min="5" max="5" width="17.42578125" style="9" customWidth="1"/>
    <col min="6" max="7" width="15.7109375" style="9" customWidth="1"/>
    <col min="8" max="8" width="16.85546875" style="9" customWidth="1"/>
    <col min="9" max="9" width="18.140625" style="9" customWidth="1"/>
    <col min="10" max="10" width="15.5703125" customWidth="1"/>
    <col min="11" max="12" width="15" customWidth="1"/>
    <col min="16" max="16" width="10.42578125" customWidth="1"/>
    <col min="17" max="24" width="13.42578125" customWidth="1"/>
  </cols>
  <sheetData>
    <row r="1" spans="2:24" ht="18" customHeight="1">
      <c r="D1"/>
      <c r="G1"/>
      <c r="H1"/>
      <c r="I1"/>
    </row>
    <row r="2" spans="2:24" ht="24.95" customHeight="1">
      <c r="C2" s="10" t="s">
        <v>41</v>
      </c>
      <c r="D2" s="17" t="s">
        <v>29</v>
      </c>
      <c r="E2" s="17" t="s">
        <v>32</v>
      </c>
      <c r="F2" s="23" t="s">
        <v>38</v>
      </c>
      <c r="G2" s="17" t="s">
        <v>33</v>
      </c>
      <c r="H2" s="23" t="s">
        <v>39</v>
      </c>
      <c r="I2" s="17" t="s">
        <v>34</v>
      </c>
      <c r="J2" s="14" t="s">
        <v>40</v>
      </c>
      <c r="K2" s="15" t="s">
        <v>8</v>
      </c>
      <c r="M2" s="8"/>
      <c r="N2" s="8"/>
      <c r="O2" s="8"/>
      <c r="P2" s="86" t="s">
        <v>96</v>
      </c>
      <c r="Q2" s="50" t="s">
        <v>101</v>
      </c>
      <c r="R2" s="50" t="s">
        <v>102</v>
      </c>
      <c r="S2" s="50" t="s">
        <v>58</v>
      </c>
      <c r="T2" s="50" t="s">
        <v>59</v>
      </c>
      <c r="U2" s="50" t="s">
        <v>103</v>
      </c>
      <c r="V2" s="50" t="s">
        <v>104</v>
      </c>
      <c r="W2" s="50" t="s">
        <v>89</v>
      </c>
      <c r="X2" s="50" t="s">
        <v>94</v>
      </c>
    </row>
    <row r="3" spans="2:24" ht="24.95" customHeight="1">
      <c r="C3" s="12" t="s">
        <v>50</v>
      </c>
      <c r="D3" s="24">
        <v>9</v>
      </c>
      <c r="E3" s="24">
        <v>0</v>
      </c>
      <c r="F3" s="22">
        <f t="shared" ref="F3:F6" si="0">(E3/D3)</f>
        <v>0</v>
      </c>
      <c r="G3" s="24">
        <v>2</v>
      </c>
      <c r="H3" s="22">
        <f t="shared" ref="H3:H6" si="1">(G3/D3)</f>
        <v>0.22222222222222221</v>
      </c>
      <c r="I3" s="24">
        <v>7</v>
      </c>
      <c r="J3" s="16">
        <f>(I3/D3)</f>
        <v>0.77777777777777779</v>
      </c>
      <c r="K3" s="48">
        <v>0.78</v>
      </c>
      <c r="M3" s="8"/>
      <c r="N3" s="8"/>
      <c r="O3" s="8"/>
      <c r="P3" s="85" t="s">
        <v>8</v>
      </c>
      <c r="Q3" s="48">
        <v>0.78</v>
      </c>
      <c r="R3" s="48">
        <v>1</v>
      </c>
      <c r="S3" s="48">
        <v>0.67</v>
      </c>
      <c r="T3" s="48">
        <v>0.83</v>
      </c>
      <c r="U3" s="48">
        <v>0.66666666666666663</v>
      </c>
      <c r="V3" s="48">
        <v>1</v>
      </c>
      <c r="W3" s="5" t="e">
        <f>#REF!-#REF!</f>
        <v>#REF!</v>
      </c>
      <c r="X3" s="48">
        <v>1</v>
      </c>
    </row>
    <row r="4" spans="2:24" ht="24.95" customHeight="1">
      <c r="C4" s="12" t="s">
        <v>57</v>
      </c>
      <c r="D4" s="24">
        <v>8</v>
      </c>
      <c r="E4" s="24">
        <v>0</v>
      </c>
      <c r="F4" s="22">
        <f t="shared" si="0"/>
        <v>0</v>
      </c>
      <c r="G4" s="24">
        <v>0</v>
      </c>
      <c r="H4" s="22">
        <f>(G4/D4)</f>
        <v>0</v>
      </c>
      <c r="I4" s="24">
        <v>8</v>
      </c>
      <c r="J4" s="16">
        <f>I4/D4</f>
        <v>1</v>
      </c>
      <c r="K4" s="48">
        <v>1</v>
      </c>
      <c r="M4" s="8"/>
      <c r="N4" s="8"/>
      <c r="O4" s="8"/>
      <c r="P4" s="8"/>
      <c r="R4" s="8"/>
      <c r="T4" s="8"/>
      <c r="U4" s="8"/>
      <c r="V4" s="8"/>
      <c r="W4" s="7"/>
      <c r="X4" s="7"/>
    </row>
    <row r="5" spans="2:24" ht="24.95" customHeight="1">
      <c r="C5" s="12" t="s">
        <v>58</v>
      </c>
      <c r="D5" s="24">
        <v>6</v>
      </c>
      <c r="E5" s="24">
        <v>0</v>
      </c>
      <c r="F5" s="22">
        <f t="shared" si="0"/>
        <v>0</v>
      </c>
      <c r="G5" s="24">
        <v>2</v>
      </c>
      <c r="H5" s="22">
        <f t="shared" si="1"/>
        <v>0.33333333333333331</v>
      </c>
      <c r="I5" s="24">
        <v>4</v>
      </c>
      <c r="J5" s="16">
        <f t="shared" ref="J5" si="2">(I5/D5)</f>
        <v>0.66666666666666663</v>
      </c>
      <c r="K5" s="48">
        <v>0.67</v>
      </c>
      <c r="M5" s="8"/>
      <c r="N5" s="8"/>
      <c r="O5" s="8"/>
    </row>
    <row r="6" spans="2:24" ht="24.95" customHeight="1">
      <c r="C6" s="12" t="s">
        <v>59</v>
      </c>
      <c r="D6" s="10">
        <v>6</v>
      </c>
      <c r="E6" s="10">
        <v>0</v>
      </c>
      <c r="F6" s="22">
        <f t="shared" si="0"/>
        <v>0</v>
      </c>
      <c r="G6" s="10">
        <v>1</v>
      </c>
      <c r="H6" s="22">
        <f t="shared" si="1"/>
        <v>0.16666666666666666</v>
      </c>
      <c r="I6" s="10">
        <v>5</v>
      </c>
      <c r="J6" s="16">
        <f>(I6/D6)</f>
        <v>0.83333333333333337</v>
      </c>
      <c r="K6" s="48">
        <v>0.83</v>
      </c>
      <c r="M6" s="8"/>
      <c r="N6" s="8"/>
      <c r="O6" s="8"/>
    </row>
    <row r="7" spans="2:24" ht="24.95" customHeight="1">
      <c r="C7" s="12" t="s">
        <v>60</v>
      </c>
      <c r="D7" s="10">
        <v>9</v>
      </c>
      <c r="E7" s="10">
        <v>0</v>
      </c>
      <c r="F7" s="22">
        <f>(E7/D7)</f>
        <v>0</v>
      </c>
      <c r="G7" s="10">
        <v>3</v>
      </c>
      <c r="H7" s="22">
        <f>(G7/D7)</f>
        <v>0.33333333333333331</v>
      </c>
      <c r="I7" s="10">
        <v>6</v>
      </c>
      <c r="J7" s="16">
        <f>(I7/D7)</f>
        <v>0.66666666666666663</v>
      </c>
      <c r="K7" s="48">
        <v>0.67</v>
      </c>
      <c r="M7" s="7"/>
      <c r="N7" s="7"/>
      <c r="O7" s="7"/>
      <c r="P7" s="7"/>
      <c r="R7" s="7"/>
      <c r="T7" s="7"/>
      <c r="U7" s="7"/>
      <c r="V7" s="7"/>
      <c r="W7" s="7"/>
      <c r="X7" s="7"/>
    </row>
    <row r="8" spans="2:24" ht="24.95" customHeight="1">
      <c r="C8" s="12" t="s">
        <v>61</v>
      </c>
      <c r="D8" s="10">
        <v>9</v>
      </c>
      <c r="E8" s="10">
        <v>0</v>
      </c>
      <c r="F8" s="22">
        <f>(E8/D8)</f>
        <v>0</v>
      </c>
      <c r="G8" s="10">
        <v>0</v>
      </c>
      <c r="H8" s="22">
        <f t="shared" ref="H8" si="3">(G8/D8)</f>
        <v>0</v>
      </c>
      <c r="I8" s="10">
        <v>9</v>
      </c>
      <c r="J8" s="16">
        <f>(I8/D8)</f>
        <v>1</v>
      </c>
      <c r="K8" s="48">
        <v>1</v>
      </c>
      <c r="M8" s="7"/>
      <c r="N8" s="7"/>
      <c r="O8" s="7"/>
      <c r="P8" s="7"/>
      <c r="R8" s="7"/>
      <c r="T8" s="7"/>
      <c r="U8" s="7"/>
      <c r="V8" s="7"/>
      <c r="W8" s="7"/>
      <c r="X8" s="7"/>
    </row>
    <row r="9" spans="2:24" ht="24.95" customHeight="1">
      <c r="C9" s="12" t="s">
        <v>89</v>
      </c>
      <c r="D9" s="10">
        <v>10</v>
      </c>
      <c r="E9" s="10">
        <v>0</v>
      </c>
      <c r="F9" s="22">
        <f>(E9/D9)</f>
        <v>0</v>
      </c>
      <c r="G9" s="10">
        <v>0</v>
      </c>
      <c r="H9" s="22">
        <f>(G9/D9)</f>
        <v>0</v>
      </c>
      <c r="I9" s="10">
        <v>10</v>
      </c>
      <c r="J9" s="16">
        <f>(I9/D9)</f>
        <v>1</v>
      </c>
      <c r="K9" s="48">
        <v>1</v>
      </c>
      <c r="M9" s="7"/>
      <c r="N9" s="7"/>
      <c r="O9" s="7"/>
      <c r="P9" s="7"/>
      <c r="R9" s="7"/>
      <c r="T9" s="7"/>
      <c r="U9" s="7"/>
      <c r="V9" s="7"/>
      <c r="W9" s="7"/>
      <c r="X9" s="7"/>
    </row>
    <row r="10" spans="2:24" ht="24.95" customHeight="1">
      <c r="C10" s="12" t="s">
        <v>94</v>
      </c>
      <c r="D10" s="10">
        <v>8</v>
      </c>
      <c r="E10" s="10">
        <v>0</v>
      </c>
      <c r="F10" s="22">
        <f>(E10/D10)</f>
        <v>0</v>
      </c>
      <c r="G10" s="10">
        <v>0</v>
      </c>
      <c r="H10" s="22">
        <f>(G10/D10)</f>
        <v>0</v>
      </c>
      <c r="I10" s="10">
        <v>8</v>
      </c>
      <c r="J10" s="16">
        <f>(I10/D10)</f>
        <v>1</v>
      </c>
      <c r="K10" s="48">
        <v>1</v>
      </c>
      <c r="M10" s="7"/>
      <c r="N10" s="7"/>
      <c r="O10" s="7"/>
      <c r="P10" s="7"/>
      <c r="R10" s="7"/>
      <c r="T10" s="7"/>
      <c r="U10" s="7"/>
      <c r="V10" s="7"/>
      <c r="W10" s="7"/>
      <c r="X10" s="7"/>
    </row>
    <row r="13" spans="2:24">
      <c r="D13" s="9" t="s">
        <v>151</v>
      </c>
    </row>
    <row r="14" spans="2:24" ht="22.5" customHeight="1">
      <c r="B14" s="158" t="s">
        <v>69</v>
      </c>
      <c r="C14" s="159"/>
      <c r="D14" s="75" t="s">
        <v>147</v>
      </c>
      <c r="E14" s="94" t="s">
        <v>148</v>
      </c>
      <c r="F14" s="94" t="s">
        <v>149</v>
      </c>
      <c r="G14" s="94" t="s">
        <v>150</v>
      </c>
      <c r="H14" s="94" t="s">
        <v>152</v>
      </c>
      <c r="I14" s="94" t="s">
        <v>153</v>
      </c>
      <c r="J14" s="94" t="s">
        <v>154</v>
      </c>
      <c r="K14" s="94" t="s">
        <v>155</v>
      </c>
      <c r="L14" s="14" t="s">
        <v>98</v>
      </c>
    </row>
    <row r="15" spans="2:24" ht="12.75" customHeight="1">
      <c r="B15" s="160"/>
      <c r="C15" s="161"/>
      <c r="D15" s="166" t="s">
        <v>71</v>
      </c>
      <c r="E15" s="167"/>
      <c r="F15" s="167"/>
      <c r="G15" s="167"/>
      <c r="H15" s="167"/>
      <c r="I15" s="167"/>
      <c r="J15" s="167"/>
      <c r="K15" s="168"/>
      <c r="L15" s="80"/>
    </row>
    <row r="16" spans="2:24" s="40" customFormat="1">
      <c r="B16" s="45">
        <v>1</v>
      </c>
      <c r="C16" s="78" t="s">
        <v>21</v>
      </c>
      <c r="D16" s="79">
        <v>7.875</v>
      </c>
      <c r="E16" s="79">
        <v>7.5714285714285712</v>
      </c>
      <c r="F16" s="79">
        <v>7</v>
      </c>
      <c r="G16" s="79">
        <v>6.8</v>
      </c>
      <c r="H16" s="79">
        <v>7</v>
      </c>
      <c r="I16" s="79">
        <v>7.375</v>
      </c>
      <c r="J16" s="79">
        <v>7.4444444444444446</v>
      </c>
      <c r="K16" s="79">
        <v>7.25</v>
      </c>
      <c r="L16" s="79">
        <f>AVERAGE(D16:K16)</f>
        <v>7.2894841269841262</v>
      </c>
    </row>
    <row r="17" spans="2:12" s="40" customFormat="1">
      <c r="B17" s="45">
        <v>2</v>
      </c>
      <c r="C17" s="78" t="s">
        <v>20</v>
      </c>
      <c r="D17" s="79">
        <v>7.666666666666667</v>
      </c>
      <c r="E17" s="79">
        <v>7.75</v>
      </c>
      <c r="F17" s="79">
        <v>7.5</v>
      </c>
      <c r="G17" s="79">
        <v>8.1999999999999993</v>
      </c>
      <c r="H17" s="79">
        <v>7.5555555555555554</v>
      </c>
      <c r="I17" s="79">
        <v>8</v>
      </c>
      <c r="J17" s="79">
        <v>8.1</v>
      </c>
      <c r="K17" s="79">
        <v>7.5</v>
      </c>
      <c r="L17" s="79">
        <f>AVERAGE(D17:K17)</f>
        <v>7.7840277777777782</v>
      </c>
    </row>
    <row r="18" spans="2:12">
      <c r="B18" s="45">
        <v>3</v>
      </c>
      <c r="C18" s="78" t="s">
        <v>19</v>
      </c>
      <c r="D18" s="79">
        <v>8.2222222222222214</v>
      </c>
      <c r="E18" s="79">
        <v>8.125</v>
      </c>
      <c r="F18" s="79">
        <v>7.666666666666667</v>
      </c>
      <c r="G18" s="79">
        <v>7.8</v>
      </c>
      <c r="H18" s="79">
        <v>7.666666666666667</v>
      </c>
      <c r="I18" s="79">
        <v>8</v>
      </c>
      <c r="J18" s="79">
        <v>8.3000000000000007</v>
      </c>
      <c r="K18" s="79">
        <v>7.875</v>
      </c>
      <c r="L18" s="79">
        <f>AVERAGE(D18:K18)</f>
        <v>7.9569444444444439</v>
      </c>
    </row>
    <row r="19" spans="2:12">
      <c r="B19" s="45">
        <v>4</v>
      </c>
      <c r="C19" s="41" t="s">
        <v>18</v>
      </c>
      <c r="D19" s="42">
        <v>8.1111111111111107</v>
      </c>
      <c r="E19" s="42">
        <v>8.125</v>
      </c>
      <c r="F19" s="42">
        <v>8</v>
      </c>
      <c r="G19" s="42">
        <v>8</v>
      </c>
      <c r="H19" s="42">
        <v>7.8888888888888893</v>
      </c>
      <c r="I19" s="42">
        <v>7.7777777777777777</v>
      </c>
      <c r="J19" s="87">
        <v>8.3000000000000007</v>
      </c>
      <c r="K19" s="87">
        <v>7.875</v>
      </c>
      <c r="L19" s="42">
        <f t="shared" ref="L19:L28" si="4">AVERAGE(D19:K19)</f>
        <v>8.0097222222222229</v>
      </c>
    </row>
    <row r="20" spans="2:12">
      <c r="B20" s="45">
        <v>5</v>
      </c>
      <c r="C20" s="41" t="s">
        <v>15</v>
      </c>
      <c r="D20" s="42">
        <v>8.1111111111111107</v>
      </c>
      <c r="E20" s="42">
        <v>7.75</v>
      </c>
      <c r="F20" s="42">
        <v>7.666666666666667</v>
      </c>
      <c r="G20" s="42">
        <v>8.1999999999999993</v>
      </c>
      <c r="H20" s="42">
        <v>8.2222222222222214</v>
      </c>
      <c r="I20" s="42">
        <v>8</v>
      </c>
      <c r="J20" s="87">
        <v>8.1999999999999993</v>
      </c>
      <c r="K20" s="87">
        <v>8</v>
      </c>
      <c r="L20" s="42">
        <f t="shared" si="4"/>
        <v>8.0187500000000007</v>
      </c>
    </row>
    <row r="21" spans="2:12" s="40" customFormat="1">
      <c r="B21" s="45">
        <v>6</v>
      </c>
      <c r="C21" s="41" t="s">
        <v>14</v>
      </c>
      <c r="D21" s="42">
        <v>7.7777777777777777</v>
      </c>
      <c r="E21" s="42">
        <v>8.125</v>
      </c>
      <c r="F21" s="42">
        <v>7.666666666666667</v>
      </c>
      <c r="G21" s="42">
        <v>8</v>
      </c>
      <c r="H21" s="42">
        <v>8.2222222222222214</v>
      </c>
      <c r="I21" s="42">
        <v>8.25</v>
      </c>
      <c r="J21" s="87">
        <v>8.5</v>
      </c>
      <c r="K21" s="87">
        <v>8.25</v>
      </c>
      <c r="L21" s="42">
        <f t="shared" si="4"/>
        <v>8.0989583333333339</v>
      </c>
    </row>
    <row r="22" spans="2:12">
      <c r="B22" s="45">
        <v>7</v>
      </c>
      <c r="C22" s="41" t="s">
        <v>14</v>
      </c>
      <c r="D22" s="42">
        <v>7.7777777777777777</v>
      </c>
      <c r="E22" s="42">
        <v>8.125</v>
      </c>
      <c r="F22" s="42">
        <v>7.666666666666667</v>
      </c>
      <c r="G22" s="42">
        <v>8</v>
      </c>
      <c r="H22" s="42">
        <v>8.2222222222222214</v>
      </c>
      <c r="I22" s="42">
        <v>8.3333333333333339</v>
      </c>
      <c r="J22" s="87">
        <v>8.5</v>
      </c>
      <c r="K22" s="87">
        <v>8.25</v>
      </c>
      <c r="L22" s="42">
        <f t="shared" si="4"/>
        <v>8.109375</v>
      </c>
    </row>
    <row r="23" spans="2:12">
      <c r="B23" s="45">
        <v>8</v>
      </c>
      <c r="C23" s="41" t="s">
        <v>13</v>
      </c>
      <c r="D23" s="42">
        <v>7.8888888888888893</v>
      </c>
      <c r="E23" s="42">
        <v>8.125</v>
      </c>
      <c r="F23" s="42">
        <v>8</v>
      </c>
      <c r="G23" s="42">
        <v>8</v>
      </c>
      <c r="H23" s="42">
        <v>8.4444444444444446</v>
      </c>
      <c r="I23" s="42">
        <v>8.2222222222222214</v>
      </c>
      <c r="J23" s="87">
        <v>8.6</v>
      </c>
      <c r="K23" s="87">
        <v>8</v>
      </c>
      <c r="L23" s="42">
        <f t="shared" si="4"/>
        <v>8.1600694444444439</v>
      </c>
    </row>
    <row r="24" spans="2:12">
      <c r="B24" s="45">
        <v>9</v>
      </c>
      <c r="C24" s="41" t="s">
        <v>12</v>
      </c>
      <c r="D24" s="42">
        <v>8.2222222222222214</v>
      </c>
      <c r="E24" s="42">
        <v>7.875</v>
      </c>
      <c r="F24" s="42">
        <v>8.3333333333333339</v>
      </c>
      <c r="G24" s="42">
        <v>7.8</v>
      </c>
      <c r="H24" s="42">
        <v>8.5555555555555554</v>
      </c>
      <c r="I24" s="42">
        <v>8.3333333333333339</v>
      </c>
      <c r="J24" s="87">
        <v>8.6</v>
      </c>
      <c r="K24" s="87">
        <v>8.375</v>
      </c>
      <c r="L24" s="42">
        <f t="shared" si="4"/>
        <v>8.2618055555555561</v>
      </c>
    </row>
    <row r="25" spans="2:12">
      <c r="B25" s="45">
        <v>10</v>
      </c>
      <c r="C25" s="41" t="s">
        <v>16</v>
      </c>
      <c r="D25" s="42">
        <v>8.2222222222222214</v>
      </c>
      <c r="E25" s="42">
        <v>8.125</v>
      </c>
      <c r="F25" s="42">
        <v>8</v>
      </c>
      <c r="G25" s="42">
        <v>8</v>
      </c>
      <c r="H25" s="42">
        <v>8.1111111111111107</v>
      </c>
      <c r="I25" s="42">
        <v>8.4444444444444446</v>
      </c>
      <c r="J25" s="87">
        <v>8.6999999999999993</v>
      </c>
      <c r="K25" s="87">
        <v>8.5</v>
      </c>
      <c r="L25" s="42">
        <f t="shared" si="4"/>
        <v>8.2628472222222218</v>
      </c>
    </row>
    <row r="26" spans="2:12">
      <c r="B26" s="45">
        <v>11</v>
      </c>
      <c r="C26" s="41" t="s">
        <v>17</v>
      </c>
      <c r="D26" s="42">
        <v>8.1111111111111107</v>
      </c>
      <c r="E26" s="42">
        <v>8.25</v>
      </c>
      <c r="F26" s="42">
        <v>8.3333333333333339</v>
      </c>
      <c r="G26" s="42">
        <v>8</v>
      </c>
      <c r="H26" s="42">
        <v>7.8888888888888893</v>
      </c>
      <c r="I26" s="42">
        <v>8.5555555555555554</v>
      </c>
      <c r="J26" s="87">
        <v>8.6</v>
      </c>
      <c r="K26" s="87">
        <v>8.5</v>
      </c>
      <c r="L26" s="42">
        <f t="shared" si="4"/>
        <v>8.27986111111111</v>
      </c>
    </row>
    <row r="27" spans="2:12">
      <c r="B27" s="45">
        <v>12</v>
      </c>
      <c r="C27" s="41" t="s">
        <v>11</v>
      </c>
      <c r="D27" s="42">
        <v>8.5555555555555554</v>
      </c>
      <c r="E27" s="42">
        <v>8.375</v>
      </c>
      <c r="F27" s="42">
        <v>8.3333333333333339</v>
      </c>
      <c r="G27" s="42">
        <v>8</v>
      </c>
      <c r="H27" s="42">
        <v>8.5555555555555554</v>
      </c>
      <c r="I27" s="42">
        <v>8.2222222222222214</v>
      </c>
      <c r="J27" s="87">
        <v>8.8000000000000007</v>
      </c>
      <c r="K27" s="87">
        <v>8.375</v>
      </c>
      <c r="L27" s="42">
        <f t="shared" si="4"/>
        <v>8.4020833333333336</v>
      </c>
    </row>
    <row r="28" spans="2:12">
      <c r="B28" s="45">
        <v>13</v>
      </c>
      <c r="C28" s="41" t="s">
        <v>10</v>
      </c>
      <c r="D28" s="42">
        <v>8.2222222222222214</v>
      </c>
      <c r="E28" s="42">
        <v>8.125</v>
      </c>
      <c r="F28" s="42">
        <v>8.1666666666666661</v>
      </c>
      <c r="G28" s="42">
        <v>8.4</v>
      </c>
      <c r="H28" s="42">
        <v>8.5555555555555554</v>
      </c>
      <c r="I28" s="42">
        <v>8.6666666666666661</v>
      </c>
      <c r="J28" s="87">
        <v>8.8000000000000007</v>
      </c>
      <c r="K28" s="87">
        <v>8.375</v>
      </c>
      <c r="L28" s="42">
        <f t="shared" si="4"/>
        <v>8.4138888888888879</v>
      </c>
    </row>
    <row r="29" spans="2:12">
      <c r="B29" s="76"/>
      <c r="C29" s="55"/>
      <c r="D29" s="77"/>
      <c r="E29" s="77"/>
      <c r="F29" s="77"/>
      <c r="G29" s="77"/>
      <c r="H29" s="77"/>
      <c r="I29" s="77"/>
      <c r="J29" s="77"/>
    </row>
    <row r="30" spans="2:12">
      <c r="B30" s="76"/>
      <c r="C30" s="55"/>
      <c r="D30" s="77"/>
      <c r="E30" s="77"/>
      <c r="F30" s="77"/>
      <c r="G30" s="77"/>
      <c r="H30" s="77"/>
      <c r="I30" s="77"/>
      <c r="J30" s="77"/>
    </row>
    <row r="31" spans="2:12">
      <c r="B31" s="40" t="s">
        <v>64</v>
      </c>
    </row>
    <row r="32" spans="2:12" ht="25.5">
      <c r="B32" s="49" t="s">
        <v>22</v>
      </c>
      <c r="C32" s="45" t="s">
        <v>23</v>
      </c>
      <c r="D32" s="38" t="s">
        <v>47</v>
      </c>
      <c r="E32" s="38" t="s">
        <v>48</v>
      </c>
      <c r="F32" s="38" t="s">
        <v>49</v>
      </c>
      <c r="G32" s="38" t="s">
        <v>42</v>
      </c>
      <c r="H32" s="38" t="s">
        <v>30</v>
      </c>
      <c r="I32" s="38" t="s">
        <v>31</v>
      </c>
      <c r="J32" s="58" t="s">
        <v>90</v>
      </c>
      <c r="K32" s="75" t="s">
        <v>97</v>
      </c>
    </row>
    <row r="33" spans="2:12" ht="21" customHeight="1">
      <c r="B33" s="162" t="s">
        <v>68</v>
      </c>
      <c r="C33" s="46" t="s">
        <v>67</v>
      </c>
      <c r="D33" s="47">
        <f t="shared" ref="D33:K33" si="5">SUM(D34:D46)</f>
        <v>2</v>
      </c>
      <c r="E33" s="47">
        <f t="shared" si="5"/>
        <v>3</v>
      </c>
      <c r="F33" s="47">
        <f t="shared" si="5"/>
        <v>3</v>
      </c>
      <c r="G33" s="47">
        <f t="shared" si="5"/>
        <v>3</v>
      </c>
      <c r="H33" s="47">
        <f t="shared" si="5"/>
        <v>6</v>
      </c>
      <c r="I33" s="47">
        <f t="shared" si="5"/>
        <v>4</v>
      </c>
      <c r="J33" s="47">
        <f t="shared" si="5"/>
        <v>4</v>
      </c>
      <c r="K33" s="47">
        <f t="shared" si="5"/>
        <v>4</v>
      </c>
    </row>
    <row r="34" spans="2:12" ht="15" customHeight="1">
      <c r="B34" s="162"/>
      <c r="C34" s="3" t="s">
        <v>43</v>
      </c>
      <c r="D34" s="36"/>
      <c r="E34" s="36"/>
      <c r="F34" s="36"/>
      <c r="G34" s="36"/>
      <c r="H34" s="36"/>
      <c r="I34" s="36"/>
      <c r="J34" s="36"/>
      <c r="K34" s="36"/>
    </row>
    <row r="35" spans="2:12" ht="15" customHeight="1">
      <c r="B35" s="162"/>
      <c r="C35" s="3" t="s">
        <v>44</v>
      </c>
      <c r="D35" s="37"/>
      <c r="E35" s="36"/>
      <c r="F35" s="36"/>
      <c r="G35" s="36"/>
      <c r="H35" s="36"/>
      <c r="I35" s="36"/>
      <c r="J35" s="36"/>
      <c r="K35" s="36"/>
    </row>
    <row r="36" spans="2:12" ht="15" customHeight="1">
      <c r="B36" s="162"/>
      <c r="C36" s="4" t="s">
        <v>2</v>
      </c>
      <c r="D36" s="37"/>
      <c r="E36" s="36"/>
      <c r="F36" s="36"/>
      <c r="G36" s="36"/>
      <c r="H36" s="37">
        <v>1</v>
      </c>
      <c r="I36" s="36"/>
      <c r="J36" s="36"/>
      <c r="K36" s="37">
        <v>1</v>
      </c>
    </row>
    <row r="37" spans="2:12" ht="15" customHeight="1">
      <c r="B37" s="162"/>
      <c r="C37" s="3" t="s">
        <v>0</v>
      </c>
      <c r="D37" s="36"/>
      <c r="E37" s="36"/>
      <c r="F37" s="36"/>
      <c r="G37" s="36"/>
      <c r="H37" s="36"/>
      <c r="I37" s="36"/>
      <c r="J37" s="36"/>
      <c r="K37" s="36"/>
    </row>
    <row r="38" spans="2:12" ht="15" customHeight="1">
      <c r="B38" s="162"/>
      <c r="C38" s="3" t="s">
        <v>4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</row>
    <row r="39" spans="2:12" s="7" customFormat="1" ht="15" customHeight="1">
      <c r="B39" s="162"/>
      <c r="C39" s="4" t="s">
        <v>3</v>
      </c>
      <c r="D39" s="37"/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/>
    </row>
    <row r="40" spans="2:12" ht="15" customHeight="1">
      <c r="B40" s="162"/>
      <c r="C40" s="3" t="s">
        <v>7</v>
      </c>
      <c r="D40" s="37"/>
      <c r="E40" s="36"/>
      <c r="F40" s="36"/>
      <c r="G40" s="36"/>
      <c r="H40" s="36"/>
      <c r="I40" s="36"/>
      <c r="J40" s="36"/>
      <c r="K40" s="36"/>
    </row>
    <row r="41" spans="2:12" ht="15" customHeight="1">
      <c r="B41" s="162"/>
      <c r="C41" s="3" t="s">
        <v>45</v>
      </c>
      <c r="D41" s="37">
        <v>1</v>
      </c>
      <c r="E41" s="37"/>
      <c r="F41" s="37">
        <v>1</v>
      </c>
      <c r="G41" s="37">
        <v>1</v>
      </c>
      <c r="H41" s="37">
        <v>1</v>
      </c>
      <c r="I41" s="36"/>
      <c r="J41" s="43">
        <v>1</v>
      </c>
      <c r="K41" s="43"/>
    </row>
    <row r="42" spans="2:12" ht="15" customHeight="1">
      <c r="B42" s="162"/>
      <c r="C42" s="3" t="s">
        <v>46</v>
      </c>
      <c r="D42" s="37"/>
      <c r="E42" s="37">
        <v>1</v>
      </c>
      <c r="F42" s="37"/>
      <c r="G42" s="37"/>
      <c r="H42" s="36"/>
      <c r="I42" s="36"/>
      <c r="J42" s="36"/>
      <c r="K42" s="36"/>
    </row>
    <row r="43" spans="2:12" ht="15" customHeight="1">
      <c r="B43" s="162"/>
      <c r="C43" s="3" t="s">
        <v>5</v>
      </c>
      <c r="D43" s="36"/>
      <c r="E43" s="36"/>
      <c r="F43" s="36"/>
      <c r="G43" s="36"/>
      <c r="H43" s="43">
        <v>1</v>
      </c>
      <c r="I43" s="43">
        <v>1</v>
      </c>
      <c r="J43" s="43"/>
      <c r="K43" s="43">
        <v>1</v>
      </c>
    </row>
    <row r="44" spans="2:12" ht="15" customHeight="1">
      <c r="B44" s="162"/>
      <c r="C44" s="3" t="s">
        <v>63</v>
      </c>
      <c r="D44" s="36"/>
      <c r="E44" s="36"/>
      <c r="F44" s="36"/>
      <c r="G44" s="36"/>
      <c r="H44" s="43">
        <v>1</v>
      </c>
      <c r="I44" s="36"/>
      <c r="J44" s="36"/>
      <c r="K44" s="36"/>
    </row>
    <row r="45" spans="2:12" ht="15" customHeight="1">
      <c r="B45" s="162"/>
      <c r="C45" s="3" t="s">
        <v>62</v>
      </c>
      <c r="D45" s="36"/>
      <c r="E45" s="36"/>
      <c r="F45" s="36"/>
      <c r="G45" s="36"/>
      <c r="H45" s="36"/>
      <c r="I45" s="43">
        <v>1</v>
      </c>
      <c r="J45" s="43">
        <v>1</v>
      </c>
      <c r="K45" s="43"/>
    </row>
    <row r="46" spans="2:12" ht="15" customHeight="1">
      <c r="B46" s="162"/>
      <c r="C46" s="3" t="s">
        <v>1</v>
      </c>
      <c r="D46" s="36"/>
      <c r="E46" s="36"/>
      <c r="F46" s="36"/>
      <c r="G46" s="36"/>
      <c r="H46" s="36"/>
      <c r="I46" s="36"/>
      <c r="J46" s="36"/>
      <c r="K46" s="36"/>
    </row>
    <row r="47" spans="2:12">
      <c r="B47" s="55"/>
      <c r="C47" s="56"/>
      <c r="D47" s="57"/>
    </row>
    <row r="49" spans="2:11" ht="25.5">
      <c r="B49" s="49" t="s">
        <v>25</v>
      </c>
      <c r="C49" s="45" t="s">
        <v>27</v>
      </c>
      <c r="D49" s="38" t="s">
        <v>47</v>
      </c>
      <c r="E49" s="38" t="s">
        <v>48</v>
      </c>
      <c r="F49" s="38" t="s">
        <v>49</v>
      </c>
      <c r="G49" s="38" t="s">
        <v>42</v>
      </c>
      <c r="H49" s="38" t="s">
        <v>30</v>
      </c>
      <c r="I49" s="38" t="s">
        <v>31</v>
      </c>
      <c r="J49" s="58" t="s">
        <v>90</v>
      </c>
      <c r="K49" s="75" t="s">
        <v>97</v>
      </c>
    </row>
    <row r="50" spans="2:11" ht="22.5" customHeight="1">
      <c r="B50" s="163" t="s">
        <v>68</v>
      </c>
      <c r="C50" s="46" t="s">
        <v>67</v>
      </c>
      <c r="D50" s="47">
        <f t="shared" ref="D50:K50" si="6">SUM(D51:D63)</f>
        <v>3</v>
      </c>
      <c r="E50" s="47">
        <f t="shared" si="6"/>
        <v>3</v>
      </c>
      <c r="F50" s="47">
        <f t="shared" si="6"/>
        <v>3</v>
      </c>
      <c r="G50" s="47">
        <f t="shared" si="6"/>
        <v>1</v>
      </c>
      <c r="H50" s="47">
        <f t="shared" si="6"/>
        <v>5</v>
      </c>
      <c r="I50" s="47">
        <f t="shared" si="6"/>
        <v>2</v>
      </c>
      <c r="J50" s="47">
        <f t="shared" si="6"/>
        <v>3</v>
      </c>
      <c r="K50" s="47">
        <f t="shared" si="6"/>
        <v>3</v>
      </c>
    </row>
    <row r="51" spans="2:11" ht="12.75" customHeight="1">
      <c r="B51" s="164"/>
      <c r="C51" s="3" t="s">
        <v>43</v>
      </c>
      <c r="D51" s="36"/>
      <c r="E51" s="36"/>
      <c r="F51" s="36"/>
      <c r="G51" s="36"/>
      <c r="H51" s="36"/>
      <c r="I51" s="36"/>
      <c r="J51" s="43"/>
      <c r="K51" s="36"/>
    </row>
    <row r="52" spans="2:11">
      <c r="B52" s="164"/>
      <c r="C52" s="3" t="s">
        <v>44</v>
      </c>
      <c r="D52" s="37">
        <v>1</v>
      </c>
      <c r="E52" s="36"/>
      <c r="F52" s="36"/>
      <c r="G52" s="36"/>
      <c r="H52" s="36"/>
      <c r="I52" s="36"/>
      <c r="J52" s="43"/>
      <c r="K52" s="36"/>
    </row>
    <row r="53" spans="2:11">
      <c r="B53" s="164"/>
      <c r="C53" s="4" t="s">
        <v>2</v>
      </c>
      <c r="D53" s="37"/>
      <c r="E53" s="36"/>
      <c r="F53" s="36"/>
      <c r="G53" s="36"/>
      <c r="H53" s="37">
        <v>1</v>
      </c>
      <c r="I53" s="36"/>
      <c r="J53" s="43">
        <v>1</v>
      </c>
      <c r="K53" s="43">
        <v>1</v>
      </c>
    </row>
    <row r="54" spans="2:11">
      <c r="B54" s="164"/>
      <c r="C54" s="3" t="s">
        <v>0</v>
      </c>
      <c r="D54" s="36"/>
      <c r="E54" s="36"/>
      <c r="F54" s="36"/>
      <c r="G54" s="36"/>
      <c r="H54" s="36"/>
      <c r="I54" s="36"/>
      <c r="J54" s="43"/>
      <c r="K54" s="36"/>
    </row>
    <row r="55" spans="2:11">
      <c r="B55" s="164"/>
      <c r="C55" s="3" t="s">
        <v>4</v>
      </c>
      <c r="D55" s="37"/>
      <c r="E55" s="37">
        <v>1</v>
      </c>
      <c r="F55" s="37">
        <v>1</v>
      </c>
      <c r="G55" s="37"/>
      <c r="H55" s="37">
        <v>1</v>
      </c>
      <c r="I55" s="37">
        <v>1</v>
      </c>
      <c r="J55" s="43">
        <v>1</v>
      </c>
      <c r="K55" s="37"/>
    </row>
    <row r="56" spans="2:11">
      <c r="B56" s="164"/>
      <c r="C56" s="4" t="s">
        <v>3</v>
      </c>
      <c r="D56" s="37"/>
      <c r="E56" s="37"/>
      <c r="F56" s="37">
        <v>1</v>
      </c>
      <c r="G56" s="37">
        <v>1</v>
      </c>
      <c r="H56" s="37">
        <v>1</v>
      </c>
      <c r="I56" s="37"/>
      <c r="J56" s="43"/>
      <c r="K56" s="37"/>
    </row>
    <row r="57" spans="2:11">
      <c r="B57" s="164"/>
      <c r="C57" s="3" t="s">
        <v>7</v>
      </c>
      <c r="D57" s="37">
        <v>1</v>
      </c>
      <c r="E57" s="36">
        <v>1</v>
      </c>
      <c r="F57" s="36">
        <v>1</v>
      </c>
      <c r="G57" s="36"/>
      <c r="H57" s="36"/>
      <c r="I57" s="36"/>
      <c r="J57" s="43">
        <v>1</v>
      </c>
      <c r="K57" s="43">
        <v>1</v>
      </c>
    </row>
    <row r="58" spans="2:11">
      <c r="B58" s="164"/>
      <c r="C58" s="3" t="s">
        <v>45</v>
      </c>
      <c r="D58" s="37"/>
      <c r="E58" s="37"/>
      <c r="F58" s="37"/>
      <c r="G58" s="37"/>
      <c r="H58" s="37"/>
      <c r="I58" s="36"/>
      <c r="J58" s="43"/>
      <c r="K58" s="43">
        <v>1</v>
      </c>
    </row>
    <row r="59" spans="2:11">
      <c r="B59" s="164"/>
      <c r="C59" s="3" t="s">
        <v>46</v>
      </c>
      <c r="D59" s="37">
        <v>1</v>
      </c>
      <c r="E59" s="37">
        <v>1</v>
      </c>
      <c r="F59" s="37"/>
      <c r="G59" s="37"/>
      <c r="H59" s="36"/>
      <c r="I59" s="36"/>
      <c r="J59" s="43"/>
      <c r="K59" s="36"/>
    </row>
    <row r="60" spans="2:11">
      <c r="B60" s="164"/>
      <c r="C60" s="3" t="s">
        <v>5</v>
      </c>
      <c r="D60" s="36"/>
      <c r="E60" s="36"/>
      <c r="F60" s="36"/>
      <c r="G60" s="36"/>
      <c r="H60" s="39">
        <v>1</v>
      </c>
      <c r="I60" s="39">
        <v>1</v>
      </c>
      <c r="J60" s="43"/>
      <c r="K60" s="43"/>
    </row>
    <row r="61" spans="2:11">
      <c r="B61" s="164"/>
      <c r="C61" s="3" t="s">
        <v>63</v>
      </c>
      <c r="D61" s="36"/>
      <c r="E61" s="36"/>
      <c r="F61" s="36"/>
      <c r="G61" s="36"/>
      <c r="H61" s="39">
        <v>1</v>
      </c>
      <c r="I61" s="36"/>
      <c r="J61" s="36"/>
      <c r="K61" s="36"/>
    </row>
    <row r="62" spans="2:11">
      <c r="B62" s="164"/>
      <c r="C62" s="3" t="s">
        <v>62</v>
      </c>
      <c r="D62" s="36"/>
      <c r="E62" s="36"/>
      <c r="F62" s="36"/>
      <c r="G62" s="36"/>
      <c r="H62" s="36"/>
      <c r="I62" s="39"/>
      <c r="J62" s="43"/>
      <c r="K62" s="43"/>
    </row>
    <row r="63" spans="2:11">
      <c r="B63" s="165"/>
      <c r="C63" s="3" t="s">
        <v>1</v>
      </c>
      <c r="D63" s="36"/>
      <c r="E63" s="36"/>
      <c r="F63" s="36"/>
      <c r="G63" s="36"/>
      <c r="H63" s="36"/>
      <c r="I63" s="36"/>
      <c r="J63" s="36"/>
      <c r="K63" s="36"/>
    </row>
    <row r="66" spans="2:11" ht="25.5">
      <c r="B66" s="49" t="s">
        <v>26</v>
      </c>
      <c r="C66" s="14" t="s">
        <v>28</v>
      </c>
      <c r="D66" s="38" t="s">
        <v>47</v>
      </c>
      <c r="E66" s="38" t="s">
        <v>48</v>
      </c>
      <c r="F66" s="38" t="s">
        <v>49</v>
      </c>
      <c r="G66" s="38" t="s">
        <v>42</v>
      </c>
      <c r="H66" s="38" t="s">
        <v>30</v>
      </c>
      <c r="I66" s="38" t="s">
        <v>31</v>
      </c>
      <c r="J66" s="58" t="s">
        <v>90</v>
      </c>
      <c r="K66" s="75" t="s">
        <v>97</v>
      </c>
    </row>
    <row r="67" spans="2:11" ht="22.5">
      <c r="B67" s="163" t="s">
        <v>68</v>
      </c>
      <c r="C67" s="46" t="s">
        <v>67</v>
      </c>
      <c r="D67" s="47">
        <f t="shared" ref="D67:K67" si="7">SUM(D68:D80)</f>
        <v>1</v>
      </c>
      <c r="E67" s="47">
        <f t="shared" si="7"/>
        <v>2</v>
      </c>
      <c r="F67" s="47">
        <f t="shared" si="7"/>
        <v>3</v>
      </c>
      <c r="G67" s="47">
        <f t="shared" si="7"/>
        <v>2</v>
      </c>
      <c r="H67" s="47">
        <f t="shared" si="7"/>
        <v>4</v>
      </c>
      <c r="I67" s="47">
        <f t="shared" si="7"/>
        <v>2</v>
      </c>
      <c r="J67" s="47">
        <f t="shared" si="7"/>
        <v>1</v>
      </c>
      <c r="K67" s="47">
        <f t="shared" si="7"/>
        <v>2</v>
      </c>
    </row>
    <row r="68" spans="2:11">
      <c r="B68" s="164"/>
      <c r="C68" s="3" t="s">
        <v>43</v>
      </c>
      <c r="D68" s="36"/>
      <c r="E68" s="36"/>
      <c r="F68" s="36"/>
      <c r="G68" s="36"/>
      <c r="H68" s="36"/>
      <c r="I68" s="36"/>
      <c r="J68" s="36"/>
      <c r="K68" s="36"/>
    </row>
    <row r="69" spans="2:11">
      <c r="B69" s="164"/>
      <c r="C69" s="3" t="s">
        <v>44</v>
      </c>
      <c r="D69" s="37"/>
      <c r="E69" s="36"/>
      <c r="F69" s="36"/>
      <c r="G69" s="36"/>
      <c r="H69" s="36"/>
      <c r="I69" s="36"/>
      <c r="J69" s="36"/>
      <c r="K69" s="36"/>
    </row>
    <row r="70" spans="2:11">
      <c r="B70" s="164"/>
      <c r="C70" s="4" t="s">
        <v>2</v>
      </c>
      <c r="D70" s="37"/>
      <c r="E70" s="36"/>
      <c r="F70" s="36"/>
      <c r="G70" s="36"/>
      <c r="H70" s="37">
        <v>1</v>
      </c>
      <c r="I70" s="37">
        <v>1</v>
      </c>
      <c r="J70" s="36"/>
      <c r="K70" s="36"/>
    </row>
    <row r="71" spans="2:11">
      <c r="B71" s="164"/>
      <c r="C71" s="3" t="s">
        <v>0</v>
      </c>
      <c r="E71" s="36"/>
      <c r="F71" s="36"/>
      <c r="G71" s="36"/>
      <c r="H71" s="36"/>
      <c r="I71" s="36"/>
      <c r="J71" s="36"/>
      <c r="K71" s="36"/>
    </row>
    <row r="72" spans="2:11">
      <c r="B72" s="164"/>
      <c r="C72" s="3" t="s">
        <v>4</v>
      </c>
      <c r="D72" s="36"/>
      <c r="E72" s="37"/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/>
    </row>
    <row r="73" spans="2:11">
      <c r="B73" s="164"/>
      <c r="C73" s="4" t="s">
        <v>3</v>
      </c>
      <c r="D73" s="37"/>
      <c r="E73" s="37"/>
      <c r="F73" s="37">
        <v>1</v>
      </c>
      <c r="G73" s="37"/>
      <c r="H73" s="37"/>
      <c r="I73" s="37"/>
      <c r="J73" s="37"/>
      <c r="K73" s="37"/>
    </row>
    <row r="74" spans="2:11">
      <c r="B74" s="164"/>
      <c r="C74" s="3" t="s">
        <v>7</v>
      </c>
      <c r="D74" s="37"/>
      <c r="E74" s="37">
        <v>1</v>
      </c>
      <c r="F74" s="37">
        <v>1</v>
      </c>
      <c r="G74" s="37">
        <v>1</v>
      </c>
      <c r="H74" s="43">
        <v>1</v>
      </c>
      <c r="I74" s="36"/>
      <c r="J74" s="36"/>
      <c r="K74" s="37">
        <v>1</v>
      </c>
    </row>
    <row r="75" spans="2:11">
      <c r="B75" s="164"/>
      <c r="C75" s="3" t="s">
        <v>45</v>
      </c>
      <c r="D75" s="37"/>
      <c r="E75" s="37"/>
      <c r="F75" s="37"/>
      <c r="G75" s="37"/>
      <c r="H75" s="37"/>
      <c r="I75" s="36"/>
      <c r="J75" s="36"/>
      <c r="K75" s="43"/>
    </row>
    <row r="76" spans="2:11">
      <c r="B76" s="164"/>
      <c r="C76" s="3" t="s">
        <v>46</v>
      </c>
      <c r="D76" s="37">
        <v>1</v>
      </c>
      <c r="E76" s="37">
        <v>1</v>
      </c>
      <c r="F76" s="37"/>
      <c r="G76" s="37"/>
      <c r="H76" s="36"/>
      <c r="I76" s="36"/>
      <c r="J76" s="36"/>
      <c r="K76" s="36"/>
    </row>
    <row r="77" spans="2:11">
      <c r="B77" s="164"/>
      <c r="C77" s="3" t="s">
        <v>5</v>
      </c>
      <c r="D77" s="36"/>
      <c r="E77" s="36"/>
      <c r="F77" s="36"/>
      <c r="G77" s="36"/>
      <c r="H77" s="39"/>
      <c r="I77" s="39"/>
      <c r="J77" s="43"/>
      <c r="K77" s="43">
        <v>1</v>
      </c>
    </row>
    <row r="78" spans="2:11">
      <c r="B78" s="164"/>
      <c r="C78" s="3" t="s">
        <v>63</v>
      </c>
      <c r="D78" s="36"/>
      <c r="E78" s="36"/>
      <c r="F78" s="36"/>
      <c r="G78" s="36"/>
      <c r="H78" s="39">
        <v>1</v>
      </c>
      <c r="I78" s="36"/>
      <c r="J78" s="36"/>
      <c r="K78" s="36"/>
    </row>
    <row r="79" spans="2:11">
      <c r="B79" s="164"/>
      <c r="C79" s="3" t="s">
        <v>62</v>
      </c>
      <c r="D79" s="36"/>
      <c r="E79" s="36"/>
      <c r="F79" s="36"/>
      <c r="G79" s="36"/>
      <c r="H79" s="36"/>
      <c r="I79" s="39"/>
      <c r="J79" s="43"/>
      <c r="K79" s="43"/>
    </row>
    <row r="80" spans="2:11">
      <c r="B80" s="165"/>
      <c r="C80" s="3" t="s">
        <v>1</v>
      </c>
      <c r="D80" s="36"/>
      <c r="E80" s="36"/>
      <c r="F80" s="36"/>
      <c r="G80" s="36"/>
      <c r="H80" s="36"/>
      <c r="I80" s="36"/>
      <c r="J80" s="36"/>
      <c r="K80" s="36"/>
    </row>
    <row r="81" spans="2:9">
      <c r="B81" s="81"/>
      <c r="C81" s="6"/>
      <c r="D81" s="82"/>
      <c r="E81" s="82"/>
      <c r="F81" s="82"/>
      <c r="G81" s="82"/>
      <c r="H81" s="82"/>
      <c r="I81"/>
    </row>
    <row r="82" spans="2:9" ht="15.75">
      <c r="B82" s="54" t="s">
        <v>100</v>
      </c>
      <c r="C82" s="54"/>
      <c r="D82" s="54"/>
      <c r="E82" s="54"/>
      <c r="F82" s="54"/>
      <c r="G82" s="54"/>
      <c r="H82" s="54"/>
      <c r="I82"/>
    </row>
    <row r="83" spans="2:9">
      <c r="I83"/>
    </row>
    <row r="84" spans="2:9">
      <c r="C84" s="45" t="s">
        <v>24</v>
      </c>
      <c r="D84" s="52" t="s">
        <v>91</v>
      </c>
      <c r="E84" s="52" t="s">
        <v>92</v>
      </c>
      <c r="F84" s="52" t="s">
        <v>93</v>
      </c>
      <c r="G84" s="52" t="s">
        <v>95</v>
      </c>
      <c r="I84"/>
    </row>
    <row r="85" spans="2:9">
      <c r="C85" s="51" t="s">
        <v>3</v>
      </c>
      <c r="D85" s="53">
        <v>0.79</v>
      </c>
      <c r="E85" s="53">
        <v>0.78</v>
      </c>
      <c r="F85" s="53">
        <v>0.68</v>
      </c>
      <c r="G85" s="53">
        <v>0.79</v>
      </c>
      <c r="H85" s="72">
        <f>G85-F85</f>
        <v>0.10999999999999999</v>
      </c>
      <c r="I85"/>
    </row>
    <row r="86" spans="2:9">
      <c r="C86" s="51" t="s">
        <v>2</v>
      </c>
      <c r="D86" s="53">
        <v>0.84</v>
      </c>
      <c r="E86" s="53">
        <v>0.88</v>
      </c>
      <c r="F86" s="53">
        <v>0.9</v>
      </c>
      <c r="G86" s="83">
        <v>0</v>
      </c>
      <c r="H86" s="72">
        <f t="shared" ref="H86:H90" si="8">G86-F86</f>
        <v>-0.9</v>
      </c>
      <c r="I86"/>
    </row>
    <row r="87" spans="2:9">
      <c r="C87" s="51" t="s">
        <v>0</v>
      </c>
      <c r="D87" s="53">
        <v>0.86</v>
      </c>
      <c r="E87" s="53">
        <v>0.85</v>
      </c>
      <c r="F87" s="53">
        <v>0.86</v>
      </c>
      <c r="G87" s="53">
        <v>0.86</v>
      </c>
      <c r="H87" s="72">
        <f t="shared" si="8"/>
        <v>0</v>
      </c>
      <c r="I87"/>
    </row>
    <row r="88" spans="2:9">
      <c r="C88" s="51" t="s">
        <v>7</v>
      </c>
      <c r="D88" s="53">
        <v>0.78</v>
      </c>
      <c r="E88" s="53">
        <v>0.78</v>
      </c>
      <c r="F88" s="53">
        <v>0.72</v>
      </c>
      <c r="G88" s="53">
        <v>0.75</v>
      </c>
      <c r="H88" s="72">
        <f t="shared" si="8"/>
        <v>3.0000000000000027E-2</v>
      </c>
      <c r="I88"/>
    </row>
    <row r="89" spans="2:9">
      <c r="C89" s="51" t="s">
        <v>6</v>
      </c>
      <c r="D89" s="53">
        <v>0.74</v>
      </c>
      <c r="E89" s="53">
        <v>0.85</v>
      </c>
      <c r="F89" s="53">
        <v>0.78</v>
      </c>
      <c r="G89" s="53">
        <v>0.77</v>
      </c>
      <c r="H89" s="72">
        <f t="shared" si="8"/>
        <v>-1.0000000000000009E-2</v>
      </c>
      <c r="I89"/>
    </row>
    <row r="90" spans="2:9">
      <c r="C90" s="51" t="s">
        <v>4</v>
      </c>
      <c r="D90" s="53">
        <v>0.8</v>
      </c>
      <c r="E90" s="53">
        <v>0.79</v>
      </c>
      <c r="F90" s="53">
        <v>0.78</v>
      </c>
      <c r="G90" s="53">
        <v>0.75</v>
      </c>
      <c r="H90" s="72">
        <f t="shared" si="8"/>
        <v>-3.0000000000000027E-2</v>
      </c>
      <c r="I90"/>
    </row>
    <row r="91" spans="2:9">
      <c r="I91"/>
    </row>
    <row r="92" spans="2:9">
      <c r="I92"/>
    </row>
    <row r="93" spans="2:9">
      <c r="I93"/>
    </row>
    <row r="94" spans="2:9" ht="15.75">
      <c r="B94" s="54" t="s">
        <v>99</v>
      </c>
      <c r="C94" s="54"/>
      <c r="D94" s="54"/>
      <c r="E94" s="54"/>
      <c r="F94" s="54"/>
      <c r="G94" s="54"/>
      <c r="H94" s="54"/>
      <c r="I94"/>
    </row>
    <row r="95" spans="2:9">
      <c r="I95"/>
    </row>
    <row r="96" spans="2:9">
      <c r="C96" s="45" t="s">
        <v>24</v>
      </c>
      <c r="D96" s="52" t="s">
        <v>91</v>
      </c>
      <c r="E96" s="52" t="s">
        <v>92</v>
      </c>
      <c r="F96" s="52" t="s">
        <v>93</v>
      </c>
      <c r="G96" s="52" t="s">
        <v>95</v>
      </c>
      <c r="I96"/>
    </row>
    <row r="97" spans="3:9">
      <c r="C97" s="51" t="s">
        <v>3</v>
      </c>
      <c r="D97" s="53">
        <v>0.75384615384615405</v>
      </c>
      <c r="E97" s="53">
        <v>0.85384615384615403</v>
      </c>
      <c r="F97" s="53">
        <v>0.74615384615384617</v>
      </c>
      <c r="G97" s="53">
        <v>0.77692307692307694</v>
      </c>
      <c r="H97" s="72">
        <f>G97-F97</f>
        <v>3.0769230769230771E-2</v>
      </c>
      <c r="I97"/>
    </row>
    <row r="98" spans="3:9">
      <c r="C98" s="51" t="s">
        <v>2</v>
      </c>
      <c r="D98" s="53">
        <v>0.74</v>
      </c>
      <c r="E98" s="53">
        <v>0.81538461538461537</v>
      </c>
      <c r="F98" s="53">
        <v>0.86923076923076925</v>
      </c>
      <c r="G98" s="53">
        <v>0.80769230769230771</v>
      </c>
      <c r="H98" s="72">
        <f>G98-F98</f>
        <v>-6.1538461538461542E-2</v>
      </c>
    </row>
    <row r="99" spans="3:9">
      <c r="C99" s="51" t="s">
        <v>0</v>
      </c>
      <c r="D99" s="53">
        <v>0.86</v>
      </c>
      <c r="E99" s="53">
        <v>0.86923076923076925</v>
      </c>
      <c r="F99" s="53">
        <v>0.93076923076923079</v>
      </c>
      <c r="G99" s="53">
        <v>0.82307692307692304</v>
      </c>
      <c r="H99" s="72">
        <f t="shared" ref="H99:H102" si="9">G99-F99</f>
        <v>-0.10769230769230775</v>
      </c>
    </row>
    <row r="100" spans="3:9">
      <c r="C100" s="51" t="s">
        <v>7</v>
      </c>
      <c r="D100" s="53">
        <v>0.7384615384615385</v>
      </c>
      <c r="E100" s="53">
        <v>0.75384615384615383</v>
      </c>
      <c r="F100" s="53">
        <v>0.7615384615384615</v>
      </c>
      <c r="G100" s="53">
        <v>0.75</v>
      </c>
      <c r="H100" s="72">
        <f t="shared" si="9"/>
        <v>-1.1538461538461497E-2</v>
      </c>
    </row>
    <row r="101" spans="3:9">
      <c r="C101" s="51" t="s">
        <v>6</v>
      </c>
      <c r="D101" s="53">
        <v>0.77692307692307694</v>
      </c>
      <c r="E101" s="53">
        <v>0.79230769230769227</v>
      </c>
      <c r="F101" s="53">
        <v>0.84615384615384615</v>
      </c>
      <c r="G101" s="53">
        <v>0.84615384615384615</v>
      </c>
      <c r="H101" s="72">
        <f t="shared" si="9"/>
        <v>0</v>
      </c>
    </row>
    <row r="102" spans="3:9">
      <c r="C102" s="51" t="s">
        <v>1</v>
      </c>
      <c r="D102" s="53">
        <v>0.89</v>
      </c>
      <c r="E102" s="53">
        <v>0.89230769230769236</v>
      </c>
      <c r="F102" s="53">
        <v>0.89230769230769236</v>
      </c>
      <c r="G102" s="53">
        <v>0.89230769230769236</v>
      </c>
      <c r="H102" s="72">
        <f t="shared" si="9"/>
        <v>0</v>
      </c>
    </row>
    <row r="103" spans="3:9">
      <c r="C103" s="51" t="s">
        <v>4</v>
      </c>
      <c r="D103" s="53">
        <v>0.77692307692307694</v>
      </c>
      <c r="E103" s="53">
        <v>0.76923076923076927</v>
      </c>
      <c r="F103" s="53">
        <v>0.77692307692307694</v>
      </c>
      <c r="G103" s="53">
        <v>0.79230769230769227</v>
      </c>
      <c r="H103" s="72">
        <f>G103-F103</f>
        <v>1.538461538461533E-2</v>
      </c>
      <c r="I103" s="84"/>
    </row>
    <row r="104" spans="3:9">
      <c r="C104" s="51" t="s">
        <v>5</v>
      </c>
      <c r="D104" s="53">
        <v>0.8</v>
      </c>
      <c r="E104" s="53">
        <v>0.73076923076923073</v>
      </c>
      <c r="F104" s="53">
        <v>0.87692307692307692</v>
      </c>
      <c r="G104" s="53">
        <v>0.8</v>
      </c>
      <c r="H104" s="72">
        <f>G104-F104</f>
        <v>-7.6923076923076872E-2</v>
      </c>
      <c r="I104"/>
    </row>
    <row r="105" spans="3:9">
      <c r="I105"/>
    </row>
    <row r="106" spans="3:9">
      <c r="I106"/>
    </row>
    <row r="107" spans="3:9">
      <c r="C107" s="74" t="s">
        <v>96</v>
      </c>
      <c r="D107" s="33" t="s">
        <v>91</v>
      </c>
      <c r="E107" s="33" t="s">
        <v>92</v>
      </c>
      <c r="F107" s="33" t="s">
        <v>93</v>
      </c>
      <c r="G107" s="33" t="s">
        <v>95</v>
      </c>
      <c r="I107"/>
    </row>
    <row r="108" spans="3:9">
      <c r="C108" s="74">
        <v>2017</v>
      </c>
      <c r="D108" s="53">
        <v>0.80427350427350419</v>
      </c>
      <c r="E108" s="53">
        <v>0.79807692307692291</v>
      </c>
      <c r="F108" s="53">
        <v>0.78717948717948716</v>
      </c>
      <c r="G108" s="53">
        <v>0.80128205128205121</v>
      </c>
      <c r="I108"/>
    </row>
    <row r="109" spans="3:9">
      <c r="C109" s="74">
        <v>2018</v>
      </c>
      <c r="D109" s="53">
        <f>AVERAGE(D97:D104)</f>
        <v>0.79201923076923075</v>
      </c>
      <c r="E109" s="53">
        <f>AVERAGE(E97:E104)</f>
        <v>0.80961538461538474</v>
      </c>
      <c r="F109" s="53">
        <f>AVERAGE(F97:F104)</f>
        <v>0.83749999999999991</v>
      </c>
      <c r="G109" s="53">
        <v>0.81</v>
      </c>
      <c r="I109"/>
    </row>
    <row r="111" spans="3:9">
      <c r="G111"/>
      <c r="H111"/>
    </row>
    <row r="112" spans="3:9">
      <c r="C112" s="73"/>
      <c r="G112"/>
      <c r="H112"/>
    </row>
    <row r="113" spans="3:8">
      <c r="C113" s="73"/>
      <c r="G113"/>
      <c r="H113"/>
    </row>
    <row r="114" spans="3:8">
      <c r="C114" s="73"/>
      <c r="G114"/>
      <c r="H114"/>
    </row>
    <row r="115" spans="3:8">
      <c r="C115" s="73"/>
      <c r="G115"/>
      <c r="H115"/>
    </row>
    <row r="116" spans="3:8">
      <c r="G116"/>
      <c r="H116"/>
    </row>
    <row r="117" spans="3:8">
      <c r="G117"/>
      <c r="H117"/>
    </row>
    <row r="118" spans="3:8">
      <c r="G118"/>
      <c r="H118"/>
    </row>
    <row r="119" spans="3:8">
      <c r="G119"/>
      <c r="H119"/>
    </row>
  </sheetData>
  <mergeCells count="5">
    <mergeCell ref="B14:C15"/>
    <mergeCell ref="B33:B46"/>
    <mergeCell ref="B50:B63"/>
    <mergeCell ref="B67:B80"/>
    <mergeCell ref="D15:K15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X111"/>
  <sheetViews>
    <sheetView tabSelected="1" zoomScale="85" zoomScaleNormal="85" workbookViewId="0">
      <selection activeCell="A2" sqref="A2:M23"/>
    </sheetView>
  </sheetViews>
  <sheetFormatPr defaultRowHeight="12.75"/>
  <cols>
    <col min="1" max="24" width="9.140625" style="147"/>
    <col min="25" max="16384" width="9.140625" style="148"/>
  </cols>
  <sheetData>
    <row r="1" spans="1:1" ht="24" customHeight="1">
      <c r="A1" s="190" t="s">
        <v>200</v>
      </c>
    </row>
    <row r="2" spans="1:1" ht="16.5" customHeight="1"/>
    <row r="41" spans="1:22">
      <c r="A41" s="188" t="s">
        <v>70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</row>
    <row r="42" spans="1:22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</row>
    <row r="53" spans="1:22" ht="12.7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12.7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</sheetData>
  <mergeCells count="1">
    <mergeCell ref="A41:V42"/>
  </mergeCells>
  <pageMargins left="0.45" right="0.45" top="0.75" bottom="0.75" header="0.3" footer="0.3"/>
  <pageSetup paperSize="9" scale="46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29"/>
  <sheetViews>
    <sheetView topLeftCell="C82" zoomScaleNormal="100" workbookViewId="0">
      <selection activeCell="E123" sqref="E123"/>
    </sheetView>
  </sheetViews>
  <sheetFormatPr defaultRowHeight="12.75"/>
  <cols>
    <col min="1" max="1" width="2.42578125" customWidth="1"/>
    <col min="3" max="3" width="26.28515625" customWidth="1"/>
    <col min="4" max="4" width="17.28515625" style="9" customWidth="1"/>
    <col min="5" max="5" width="17.42578125" style="9" customWidth="1"/>
    <col min="6" max="7" width="15.7109375" style="9" customWidth="1"/>
    <col min="8" max="8" width="16.85546875" style="9" customWidth="1"/>
    <col min="9" max="9" width="16.7109375" style="9" customWidth="1"/>
    <col min="10" max="10" width="15.5703125" customWidth="1"/>
    <col min="11" max="12" width="15" customWidth="1"/>
    <col min="13" max="13" width="11.5703125" customWidth="1"/>
    <col min="16" max="16" width="14.140625" customWidth="1"/>
    <col min="17" max="17" width="13.42578125" customWidth="1"/>
    <col min="18" max="18" width="14" customWidth="1"/>
    <col min="19" max="21" width="13.42578125" customWidth="1"/>
    <col min="22" max="22" width="14.140625" customWidth="1"/>
    <col min="23" max="24" width="13.42578125" customWidth="1"/>
  </cols>
  <sheetData>
    <row r="1" spans="2:24" ht="18" customHeight="1">
      <c r="D1"/>
      <c r="G1"/>
      <c r="H1"/>
      <c r="I1"/>
    </row>
    <row r="2" spans="2:24" ht="24.95" customHeight="1">
      <c r="C2" s="10" t="s">
        <v>41</v>
      </c>
      <c r="D2" s="17" t="s">
        <v>29</v>
      </c>
      <c r="E2" s="17" t="s">
        <v>32</v>
      </c>
      <c r="F2" s="23" t="s">
        <v>38</v>
      </c>
      <c r="G2" s="17" t="s">
        <v>33</v>
      </c>
      <c r="H2" s="23" t="s">
        <v>39</v>
      </c>
      <c r="I2" s="17" t="s">
        <v>34</v>
      </c>
      <c r="J2" s="14" t="s">
        <v>40</v>
      </c>
      <c r="K2" s="88" t="s">
        <v>8</v>
      </c>
      <c r="M2" s="8"/>
      <c r="N2" s="8"/>
      <c r="O2" s="8"/>
      <c r="P2" s="92" t="s">
        <v>96</v>
      </c>
      <c r="Q2" s="93" t="s">
        <v>108</v>
      </c>
      <c r="R2" s="93" t="s">
        <v>109</v>
      </c>
      <c r="S2" s="93" t="s">
        <v>110</v>
      </c>
      <c r="T2" s="93" t="s">
        <v>161</v>
      </c>
      <c r="U2" s="93" t="s">
        <v>169</v>
      </c>
      <c r="V2" s="93" t="s">
        <v>111</v>
      </c>
      <c r="W2" s="93" t="s">
        <v>170</v>
      </c>
      <c r="X2" s="93" t="s">
        <v>162</v>
      </c>
    </row>
    <row r="3" spans="2:24" ht="24.95" customHeight="1">
      <c r="C3" s="157" t="s">
        <v>185</v>
      </c>
      <c r="D3" s="24">
        <v>11</v>
      </c>
      <c r="E3" s="24">
        <v>0</v>
      </c>
      <c r="F3" s="22">
        <f t="shared" ref="F3:F6" si="0">(E3/D3)</f>
        <v>0</v>
      </c>
      <c r="G3" s="24">
        <v>1</v>
      </c>
      <c r="H3" s="22">
        <f t="shared" ref="H3:H6" si="1">(G3/D3)</f>
        <v>9.0909090909090912E-2</v>
      </c>
      <c r="I3" s="24">
        <v>10</v>
      </c>
      <c r="J3" s="16">
        <f>(I3/D3)</f>
        <v>0.90909090909090906</v>
      </c>
      <c r="K3" s="48">
        <v>0.90909090909090906</v>
      </c>
      <c r="M3" s="8"/>
      <c r="N3" s="8"/>
      <c r="O3" s="8"/>
      <c r="P3" s="88" t="s">
        <v>8</v>
      </c>
      <c r="Q3" s="48">
        <v>0.91</v>
      </c>
      <c r="R3" s="48">
        <v>0.8</v>
      </c>
      <c r="S3" s="48">
        <v>1</v>
      </c>
      <c r="T3" s="48">
        <v>1</v>
      </c>
      <c r="U3" s="48">
        <v>0.89</v>
      </c>
      <c r="V3" s="48">
        <v>0.91</v>
      </c>
      <c r="W3" s="5"/>
      <c r="X3" s="48"/>
    </row>
    <row r="4" spans="2:24" ht="24.95" customHeight="1">
      <c r="C4" s="157" t="s">
        <v>186</v>
      </c>
      <c r="D4" s="24">
        <v>10</v>
      </c>
      <c r="E4" s="24">
        <v>0</v>
      </c>
      <c r="F4" s="22">
        <f t="shared" si="0"/>
        <v>0</v>
      </c>
      <c r="G4" s="24">
        <v>2</v>
      </c>
      <c r="H4" s="22">
        <f>(G4/D4)</f>
        <v>0.2</v>
      </c>
      <c r="I4" s="24">
        <v>8</v>
      </c>
      <c r="J4" s="16">
        <f>I4/D4</f>
        <v>0.8</v>
      </c>
      <c r="K4" s="48">
        <v>0.8</v>
      </c>
      <c r="M4" s="8"/>
      <c r="N4" s="8"/>
      <c r="O4" s="8"/>
      <c r="P4" s="8"/>
      <c r="R4" s="8"/>
      <c r="T4" s="8"/>
      <c r="U4" s="8"/>
      <c r="V4" s="8"/>
      <c r="W4" s="7"/>
      <c r="X4" s="7"/>
    </row>
    <row r="5" spans="2:24" ht="24.95" customHeight="1">
      <c r="C5" s="157" t="s">
        <v>113</v>
      </c>
      <c r="D5" s="24">
        <v>11</v>
      </c>
      <c r="E5" s="24">
        <v>0</v>
      </c>
      <c r="F5" s="22">
        <f t="shared" si="0"/>
        <v>0</v>
      </c>
      <c r="G5" s="24">
        <v>0</v>
      </c>
      <c r="H5" s="22">
        <f t="shared" si="1"/>
        <v>0</v>
      </c>
      <c r="I5" s="24">
        <v>11</v>
      </c>
      <c r="J5" s="16">
        <f t="shared" ref="J5:J10" si="2">(I5/D5)</f>
        <v>1</v>
      </c>
      <c r="K5" s="48">
        <v>1</v>
      </c>
      <c r="M5" s="8"/>
      <c r="N5" s="8"/>
      <c r="O5" s="8"/>
    </row>
    <row r="6" spans="2:24" ht="24.95" customHeight="1">
      <c r="C6" s="157" t="s">
        <v>187</v>
      </c>
      <c r="D6" s="10">
        <v>10</v>
      </c>
      <c r="E6" s="10">
        <v>0</v>
      </c>
      <c r="F6" s="22">
        <f t="shared" si="0"/>
        <v>0</v>
      </c>
      <c r="G6" s="10">
        <v>0</v>
      </c>
      <c r="H6" s="22">
        <f t="shared" si="1"/>
        <v>0</v>
      </c>
      <c r="I6" s="10">
        <v>10</v>
      </c>
      <c r="J6" s="16">
        <f t="shared" si="2"/>
        <v>1</v>
      </c>
      <c r="K6" s="48">
        <v>1</v>
      </c>
      <c r="M6" s="8"/>
      <c r="N6" s="8"/>
      <c r="O6" s="8"/>
    </row>
    <row r="7" spans="2:24" ht="24.95" customHeight="1">
      <c r="C7" s="157" t="s">
        <v>188</v>
      </c>
      <c r="D7" s="10">
        <v>9</v>
      </c>
      <c r="E7" s="10">
        <v>0</v>
      </c>
      <c r="F7" s="22">
        <f>(E7/D7)</f>
        <v>0</v>
      </c>
      <c r="G7" s="10">
        <v>1</v>
      </c>
      <c r="H7" s="22">
        <f>(G7/D7)</f>
        <v>0.1111111111111111</v>
      </c>
      <c r="I7" s="10">
        <v>8</v>
      </c>
      <c r="J7" s="16">
        <f t="shared" si="2"/>
        <v>0.88888888888888884</v>
      </c>
      <c r="K7" s="48">
        <v>0.89</v>
      </c>
      <c r="M7" s="7"/>
      <c r="N7" s="7"/>
      <c r="O7" s="179" t="s">
        <v>178</v>
      </c>
      <c r="P7" s="180"/>
      <c r="Q7" s="175" t="s">
        <v>174</v>
      </c>
      <c r="R7" s="176"/>
      <c r="S7" s="175" t="s">
        <v>175</v>
      </c>
      <c r="T7" s="176"/>
      <c r="U7" s="175" t="s">
        <v>176</v>
      </c>
      <c r="V7" s="176"/>
      <c r="W7" s="175" t="s">
        <v>177</v>
      </c>
      <c r="X7" s="176"/>
    </row>
    <row r="8" spans="2:24" ht="24.95" customHeight="1">
      <c r="C8" s="157" t="s">
        <v>189</v>
      </c>
      <c r="D8" s="10">
        <v>11</v>
      </c>
      <c r="E8" s="10">
        <v>0</v>
      </c>
      <c r="F8" s="22">
        <f>(E8/D8)</f>
        <v>0</v>
      </c>
      <c r="G8" s="10">
        <v>1</v>
      </c>
      <c r="H8" s="22">
        <f t="shared" ref="H8" si="3">(G8/D8)</f>
        <v>9.0909090909090912E-2</v>
      </c>
      <c r="I8" s="10">
        <v>10</v>
      </c>
      <c r="J8" s="16">
        <f t="shared" si="2"/>
        <v>0.90909090909090906</v>
      </c>
      <c r="K8" s="48">
        <v>0.91</v>
      </c>
      <c r="M8" s="7"/>
      <c r="N8" s="7"/>
      <c r="O8" s="181"/>
      <c r="P8" s="182"/>
      <c r="Q8" s="93" t="s">
        <v>108</v>
      </c>
      <c r="R8" s="93" t="s">
        <v>109</v>
      </c>
      <c r="S8" s="93" t="s">
        <v>110</v>
      </c>
      <c r="T8" s="93" t="s">
        <v>161</v>
      </c>
      <c r="U8" s="93" t="s">
        <v>169</v>
      </c>
      <c r="V8" s="93" t="s">
        <v>111</v>
      </c>
      <c r="W8" s="93" t="s">
        <v>112</v>
      </c>
      <c r="X8" s="93" t="s">
        <v>162</v>
      </c>
    </row>
    <row r="9" spans="2:24" ht="24.95" customHeight="1">
      <c r="C9" s="157" t="s">
        <v>190</v>
      </c>
      <c r="D9" s="10"/>
      <c r="E9" s="10">
        <v>0</v>
      </c>
      <c r="F9" s="22" t="e">
        <f>(E9/D9)</f>
        <v>#DIV/0!</v>
      </c>
      <c r="G9" s="10"/>
      <c r="H9" s="22" t="e">
        <f>(G9/D9)</f>
        <v>#DIV/0!</v>
      </c>
      <c r="I9" s="10"/>
      <c r="J9" s="16" t="e">
        <f t="shared" si="2"/>
        <v>#DIV/0!</v>
      </c>
      <c r="K9" s="48"/>
      <c r="M9" s="7"/>
      <c r="N9" s="7"/>
      <c r="O9" s="181"/>
      <c r="P9" s="182"/>
      <c r="Q9" s="155">
        <v>0.91</v>
      </c>
      <c r="R9" s="155">
        <v>0.8</v>
      </c>
      <c r="S9" s="155">
        <v>1</v>
      </c>
      <c r="T9" s="155">
        <v>1</v>
      </c>
      <c r="U9" s="155">
        <v>0.89</v>
      </c>
      <c r="V9" s="155">
        <v>0.91</v>
      </c>
      <c r="W9" s="155"/>
      <c r="X9" s="155"/>
    </row>
    <row r="10" spans="2:24" ht="24.95" customHeight="1">
      <c r="C10" s="157" t="s">
        <v>191</v>
      </c>
      <c r="D10" s="10"/>
      <c r="E10" s="10">
        <v>0</v>
      </c>
      <c r="F10" s="22" t="e">
        <f>(E10/D10)</f>
        <v>#DIV/0!</v>
      </c>
      <c r="G10" s="10"/>
      <c r="H10" s="22" t="e">
        <f>(G10/D10)</f>
        <v>#DIV/0!</v>
      </c>
      <c r="I10" s="10"/>
      <c r="J10" s="16" t="e">
        <f t="shared" si="2"/>
        <v>#DIV/0!</v>
      </c>
      <c r="K10" s="48"/>
      <c r="M10" s="7"/>
      <c r="N10" s="7"/>
      <c r="O10" s="183"/>
      <c r="P10" s="184"/>
      <c r="Q10" s="177">
        <f>AVERAGE(Q9:R9)</f>
        <v>0.85499999999999998</v>
      </c>
      <c r="R10" s="178"/>
      <c r="S10" s="177">
        <f>AVERAGE(S9:T9)</f>
        <v>1</v>
      </c>
      <c r="T10" s="178"/>
      <c r="U10" s="177">
        <f>AVERAGE(U9:V9)</f>
        <v>0.9</v>
      </c>
      <c r="V10" s="178"/>
      <c r="W10" s="177" t="e">
        <f>AVERAGE(W9:X9)</f>
        <v>#DIV/0!</v>
      </c>
      <c r="X10" s="178"/>
    </row>
    <row r="14" spans="2:24">
      <c r="B14" s="158" t="s">
        <v>69</v>
      </c>
      <c r="C14" s="159"/>
      <c r="D14" s="149" t="s">
        <v>164</v>
      </c>
      <c r="E14" s="149" t="s">
        <v>165</v>
      </c>
      <c r="F14" s="149" t="s">
        <v>166</v>
      </c>
      <c r="G14" s="149" t="s">
        <v>150</v>
      </c>
      <c r="H14" s="14" t="s">
        <v>98</v>
      </c>
      <c r="I14" s="152" t="s">
        <v>171</v>
      </c>
      <c r="J14" s="152" t="s">
        <v>172</v>
      </c>
      <c r="K14" s="152" t="s">
        <v>173</v>
      </c>
      <c r="L14" s="14" t="s">
        <v>98</v>
      </c>
    </row>
    <row r="15" spans="2:24" ht="12.75" customHeight="1">
      <c r="B15" s="160"/>
      <c r="C15" s="161"/>
      <c r="D15" s="166" t="s">
        <v>71</v>
      </c>
      <c r="E15" s="167"/>
      <c r="F15" s="167"/>
      <c r="G15" s="168"/>
      <c r="H15" s="80"/>
      <c r="I15" s="150"/>
      <c r="J15" s="150"/>
      <c r="K15" s="151"/>
      <c r="L15" s="80"/>
    </row>
    <row r="16" spans="2:24" s="40" customFormat="1">
      <c r="B16" s="45">
        <v>1</v>
      </c>
      <c r="C16" s="90" t="s">
        <v>21</v>
      </c>
      <c r="D16" s="87">
        <v>7.5454545454545459</v>
      </c>
      <c r="E16" s="87">
        <v>7.6</v>
      </c>
      <c r="F16" s="87">
        <v>7.5454545454545459</v>
      </c>
      <c r="G16" s="87">
        <v>8.3000000000000007</v>
      </c>
      <c r="H16" s="87">
        <f>AVERAGE(D16:G16)</f>
        <v>7.747727272727273</v>
      </c>
      <c r="I16" s="87">
        <v>7.666666666666667</v>
      </c>
      <c r="J16" s="87">
        <v>7.6363636363636367</v>
      </c>
      <c r="K16" s="87"/>
      <c r="L16" s="79">
        <f>AVERAGE(I16:K16)</f>
        <v>7.6515151515151523</v>
      </c>
    </row>
    <row r="17" spans="2:12" s="40" customFormat="1">
      <c r="B17" s="45">
        <v>2</v>
      </c>
      <c r="C17" s="90" t="s">
        <v>20</v>
      </c>
      <c r="D17" s="87">
        <v>7.8181818181818183</v>
      </c>
      <c r="E17" s="87">
        <v>7.7</v>
      </c>
      <c r="F17" s="87">
        <v>8.3636363636363633</v>
      </c>
      <c r="G17" s="87">
        <v>8.6</v>
      </c>
      <c r="H17" s="87">
        <f t="shared" ref="H17:H28" si="4">AVERAGE(D17:G17)</f>
        <v>8.120454545454546</v>
      </c>
      <c r="I17" s="87">
        <v>8.1111111111111107</v>
      </c>
      <c r="J17" s="87">
        <v>8.2727272727272734</v>
      </c>
      <c r="K17" s="87"/>
      <c r="L17" s="79">
        <f t="shared" ref="L17:L28" si="5">AVERAGE(I17:K17)</f>
        <v>8.191919191919192</v>
      </c>
    </row>
    <row r="18" spans="2:12">
      <c r="B18" s="45">
        <v>3</v>
      </c>
      <c r="C18" s="41" t="s">
        <v>18</v>
      </c>
      <c r="D18" s="87">
        <v>8.2727272727272734</v>
      </c>
      <c r="E18" s="87">
        <v>8.1999999999999993</v>
      </c>
      <c r="F18" s="87">
        <v>8.3636363636363633</v>
      </c>
      <c r="G18" s="87">
        <v>8.8000000000000007</v>
      </c>
      <c r="H18" s="87">
        <f t="shared" si="4"/>
        <v>8.4090909090909101</v>
      </c>
      <c r="I18" s="87">
        <v>8.5555555555555554</v>
      </c>
      <c r="J18" s="87">
        <v>8.545454545454545</v>
      </c>
      <c r="K18" s="87"/>
      <c r="L18" s="87">
        <f t="shared" si="5"/>
        <v>8.5505050505050502</v>
      </c>
    </row>
    <row r="19" spans="2:12">
      <c r="B19" s="45">
        <v>4</v>
      </c>
      <c r="C19" s="41" t="s">
        <v>10</v>
      </c>
      <c r="D19" s="87">
        <v>8.2727272727272734</v>
      </c>
      <c r="E19" s="87">
        <v>8.4</v>
      </c>
      <c r="F19" s="87">
        <v>8.545454545454545</v>
      </c>
      <c r="G19" s="87">
        <v>8.8000000000000007</v>
      </c>
      <c r="H19" s="87">
        <f t="shared" si="4"/>
        <v>8.504545454545454</v>
      </c>
      <c r="I19" s="87">
        <v>8.5555555555555554</v>
      </c>
      <c r="J19" s="87">
        <v>8.545454545454545</v>
      </c>
      <c r="K19" s="87"/>
      <c r="L19" s="87">
        <f t="shared" si="5"/>
        <v>8.5505050505050502</v>
      </c>
    </row>
    <row r="20" spans="2:12">
      <c r="B20" s="45">
        <v>5</v>
      </c>
      <c r="C20" s="90" t="s">
        <v>19</v>
      </c>
      <c r="D20" s="87">
        <v>8.3636363636363633</v>
      </c>
      <c r="E20" s="87">
        <v>8.4</v>
      </c>
      <c r="F20" s="87">
        <v>8.6363636363636367</v>
      </c>
      <c r="G20" s="87">
        <v>8.8000000000000007</v>
      </c>
      <c r="H20" s="87">
        <f t="shared" si="4"/>
        <v>8.5500000000000007</v>
      </c>
      <c r="I20" s="87">
        <v>8.4444444444444446</v>
      </c>
      <c r="J20" s="87">
        <v>8.545454545454545</v>
      </c>
      <c r="K20" s="87"/>
      <c r="L20" s="79">
        <f>AVERAGE(I20:K20)</f>
        <v>8.4949494949494948</v>
      </c>
    </row>
    <row r="21" spans="2:12" s="40" customFormat="1">
      <c r="B21" s="45">
        <v>6</v>
      </c>
      <c r="C21" s="41" t="s">
        <v>17</v>
      </c>
      <c r="D21" s="87">
        <v>8.3636363636363633</v>
      </c>
      <c r="E21" s="87">
        <v>8.1999999999999993</v>
      </c>
      <c r="F21" s="87">
        <v>8.6363636363636367</v>
      </c>
      <c r="G21" s="87">
        <v>8.6999999999999993</v>
      </c>
      <c r="H21" s="87">
        <f t="shared" si="4"/>
        <v>8.4749999999999996</v>
      </c>
      <c r="I21" s="87">
        <v>8.5555555555555554</v>
      </c>
      <c r="J21" s="87">
        <v>8.454545454545455</v>
      </c>
      <c r="K21" s="87"/>
      <c r="L21" s="87">
        <f t="shared" si="5"/>
        <v>8.5050505050505052</v>
      </c>
    </row>
    <row r="22" spans="2:12">
      <c r="B22" s="45">
        <v>7</v>
      </c>
      <c r="C22" s="41" t="s">
        <v>11</v>
      </c>
      <c r="D22" s="87">
        <v>8.3636363636363633</v>
      </c>
      <c r="E22" s="87">
        <v>8.4</v>
      </c>
      <c r="F22" s="87">
        <v>8.8181818181818183</v>
      </c>
      <c r="G22" s="87">
        <v>8.6999999999999993</v>
      </c>
      <c r="H22" s="87">
        <f t="shared" si="4"/>
        <v>8.5704545454545453</v>
      </c>
      <c r="I22" s="87">
        <v>8.6666666666666661</v>
      </c>
      <c r="J22" s="87">
        <v>8.8181818181818183</v>
      </c>
      <c r="K22" s="87"/>
      <c r="L22" s="87">
        <f t="shared" si="5"/>
        <v>8.7424242424242422</v>
      </c>
    </row>
    <row r="23" spans="2:12">
      <c r="B23" s="45">
        <v>8</v>
      </c>
      <c r="C23" s="41" t="s">
        <v>15</v>
      </c>
      <c r="D23" s="87">
        <v>8.454545454545455</v>
      </c>
      <c r="E23" s="87">
        <v>8.5</v>
      </c>
      <c r="F23" s="87">
        <v>8.6363636363636367</v>
      </c>
      <c r="G23" s="87">
        <v>8.6999999999999993</v>
      </c>
      <c r="H23" s="87">
        <f t="shared" si="4"/>
        <v>8.5727272727272723</v>
      </c>
      <c r="I23" s="87">
        <v>8.7777777777777786</v>
      </c>
      <c r="J23" s="87">
        <v>8.545454545454545</v>
      </c>
      <c r="K23" s="87"/>
      <c r="L23" s="87">
        <f t="shared" si="5"/>
        <v>8.6616161616161627</v>
      </c>
    </row>
    <row r="24" spans="2:12">
      <c r="B24" s="45">
        <v>9</v>
      </c>
      <c r="C24" s="41" t="s">
        <v>14</v>
      </c>
      <c r="D24" s="87">
        <v>8.454545454545455</v>
      </c>
      <c r="E24" s="87">
        <v>8.4</v>
      </c>
      <c r="F24" s="87">
        <v>8.7272727272727266</v>
      </c>
      <c r="G24" s="87">
        <v>8.9</v>
      </c>
      <c r="H24" s="87">
        <f t="shared" si="4"/>
        <v>8.620454545454546</v>
      </c>
      <c r="I24" s="87">
        <v>8.6666666666666661</v>
      </c>
      <c r="J24" s="87">
        <v>8.6363636363636367</v>
      </c>
      <c r="K24" s="87"/>
      <c r="L24" s="87">
        <f t="shared" si="5"/>
        <v>8.6515151515151523</v>
      </c>
    </row>
    <row r="25" spans="2:12">
      <c r="B25" s="45">
        <v>10</v>
      </c>
      <c r="C25" s="41" t="s">
        <v>14</v>
      </c>
      <c r="D25" s="87">
        <v>8.454545454545455</v>
      </c>
      <c r="E25" s="87">
        <v>8.4</v>
      </c>
      <c r="F25" s="87">
        <v>8.7272727272727266</v>
      </c>
      <c r="G25" s="87">
        <v>8.9</v>
      </c>
      <c r="H25" s="87">
        <f t="shared" si="4"/>
        <v>8.620454545454546</v>
      </c>
      <c r="I25" s="87">
        <v>8.6666666666666661</v>
      </c>
      <c r="J25" s="87">
        <v>8.6363636363636367</v>
      </c>
      <c r="K25" s="87"/>
      <c r="L25" s="87">
        <f t="shared" si="5"/>
        <v>8.6515151515151523</v>
      </c>
    </row>
    <row r="26" spans="2:12">
      <c r="B26" s="45">
        <v>11</v>
      </c>
      <c r="C26" s="41" t="s">
        <v>13</v>
      </c>
      <c r="D26" s="87">
        <v>8.454545454545455</v>
      </c>
      <c r="E26" s="87">
        <v>8.5</v>
      </c>
      <c r="F26" s="87">
        <v>8.8181818181818183</v>
      </c>
      <c r="G26" s="87">
        <v>8.6999999999999993</v>
      </c>
      <c r="H26" s="87">
        <f t="shared" si="4"/>
        <v>8.6181818181818173</v>
      </c>
      <c r="I26" s="87">
        <v>8.5555555555555554</v>
      </c>
      <c r="J26" s="87">
        <v>8.545454545454545</v>
      </c>
      <c r="K26" s="87"/>
      <c r="L26" s="87">
        <f t="shared" si="5"/>
        <v>8.5505050505050502</v>
      </c>
    </row>
    <row r="27" spans="2:12">
      <c r="B27" s="45">
        <v>12</v>
      </c>
      <c r="C27" s="41" t="s">
        <v>12</v>
      </c>
      <c r="D27" s="87">
        <v>8.454545454545455</v>
      </c>
      <c r="E27" s="87">
        <v>8.1999999999999993</v>
      </c>
      <c r="F27" s="87">
        <v>8.6363636363636367</v>
      </c>
      <c r="G27" s="87">
        <v>8.8000000000000007</v>
      </c>
      <c r="H27" s="87">
        <f t="shared" si="4"/>
        <v>8.5227272727272734</v>
      </c>
      <c r="I27" s="87">
        <v>8.6666666666666661</v>
      </c>
      <c r="J27" s="87">
        <v>8.7272727272727266</v>
      </c>
      <c r="K27" s="87"/>
      <c r="L27" s="87">
        <f t="shared" si="5"/>
        <v>8.6969696969696955</v>
      </c>
    </row>
    <row r="28" spans="2:12">
      <c r="B28" s="45">
        <v>13</v>
      </c>
      <c r="C28" s="41" t="s">
        <v>16</v>
      </c>
      <c r="D28" s="87">
        <v>8.6363636363636367</v>
      </c>
      <c r="E28" s="87">
        <v>8.6999999999999993</v>
      </c>
      <c r="F28" s="87">
        <v>8.545454545454545</v>
      </c>
      <c r="G28" s="87">
        <v>9</v>
      </c>
      <c r="H28" s="87">
        <f t="shared" si="4"/>
        <v>8.7204545454545457</v>
      </c>
      <c r="I28" s="87">
        <v>8.6666666666666661</v>
      </c>
      <c r="J28" s="87">
        <v>8.6363636363636367</v>
      </c>
      <c r="K28" s="87"/>
      <c r="L28" s="87">
        <f t="shared" si="5"/>
        <v>8.6515151515151523</v>
      </c>
    </row>
    <row r="29" spans="2:12">
      <c r="B29" s="76"/>
      <c r="C29" s="55"/>
      <c r="D29" s="77"/>
      <c r="E29" s="77"/>
      <c r="F29" s="77"/>
      <c r="G29" s="77"/>
      <c r="H29" s="77"/>
      <c r="I29" s="77"/>
      <c r="J29" s="77"/>
    </row>
    <row r="30" spans="2:12">
      <c r="B30" s="76"/>
      <c r="C30" s="55"/>
      <c r="D30" s="77"/>
      <c r="E30" s="77"/>
      <c r="F30" s="77"/>
      <c r="G30" s="77"/>
      <c r="H30" s="77"/>
      <c r="I30" s="77"/>
      <c r="J30" s="77"/>
    </row>
    <row r="31" spans="2:12">
      <c r="B31" s="40" t="s">
        <v>64</v>
      </c>
    </row>
    <row r="32" spans="2:12" ht="25.5">
      <c r="B32" s="49" t="s">
        <v>22</v>
      </c>
      <c r="C32" s="45" t="s">
        <v>21</v>
      </c>
      <c r="D32" s="89" t="s">
        <v>183</v>
      </c>
      <c r="E32" s="89" t="s">
        <v>184</v>
      </c>
      <c r="F32" s="89" t="s">
        <v>110</v>
      </c>
      <c r="G32" s="89" t="s">
        <v>161</v>
      </c>
      <c r="H32" s="89" t="s">
        <v>181</v>
      </c>
      <c r="I32" s="156" t="s">
        <v>182</v>
      </c>
      <c r="J32" s="89" t="s">
        <v>112</v>
      </c>
      <c r="K32" s="89" t="s">
        <v>162</v>
      </c>
    </row>
    <row r="33" spans="2:12" ht="21" customHeight="1">
      <c r="B33" s="162" t="s">
        <v>68</v>
      </c>
      <c r="C33" s="46" t="s">
        <v>67</v>
      </c>
      <c r="D33" s="47">
        <f t="shared" ref="D33:K33" si="6">SUM(D34:D50)</f>
        <v>5</v>
      </c>
      <c r="E33" s="47">
        <f t="shared" si="6"/>
        <v>5</v>
      </c>
      <c r="F33" s="47">
        <f t="shared" si="6"/>
        <v>5</v>
      </c>
      <c r="G33" s="47">
        <f t="shared" si="6"/>
        <v>2</v>
      </c>
      <c r="H33" s="47">
        <f t="shared" si="6"/>
        <v>4</v>
      </c>
      <c r="I33" s="47">
        <f t="shared" si="6"/>
        <v>5</v>
      </c>
      <c r="J33" s="47">
        <f t="shared" si="6"/>
        <v>0</v>
      </c>
      <c r="K33" s="47">
        <f t="shared" si="6"/>
        <v>0</v>
      </c>
    </row>
    <row r="34" spans="2:12" ht="15" customHeight="1">
      <c r="B34" s="162"/>
      <c r="C34" s="59" t="s">
        <v>7</v>
      </c>
      <c r="D34" s="36"/>
      <c r="E34" s="37"/>
      <c r="F34" s="37">
        <v>1</v>
      </c>
      <c r="G34" s="37"/>
      <c r="H34" s="36"/>
      <c r="I34" s="36"/>
      <c r="J34" s="36"/>
      <c r="K34" s="36"/>
    </row>
    <row r="35" spans="2:12" ht="15" customHeight="1">
      <c r="B35" s="162"/>
      <c r="C35" s="60" t="s">
        <v>3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6"/>
      <c r="K35" s="36"/>
    </row>
    <row r="36" spans="2:12" ht="15" customHeight="1">
      <c r="B36" s="162"/>
      <c r="C36" s="59" t="s">
        <v>4</v>
      </c>
      <c r="D36" s="37">
        <v>1</v>
      </c>
      <c r="E36" s="37"/>
      <c r="F36" s="37">
        <v>1</v>
      </c>
      <c r="G36" s="37">
        <v>1</v>
      </c>
      <c r="H36" s="37">
        <v>1</v>
      </c>
      <c r="I36" s="37"/>
      <c r="J36" s="36"/>
      <c r="K36" s="37"/>
    </row>
    <row r="37" spans="2:12" ht="15" customHeight="1">
      <c r="B37" s="162"/>
      <c r="C37" s="59" t="s">
        <v>6</v>
      </c>
      <c r="D37" s="37">
        <v>1</v>
      </c>
      <c r="E37" s="37">
        <v>1</v>
      </c>
      <c r="F37" s="37">
        <v>1</v>
      </c>
      <c r="G37" s="37"/>
      <c r="H37" s="36"/>
      <c r="I37" s="36">
        <v>1</v>
      </c>
      <c r="J37" s="36"/>
      <c r="K37" s="36"/>
    </row>
    <row r="38" spans="2:12" ht="15" customHeight="1">
      <c r="B38" s="162"/>
      <c r="C38" s="60" t="s">
        <v>5</v>
      </c>
      <c r="D38" s="37">
        <v>1</v>
      </c>
      <c r="E38" s="37"/>
      <c r="F38" s="37"/>
      <c r="G38" s="37"/>
      <c r="H38" s="37"/>
      <c r="I38" s="37"/>
      <c r="J38" s="37"/>
      <c r="K38" s="37"/>
    </row>
    <row r="39" spans="2:12" s="7" customFormat="1" ht="15" customHeight="1">
      <c r="B39" s="162"/>
      <c r="C39" s="60" t="s">
        <v>1</v>
      </c>
      <c r="D39" s="37">
        <v>1</v>
      </c>
      <c r="E39" s="37"/>
      <c r="F39" s="37"/>
      <c r="G39" s="37"/>
      <c r="H39" s="37"/>
      <c r="I39" s="37"/>
      <c r="J39" s="37"/>
      <c r="K39" s="37"/>
      <c r="L39"/>
    </row>
    <row r="40" spans="2:12" ht="15" customHeight="1">
      <c r="B40" s="162"/>
      <c r="C40" s="59" t="s">
        <v>115</v>
      </c>
      <c r="D40" s="37"/>
      <c r="E40" s="37"/>
      <c r="F40" s="37"/>
      <c r="G40" s="37"/>
      <c r="H40" s="36"/>
      <c r="I40" s="36"/>
      <c r="J40" s="36"/>
      <c r="K40" s="36"/>
    </row>
    <row r="41" spans="2:12" ht="15" customHeight="1">
      <c r="B41" s="162"/>
      <c r="C41" s="59" t="s">
        <v>2</v>
      </c>
      <c r="D41" s="37"/>
      <c r="E41" s="37"/>
      <c r="F41" s="37"/>
      <c r="G41" s="37"/>
      <c r="H41" s="37">
        <v>1</v>
      </c>
      <c r="I41" s="37"/>
      <c r="J41" s="43"/>
      <c r="K41" s="43"/>
    </row>
    <row r="42" spans="2:12" ht="15" customHeight="1">
      <c r="B42" s="162"/>
      <c r="C42" s="59" t="s">
        <v>114</v>
      </c>
      <c r="D42" s="37"/>
      <c r="E42" s="37"/>
      <c r="F42" s="37"/>
      <c r="G42" s="37"/>
      <c r="H42" s="36"/>
      <c r="I42" s="36"/>
      <c r="J42" s="36"/>
      <c r="K42" s="36"/>
    </row>
    <row r="43" spans="2:12" ht="15" customHeight="1">
      <c r="B43" s="162"/>
      <c r="C43" s="59" t="s">
        <v>145</v>
      </c>
      <c r="D43" s="37"/>
      <c r="E43" s="37">
        <v>1</v>
      </c>
      <c r="F43" s="37"/>
      <c r="G43" s="37"/>
      <c r="H43" s="37">
        <v>1</v>
      </c>
      <c r="I43" s="37">
        <v>1</v>
      </c>
      <c r="J43" s="36"/>
      <c r="K43" s="36"/>
    </row>
    <row r="44" spans="2:12" ht="15" customHeight="1">
      <c r="B44" s="162"/>
      <c r="C44" s="59" t="s">
        <v>140</v>
      </c>
      <c r="D44" s="37"/>
      <c r="E44" s="37">
        <v>1</v>
      </c>
      <c r="F44" s="37"/>
      <c r="G44" s="37"/>
      <c r="H44" s="36"/>
      <c r="I44" s="36"/>
      <c r="J44" s="36"/>
      <c r="K44" s="36"/>
    </row>
    <row r="45" spans="2:12" ht="15" customHeight="1">
      <c r="B45" s="162"/>
      <c r="C45" s="60" t="s">
        <v>0</v>
      </c>
      <c r="D45" s="36"/>
      <c r="E45" s="37">
        <v>1</v>
      </c>
      <c r="F45" s="37"/>
      <c r="G45" s="37"/>
      <c r="H45" s="43"/>
      <c r="I45" s="43"/>
      <c r="J45" s="43"/>
      <c r="K45" s="43"/>
    </row>
    <row r="46" spans="2:12" ht="15" customHeight="1">
      <c r="B46" s="162"/>
      <c r="C46" s="60" t="s">
        <v>156</v>
      </c>
      <c r="D46" s="36"/>
      <c r="E46" s="37"/>
      <c r="F46" s="37">
        <v>1</v>
      </c>
      <c r="G46" s="37"/>
      <c r="H46" s="43"/>
      <c r="I46" s="43"/>
      <c r="J46" s="43"/>
      <c r="K46" s="43"/>
    </row>
    <row r="47" spans="2:12" ht="15" customHeight="1">
      <c r="B47" s="162"/>
      <c r="C47" s="59" t="s">
        <v>44</v>
      </c>
      <c r="D47" s="36"/>
      <c r="E47" s="36"/>
      <c r="F47" s="37"/>
      <c r="G47" s="37"/>
      <c r="H47" s="43"/>
      <c r="I47" s="43">
        <v>1</v>
      </c>
      <c r="J47" s="36"/>
      <c r="K47" s="36"/>
    </row>
    <row r="48" spans="2:12" ht="15" customHeight="1">
      <c r="B48" s="162"/>
      <c r="C48" s="59" t="s">
        <v>159</v>
      </c>
      <c r="D48" s="36"/>
      <c r="E48" s="36"/>
      <c r="F48" s="37"/>
      <c r="G48" s="37"/>
      <c r="H48" s="43"/>
      <c r="I48" s="43"/>
      <c r="J48" s="36"/>
      <c r="K48" s="36"/>
    </row>
    <row r="49" spans="2:11" ht="15" customHeight="1">
      <c r="B49" s="162"/>
      <c r="C49" s="59" t="s">
        <v>43</v>
      </c>
      <c r="D49" s="36"/>
      <c r="E49" s="36"/>
      <c r="F49" s="37"/>
      <c r="G49" s="37"/>
      <c r="H49" s="43"/>
      <c r="I49" s="43">
        <v>1</v>
      </c>
      <c r="J49" s="36"/>
      <c r="K49" s="36"/>
    </row>
    <row r="50" spans="2:11" ht="15" customHeight="1">
      <c r="B50" s="162"/>
      <c r="C50" s="59" t="s">
        <v>63</v>
      </c>
      <c r="D50" s="36"/>
      <c r="E50" s="36"/>
      <c r="F50" s="37"/>
      <c r="G50" s="37"/>
      <c r="H50" s="43"/>
      <c r="I50" s="43"/>
      <c r="J50" s="36"/>
      <c r="K50" s="36"/>
    </row>
    <row r="51" spans="2:11">
      <c r="B51" s="55"/>
      <c r="C51" s="56"/>
      <c r="D51" s="57"/>
    </row>
    <row r="53" spans="2:11" ht="25.5">
      <c r="B53" s="49" t="s">
        <v>25</v>
      </c>
      <c r="C53" s="45" t="s">
        <v>20</v>
      </c>
      <c r="D53" s="157" t="s">
        <v>196</v>
      </c>
      <c r="E53" s="157" t="s">
        <v>197</v>
      </c>
      <c r="F53" s="157" t="s">
        <v>198</v>
      </c>
      <c r="G53" s="157" t="s">
        <v>195</v>
      </c>
      <c r="H53" s="157" t="s">
        <v>199</v>
      </c>
      <c r="I53" s="157" t="s">
        <v>194</v>
      </c>
      <c r="J53" s="157" t="s">
        <v>193</v>
      </c>
      <c r="K53" s="157" t="s">
        <v>192</v>
      </c>
    </row>
    <row r="54" spans="2:11" ht="22.5" customHeight="1">
      <c r="B54" s="162" t="s">
        <v>68</v>
      </c>
      <c r="C54" s="46" t="s">
        <v>67</v>
      </c>
      <c r="D54" s="47">
        <f t="shared" ref="D54:K54" si="7">SUM(D55:D71)</f>
        <v>3</v>
      </c>
      <c r="E54" s="47">
        <f t="shared" si="7"/>
        <v>5</v>
      </c>
      <c r="F54" s="47">
        <f t="shared" si="7"/>
        <v>2</v>
      </c>
      <c r="G54" s="47">
        <f t="shared" si="7"/>
        <v>1</v>
      </c>
      <c r="H54" s="47">
        <f t="shared" si="7"/>
        <v>3</v>
      </c>
      <c r="I54" s="47">
        <f t="shared" si="7"/>
        <v>2</v>
      </c>
      <c r="J54" s="47">
        <f t="shared" si="7"/>
        <v>0</v>
      </c>
      <c r="K54" s="47">
        <f t="shared" si="7"/>
        <v>0</v>
      </c>
    </row>
    <row r="55" spans="2:11" ht="12.75" customHeight="1">
      <c r="B55" s="162"/>
      <c r="C55" s="59" t="s">
        <v>7</v>
      </c>
      <c r="D55" s="37">
        <v>1</v>
      </c>
      <c r="E55" s="37">
        <v>1</v>
      </c>
      <c r="F55" s="37">
        <v>1</v>
      </c>
      <c r="G55" s="37">
        <v>1</v>
      </c>
      <c r="H55" s="37">
        <v>1</v>
      </c>
      <c r="I55" s="36">
        <v>1</v>
      </c>
      <c r="J55" s="36"/>
      <c r="K55" s="36"/>
    </row>
    <row r="56" spans="2:11">
      <c r="B56" s="162"/>
      <c r="C56" s="60" t="s">
        <v>3</v>
      </c>
      <c r="D56" s="37">
        <v>1</v>
      </c>
      <c r="E56" s="37"/>
      <c r="F56" s="37"/>
      <c r="G56" s="37"/>
      <c r="H56" s="37">
        <v>1</v>
      </c>
      <c r="I56" s="36">
        <v>1</v>
      </c>
      <c r="J56" s="36"/>
      <c r="K56" s="36"/>
    </row>
    <row r="57" spans="2:11">
      <c r="B57" s="162"/>
      <c r="C57" s="59" t="s">
        <v>4</v>
      </c>
      <c r="D57" s="37">
        <v>1</v>
      </c>
      <c r="E57" s="37"/>
      <c r="F57" s="37"/>
      <c r="G57" s="37"/>
      <c r="H57" s="37">
        <v>1</v>
      </c>
      <c r="I57" s="36"/>
      <c r="J57" s="36"/>
      <c r="K57" s="37"/>
    </row>
    <row r="58" spans="2:11">
      <c r="B58" s="162"/>
      <c r="C58" s="59" t="s">
        <v>6</v>
      </c>
      <c r="D58" s="36"/>
      <c r="E58" s="37">
        <v>1</v>
      </c>
      <c r="F58" s="37">
        <v>1</v>
      </c>
      <c r="G58" s="37"/>
      <c r="H58" s="36"/>
      <c r="I58" s="36"/>
      <c r="J58" s="36"/>
      <c r="K58" s="36"/>
    </row>
    <row r="59" spans="2:11">
      <c r="B59" s="162"/>
      <c r="C59" s="60" t="s">
        <v>5</v>
      </c>
      <c r="D59" s="37"/>
      <c r="E59" s="37"/>
      <c r="F59" s="37"/>
      <c r="G59" s="37"/>
      <c r="H59" s="37"/>
      <c r="I59" s="37"/>
      <c r="J59" s="37"/>
      <c r="K59" s="37"/>
    </row>
    <row r="60" spans="2:11">
      <c r="B60" s="162"/>
      <c r="C60" s="60" t="s">
        <v>1</v>
      </c>
      <c r="D60" s="37"/>
      <c r="E60" s="37"/>
      <c r="F60" s="37"/>
      <c r="G60" s="37"/>
      <c r="H60" s="37"/>
      <c r="I60" s="37"/>
      <c r="J60" s="37"/>
      <c r="K60" s="37"/>
    </row>
    <row r="61" spans="2:11">
      <c r="B61" s="162"/>
      <c r="C61" s="59" t="s">
        <v>115</v>
      </c>
      <c r="D61" s="37"/>
      <c r="E61" s="37"/>
      <c r="F61" s="37"/>
      <c r="G61" s="37"/>
      <c r="H61" s="36"/>
      <c r="I61" s="36"/>
      <c r="J61" s="36"/>
      <c r="K61" s="36"/>
    </row>
    <row r="62" spans="2:11">
      <c r="B62" s="162"/>
      <c r="C62" s="59" t="s">
        <v>2</v>
      </c>
      <c r="D62" s="37"/>
      <c r="E62" s="37">
        <v>1</v>
      </c>
      <c r="F62" s="37"/>
      <c r="G62" s="37"/>
      <c r="H62" s="37"/>
      <c r="I62" s="36"/>
      <c r="J62" s="43"/>
      <c r="K62" s="43"/>
    </row>
    <row r="63" spans="2:11">
      <c r="B63" s="162"/>
      <c r="C63" s="59" t="s">
        <v>114</v>
      </c>
      <c r="D63" s="37"/>
      <c r="E63" s="37"/>
      <c r="F63" s="37"/>
      <c r="G63" s="37"/>
      <c r="H63" s="36"/>
      <c r="I63" s="36"/>
      <c r="J63" s="36"/>
      <c r="K63" s="36"/>
    </row>
    <row r="64" spans="2:11">
      <c r="B64" s="162"/>
      <c r="C64" s="59" t="s">
        <v>145</v>
      </c>
      <c r="D64" s="37"/>
      <c r="E64" s="37"/>
      <c r="F64" s="37"/>
      <c r="G64" s="37"/>
      <c r="H64" s="36"/>
      <c r="I64" s="36"/>
      <c r="J64" s="36"/>
      <c r="K64" s="36"/>
    </row>
    <row r="65" spans="2:11">
      <c r="B65" s="162"/>
      <c r="C65" s="59" t="s">
        <v>140</v>
      </c>
      <c r="D65" s="37"/>
      <c r="E65" s="37">
        <v>1</v>
      </c>
      <c r="F65" s="37"/>
      <c r="G65" s="37"/>
      <c r="H65" s="36"/>
      <c r="I65" s="36"/>
      <c r="J65" s="36"/>
      <c r="K65" s="36"/>
    </row>
    <row r="66" spans="2:11">
      <c r="B66" s="162"/>
      <c r="C66" s="60" t="s">
        <v>0</v>
      </c>
      <c r="D66" s="36"/>
      <c r="E66" s="37">
        <v>1</v>
      </c>
      <c r="F66" s="37"/>
      <c r="G66" s="37"/>
      <c r="H66" s="43"/>
      <c r="I66" s="43"/>
      <c r="J66" s="43"/>
      <c r="K66" s="43"/>
    </row>
    <row r="67" spans="2:11" ht="15" customHeight="1">
      <c r="B67" s="162"/>
      <c r="C67" s="60" t="s">
        <v>156</v>
      </c>
      <c r="D67" s="36"/>
      <c r="E67" s="37"/>
      <c r="F67" s="37"/>
      <c r="G67" s="37"/>
      <c r="H67" s="43"/>
      <c r="I67" s="43"/>
      <c r="J67" s="43"/>
      <c r="K67" s="43"/>
    </row>
    <row r="68" spans="2:11" ht="15" customHeight="1">
      <c r="B68" s="162"/>
      <c r="C68" s="59" t="s">
        <v>44</v>
      </c>
      <c r="D68" s="36"/>
      <c r="E68" s="36"/>
      <c r="F68" s="37"/>
      <c r="G68" s="37"/>
      <c r="H68" s="43"/>
      <c r="I68" s="43"/>
      <c r="J68" s="36"/>
      <c r="K68" s="36"/>
    </row>
    <row r="69" spans="2:11" ht="15" customHeight="1">
      <c r="B69" s="162"/>
      <c r="C69" s="59" t="s">
        <v>159</v>
      </c>
      <c r="D69" s="36"/>
      <c r="E69" s="36"/>
      <c r="F69" s="37"/>
      <c r="G69" s="37"/>
      <c r="H69" s="43"/>
      <c r="I69" s="43"/>
      <c r="J69" s="36"/>
      <c r="K69" s="36"/>
    </row>
    <row r="70" spans="2:11" ht="15" customHeight="1">
      <c r="B70" s="162"/>
      <c r="C70" s="59" t="s">
        <v>43</v>
      </c>
      <c r="D70" s="36"/>
      <c r="E70" s="36"/>
      <c r="F70" s="37"/>
      <c r="G70" s="37"/>
      <c r="H70" s="43"/>
      <c r="I70" s="43"/>
      <c r="J70" s="36"/>
      <c r="K70" s="36"/>
    </row>
    <row r="71" spans="2:11">
      <c r="B71" s="162"/>
      <c r="C71" s="59" t="s">
        <v>63</v>
      </c>
      <c r="D71" s="36"/>
      <c r="E71" s="36"/>
      <c r="F71" s="37"/>
      <c r="G71" s="37"/>
      <c r="H71" s="43"/>
      <c r="I71" s="36"/>
      <c r="J71" s="36"/>
      <c r="K71" s="36"/>
    </row>
    <row r="74" spans="2:11" ht="25.5">
      <c r="B74" s="49" t="s">
        <v>26</v>
      </c>
      <c r="C74" s="14" t="s">
        <v>18</v>
      </c>
      <c r="D74" s="157" t="s">
        <v>196</v>
      </c>
      <c r="E74" s="157" t="s">
        <v>197</v>
      </c>
      <c r="F74" s="157" t="s">
        <v>198</v>
      </c>
      <c r="G74" s="157" t="s">
        <v>195</v>
      </c>
      <c r="H74" s="157" t="s">
        <v>199</v>
      </c>
      <c r="I74" s="157" t="s">
        <v>194</v>
      </c>
      <c r="J74" s="157" t="s">
        <v>193</v>
      </c>
      <c r="K74" s="157" t="s">
        <v>192</v>
      </c>
    </row>
    <row r="75" spans="2:11" ht="22.5">
      <c r="B75" s="162" t="s">
        <v>68</v>
      </c>
      <c r="C75" s="46" t="s">
        <v>67</v>
      </c>
      <c r="D75" s="47">
        <f t="shared" ref="D75:K75" si="8">SUM(D76:D92)</f>
        <v>1</v>
      </c>
      <c r="E75" s="47">
        <f t="shared" si="8"/>
        <v>2</v>
      </c>
      <c r="F75" s="47">
        <f t="shared" si="8"/>
        <v>2</v>
      </c>
      <c r="G75" s="47">
        <f t="shared" si="8"/>
        <v>1</v>
      </c>
      <c r="H75" s="47">
        <f t="shared" si="8"/>
        <v>2</v>
      </c>
      <c r="I75" s="47">
        <f t="shared" si="8"/>
        <v>2</v>
      </c>
      <c r="J75" s="47">
        <f t="shared" si="8"/>
        <v>0</v>
      </c>
      <c r="K75" s="47">
        <f t="shared" si="8"/>
        <v>0</v>
      </c>
    </row>
    <row r="76" spans="2:11">
      <c r="B76" s="162"/>
      <c r="C76" s="59" t="s">
        <v>7</v>
      </c>
      <c r="D76" s="36"/>
      <c r="E76" s="36"/>
      <c r="F76" s="37"/>
      <c r="G76" s="37"/>
      <c r="H76" s="36"/>
      <c r="I76" s="36"/>
      <c r="J76" s="36"/>
      <c r="K76" s="36"/>
    </row>
    <row r="77" spans="2:11">
      <c r="B77" s="162"/>
      <c r="C77" s="60" t="s">
        <v>3</v>
      </c>
      <c r="D77" s="37">
        <v>1</v>
      </c>
      <c r="E77" s="36"/>
      <c r="F77" s="37">
        <v>1</v>
      </c>
      <c r="G77" s="37">
        <v>1</v>
      </c>
      <c r="H77" s="37">
        <v>1</v>
      </c>
      <c r="I77" s="36">
        <v>1</v>
      </c>
      <c r="J77" s="36"/>
      <c r="K77" s="36"/>
    </row>
    <row r="78" spans="2:11">
      <c r="B78" s="162"/>
      <c r="C78" s="59" t="s">
        <v>4</v>
      </c>
      <c r="D78" s="37"/>
      <c r="E78" s="36"/>
      <c r="F78" s="37"/>
      <c r="G78" s="37"/>
      <c r="H78" s="37"/>
      <c r="I78" s="36"/>
      <c r="J78" s="36"/>
      <c r="K78" s="37"/>
    </row>
    <row r="79" spans="2:11">
      <c r="B79" s="162"/>
      <c r="C79" s="59" t="s">
        <v>6</v>
      </c>
      <c r="D79" s="37"/>
      <c r="E79" s="36"/>
      <c r="F79" s="37"/>
      <c r="G79" s="37"/>
      <c r="H79" s="36"/>
      <c r="I79" s="36"/>
      <c r="J79" s="36"/>
      <c r="K79" s="36"/>
    </row>
    <row r="80" spans="2:11">
      <c r="B80" s="162"/>
      <c r="C80" s="60" t="s">
        <v>5</v>
      </c>
      <c r="D80" s="37"/>
      <c r="E80" s="37"/>
      <c r="F80" s="37"/>
      <c r="G80" s="37"/>
      <c r="H80" s="37"/>
      <c r="I80" s="37"/>
      <c r="J80" s="37"/>
      <c r="K80" s="37"/>
    </row>
    <row r="81" spans="2:11">
      <c r="B81" s="162"/>
      <c r="C81" s="60" t="s">
        <v>1</v>
      </c>
      <c r="D81" s="37"/>
      <c r="E81" s="37"/>
      <c r="F81" s="37"/>
      <c r="G81" s="37"/>
      <c r="H81" s="37"/>
      <c r="I81" s="37"/>
      <c r="J81" s="37"/>
      <c r="K81" s="37"/>
    </row>
    <row r="82" spans="2:11">
      <c r="B82" s="162"/>
      <c r="C82" s="59" t="s">
        <v>115</v>
      </c>
      <c r="D82" s="37"/>
      <c r="E82" s="36"/>
      <c r="F82" s="37"/>
      <c r="G82" s="37"/>
      <c r="H82" s="36"/>
      <c r="I82" s="36"/>
      <c r="J82" s="36"/>
      <c r="K82" s="36"/>
    </row>
    <row r="83" spans="2:11">
      <c r="B83" s="162"/>
      <c r="C83" s="59" t="s">
        <v>2</v>
      </c>
      <c r="D83" s="37"/>
      <c r="E83" s="37">
        <v>1</v>
      </c>
      <c r="F83" s="37"/>
      <c r="G83" s="37"/>
      <c r="H83" s="37">
        <v>1</v>
      </c>
      <c r="I83" s="36"/>
      <c r="J83" s="43"/>
      <c r="K83" s="43"/>
    </row>
    <row r="84" spans="2:11">
      <c r="B84" s="162"/>
      <c r="C84" s="59" t="s">
        <v>114</v>
      </c>
      <c r="D84" s="37"/>
      <c r="E84" s="37"/>
      <c r="F84" s="37"/>
      <c r="G84" s="37"/>
      <c r="H84" s="36"/>
      <c r="I84" s="36"/>
      <c r="J84" s="36"/>
      <c r="K84" s="36"/>
    </row>
    <row r="85" spans="2:11">
      <c r="B85" s="162"/>
      <c r="C85" s="59" t="s">
        <v>140</v>
      </c>
      <c r="D85" s="37"/>
      <c r="E85" s="37"/>
      <c r="F85" s="37"/>
      <c r="G85" s="37"/>
      <c r="H85" s="36"/>
      <c r="I85" s="36"/>
      <c r="J85" s="36"/>
      <c r="K85" s="36"/>
    </row>
    <row r="86" spans="2:11">
      <c r="B86" s="162"/>
      <c r="C86" s="59" t="s">
        <v>145</v>
      </c>
      <c r="D86" s="37"/>
      <c r="E86" s="37">
        <v>1</v>
      </c>
      <c r="F86" s="37"/>
      <c r="G86" s="37"/>
      <c r="H86" s="36"/>
      <c r="I86" s="36"/>
      <c r="J86" s="36"/>
      <c r="K86" s="36"/>
    </row>
    <row r="87" spans="2:11">
      <c r="B87" s="162"/>
      <c r="C87" s="60" t="s">
        <v>0</v>
      </c>
      <c r="D87" s="36"/>
      <c r="E87" s="36"/>
      <c r="F87" s="37"/>
      <c r="G87" s="37"/>
      <c r="H87" s="43"/>
      <c r="I87" s="43"/>
      <c r="J87" s="43"/>
      <c r="K87" s="43"/>
    </row>
    <row r="88" spans="2:11" ht="15.75" customHeight="1">
      <c r="B88" s="162"/>
      <c r="C88" s="60" t="s">
        <v>156</v>
      </c>
      <c r="D88" s="36"/>
      <c r="E88" s="37"/>
      <c r="F88" s="37">
        <v>1</v>
      </c>
      <c r="G88" s="37"/>
      <c r="H88" s="43"/>
      <c r="I88" s="43"/>
      <c r="J88" s="43"/>
      <c r="K88" s="43"/>
    </row>
    <row r="89" spans="2:11" ht="15" customHeight="1">
      <c r="B89" s="162"/>
      <c r="C89" s="59" t="s">
        <v>44</v>
      </c>
      <c r="D89" s="36"/>
      <c r="E89" s="36"/>
      <c r="F89" s="37"/>
      <c r="G89" s="37"/>
      <c r="H89" s="43"/>
      <c r="I89" s="43">
        <v>1</v>
      </c>
      <c r="J89" s="36"/>
      <c r="K89" s="36"/>
    </row>
    <row r="90" spans="2:11" ht="15" customHeight="1">
      <c r="B90" s="162"/>
      <c r="C90" s="59" t="s">
        <v>159</v>
      </c>
      <c r="D90" s="36"/>
      <c r="E90" s="36"/>
      <c r="F90" s="37"/>
      <c r="G90" s="37"/>
      <c r="H90" s="43"/>
      <c r="I90" s="43"/>
      <c r="J90" s="36"/>
      <c r="K90" s="36"/>
    </row>
    <row r="91" spans="2:11" ht="15" customHeight="1">
      <c r="B91" s="162"/>
      <c r="C91" s="59" t="s">
        <v>43</v>
      </c>
      <c r="D91" s="36"/>
      <c r="E91" s="36"/>
      <c r="F91" s="37"/>
      <c r="G91" s="37"/>
      <c r="H91" s="43"/>
      <c r="I91" s="43"/>
      <c r="J91" s="36"/>
      <c r="K91" s="36"/>
    </row>
    <row r="92" spans="2:11">
      <c r="B92" s="162"/>
      <c r="C92" s="59" t="s">
        <v>63</v>
      </c>
      <c r="D92" s="36"/>
      <c r="E92" s="36"/>
      <c r="F92" s="37"/>
      <c r="G92" s="37"/>
      <c r="H92" s="43"/>
      <c r="I92" s="36"/>
      <c r="J92" s="36"/>
      <c r="K92" s="36"/>
    </row>
    <row r="93" spans="2:11">
      <c r="B93" s="81"/>
      <c r="C93" s="6"/>
      <c r="D93" s="82"/>
      <c r="E93" s="82"/>
      <c r="F93" s="82"/>
      <c r="G93" s="82"/>
      <c r="H93" s="82"/>
      <c r="I93"/>
    </row>
    <row r="94" spans="2:11">
      <c r="I94"/>
    </row>
    <row r="95" spans="2:11">
      <c r="I95"/>
    </row>
    <row r="96" spans="2:11">
      <c r="I96"/>
    </row>
    <row r="97" spans="2:20" ht="15.75">
      <c r="B97" s="54" t="s">
        <v>116</v>
      </c>
      <c r="C97" s="54"/>
      <c r="D97" s="54"/>
      <c r="E97" s="54"/>
      <c r="F97" s="54"/>
      <c r="G97" s="54"/>
      <c r="H97" s="54"/>
      <c r="I97"/>
    </row>
    <row r="98" spans="2:20">
      <c r="I98"/>
    </row>
    <row r="99" spans="2:20">
      <c r="C99" s="45" t="s">
        <v>24</v>
      </c>
      <c r="D99" s="52" t="s">
        <v>91</v>
      </c>
      <c r="E99" s="52" t="s">
        <v>92</v>
      </c>
      <c r="F99" s="52" t="s">
        <v>93</v>
      </c>
      <c r="G99" s="52" t="s">
        <v>95</v>
      </c>
      <c r="I99" s="45" t="s">
        <v>24</v>
      </c>
      <c r="J99" s="52" t="s">
        <v>91</v>
      </c>
      <c r="K99" s="52" t="s">
        <v>92</v>
      </c>
      <c r="L99" s="52" t="s">
        <v>93</v>
      </c>
      <c r="M99" s="52" t="s">
        <v>95</v>
      </c>
    </row>
    <row r="100" spans="2:20">
      <c r="C100" s="51" t="s">
        <v>7</v>
      </c>
      <c r="D100" s="53">
        <v>0.7615384615384615</v>
      </c>
      <c r="E100" s="53">
        <v>0.7615384615384615</v>
      </c>
      <c r="F100" s="53">
        <v>0.76923076923076927</v>
      </c>
      <c r="G100" s="53">
        <v>0.78</v>
      </c>
      <c r="H100" s="72">
        <f>G100-F100</f>
        <v>1.0769230769230753E-2</v>
      </c>
      <c r="I100" s="51" t="s">
        <v>7</v>
      </c>
      <c r="J100" s="53">
        <v>0.77692307692307694</v>
      </c>
      <c r="K100" s="53">
        <v>0.77692307692307694</v>
      </c>
      <c r="L100" s="53"/>
      <c r="M100" s="53"/>
    </row>
    <row r="101" spans="2:20">
      <c r="C101" s="91" t="s">
        <v>3</v>
      </c>
      <c r="D101" s="53">
        <v>0.76923076923076927</v>
      </c>
      <c r="E101" s="53">
        <v>0.77692307692307694</v>
      </c>
      <c r="F101" s="53">
        <v>0.7846153846153846</v>
      </c>
      <c r="G101" s="53">
        <v>0.76</v>
      </c>
      <c r="H101" s="72">
        <f>G101-F101</f>
        <v>-2.4615384615384595E-2</v>
      </c>
      <c r="I101" s="91" t="s">
        <v>3</v>
      </c>
      <c r="J101" s="53">
        <v>0.7615384615384615</v>
      </c>
      <c r="K101" s="53">
        <v>0.7615384615384615</v>
      </c>
      <c r="L101" s="53"/>
      <c r="M101" s="53"/>
      <c r="N101" s="95"/>
      <c r="O101" s="95"/>
      <c r="P101" s="95"/>
      <c r="Q101" s="95"/>
      <c r="R101" s="95"/>
      <c r="S101" s="95"/>
      <c r="T101" s="95"/>
    </row>
    <row r="102" spans="2:20">
      <c r="C102" s="51" t="s">
        <v>4</v>
      </c>
      <c r="D102" s="53">
        <v>0.7846153846153846</v>
      </c>
      <c r="E102" s="83">
        <v>0</v>
      </c>
      <c r="F102" s="53">
        <v>0.7846153846153846</v>
      </c>
      <c r="G102" s="53">
        <v>0.78</v>
      </c>
      <c r="H102" s="72">
        <f t="shared" ref="H102:H111" si="9">G102-F102</f>
        <v>-4.6153846153845768E-3</v>
      </c>
      <c r="I102" s="51" t="s">
        <v>4</v>
      </c>
      <c r="J102" s="53">
        <v>0.77692307692307694</v>
      </c>
      <c r="K102" s="83">
        <v>0</v>
      </c>
      <c r="L102" s="53"/>
      <c r="M102" s="53"/>
    </row>
    <row r="103" spans="2:20">
      <c r="C103" s="51" t="s">
        <v>6</v>
      </c>
      <c r="D103" s="53">
        <v>0.7846153846153846</v>
      </c>
      <c r="E103" s="53">
        <v>0.81538461538461537</v>
      </c>
      <c r="F103" s="53">
        <v>0.81538461538461537</v>
      </c>
      <c r="G103" s="53">
        <v>0.98</v>
      </c>
      <c r="H103" s="72">
        <f t="shared" si="9"/>
        <v>0.16461538461538461</v>
      </c>
      <c r="I103" s="51" t="s">
        <v>6</v>
      </c>
      <c r="J103" s="53">
        <v>0.97692307692307689</v>
      </c>
      <c r="K103" s="53">
        <v>0.82</v>
      </c>
      <c r="L103" s="53"/>
      <c r="M103" s="53"/>
    </row>
    <row r="104" spans="2:20">
      <c r="C104" s="91" t="s">
        <v>5</v>
      </c>
      <c r="D104" s="53">
        <v>0.80769230769230771</v>
      </c>
      <c r="E104" s="53">
        <v>0.86923076923076925</v>
      </c>
      <c r="F104" s="53">
        <v>0.89230769230769202</v>
      </c>
      <c r="G104" s="53">
        <v>0.85</v>
      </c>
      <c r="H104" s="72">
        <f t="shared" si="9"/>
        <v>-4.2307692307692046E-2</v>
      </c>
      <c r="I104" s="91" t="s">
        <v>5</v>
      </c>
      <c r="J104" s="53">
        <v>0.87692307692307692</v>
      </c>
      <c r="K104" s="53">
        <v>0.87</v>
      </c>
      <c r="L104" s="53"/>
      <c r="M104" s="53"/>
    </row>
    <row r="105" spans="2:20">
      <c r="C105" s="91" t="s">
        <v>1</v>
      </c>
      <c r="D105" s="53">
        <v>0.81538461538461537</v>
      </c>
      <c r="E105" s="53">
        <v>0.9</v>
      </c>
      <c r="F105" s="53">
        <v>0.89230769230769236</v>
      </c>
      <c r="G105" s="53">
        <v>0.9</v>
      </c>
      <c r="H105" s="72">
        <f t="shared" ref="H105" si="10">G105-F105</f>
        <v>7.692307692307665E-3</v>
      </c>
      <c r="I105" s="91" t="s">
        <v>1</v>
      </c>
      <c r="J105" s="53">
        <v>0.9</v>
      </c>
      <c r="K105" s="53">
        <v>0.9</v>
      </c>
      <c r="L105" s="53"/>
      <c r="M105" s="53"/>
    </row>
    <row r="106" spans="2:20">
      <c r="C106" s="51" t="s">
        <v>115</v>
      </c>
      <c r="D106" s="53">
        <v>0.83846153846153848</v>
      </c>
      <c r="E106" s="83">
        <v>0</v>
      </c>
      <c r="F106" s="83">
        <v>0</v>
      </c>
      <c r="G106" s="83">
        <v>0</v>
      </c>
      <c r="H106" s="72">
        <f>G106-F106</f>
        <v>0</v>
      </c>
      <c r="I106" s="51" t="s">
        <v>115</v>
      </c>
      <c r="J106" s="83">
        <v>0</v>
      </c>
      <c r="K106" s="83">
        <v>0</v>
      </c>
      <c r="L106" s="83"/>
      <c r="M106" s="83"/>
    </row>
    <row r="107" spans="2:20">
      <c r="C107" s="51" t="s">
        <v>2</v>
      </c>
      <c r="D107" s="53">
        <v>0.87692307692307692</v>
      </c>
      <c r="E107" s="53">
        <v>0.81538461538461537</v>
      </c>
      <c r="F107" s="53">
        <v>0.9538461538461539</v>
      </c>
      <c r="G107" s="53">
        <v>0.83</v>
      </c>
      <c r="H107" s="72">
        <f>G107-F107</f>
        <v>-0.12384615384615394</v>
      </c>
      <c r="I107" s="51" t="s">
        <v>2</v>
      </c>
      <c r="J107" s="53">
        <v>0.77692307692307694</v>
      </c>
      <c r="K107" s="53">
        <v>0.89</v>
      </c>
      <c r="L107" s="53"/>
      <c r="M107" s="53"/>
    </row>
    <row r="108" spans="2:20">
      <c r="C108" s="51" t="s">
        <v>114</v>
      </c>
      <c r="D108" s="53">
        <v>0.88461538461538458</v>
      </c>
      <c r="E108" s="83">
        <v>0</v>
      </c>
      <c r="F108" s="83">
        <v>0</v>
      </c>
      <c r="G108" s="83">
        <v>0</v>
      </c>
      <c r="H108" s="72">
        <f t="shared" si="9"/>
        <v>0</v>
      </c>
      <c r="I108" s="51" t="s">
        <v>114</v>
      </c>
      <c r="J108" s="83">
        <v>0</v>
      </c>
      <c r="K108" s="83">
        <v>0</v>
      </c>
      <c r="L108" s="83"/>
      <c r="M108" s="83"/>
    </row>
    <row r="109" spans="2:20">
      <c r="C109" s="51" t="s">
        <v>145</v>
      </c>
      <c r="D109" s="83">
        <v>0</v>
      </c>
      <c r="E109" s="53">
        <v>0.7615384615384615</v>
      </c>
      <c r="F109" s="83">
        <v>0</v>
      </c>
      <c r="G109" s="83">
        <v>0</v>
      </c>
      <c r="H109" s="72">
        <f t="shared" si="9"/>
        <v>0</v>
      </c>
      <c r="I109" s="51" t="s">
        <v>145</v>
      </c>
      <c r="J109" s="53">
        <v>0.81538461538461537</v>
      </c>
      <c r="K109" s="53">
        <v>0.78</v>
      </c>
      <c r="L109" s="83"/>
      <c r="M109" s="83"/>
    </row>
    <row r="110" spans="2:20">
      <c r="C110" s="51" t="s">
        <v>139</v>
      </c>
      <c r="D110" s="83">
        <v>0</v>
      </c>
      <c r="E110" s="53">
        <v>1</v>
      </c>
      <c r="F110" s="53">
        <v>0.96923076923076923</v>
      </c>
      <c r="G110" s="53">
        <v>1</v>
      </c>
      <c r="H110" s="72">
        <f t="shared" si="9"/>
        <v>3.0769230769230771E-2</v>
      </c>
      <c r="I110" s="51" t="s">
        <v>139</v>
      </c>
      <c r="J110" s="83">
        <v>0</v>
      </c>
      <c r="K110" s="53">
        <v>0</v>
      </c>
      <c r="L110" s="53"/>
      <c r="M110" s="53"/>
    </row>
    <row r="111" spans="2:20">
      <c r="C111" s="51" t="s">
        <v>140</v>
      </c>
      <c r="D111" s="83">
        <v>0</v>
      </c>
      <c r="E111" s="53">
        <v>0.85384615384615381</v>
      </c>
      <c r="F111" s="83">
        <v>0</v>
      </c>
      <c r="G111" s="83">
        <v>0</v>
      </c>
      <c r="H111" s="72">
        <f t="shared" si="9"/>
        <v>0</v>
      </c>
      <c r="I111" s="51" t="s">
        <v>140</v>
      </c>
      <c r="J111" s="83">
        <v>0</v>
      </c>
      <c r="K111" s="53">
        <v>0</v>
      </c>
      <c r="L111" s="83"/>
      <c r="M111" s="83"/>
    </row>
    <row r="112" spans="2:20" ht="15.75" customHeight="1">
      <c r="C112" s="91" t="s">
        <v>0</v>
      </c>
      <c r="D112" s="53">
        <v>0.9</v>
      </c>
      <c r="E112" s="53">
        <v>0.75384615384615383</v>
      </c>
      <c r="F112" s="53">
        <v>0.89230769230769236</v>
      </c>
      <c r="G112" s="83">
        <v>0</v>
      </c>
      <c r="H112" s="72">
        <f>G112-F112</f>
        <v>-0.89230769230769236</v>
      </c>
      <c r="I112" s="91" t="s">
        <v>0</v>
      </c>
      <c r="J112" s="83">
        <v>0</v>
      </c>
      <c r="K112" s="53">
        <v>0.98</v>
      </c>
      <c r="L112" s="53"/>
      <c r="M112" s="83"/>
    </row>
    <row r="113" spans="3:18">
      <c r="C113" s="91" t="s">
        <v>156</v>
      </c>
      <c r="D113" s="83">
        <v>0</v>
      </c>
      <c r="E113" s="83">
        <v>0</v>
      </c>
      <c r="F113" s="53">
        <v>0.78</v>
      </c>
      <c r="G113" s="83">
        <v>0</v>
      </c>
      <c r="H113" s="72">
        <f>G113-F113</f>
        <v>-0.78</v>
      </c>
      <c r="I113" s="91" t="s">
        <v>156</v>
      </c>
      <c r="J113" s="83">
        <v>0</v>
      </c>
      <c r="K113" s="83">
        <v>0</v>
      </c>
      <c r="L113" s="53"/>
      <c r="M113" s="83"/>
    </row>
    <row r="114" spans="3:18">
      <c r="C114" s="91" t="s">
        <v>159</v>
      </c>
      <c r="D114" s="83">
        <v>0</v>
      </c>
      <c r="E114" s="83">
        <v>0</v>
      </c>
      <c r="F114" s="53">
        <v>0.84615384615384615</v>
      </c>
      <c r="G114" s="83">
        <v>0</v>
      </c>
      <c r="H114" s="72">
        <f>G114-F114</f>
        <v>-0.84615384615384615</v>
      </c>
      <c r="I114" s="91" t="s">
        <v>159</v>
      </c>
      <c r="J114" s="83">
        <v>0</v>
      </c>
      <c r="K114" s="83">
        <v>0</v>
      </c>
      <c r="L114" s="53"/>
      <c r="M114" s="83"/>
    </row>
    <row r="115" spans="3:18">
      <c r="C115" s="51" t="s">
        <v>63</v>
      </c>
      <c r="D115" s="53">
        <v>0.92</v>
      </c>
      <c r="E115" s="83">
        <v>0</v>
      </c>
      <c r="F115" s="83">
        <v>0</v>
      </c>
      <c r="G115" s="53">
        <v>1</v>
      </c>
      <c r="H115" s="72">
        <f>G115-F115</f>
        <v>1</v>
      </c>
      <c r="I115" s="51" t="s">
        <v>63</v>
      </c>
      <c r="J115" s="83">
        <v>0</v>
      </c>
      <c r="K115" s="53">
        <v>1</v>
      </c>
      <c r="L115" s="83"/>
      <c r="M115" s="53"/>
    </row>
    <row r="116" spans="3:18">
      <c r="I116"/>
    </row>
    <row r="117" spans="3:18">
      <c r="I117"/>
    </row>
    <row r="118" spans="3:18">
      <c r="C118" s="74" t="s">
        <v>96</v>
      </c>
      <c r="D118" s="33" t="s">
        <v>91</v>
      </c>
      <c r="E118" s="33" t="s">
        <v>92</v>
      </c>
      <c r="F118" s="33" t="s">
        <v>93</v>
      </c>
      <c r="G118" s="33" t="s">
        <v>95</v>
      </c>
      <c r="H118" s="189"/>
      <c r="I118" s="95"/>
      <c r="J118" s="95"/>
      <c r="K118" s="95"/>
      <c r="L118" s="95"/>
      <c r="M118" s="95"/>
      <c r="N118" s="95"/>
      <c r="O118" s="95"/>
      <c r="P118" s="95"/>
      <c r="Q118" s="95"/>
      <c r="R118" s="95"/>
    </row>
    <row r="119" spans="3:18">
      <c r="C119" s="74">
        <v>2019</v>
      </c>
      <c r="D119" s="53">
        <v>0.8307692307692307</v>
      </c>
      <c r="E119" s="53">
        <v>0.83</v>
      </c>
      <c r="F119" s="53">
        <v>0.85</v>
      </c>
      <c r="G119" s="53">
        <v>0.87</v>
      </c>
      <c r="H119" s="189"/>
      <c r="I119" s="95"/>
      <c r="J119" s="95"/>
      <c r="K119" s="95"/>
      <c r="L119" s="95"/>
      <c r="M119" s="95"/>
      <c r="N119" s="95"/>
      <c r="O119" s="95"/>
      <c r="P119" s="95"/>
      <c r="Q119" s="95"/>
      <c r="R119" s="95"/>
    </row>
    <row r="121" spans="3:18">
      <c r="C121" s="74" t="s">
        <v>96</v>
      </c>
      <c r="D121" s="33" t="s">
        <v>91</v>
      </c>
      <c r="E121" s="33" t="s">
        <v>92</v>
      </c>
      <c r="F121" s="33" t="s">
        <v>93</v>
      </c>
      <c r="G121" s="33" t="s">
        <v>95</v>
      </c>
      <c r="H121"/>
    </row>
    <row r="122" spans="3:18">
      <c r="C122" s="74">
        <v>2020</v>
      </c>
      <c r="D122" s="53">
        <v>0.85</v>
      </c>
      <c r="E122" s="53">
        <v>0.85</v>
      </c>
      <c r="F122" s="53"/>
      <c r="G122" s="53"/>
      <c r="H122"/>
    </row>
    <row r="123" spans="3:18">
      <c r="C123" s="73"/>
      <c r="G123"/>
      <c r="H123"/>
    </row>
    <row r="124" spans="3:18">
      <c r="C124" s="73"/>
      <c r="G124"/>
      <c r="H124"/>
    </row>
    <row r="125" spans="3:18">
      <c r="C125" s="73"/>
      <c r="G125"/>
      <c r="H125"/>
    </row>
    <row r="126" spans="3:18">
      <c r="G126"/>
      <c r="H126"/>
    </row>
    <row r="127" spans="3:18">
      <c r="G127"/>
      <c r="H127"/>
    </row>
    <row r="128" spans="3:18">
      <c r="G128"/>
      <c r="H128"/>
    </row>
    <row r="129" spans="7:8">
      <c r="G129"/>
      <c r="H129"/>
    </row>
  </sheetData>
  <sortState ref="C16:D28">
    <sortCondition ref="D16:D28"/>
  </sortState>
  <mergeCells count="14">
    <mergeCell ref="O7:P10"/>
    <mergeCell ref="B14:C15"/>
    <mergeCell ref="B33:B50"/>
    <mergeCell ref="B54:B71"/>
    <mergeCell ref="B75:B92"/>
    <mergeCell ref="D15:G15"/>
    <mergeCell ref="W7:X7"/>
    <mergeCell ref="Q10:R10"/>
    <mergeCell ref="S10:T10"/>
    <mergeCell ref="U10:V10"/>
    <mergeCell ref="W10:X10"/>
    <mergeCell ref="Q7:R7"/>
    <mergeCell ref="S7:T7"/>
    <mergeCell ref="U7:V7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7"/>
  <sheetViews>
    <sheetView view="pageBreakPreview" zoomScale="55" zoomScaleNormal="85" zoomScaleSheetLayoutView="55" workbookViewId="0">
      <selection activeCell="AF13" sqref="AF13"/>
    </sheetView>
  </sheetViews>
  <sheetFormatPr defaultColWidth="9.140625" defaultRowHeight="23.25"/>
  <cols>
    <col min="1" max="1" width="2.5703125" style="61" customWidth="1"/>
    <col min="2" max="2" width="5.28515625" style="61" customWidth="1"/>
    <col min="3" max="3" width="40.140625" style="61" customWidth="1"/>
    <col min="4" max="4" width="59.140625" style="61" customWidth="1"/>
    <col min="5" max="16384" width="9.140625" style="61"/>
  </cols>
  <sheetData>
    <row r="1" spans="2:9" ht="68.25" customHeight="1">
      <c r="B1" s="187" t="s">
        <v>72</v>
      </c>
      <c r="C1" s="187"/>
      <c r="D1" s="187"/>
    </row>
    <row r="2" spans="2:9" ht="23.25" customHeight="1">
      <c r="B2" s="185" t="s">
        <v>73</v>
      </c>
      <c r="C2" s="186"/>
      <c r="D2" s="62" t="s">
        <v>74</v>
      </c>
    </row>
    <row r="3" spans="2:9" ht="48" customHeight="1">
      <c r="B3" s="62">
        <v>1</v>
      </c>
      <c r="C3" s="63" t="s">
        <v>75</v>
      </c>
      <c r="D3" s="71" t="s">
        <v>9</v>
      </c>
    </row>
    <row r="4" spans="2:9" ht="46.5" customHeight="1">
      <c r="B4" s="62">
        <v>2</v>
      </c>
      <c r="C4" s="63" t="s">
        <v>76</v>
      </c>
      <c r="D4" s="71" t="s">
        <v>10</v>
      </c>
    </row>
    <row r="5" spans="2:9" ht="63">
      <c r="B5" s="62">
        <v>3</v>
      </c>
      <c r="C5" s="63" t="s">
        <v>77</v>
      </c>
      <c r="D5" s="71" t="s">
        <v>12</v>
      </c>
      <c r="I5" s="65"/>
    </row>
    <row r="6" spans="2:9" ht="42">
      <c r="B6" s="62">
        <v>4</v>
      </c>
      <c r="C6" s="63" t="s">
        <v>78</v>
      </c>
      <c r="D6" s="71" t="s">
        <v>11</v>
      </c>
    </row>
    <row r="7" spans="2:9" ht="63">
      <c r="B7" s="62">
        <v>5</v>
      </c>
      <c r="C7" s="63" t="s">
        <v>79</v>
      </c>
      <c r="D7" s="71" t="s">
        <v>13</v>
      </c>
    </row>
    <row r="8" spans="2:9" ht="63">
      <c r="B8" s="66">
        <v>6</v>
      </c>
      <c r="C8" s="63" t="s">
        <v>80</v>
      </c>
      <c r="D8" s="71" t="s">
        <v>18</v>
      </c>
    </row>
    <row r="9" spans="2:9" ht="63">
      <c r="B9" s="62">
        <v>7</v>
      </c>
      <c r="C9" s="63" t="s">
        <v>81</v>
      </c>
      <c r="D9" s="71" t="s">
        <v>21</v>
      </c>
    </row>
    <row r="10" spans="2:9" ht="84">
      <c r="B10" s="62">
        <v>8</v>
      </c>
      <c r="C10" s="63" t="s">
        <v>82</v>
      </c>
      <c r="D10" s="71" t="s">
        <v>15</v>
      </c>
    </row>
    <row r="11" spans="2:9" ht="105">
      <c r="B11" s="62">
        <v>9</v>
      </c>
      <c r="C11" s="63" t="s">
        <v>83</v>
      </c>
      <c r="D11" s="71" t="s">
        <v>14</v>
      </c>
    </row>
    <row r="12" spans="2:9" ht="63">
      <c r="B12" s="67">
        <v>10</v>
      </c>
      <c r="C12" s="63" t="s">
        <v>84</v>
      </c>
      <c r="D12" s="71" t="s">
        <v>16</v>
      </c>
    </row>
    <row r="13" spans="2:9" ht="143.25" customHeight="1">
      <c r="B13" s="62">
        <v>11</v>
      </c>
      <c r="C13" s="68" t="s">
        <v>85</v>
      </c>
      <c r="D13" s="71" t="s">
        <v>17</v>
      </c>
    </row>
    <row r="14" spans="2:9" s="69" customFormat="1" ht="84">
      <c r="B14" s="70">
        <v>12</v>
      </c>
      <c r="C14" s="63" t="s">
        <v>86</v>
      </c>
      <c r="D14" s="71" t="s">
        <v>20</v>
      </c>
    </row>
    <row r="15" spans="2:9" ht="84">
      <c r="B15" s="62">
        <v>13</v>
      </c>
      <c r="C15" s="63" t="s">
        <v>87</v>
      </c>
      <c r="D15" s="71" t="s">
        <v>19</v>
      </c>
    </row>
    <row r="16" spans="2:9" ht="87.75" customHeight="1">
      <c r="B16" s="66">
        <v>14</v>
      </c>
      <c r="C16" s="63" t="s">
        <v>88</v>
      </c>
      <c r="D16" s="64"/>
    </row>
    <row r="17" ht="4.5" customHeight="1"/>
  </sheetData>
  <mergeCells count="2">
    <mergeCell ref="B2:C2"/>
    <mergeCell ref="B1:D1"/>
  </mergeCells>
  <printOptions horizontalCentered="1" verticalCentered="1"/>
  <pageMargins left="0" right="0" top="0" bottom="0" header="0" footer="0"/>
  <pageSetup paperSize="9" scale="48" orientation="portrait" r:id="rId1"/>
  <headerFooter>
    <oddHeader xml:space="preserve">&amp;RForm No. COM 08B  Revision 03_08/04/15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44:W102"/>
  <sheetViews>
    <sheetView zoomScale="70" zoomScaleNormal="70" workbookViewId="0">
      <selection activeCell="W5" sqref="W5"/>
    </sheetView>
  </sheetViews>
  <sheetFormatPr defaultRowHeight="12.75"/>
  <cols>
    <col min="1" max="23" width="9.140625" style="147"/>
    <col min="24" max="16384" width="9.140625" style="148"/>
  </cols>
  <sheetData>
    <row r="44" spans="1:22" ht="12.75" customHeight="1"/>
    <row r="45" spans="1:22" ht="12.75" customHeight="1"/>
    <row r="46" spans="1:22">
      <c r="A46" s="169" t="s">
        <v>70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</row>
    <row r="47" spans="1:2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</row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mergeCells count="1">
    <mergeCell ref="A46:V47"/>
  </mergeCells>
  <pageMargins left="0.7" right="0.7" top="0.75" bottom="0.75" header="0.3" footer="0.3"/>
  <pageSetup paperSize="9" scale="6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3"/>
  <sheetViews>
    <sheetView workbookViewId="0">
      <selection activeCell="G35" sqref="G35"/>
    </sheetView>
  </sheetViews>
  <sheetFormatPr defaultRowHeight="12.75"/>
  <cols>
    <col min="1" max="1" width="21.28515625" customWidth="1"/>
    <col min="2" max="2" width="19" customWidth="1"/>
    <col min="3" max="4" width="23.85546875" bestFit="1" customWidth="1"/>
    <col min="5" max="5" width="14.28515625" bestFit="1" customWidth="1"/>
    <col min="6" max="6" width="29" bestFit="1" customWidth="1"/>
    <col min="7" max="7" width="18.5703125" bestFit="1" customWidth="1"/>
    <col min="8" max="8" width="14.42578125" bestFit="1" customWidth="1"/>
    <col min="11" max="11" width="22.28515625" customWidth="1"/>
    <col min="12" max="12" width="16" bestFit="1" customWidth="1"/>
    <col min="14" max="20" width="18.7109375" customWidth="1"/>
  </cols>
  <sheetData>
    <row r="1" spans="1:20" ht="15.75">
      <c r="A1" s="2"/>
      <c r="B1" s="2"/>
      <c r="C1" s="2"/>
      <c r="D1" s="2"/>
      <c r="E1" s="1"/>
      <c r="F1" s="1"/>
    </row>
    <row r="2" spans="1:20" ht="24.95" customHeight="1">
      <c r="A2" s="18" t="s">
        <v>36</v>
      </c>
      <c r="B2" s="21" t="s">
        <v>107</v>
      </c>
      <c r="C2" s="21"/>
      <c r="D2" s="21"/>
      <c r="E2" s="2"/>
      <c r="F2" s="2"/>
      <c r="G2" s="11"/>
      <c r="H2" s="11"/>
      <c r="I2" s="11"/>
      <c r="K2" s="25" t="s">
        <v>54</v>
      </c>
      <c r="L2" s="26" t="s">
        <v>55</v>
      </c>
      <c r="M2" s="170" t="s">
        <v>8</v>
      </c>
      <c r="N2" s="50" t="s">
        <v>50</v>
      </c>
      <c r="O2" s="50" t="s">
        <v>57</v>
      </c>
      <c r="P2" s="50" t="s">
        <v>58</v>
      </c>
      <c r="Q2" s="50" t="s">
        <v>59</v>
      </c>
      <c r="R2" s="50" t="s">
        <v>60</v>
      </c>
      <c r="S2" s="50" t="s">
        <v>61</v>
      </c>
      <c r="T2" s="50" t="s">
        <v>89</v>
      </c>
    </row>
    <row r="3" spans="1:20" ht="24.95" customHeight="1">
      <c r="A3" s="19" t="s">
        <v>35</v>
      </c>
      <c r="B3" s="21" t="s">
        <v>105</v>
      </c>
      <c r="C3" s="21"/>
      <c r="D3" s="21"/>
      <c r="E3" s="2"/>
      <c r="F3" s="2"/>
      <c r="G3" s="11"/>
      <c r="H3" s="11"/>
      <c r="I3" s="11"/>
      <c r="K3" s="25" t="s">
        <v>56</v>
      </c>
      <c r="L3" s="26" t="s">
        <v>52</v>
      </c>
      <c r="M3" s="170"/>
      <c r="N3" s="48">
        <v>0.33333333333333298</v>
      </c>
      <c r="O3" s="48">
        <v>0.38</v>
      </c>
      <c r="P3" s="48">
        <v>0.17</v>
      </c>
      <c r="Q3" s="48">
        <v>0.33333333333333331</v>
      </c>
      <c r="R3" s="48">
        <v>0.1111111111111111</v>
      </c>
      <c r="S3" s="48">
        <v>0.22</v>
      </c>
      <c r="T3" s="48">
        <v>0.45454545454545497</v>
      </c>
    </row>
    <row r="4" spans="1:20" ht="24.95" customHeight="1">
      <c r="A4" s="20" t="s">
        <v>37</v>
      </c>
      <c r="B4" s="21" t="s">
        <v>106</v>
      </c>
      <c r="C4" s="21"/>
      <c r="D4" s="21"/>
      <c r="E4" s="2"/>
      <c r="F4" s="2"/>
      <c r="G4" s="11"/>
      <c r="H4" s="11"/>
      <c r="I4" s="11"/>
      <c r="K4" s="27" t="s">
        <v>51</v>
      </c>
      <c r="L4" s="26" t="s">
        <v>53</v>
      </c>
    </row>
    <row r="5" spans="1:20" ht="15.75">
      <c r="A5" s="13"/>
      <c r="B5" s="2"/>
      <c r="C5" s="2"/>
      <c r="D5" s="2"/>
      <c r="E5" s="2"/>
      <c r="F5" s="2"/>
      <c r="G5" s="11"/>
    </row>
    <row r="6" spans="1:20" ht="15.75">
      <c r="A6" s="1"/>
      <c r="B6" s="1"/>
      <c r="C6" s="1"/>
      <c r="D6" s="1"/>
      <c r="E6" s="1"/>
      <c r="F6" s="1"/>
    </row>
    <row r="9" spans="1:20">
      <c r="A9" s="40" t="s">
        <v>65</v>
      </c>
      <c r="C9" s="9"/>
      <c r="D9" s="9"/>
      <c r="E9" s="9"/>
      <c r="F9" s="9"/>
      <c r="G9" s="9"/>
      <c r="H9" s="9"/>
    </row>
    <row r="10" spans="1:20" s="28" customFormat="1" ht="29.25" customHeight="1">
      <c r="C10" s="32" t="s">
        <v>47</v>
      </c>
      <c r="D10" s="32" t="s">
        <v>48</v>
      </c>
      <c r="E10" s="32" t="s">
        <v>49</v>
      </c>
      <c r="F10" s="32" t="s">
        <v>42</v>
      </c>
      <c r="G10" s="32" t="s">
        <v>30</v>
      </c>
      <c r="H10" s="32" t="s">
        <v>31</v>
      </c>
      <c r="I10" s="32" t="s">
        <v>66</v>
      </c>
    </row>
    <row r="11" spans="1:20" ht="15.75">
      <c r="B11" s="29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</row>
    <row r="12" spans="1:20" ht="15.75">
      <c r="B12" s="30" t="s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</row>
    <row r="13" spans="1:20" ht="15.75">
      <c r="B13" s="30" t="s">
        <v>11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</row>
    <row r="14" spans="1:20" ht="15.75">
      <c r="B14" s="30" t="s">
        <v>12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</row>
    <row r="15" spans="1:20" ht="15.75">
      <c r="B15" s="30" t="s">
        <v>13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</row>
    <row r="16" spans="1:20" ht="15.75">
      <c r="B16" s="34" t="s">
        <v>14</v>
      </c>
      <c r="C16" s="33">
        <v>1</v>
      </c>
      <c r="D16" s="33">
        <v>0</v>
      </c>
      <c r="E16" s="33">
        <v>0</v>
      </c>
      <c r="F16" s="33">
        <v>1</v>
      </c>
      <c r="G16" s="33">
        <v>0</v>
      </c>
      <c r="H16" s="33">
        <v>0</v>
      </c>
      <c r="I16" s="44">
        <f t="shared" ref="I16:I23" si="0">SUM(C16:H16)</f>
        <v>2</v>
      </c>
    </row>
    <row r="17" spans="2:9" ht="15.75">
      <c r="B17" s="34" t="s">
        <v>15</v>
      </c>
      <c r="C17" s="33">
        <v>0</v>
      </c>
      <c r="D17" s="33">
        <v>1</v>
      </c>
      <c r="E17" s="33">
        <v>1</v>
      </c>
      <c r="F17" s="33">
        <v>0</v>
      </c>
      <c r="G17" s="33">
        <v>0</v>
      </c>
      <c r="H17" s="33">
        <v>0</v>
      </c>
      <c r="I17" s="44">
        <f t="shared" si="0"/>
        <v>2</v>
      </c>
    </row>
    <row r="18" spans="2:9" ht="15.75">
      <c r="B18" s="31" t="s">
        <v>16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9">
        <f t="shared" si="0"/>
        <v>0</v>
      </c>
    </row>
    <row r="19" spans="2:9" ht="15.75">
      <c r="B19" s="30" t="s">
        <v>17</v>
      </c>
      <c r="C19" s="33">
        <v>0</v>
      </c>
      <c r="D19" s="33">
        <v>0</v>
      </c>
      <c r="E19" s="33">
        <v>0</v>
      </c>
      <c r="F19" s="33">
        <v>1</v>
      </c>
      <c r="G19" s="33">
        <v>0</v>
      </c>
      <c r="H19" s="33">
        <v>0</v>
      </c>
      <c r="I19" s="39">
        <f t="shared" si="0"/>
        <v>1</v>
      </c>
    </row>
    <row r="20" spans="2:9" ht="15.75">
      <c r="B20" s="30" t="s">
        <v>18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1</v>
      </c>
      <c r="I20" s="39">
        <f t="shared" si="0"/>
        <v>1</v>
      </c>
    </row>
    <row r="21" spans="2:9" ht="15.75">
      <c r="B21" s="30" t="s">
        <v>19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9">
        <f t="shared" si="0"/>
        <v>1</v>
      </c>
    </row>
    <row r="22" spans="2:9" ht="15.75">
      <c r="B22" s="34" t="s">
        <v>20</v>
      </c>
      <c r="C22" s="33">
        <v>1</v>
      </c>
      <c r="D22" s="33">
        <v>1</v>
      </c>
      <c r="E22" s="33">
        <v>1</v>
      </c>
      <c r="F22" s="33">
        <v>0</v>
      </c>
      <c r="G22" s="33">
        <v>1</v>
      </c>
      <c r="H22" s="33">
        <v>1</v>
      </c>
      <c r="I22" s="44">
        <f t="shared" si="0"/>
        <v>5</v>
      </c>
    </row>
    <row r="23" spans="2:9" ht="15.75">
      <c r="B23" s="35" t="s">
        <v>21</v>
      </c>
      <c r="C23" s="33">
        <v>1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  <c r="I23" s="44">
        <f t="shared" si="0"/>
        <v>6</v>
      </c>
    </row>
  </sheetData>
  <mergeCells count="1">
    <mergeCell ref="M2:M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N118"/>
  <sheetViews>
    <sheetView zoomScale="70" zoomScaleNormal="70" workbookViewId="0">
      <selection activeCell="U17" sqref="U17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5" width="13.42578125" style="96" customWidth="1"/>
    <col min="6" max="6" width="15.5703125" style="96" customWidth="1"/>
    <col min="7" max="7" width="13.42578125" style="96" customWidth="1"/>
    <col min="8" max="8" width="14.28515625" style="96" customWidth="1"/>
    <col min="9" max="15" width="13.42578125" style="96" customWidth="1"/>
    <col min="16" max="16" width="3.85546875" style="96" customWidth="1"/>
    <col min="17" max="17" width="3" style="96" customWidth="1"/>
    <col min="18" max="29" width="13.42578125" style="96" customWidth="1"/>
    <col min="30" max="33" width="11.7109375" style="96" customWidth="1"/>
    <col min="34" max="16384" width="9.140625" style="96"/>
  </cols>
  <sheetData>
    <row r="2" spans="2:40" ht="19.5">
      <c r="B2" s="97" t="s">
        <v>133</v>
      </c>
    </row>
    <row r="3" spans="2:40" ht="19.5">
      <c r="B3" s="97"/>
      <c r="C3" s="98"/>
    </row>
    <row r="4" spans="2:40">
      <c r="C4" s="98"/>
    </row>
    <row r="8" spans="2:40">
      <c r="J8" s="99"/>
      <c r="K8" s="99"/>
      <c r="M8" s="99"/>
      <c r="N8" s="99"/>
      <c r="O8" s="99"/>
    </row>
    <row r="9" spans="2:40">
      <c r="AM9" s="96" t="s">
        <v>117</v>
      </c>
      <c r="AN9" s="96" t="s">
        <v>118</v>
      </c>
    </row>
    <row r="10" spans="2:40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AM10" s="96" t="s">
        <v>119</v>
      </c>
      <c r="AN10" s="96" t="s">
        <v>120</v>
      </c>
    </row>
    <row r="11" spans="2:40">
      <c r="R11" s="101"/>
    </row>
    <row r="12" spans="2:40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40"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40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40" ht="25.5">
      <c r="D15" s="103" t="s">
        <v>137</v>
      </c>
      <c r="E15" s="103" t="s">
        <v>7</v>
      </c>
      <c r="F15" s="103" t="s">
        <v>3</v>
      </c>
      <c r="G15" s="103" t="s">
        <v>4</v>
      </c>
      <c r="H15" s="104" t="s">
        <v>6</v>
      </c>
      <c r="I15" s="104" t="s">
        <v>5</v>
      </c>
      <c r="J15" s="104" t="s">
        <v>1</v>
      </c>
      <c r="K15" s="104" t="s">
        <v>2</v>
      </c>
      <c r="L15" s="103" t="s">
        <v>135</v>
      </c>
      <c r="M15" s="103" t="s">
        <v>136</v>
      </c>
      <c r="N15" s="103" t="s">
        <v>134</v>
      </c>
      <c r="O15" s="103" t="s">
        <v>121</v>
      </c>
      <c r="R15" s="105" t="s">
        <v>122</v>
      </c>
      <c r="S15" s="105" t="s">
        <v>123</v>
      </c>
      <c r="T15" s="105" t="s">
        <v>124</v>
      </c>
      <c r="U15" s="105" t="s">
        <v>8</v>
      </c>
    </row>
    <row r="16" spans="2:40" ht="52.5" customHeight="1">
      <c r="B16" s="171" t="s">
        <v>125</v>
      </c>
      <c r="C16" s="171"/>
      <c r="D16" s="106">
        <v>7</v>
      </c>
      <c r="E16" s="106">
        <v>8</v>
      </c>
      <c r="F16" s="106">
        <v>8</v>
      </c>
      <c r="G16" s="106">
        <v>8</v>
      </c>
      <c r="H16" s="106">
        <v>8</v>
      </c>
      <c r="I16" s="107">
        <v>8</v>
      </c>
      <c r="J16" s="106">
        <v>8</v>
      </c>
      <c r="K16" s="106">
        <v>9</v>
      </c>
      <c r="L16" s="106">
        <v>9</v>
      </c>
      <c r="M16" s="106">
        <v>9</v>
      </c>
      <c r="N16" s="106">
        <v>10</v>
      </c>
      <c r="O16" s="108">
        <f>AVERAGE(D16:N16)</f>
        <v>8.3636363636363633</v>
      </c>
      <c r="R16" s="109">
        <f>COUNT(E16:N16)/11</f>
        <v>0.90909090909090906</v>
      </c>
      <c r="S16" s="109">
        <f>COUNT(D16)/11</f>
        <v>9.0909090909090912E-2</v>
      </c>
      <c r="T16" s="109">
        <v>0</v>
      </c>
      <c r="U16" s="110">
        <f>R16-T16</f>
        <v>0.90909090909090906</v>
      </c>
      <c r="AC16" s="101"/>
    </row>
    <row r="17" spans="1:27" ht="27" customHeight="1">
      <c r="AA17" s="111"/>
    </row>
    <row r="18" spans="1:27" ht="30.75" customHeight="1">
      <c r="B18" s="172" t="s">
        <v>126</v>
      </c>
      <c r="C18" s="173"/>
      <c r="D18" s="112" t="s">
        <v>7</v>
      </c>
      <c r="E18" s="112" t="s">
        <v>3</v>
      </c>
      <c r="F18" s="112" t="s">
        <v>4</v>
      </c>
      <c r="G18" s="112" t="s">
        <v>6</v>
      </c>
      <c r="H18" s="112" t="s">
        <v>5</v>
      </c>
      <c r="I18" s="112" t="s">
        <v>1</v>
      </c>
      <c r="J18" s="112" t="s">
        <v>137</v>
      </c>
      <c r="K18" s="112" t="s">
        <v>2</v>
      </c>
      <c r="L18" s="112" t="s">
        <v>135</v>
      </c>
      <c r="M18" s="112" t="s">
        <v>136</v>
      </c>
      <c r="N18" s="112" t="s">
        <v>134</v>
      </c>
      <c r="O18" s="112" t="s">
        <v>121</v>
      </c>
    </row>
    <row r="19" spans="1:27">
      <c r="A19" s="113">
        <v>1</v>
      </c>
      <c r="B19" s="114">
        <v>1</v>
      </c>
      <c r="C19" s="114" t="s">
        <v>9</v>
      </c>
      <c r="D19" s="115">
        <v>8</v>
      </c>
      <c r="E19" s="115">
        <v>8</v>
      </c>
      <c r="F19" s="115">
        <v>9</v>
      </c>
      <c r="G19" s="116">
        <v>8</v>
      </c>
      <c r="H19" s="115">
        <v>8</v>
      </c>
      <c r="I19" s="116">
        <v>9</v>
      </c>
      <c r="J19" s="116">
        <v>8</v>
      </c>
      <c r="K19" s="116">
        <v>9</v>
      </c>
      <c r="L19" s="115">
        <v>8</v>
      </c>
      <c r="M19" s="115">
        <v>9</v>
      </c>
      <c r="N19" s="116">
        <v>10</v>
      </c>
      <c r="O19" s="117">
        <f>AVERAGE(D19:N19)</f>
        <v>8.545454545454545</v>
      </c>
    </row>
    <row r="20" spans="1:27">
      <c r="A20" s="113">
        <v>2</v>
      </c>
      <c r="B20" s="118">
        <v>2</v>
      </c>
      <c r="C20" s="118" t="s">
        <v>10</v>
      </c>
      <c r="D20" s="120">
        <v>8</v>
      </c>
      <c r="E20" s="119">
        <v>8</v>
      </c>
      <c r="F20" s="119">
        <v>8</v>
      </c>
      <c r="G20" s="120">
        <v>8</v>
      </c>
      <c r="H20" s="120">
        <v>8</v>
      </c>
      <c r="I20" s="120">
        <v>8</v>
      </c>
      <c r="J20" s="120">
        <v>8</v>
      </c>
      <c r="K20" s="120">
        <v>8</v>
      </c>
      <c r="L20" s="119">
        <v>9</v>
      </c>
      <c r="M20" s="120">
        <v>9</v>
      </c>
      <c r="N20" s="120">
        <v>9</v>
      </c>
      <c r="O20" s="121">
        <f t="shared" ref="O20:O30" si="0">AVERAGE(D20:N20)</f>
        <v>8.2727272727272734</v>
      </c>
    </row>
    <row r="21" spans="1:27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19">
        <v>8</v>
      </c>
      <c r="I21" s="120">
        <v>8</v>
      </c>
      <c r="J21" s="120">
        <v>8</v>
      </c>
      <c r="K21" s="120">
        <v>9</v>
      </c>
      <c r="L21" s="120">
        <v>9</v>
      </c>
      <c r="M21" s="120">
        <v>9</v>
      </c>
      <c r="N21" s="120">
        <v>9</v>
      </c>
      <c r="O21" s="121">
        <f t="shared" si="0"/>
        <v>8.3636363636363633</v>
      </c>
    </row>
    <row r="22" spans="1:27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8</v>
      </c>
      <c r="H22" s="120">
        <v>9</v>
      </c>
      <c r="I22" s="120">
        <v>8</v>
      </c>
      <c r="J22" s="120">
        <v>9</v>
      </c>
      <c r="K22" s="120">
        <v>9</v>
      </c>
      <c r="L22" s="120">
        <v>9</v>
      </c>
      <c r="M22" s="120">
        <v>9</v>
      </c>
      <c r="N22" s="120">
        <v>10</v>
      </c>
      <c r="O22" s="121">
        <f t="shared" si="0"/>
        <v>8.6363636363636367</v>
      </c>
    </row>
    <row r="23" spans="1:27">
      <c r="A23" s="113">
        <v>3</v>
      </c>
      <c r="B23" s="118">
        <v>5</v>
      </c>
      <c r="C23" s="118" t="s">
        <v>12</v>
      </c>
      <c r="D23" s="120">
        <v>8</v>
      </c>
      <c r="E23" s="119">
        <v>8</v>
      </c>
      <c r="F23" s="119">
        <v>8</v>
      </c>
      <c r="G23" s="120">
        <v>8</v>
      </c>
      <c r="H23" s="120">
        <v>8</v>
      </c>
      <c r="I23" s="120">
        <v>8</v>
      </c>
      <c r="J23" s="120">
        <v>9</v>
      </c>
      <c r="K23" s="120">
        <v>9</v>
      </c>
      <c r="L23" s="119">
        <v>9</v>
      </c>
      <c r="M23" s="120">
        <v>9</v>
      </c>
      <c r="N23" s="120">
        <v>9</v>
      </c>
      <c r="O23" s="121">
        <f t="shared" si="0"/>
        <v>8.454545454545455</v>
      </c>
    </row>
    <row r="24" spans="1:27">
      <c r="A24" s="113">
        <v>5</v>
      </c>
      <c r="B24" s="118">
        <v>6</v>
      </c>
      <c r="C24" s="118" t="s">
        <v>13</v>
      </c>
      <c r="D24" s="120">
        <v>8</v>
      </c>
      <c r="E24" s="120">
        <v>8</v>
      </c>
      <c r="F24" s="120">
        <v>8</v>
      </c>
      <c r="G24" s="120">
        <v>8</v>
      </c>
      <c r="H24" s="119">
        <v>8</v>
      </c>
      <c r="I24" s="120">
        <v>9</v>
      </c>
      <c r="J24" s="120">
        <v>8</v>
      </c>
      <c r="K24" s="120">
        <v>9</v>
      </c>
      <c r="L24" s="120">
        <v>9</v>
      </c>
      <c r="M24" s="120">
        <v>9</v>
      </c>
      <c r="N24" s="120">
        <v>9</v>
      </c>
      <c r="O24" s="121">
        <f t="shared" si="0"/>
        <v>8.454545454545455</v>
      </c>
    </row>
    <row r="25" spans="1:27">
      <c r="A25" s="113">
        <v>9</v>
      </c>
      <c r="B25" s="118">
        <v>7</v>
      </c>
      <c r="C25" s="118" t="s">
        <v>14</v>
      </c>
      <c r="D25" s="120">
        <v>8</v>
      </c>
      <c r="E25" s="120">
        <v>8</v>
      </c>
      <c r="F25" s="120">
        <v>8</v>
      </c>
      <c r="G25" s="120">
        <v>8</v>
      </c>
      <c r="H25" s="120">
        <v>8</v>
      </c>
      <c r="I25" s="120">
        <v>8</v>
      </c>
      <c r="J25" s="120">
        <v>9</v>
      </c>
      <c r="K25" s="120">
        <v>9</v>
      </c>
      <c r="L25" s="120">
        <v>9</v>
      </c>
      <c r="M25" s="120">
        <v>9</v>
      </c>
      <c r="N25" s="120">
        <v>9</v>
      </c>
      <c r="O25" s="121">
        <f t="shared" si="0"/>
        <v>8.454545454545455</v>
      </c>
    </row>
    <row r="26" spans="1:27">
      <c r="A26" s="113">
        <v>11</v>
      </c>
      <c r="B26" s="122">
        <v>8</v>
      </c>
      <c r="C26" s="122" t="s">
        <v>17</v>
      </c>
      <c r="D26" s="120">
        <v>6</v>
      </c>
      <c r="E26" s="123">
        <v>8</v>
      </c>
      <c r="F26" s="123">
        <v>8</v>
      </c>
      <c r="G26" s="123">
        <v>8</v>
      </c>
      <c r="H26" s="123">
        <v>8</v>
      </c>
      <c r="I26" s="123">
        <v>9</v>
      </c>
      <c r="J26" s="123">
        <v>8</v>
      </c>
      <c r="K26" s="123">
        <v>9</v>
      </c>
      <c r="L26" s="123">
        <v>9</v>
      </c>
      <c r="M26" s="123">
        <v>9</v>
      </c>
      <c r="N26" s="123">
        <v>10</v>
      </c>
      <c r="O26" s="124">
        <f t="shared" si="0"/>
        <v>8.3636363636363633</v>
      </c>
    </row>
    <row r="27" spans="1:27">
      <c r="A27" s="113">
        <v>8</v>
      </c>
      <c r="B27" s="118">
        <v>9</v>
      </c>
      <c r="C27" s="118" t="s">
        <v>15</v>
      </c>
      <c r="D27" s="120">
        <v>8</v>
      </c>
      <c r="E27" s="120">
        <v>8</v>
      </c>
      <c r="F27" s="120">
        <v>8</v>
      </c>
      <c r="G27" s="120">
        <v>8</v>
      </c>
      <c r="H27" s="120">
        <v>9</v>
      </c>
      <c r="I27" s="120">
        <v>8</v>
      </c>
      <c r="J27" s="120">
        <v>9</v>
      </c>
      <c r="K27" s="120">
        <v>9</v>
      </c>
      <c r="L27" s="120">
        <v>8</v>
      </c>
      <c r="M27" s="120">
        <v>10</v>
      </c>
      <c r="N27" s="120">
        <v>8</v>
      </c>
      <c r="O27" s="121">
        <f t="shared" si="0"/>
        <v>8.454545454545455</v>
      </c>
    </row>
    <row r="28" spans="1:27">
      <c r="A28" s="113">
        <v>6</v>
      </c>
      <c r="B28" s="118">
        <v>10</v>
      </c>
      <c r="C28" s="118" t="s">
        <v>18</v>
      </c>
      <c r="D28" s="120">
        <v>8</v>
      </c>
      <c r="E28" s="120">
        <v>7</v>
      </c>
      <c r="F28" s="120">
        <v>8</v>
      </c>
      <c r="G28" s="120">
        <v>8</v>
      </c>
      <c r="H28" s="120">
        <v>8</v>
      </c>
      <c r="I28" s="120">
        <v>9</v>
      </c>
      <c r="J28" s="120">
        <v>8</v>
      </c>
      <c r="K28" s="120">
        <v>8</v>
      </c>
      <c r="L28" s="120">
        <v>9</v>
      </c>
      <c r="M28" s="120">
        <v>9</v>
      </c>
      <c r="N28" s="120">
        <v>9</v>
      </c>
      <c r="O28" s="121">
        <f>AVERAGE(D28:N28)</f>
        <v>8.2727272727272734</v>
      </c>
    </row>
    <row r="29" spans="1:27">
      <c r="A29" s="113">
        <v>13</v>
      </c>
      <c r="B29" s="118">
        <v>11</v>
      </c>
      <c r="C29" s="118" t="s">
        <v>19</v>
      </c>
      <c r="D29" s="120">
        <v>8</v>
      </c>
      <c r="E29" s="120">
        <v>7</v>
      </c>
      <c r="F29" s="120">
        <v>7</v>
      </c>
      <c r="G29" s="120">
        <v>8</v>
      </c>
      <c r="H29" s="120">
        <v>8</v>
      </c>
      <c r="I29" s="120">
        <v>9</v>
      </c>
      <c r="J29" s="125">
        <v>9</v>
      </c>
      <c r="K29" s="125">
        <v>9</v>
      </c>
      <c r="L29" s="120">
        <v>9</v>
      </c>
      <c r="M29" s="120">
        <v>9</v>
      </c>
      <c r="N29" s="120">
        <v>9</v>
      </c>
      <c r="O29" s="121">
        <f t="shared" si="0"/>
        <v>8.3636363636363633</v>
      </c>
    </row>
    <row r="30" spans="1:27">
      <c r="A30" s="113">
        <v>12</v>
      </c>
      <c r="B30" s="118">
        <v>12</v>
      </c>
      <c r="C30" s="118" t="s">
        <v>20</v>
      </c>
      <c r="D30" s="120">
        <v>5</v>
      </c>
      <c r="E30" s="120">
        <v>7</v>
      </c>
      <c r="F30" s="120">
        <v>7</v>
      </c>
      <c r="G30" s="120">
        <v>8</v>
      </c>
      <c r="H30" s="120">
        <v>8</v>
      </c>
      <c r="I30" s="120">
        <v>8</v>
      </c>
      <c r="J30" s="120">
        <v>8</v>
      </c>
      <c r="K30" s="120">
        <v>8</v>
      </c>
      <c r="L30" s="120">
        <v>9</v>
      </c>
      <c r="M30" s="120">
        <v>9</v>
      </c>
      <c r="N30" s="120">
        <v>9</v>
      </c>
      <c r="O30" s="121">
        <f t="shared" si="0"/>
        <v>7.8181818181818183</v>
      </c>
    </row>
    <row r="31" spans="1:27">
      <c r="A31" s="113">
        <v>7</v>
      </c>
      <c r="B31" s="126">
        <v>13</v>
      </c>
      <c r="C31" s="126" t="s">
        <v>21</v>
      </c>
      <c r="D31" s="127">
        <v>8</v>
      </c>
      <c r="E31" s="127">
        <v>7</v>
      </c>
      <c r="F31" s="127">
        <v>7</v>
      </c>
      <c r="G31" s="127">
        <v>6</v>
      </c>
      <c r="H31" s="127">
        <v>7</v>
      </c>
      <c r="I31" s="127">
        <v>5</v>
      </c>
      <c r="J31" s="127">
        <v>8</v>
      </c>
      <c r="K31" s="127">
        <v>9</v>
      </c>
      <c r="L31" s="127">
        <v>9</v>
      </c>
      <c r="M31" s="127">
        <v>8</v>
      </c>
      <c r="N31" s="127">
        <v>9</v>
      </c>
      <c r="O31" s="128">
        <f>AVERAGE(D31:N31)</f>
        <v>7.5454545454545459</v>
      </c>
    </row>
    <row r="32" spans="1:27">
      <c r="B32" s="129"/>
      <c r="C32" s="130" t="s">
        <v>127</v>
      </c>
      <c r="D32" s="131">
        <f t="shared" ref="D32:N32" si="1">SUM(D19:D31)/13</f>
        <v>7.615384615384615</v>
      </c>
      <c r="E32" s="131">
        <f t="shared" si="1"/>
        <v>7.6923076923076925</v>
      </c>
      <c r="F32" s="131">
        <f t="shared" si="1"/>
        <v>7.8461538461538458</v>
      </c>
      <c r="G32" s="131">
        <f t="shared" si="1"/>
        <v>7.8461538461538458</v>
      </c>
      <c r="H32" s="131">
        <f t="shared" si="1"/>
        <v>8.0769230769230766</v>
      </c>
      <c r="I32" s="131">
        <f t="shared" si="1"/>
        <v>8.1538461538461533</v>
      </c>
      <c r="J32" s="131">
        <f t="shared" si="1"/>
        <v>8.384615384615385</v>
      </c>
      <c r="K32" s="131">
        <f t="shared" si="1"/>
        <v>8.7692307692307701</v>
      </c>
      <c r="L32" s="131">
        <f t="shared" si="1"/>
        <v>8.8461538461538467</v>
      </c>
      <c r="M32" s="131">
        <f t="shared" si="1"/>
        <v>9</v>
      </c>
      <c r="N32" s="131">
        <f t="shared" si="1"/>
        <v>9.1538461538461533</v>
      </c>
    </row>
    <row r="33" spans="2:15">
      <c r="B33" s="132"/>
      <c r="C33" s="133" t="s">
        <v>128</v>
      </c>
      <c r="D33" s="134">
        <f t="shared" ref="D33:N33" si="2">SUM(D19:D31)</f>
        <v>99</v>
      </c>
      <c r="E33" s="134">
        <f t="shared" si="2"/>
        <v>100</v>
      </c>
      <c r="F33" s="134">
        <f t="shared" si="2"/>
        <v>102</v>
      </c>
      <c r="G33" s="134">
        <f t="shared" si="2"/>
        <v>102</v>
      </c>
      <c r="H33" s="134">
        <f t="shared" si="2"/>
        <v>105</v>
      </c>
      <c r="I33" s="134">
        <f t="shared" si="2"/>
        <v>106</v>
      </c>
      <c r="J33" s="134">
        <f t="shared" si="2"/>
        <v>109</v>
      </c>
      <c r="K33" s="134">
        <f t="shared" si="2"/>
        <v>114</v>
      </c>
      <c r="L33" s="134">
        <f t="shared" si="2"/>
        <v>115</v>
      </c>
      <c r="M33" s="134">
        <f t="shared" si="2"/>
        <v>117</v>
      </c>
      <c r="N33" s="134">
        <f t="shared" si="2"/>
        <v>119</v>
      </c>
    </row>
    <row r="34" spans="2:15">
      <c r="B34" s="135"/>
      <c r="C34" s="136" t="s">
        <v>129</v>
      </c>
      <c r="D34" s="137">
        <f t="shared" ref="D34:N34" si="3">D33/130</f>
        <v>0.7615384615384615</v>
      </c>
      <c r="E34" s="138">
        <f t="shared" si="3"/>
        <v>0.76923076923076927</v>
      </c>
      <c r="F34" s="137">
        <f t="shared" si="3"/>
        <v>0.7846153846153846</v>
      </c>
      <c r="G34" s="137">
        <f t="shared" si="3"/>
        <v>0.7846153846153846</v>
      </c>
      <c r="H34" s="138">
        <f t="shared" si="3"/>
        <v>0.80769230769230771</v>
      </c>
      <c r="I34" s="137">
        <f t="shared" si="3"/>
        <v>0.81538461538461537</v>
      </c>
      <c r="J34" s="138">
        <f t="shared" si="3"/>
        <v>0.83846153846153848</v>
      </c>
      <c r="K34" s="138">
        <f t="shared" si="3"/>
        <v>0.87692307692307692</v>
      </c>
      <c r="L34" s="137">
        <f t="shared" si="3"/>
        <v>0.88461538461538458</v>
      </c>
      <c r="M34" s="137">
        <f t="shared" si="3"/>
        <v>0.9</v>
      </c>
      <c r="N34" s="138">
        <f t="shared" si="3"/>
        <v>0.91538461538461535</v>
      </c>
      <c r="O34" s="101">
        <f>AVERAGE(A34:N34)</f>
        <v>0.8307692307692307</v>
      </c>
    </row>
    <row r="65" spans="2:30" ht="18" customHeight="1"/>
    <row r="66" spans="2:30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74" t="s">
        <v>138</v>
      </c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</row>
    <row r="67" spans="2:30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</row>
    <row r="68" spans="2:30" ht="23.25">
      <c r="B68" s="142" t="s">
        <v>22</v>
      </c>
      <c r="C68" s="143" t="s">
        <v>21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</row>
    <row r="69" spans="2:30" ht="24.95" customHeight="1">
      <c r="C69" s="144" t="s">
        <v>24</v>
      </c>
      <c r="D69" s="112" t="s">
        <v>7</v>
      </c>
      <c r="E69" s="112" t="s">
        <v>3</v>
      </c>
      <c r="F69" s="112" t="s">
        <v>4</v>
      </c>
      <c r="G69" s="112" t="s">
        <v>6</v>
      </c>
      <c r="H69" s="112" t="s">
        <v>5</v>
      </c>
      <c r="I69" s="112" t="s">
        <v>1</v>
      </c>
      <c r="J69" s="112" t="s">
        <v>137</v>
      </c>
      <c r="K69" s="112" t="s">
        <v>2</v>
      </c>
      <c r="L69" s="112" t="s">
        <v>135</v>
      </c>
      <c r="M69" s="112" t="s">
        <v>136</v>
      </c>
      <c r="N69" s="112" t="s">
        <v>134</v>
      </c>
      <c r="O69" s="112" t="s">
        <v>121</v>
      </c>
    </row>
    <row r="70" spans="2:30" ht="24.95" customHeight="1">
      <c r="C70" s="144" t="s">
        <v>131</v>
      </c>
      <c r="D70" s="127">
        <v>8</v>
      </c>
      <c r="E70" s="127">
        <v>7</v>
      </c>
      <c r="F70" s="127">
        <v>7</v>
      </c>
      <c r="G70" s="127">
        <v>6</v>
      </c>
      <c r="H70" s="127">
        <v>7</v>
      </c>
      <c r="I70" s="127">
        <v>5</v>
      </c>
      <c r="J70" s="127">
        <v>8</v>
      </c>
      <c r="K70" s="127">
        <v>9</v>
      </c>
      <c r="L70" s="127">
        <v>9</v>
      </c>
      <c r="M70" s="127">
        <v>8</v>
      </c>
      <c r="N70" s="127">
        <v>9</v>
      </c>
      <c r="O70" s="128">
        <v>7.5454545454545459</v>
      </c>
    </row>
    <row r="71" spans="2:30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  <c r="O71" s="145">
        <v>8</v>
      </c>
      <c r="P71" s="145">
        <v>8</v>
      </c>
    </row>
    <row r="92" spans="2:16" ht="23.25">
      <c r="B92" s="146" t="s">
        <v>25</v>
      </c>
      <c r="C92" s="143" t="s">
        <v>20</v>
      </c>
    </row>
    <row r="93" spans="2:16" ht="29.25" customHeight="1">
      <c r="C93" s="144" t="s">
        <v>24</v>
      </c>
      <c r="D93" s="112" t="s">
        <v>7</v>
      </c>
      <c r="E93" s="112" t="s">
        <v>3</v>
      </c>
      <c r="F93" s="112" t="s">
        <v>4</v>
      </c>
      <c r="G93" s="112" t="s">
        <v>6</v>
      </c>
      <c r="H93" s="112" t="s">
        <v>5</v>
      </c>
      <c r="I93" s="112" t="s">
        <v>1</v>
      </c>
      <c r="J93" s="112" t="s">
        <v>137</v>
      </c>
      <c r="K93" s="112" t="s">
        <v>2</v>
      </c>
      <c r="L93" s="112" t="s">
        <v>135</v>
      </c>
      <c r="M93" s="112" t="s">
        <v>136</v>
      </c>
      <c r="N93" s="112" t="s">
        <v>134</v>
      </c>
      <c r="O93" s="112" t="s">
        <v>121</v>
      </c>
    </row>
    <row r="94" spans="2:16" ht="24.95" customHeight="1">
      <c r="C94" s="144" t="s">
        <v>131</v>
      </c>
      <c r="D94" s="120">
        <v>5</v>
      </c>
      <c r="E94" s="120">
        <v>7</v>
      </c>
      <c r="F94" s="120">
        <v>7</v>
      </c>
      <c r="G94" s="120">
        <v>8</v>
      </c>
      <c r="H94" s="120">
        <v>8</v>
      </c>
      <c r="I94" s="120">
        <v>8</v>
      </c>
      <c r="J94" s="120">
        <v>8</v>
      </c>
      <c r="K94" s="120">
        <v>8</v>
      </c>
      <c r="L94" s="120">
        <v>9</v>
      </c>
      <c r="M94" s="120">
        <v>9</v>
      </c>
      <c r="N94" s="120">
        <v>9</v>
      </c>
      <c r="O94" s="121">
        <v>7.8181818181818183</v>
      </c>
    </row>
    <row r="95" spans="2:16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  <c r="O95" s="145">
        <v>8</v>
      </c>
      <c r="P95" s="145">
        <v>8</v>
      </c>
    </row>
    <row r="116" spans="2:15" ht="23.25">
      <c r="B116" s="146" t="s">
        <v>26</v>
      </c>
      <c r="C116" s="143" t="s">
        <v>18</v>
      </c>
    </row>
    <row r="117" spans="2:15" ht="27.75" customHeight="1">
      <c r="C117" s="144" t="s">
        <v>24</v>
      </c>
      <c r="D117" s="112" t="s">
        <v>7</v>
      </c>
      <c r="E117" s="112" t="s">
        <v>3</v>
      </c>
      <c r="F117" s="112" t="s">
        <v>4</v>
      </c>
      <c r="G117" s="112" t="s">
        <v>6</v>
      </c>
      <c r="H117" s="112" t="s">
        <v>5</v>
      </c>
      <c r="I117" s="112" t="s">
        <v>1</v>
      </c>
      <c r="J117" s="112" t="s">
        <v>137</v>
      </c>
      <c r="K117" s="112" t="s">
        <v>2</v>
      </c>
      <c r="L117" s="112" t="s">
        <v>135</v>
      </c>
      <c r="M117" s="112" t="s">
        <v>136</v>
      </c>
      <c r="N117" s="112" t="s">
        <v>134</v>
      </c>
      <c r="O117" s="112" t="s">
        <v>121</v>
      </c>
    </row>
    <row r="118" spans="2:15" ht="24.75" customHeight="1">
      <c r="C118" s="144" t="s">
        <v>131</v>
      </c>
      <c r="D118" s="120">
        <v>8</v>
      </c>
      <c r="E118" s="120">
        <v>7</v>
      </c>
      <c r="F118" s="120">
        <v>8</v>
      </c>
      <c r="G118" s="120">
        <v>8</v>
      </c>
      <c r="H118" s="120">
        <v>8</v>
      </c>
      <c r="I118" s="120">
        <v>9</v>
      </c>
      <c r="J118" s="120">
        <v>8</v>
      </c>
      <c r="K118" s="120">
        <v>8</v>
      </c>
      <c r="L118" s="120">
        <v>9</v>
      </c>
      <c r="M118" s="120">
        <v>9</v>
      </c>
      <c r="N118" s="120">
        <v>9</v>
      </c>
      <c r="O118" s="121">
        <v>8.2727272727272734</v>
      </c>
    </row>
  </sheetData>
  <sortState columnSort="1" ref="D15:N16">
    <sortCondition ref="D16:N16"/>
  </sortState>
  <mergeCells count="3">
    <mergeCell ref="B16:C16"/>
    <mergeCell ref="B18:C18"/>
    <mergeCell ref="R66:AD66"/>
  </mergeCells>
  <conditionalFormatting sqref="D19:H31 L19:N31">
    <cfRule type="cellIs" dxfId="275" priority="40" stopIfTrue="1" operator="between">
      <formula>8</formula>
      <formula>10</formula>
    </cfRule>
    <cfRule type="cellIs" dxfId="274" priority="41" stopIfTrue="1" operator="between">
      <formula>6</formula>
      <formula>7</formula>
    </cfRule>
    <cfRule type="cellIs" dxfId="273" priority="42" operator="between">
      <formula>0</formula>
      <formula>5</formula>
    </cfRule>
  </conditionalFormatting>
  <conditionalFormatting sqref="D16:H16 L16:N16">
    <cfRule type="cellIs" dxfId="272" priority="35" stopIfTrue="1" operator="between">
      <formula>6</formula>
      <formula>7</formula>
    </cfRule>
    <cfRule type="cellIs" dxfId="271" priority="36" stopIfTrue="1" operator="between">
      <formula>0</formula>
      <formula>5</formula>
    </cfRule>
    <cfRule type="cellIs" dxfId="270" priority="37" stopIfTrue="1" operator="between">
      <formula>8</formula>
      <formula>10</formula>
    </cfRule>
  </conditionalFormatting>
  <conditionalFormatting sqref="O19:O31">
    <cfRule type="top10" dxfId="269" priority="38" bottom="1" rank="3"/>
  </conditionalFormatting>
  <conditionalFormatting sqref="I19:K31">
    <cfRule type="cellIs" dxfId="268" priority="28" stopIfTrue="1" operator="between">
      <formula>8</formula>
      <formula>10</formula>
    </cfRule>
    <cfRule type="cellIs" dxfId="267" priority="29" stopIfTrue="1" operator="between">
      <formula>6</formula>
      <formula>7</formula>
    </cfRule>
    <cfRule type="cellIs" dxfId="266" priority="30" operator="between">
      <formula>0</formula>
      <formula>5</formula>
    </cfRule>
  </conditionalFormatting>
  <conditionalFormatting sqref="I16:K16">
    <cfRule type="cellIs" dxfId="265" priority="25" stopIfTrue="1" operator="between">
      <formula>6</formula>
      <formula>7</formula>
    </cfRule>
    <cfRule type="cellIs" dxfId="264" priority="26" stopIfTrue="1" operator="between">
      <formula>0</formula>
      <formula>5</formula>
    </cfRule>
    <cfRule type="cellIs" dxfId="263" priority="27" stopIfTrue="1" operator="between">
      <formula>8</formula>
      <formula>10</formula>
    </cfRule>
  </conditionalFormatting>
  <conditionalFormatting sqref="D70:H70 L70:N70">
    <cfRule type="cellIs" dxfId="262" priority="19" stopIfTrue="1" operator="between">
      <formula>8</formula>
      <formula>10</formula>
    </cfRule>
    <cfRule type="cellIs" dxfId="261" priority="20" stopIfTrue="1" operator="between">
      <formula>6</formula>
      <formula>7</formula>
    </cfRule>
    <cfRule type="cellIs" dxfId="260" priority="21" operator="between">
      <formula>0</formula>
      <formula>5</formula>
    </cfRule>
  </conditionalFormatting>
  <conditionalFormatting sqref="O70">
    <cfRule type="top10" dxfId="259" priority="18" bottom="1" rank="3"/>
  </conditionalFormatting>
  <conditionalFormatting sqref="I70:K70">
    <cfRule type="cellIs" dxfId="258" priority="15" stopIfTrue="1" operator="between">
      <formula>8</formula>
      <formula>10</formula>
    </cfRule>
    <cfRule type="cellIs" dxfId="257" priority="16" stopIfTrue="1" operator="between">
      <formula>6</formula>
      <formula>7</formula>
    </cfRule>
    <cfRule type="cellIs" dxfId="256" priority="17" operator="between">
      <formula>0</formula>
      <formula>5</formula>
    </cfRule>
  </conditionalFormatting>
  <conditionalFormatting sqref="D94:H94 L94:N94">
    <cfRule type="cellIs" dxfId="255" priority="12" stopIfTrue="1" operator="between">
      <formula>8</formula>
      <formula>10</formula>
    </cfRule>
    <cfRule type="cellIs" dxfId="254" priority="13" stopIfTrue="1" operator="between">
      <formula>6</formula>
      <formula>7</formula>
    </cfRule>
    <cfRule type="cellIs" dxfId="253" priority="14" operator="between">
      <formula>0</formula>
      <formula>5</formula>
    </cfRule>
  </conditionalFormatting>
  <conditionalFormatting sqref="O94">
    <cfRule type="top10" dxfId="252" priority="11" bottom="1" rank="3"/>
  </conditionalFormatting>
  <conditionalFormatting sqref="I94:K94">
    <cfRule type="cellIs" dxfId="251" priority="8" stopIfTrue="1" operator="between">
      <formula>8</formula>
      <formula>10</formula>
    </cfRule>
    <cfRule type="cellIs" dxfId="250" priority="9" stopIfTrue="1" operator="between">
      <formula>6</formula>
      <formula>7</formula>
    </cfRule>
    <cfRule type="cellIs" dxfId="249" priority="10" operator="between">
      <formula>0</formula>
      <formula>5</formula>
    </cfRule>
  </conditionalFormatting>
  <conditionalFormatting sqref="D118:H118 L118:N118">
    <cfRule type="cellIs" dxfId="248" priority="5" stopIfTrue="1" operator="between">
      <formula>8</formula>
      <formula>10</formula>
    </cfRule>
    <cfRule type="cellIs" dxfId="247" priority="6" stopIfTrue="1" operator="between">
      <formula>6</formula>
      <formula>7</formula>
    </cfRule>
    <cfRule type="cellIs" dxfId="246" priority="7" operator="between">
      <formula>0</formula>
      <formula>5</formula>
    </cfRule>
  </conditionalFormatting>
  <conditionalFormatting sqref="O118">
    <cfRule type="top10" dxfId="245" priority="4" bottom="1" rank="3"/>
  </conditionalFormatting>
  <conditionalFormatting sqref="I118:K118">
    <cfRule type="cellIs" dxfId="244" priority="1" stopIfTrue="1" operator="between">
      <formula>8</formula>
      <formula>10</formula>
    </cfRule>
    <cfRule type="cellIs" dxfId="243" priority="2" stopIfTrue="1" operator="between">
      <formula>6</formula>
      <formula>7</formula>
    </cfRule>
    <cfRule type="cellIs" dxfId="242" priority="3" operator="between">
      <formula>0</formula>
      <formula>5</formula>
    </cfRule>
  </conditionalFormatting>
  <printOptions horizontalCentered="1"/>
  <pageMargins left="0" right="0" top="0" bottom="0" header="0" footer="0"/>
  <pageSetup paperSize="8" scale="4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M118"/>
  <sheetViews>
    <sheetView zoomScale="70" zoomScaleNormal="70" workbookViewId="0">
      <selection activeCell="Q17" sqref="Q17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5" width="13.42578125" style="96" customWidth="1"/>
    <col min="6" max="6" width="15.5703125" style="96" customWidth="1"/>
    <col min="7" max="7" width="13.42578125" style="96" customWidth="1"/>
    <col min="8" max="8" width="14.28515625" style="96" customWidth="1"/>
    <col min="9" max="14" width="13.42578125" style="96" customWidth="1"/>
    <col min="15" max="15" width="3.28515625" style="96" customWidth="1"/>
    <col min="16" max="16" width="14.42578125" style="96" customWidth="1"/>
    <col min="17" max="28" width="13.42578125" style="96" customWidth="1"/>
    <col min="29" max="32" width="11.7109375" style="96" customWidth="1"/>
    <col min="33" max="16384" width="9.140625" style="96"/>
  </cols>
  <sheetData>
    <row r="2" spans="2:39" ht="19.5">
      <c r="B2" s="97" t="s">
        <v>146</v>
      </c>
    </row>
    <row r="3" spans="2:39" ht="19.5">
      <c r="B3" s="97"/>
      <c r="C3" s="98"/>
    </row>
    <row r="4" spans="2:39">
      <c r="C4" s="98"/>
    </row>
    <row r="8" spans="2:39">
      <c r="J8" s="99"/>
      <c r="K8" s="99"/>
      <c r="M8" s="99"/>
      <c r="N8" s="99"/>
    </row>
    <row r="9" spans="2:39">
      <c r="AL9" s="96" t="s">
        <v>117</v>
      </c>
      <c r="AM9" s="96" t="s">
        <v>118</v>
      </c>
    </row>
    <row r="10" spans="2:39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AL10" s="96" t="s">
        <v>119</v>
      </c>
      <c r="AM10" s="96" t="s">
        <v>120</v>
      </c>
    </row>
    <row r="11" spans="2:39">
      <c r="Q11" s="101"/>
    </row>
    <row r="12" spans="2:39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2:39"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39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39" ht="25.5">
      <c r="D15" s="103" t="s">
        <v>136</v>
      </c>
      <c r="E15" s="104" t="s">
        <v>2</v>
      </c>
      <c r="F15" s="104" t="s">
        <v>141</v>
      </c>
      <c r="G15" s="103" t="s">
        <v>7</v>
      </c>
      <c r="H15" s="103" t="s">
        <v>142</v>
      </c>
      <c r="I15" s="104" t="s">
        <v>6</v>
      </c>
      <c r="J15" s="103" t="s">
        <v>140</v>
      </c>
      <c r="K15" s="103" t="s">
        <v>5</v>
      </c>
      <c r="L15" s="104" t="s">
        <v>1</v>
      </c>
      <c r="M15" s="104" t="s">
        <v>139</v>
      </c>
      <c r="N15" s="103" t="s">
        <v>121</v>
      </c>
      <c r="P15" s="105" t="s">
        <v>122</v>
      </c>
      <c r="Q15" s="105" t="s">
        <v>123</v>
      </c>
      <c r="R15" s="105" t="s">
        <v>124</v>
      </c>
      <c r="S15" s="105" t="s">
        <v>8</v>
      </c>
    </row>
    <row r="16" spans="2:39" ht="52.5" customHeight="1">
      <c r="B16" s="171" t="s">
        <v>125</v>
      </c>
      <c r="C16" s="171"/>
      <c r="D16" s="106">
        <v>6</v>
      </c>
      <c r="E16" s="106">
        <v>6</v>
      </c>
      <c r="F16" s="106">
        <v>8</v>
      </c>
      <c r="G16" s="106">
        <v>8</v>
      </c>
      <c r="H16" s="106">
        <v>8</v>
      </c>
      <c r="I16" s="106">
        <v>8</v>
      </c>
      <c r="J16" s="106">
        <v>9</v>
      </c>
      <c r="K16" s="106">
        <v>9</v>
      </c>
      <c r="L16" s="107">
        <v>9</v>
      </c>
      <c r="M16" s="106">
        <v>10</v>
      </c>
      <c r="N16" s="108">
        <f>AVERAGE(D16:M16)</f>
        <v>8.1</v>
      </c>
      <c r="P16" s="109">
        <f>COUNT(F16:M16)/10</f>
        <v>0.8</v>
      </c>
      <c r="Q16" s="109">
        <f>COUNT(D16:E16)/10</f>
        <v>0.2</v>
      </c>
      <c r="R16" s="109">
        <v>0</v>
      </c>
      <c r="S16" s="110">
        <f>P16-R16</f>
        <v>0.8</v>
      </c>
      <c r="AA16" s="101"/>
    </row>
    <row r="17" spans="1:25" ht="27" customHeight="1">
      <c r="Y17" s="111"/>
    </row>
    <row r="18" spans="1:25" ht="30.75" customHeight="1">
      <c r="B18" s="172" t="s">
        <v>126</v>
      </c>
      <c r="C18" s="173"/>
      <c r="D18" s="112" t="s">
        <v>141</v>
      </c>
      <c r="E18" s="112" t="s">
        <v>7</v>
      </c>
      <c r="F18" s="112" t="s">
        <v>136</v>
      </c>
      <c r="G18" s="112" t="s">
        <v>142</v>
      </c>
      <c r="H18" s="112" t="s">
        <v>6</v>
      </c>
      <c r="I18" s="112" t="s">
        <v>2</v>
      </c>
      <c r="J18" s="112" t="s">
        <v>140</v>
      </c>
      <c r="K18" s="112" t="s">
        <v>5</v>
      </c>
      <c r="L18" s="112" t="s">
        <v>1</v>
      </c>
      <c r="M18" s="112" t="s">
        <v>139</v>
      </c>
      <c r="N18" s="112" t="s">
        <v>121</v>
      </c>
    </row>
    <row r="19" spans="1:25">
      <c r="A19" s="113">
        <v>1</v>
      </c>
      <c r="B19" s="114">
        <v>1</v>
      </c>
      <c r="C19" s="114" t="s">
        <v>9</v>
      </c>
      <c r="D19" s="116">
        <v>8</v>
      </c>
      <c r="E19" s="115">
        <v>8</v>
      </c>
      <c r="F19" s="115">
        <v>7</v>
      </c>
      <c r="G19" s="116">
        <v>8</v>
      </c>
      <c r="H19" s="116">
        <v>9</v>
      </c>
      <c r="I19" s="116">
        <v>10</v>
      </c>
      <c r="J19" s="115">
        <v>10</v>
      </c>
      <c r="K19" s="115">
        <v>9</v>
      </c>
      <c r="L19" s="115">
        <v>9</v>
      </c>
      <c r="M19" s="115">
        <v>10</v>
      </c>
      <c r="N19" s="117">
        <f t="shared" ref="N19:N30" si="0">AVERAGE(D19:M19)</f>
        <v>8.8000000000000007</v>
      </c>
    </row>
    <row r="20" spans="1:25">
      <c r="A20" s="113">
        <v>2</v>
      </c>
      <c r="B20" s="118">
        <v>2</v>
      </c>
      <c r="C20" s="118" t="s">
        <v>10</v>
      </c>
      <c r="D20" s="120">
        <v>7</v>
      </c>
      <c r="E20" s="120">
        <v>8</v>
      </c>
      <c r="F20" s="120">
        <v>7</v>
      </c>
      <c r="G20" s="120">
        <v>8</v>
      </c>
      <c r="H20" s="120">
        <v>9</v>
      </c>
      <c r="I20" s="120">
        <v>8</v>
      </c>
      <c r="J20" s="119">
        <v>9</v>
      </c>
      <c r="K20" s="119">
        <v>9</v>
      </c>
      <c r="L20" s="120">
        <v>9</v>
      </c>
      <c r="M20" s="119">
        <v>10</v>
      </c>
      <c r="N20" s="121">
        <f t="shared" si="0"/>
        <v>8.4</v>
      </c>
    </row>
    <row r="21" spans="1:25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20">
        <v>9</v>
      </c>
      <c r="I21" s="120">
        <v>7</v>
      </c>
      <c r="J21" s="120">
        <v>9</v>
      </c>
      <c r="K21" s="120">
        <v>8</v>
      </c>
      <c r="L21" s="119">
        <v>9</v>
      </c>
      <c r="M21" s="120">
        <v>10</v>
      </c>
      <c r="N21" s="121">
        <f t="shared" si="0"/>
        <v>8.4</v>
      </c>
    </row>
    <row r="22" spans="1:25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8</v>
      </c>
      <c r="H22" s="120">
        <v>8</v>
      </c>
      <c r="I22" s="120">
        <v>10</v>
      </c>
      <c r="J22" s="120">
        <v>9</v>
      </c>
      <c r="K22" s="120">
        <v>9</v>
      </c>
      <c r="L22" s="120">
        <v>9</v>
      </c>
      <c r="M22" s="120">
        <v>10</v>
      </c>
      <c r="N22" s="121">
        <f t="shared" si="0"/>
        <v>8.6999999999999993</v>
      </c>
    </row>
    <row r="23" spans="1:25">
      <c r="A23" s="113">
        <v>3</v>
      </c>
      <c r="B23" s="118">
        <v>5</v>
      </c>
      <c r="C23" s="118" t="s">
        <v>12</v>
      </c>
      <c r="D23" s="120">
        <v>7</v>
      </c>
      <c r="E23" s="120">
        <v>8</v>
      </c>
      <c r="F23" s="120">
        <v>8</v>
      </c>
      <c r="G23" s="120">
        <v>8</v>
      </c>
      <c r="H23" s="120">
        <v>8</v>
      </c>
      <c r="I23" s="120">
        <v>7</v>
      </c>
      <c r="J23" s="119">
        <v>9</v>
      </c>
      <c r="K23" s="119">
        <v>8</v>
      </c>
      <c r="L23" s="120">
        <v>9</v>
      </c>
      <c r="M23" s="119">
        <v>10</v>
      </c>
      <c r="N23" s="121">
        <f t="shared" si="0"/>
        <v>8.1999999999999993</v>
      </c>
    </row>
    <row r="24" spans="1:25">
      <c r="A24" s="113">
        <v>5</v>
      </c>
      <c r="B24" s="118">
        <v>6</v>
      </c>
      <c r="C24" s="118" t="s">
        <v>13</v>
      </c>
      <c r="D24" s="120">
        <v>7</v>
      </c>
      <c r="E24" s="120">
        <v>8</v>
      </c>
      <c r="F24" s="120">
        <v>8</v>
      </c>
      <c r="G24" s="120">
        <v>8</v>
      </c>
      <c r="H24" s="120">
        <v>9</v>
      </c>
      <c r="I24" s="120">
        <v>8</v>
      </c>
      <c r="J24" s="120">
        <v>9</v>
      </c>
      <c r="K24" s="120">
        <v>9</v>
      </c>
      <c r="L24" s="119">
        <v>9</v>
      </c>
      <c r="M24" s="120">
        <v>10</v>
      </c>
      <c r="N24" s="121">
        <f t="shared" si="0"/>
        <v>8.5</v>
      </c>
    </row>
    <row r="25" spans="1:25">
      <c r="A25" s="113">
        <v>9</v>
      </c>
      <c r="B25" s="118">
        <v>7</v>
      </c>
      <c r="C25" s="118" t="s">
        <v>14</v>
      </c>
      <c r="D25" s="120">
        <v>7</v>
      </c>
      <c r="E25" s="120">
        <v>8</v>
      </c>
      <c r="F25" s="120">
        <v>8</v>
      </c>
      <c r="G25" s="120">
        <v>8</v>
      </c>
      <c r="H25" s="120">
        <v>8</v>
      </c>
      <c r="I25" s="120">
        <v>9</v>
      </c>
      <c r="J25" s="120">
        <v>9</v>
      </c>
      <c r="K25" s="120">
        <v>8</v>
      </c>
      <c r="L25" s="120">
        <v>9</v>
      </c>
      <c r="M25" s="120">
        <v>10</v>
      </c>
      <c r="N25" s="121">
        <f t="shared" si="0"/>
        <v>8.4</v>
      </c>
    </row>
    <row r="26" spans="1:25">
      <c r="A26" s="113">
        <v>11</v>
      </c>
      <c r="B26" s="122">
        <v>8</v>
      </c>
      <c r="C26" s="122" t="s">
        <v>17</v>
      </c>
      <c r="D26" s="123">
        <v>8</v>
      </c>
      <c r="E26" s="123">
        <v>6</v>
      </c>
      <c r="F26" s="123">
        <v>8</v>
      </c>
      <c r="G26" s="123">
        <v>8</v>
      </c>
      <c r="H26" s="123">
        <v>9</v>
      </c>
      <c r="I26" s="123">
        <v>7</v>
      </c>
      <c r="J26" s="123">
        <v>8</v>
      </c>
      <c r="K26" s="123">
        <v>9</v>
      </c>
      <c r="L26" s="123">
        <v>9</v>
      </c>
      <c r="M26" s="123">
        <v>10</v>
      </c>
      <c r="N26" s="124">
        <f t="shared" si="0"/>
        <v>8.1999999999999993</v>
      </c>
    </row>
    <row r="27" spans="1:25">
      <c r="A27" s="113">
        <v>8</v>
      </c>
      <c r="B27" s="118">
        <v>9</v>
      </c>
      <c r="C27" s="118" t="s">
        <v>15</v>
      </c>
      <c r="D27" s="120">
        <v>8</v>
      </c>
      <c r="E27" s="120">
        <v>8</v>
      </c>
      <c r="F27" s="120">
        <v>8</v>
      </c>
      <c r="G27" s="120">
        <v>6</v>
      </c>
      <c r="H27" s="120">
        <v>8</v>
      </c>
      <c r="I27" s="120">
        <v>10</v>
      </c>
      <c r="J27" s="120">
        <v>9</v>
      </c>
      <c r="K27" s="120">
        <v>9</v>
      </c>
      <c r="L27" s="120">
        <v>9</v>
      </c>
      <c r="M27" s="120">
        <v>10</v>
      </c>
      <c r="N27" s="121">
        <f t="shared" si="0"/>
        <v>8.5</v>
      </c>
    </row>
    <row r="28" spans="1:25">
      <c r="A28" s="113">
        <v>6</v>
      </c>
      <c r="B28" s="118">
        <v>10</v>
      </c>
      <c r="C28" s="118" t="s">
        <v>18</v>
      </c>
      <c r="D28" s="120">
        <v>7</v>
      </c>
      <c r="E28" s="120">
        <v>8</v>
      </c>
      <c r="F28" s="120">
        <v>8</v>
      </c>
      <c r="G28" s="120">
        <v>8</v>
      </c>
      <c r="H28" s="120">
        <v>8</v>
      </c>
      <c r="I28" s="120">
        <v>7</v>
      </c>
      <c r="J28" s="120">
        <v>8</v>
      </c>
      <c r="K28" s="120">
        <v>9</v>
      </c>
      <c r="L28" s="120">
        <v>9</v>
      </c>
      <c r="M28" s="120">
        <v>10</v>
      </c>
      <c r="N28" s="121">
        <f t="shared" si="0"/>
        <v>8.1999999999999993</v>
      </c>
    </row>
    <row r="29" spans="1:25">
      <c r="A29" s="113">
        <v>13</v>
      </c>
      <c r="B29" s="118">
        <v>11</v>
      </c>
      <c r="C29" s="118" t="s">
        <v>19</v>
      </c>
      <c r="D29" s="120">
        <v>8</v>
      </c>
      <c r="E29" s="120">
        <v>8</v>
      </c>
      <c r="F29" s="120">
        <v>8</v>
      </c>
      <c r="G29" s="120">
        <v>8</v>
      </c>
      <c r="H29" s="125">
        <v>9</v>
      </c>
      <c r="I29" s="120">
        <v>7</v>
      </c>
      <c r="J29" s="120">
        <v>8</v>
      </c>
      <c r="K29" s="120">
        <v>9</v>
      </c>
      <c r="L29" s="120">
        <v>9</v>
      </c>
      <c r="M29" s="120">
        <v>10</v>
      </c>
      <c r="N29" s="121">
        <f t="shared" si="0"/>
        <v>8.4</v>
      </c>
    </row>
    <row r="30" spans="1:25">
      <c r="A30" s="113">
        <v>12</v>
      </c>
      <c r="B30" s="118">
        <v>12</v>
      </c>
      <c r="C30" s="118" t="s">
        <v>20</v>
      </c>
      <c r="D30" s="120">
        <v>8</v>
      </c>
      <c r="E30" s="120">
        <v>5</v>
      </c>
      <c r="F30" s="120">
        <v>7</v>
      </c>
      <c r="G30" s="120">
        <v>8</v>
      </c>
      <c r="H30" s="120">
        <v>7</v>
      </c>
      <c r="I30" s="120">
        <v>7</v>
      </c>
      <c r="J30" s="120">
        <v>7</v>
      </c>
      <c r="K30" s="120">
        <v>9</v>
      </c>
      <c r="L30" s="120">
        <v>9</v>
      </c>
      <c r="M30" s="120">
        <v>10</v>
      </c>
      <c r="N30" s="121">
        <f t="shared" si="0"/>
        <v>7.7</v>
      </c>
    </row>
    <row r="31" spans="1:25">
      <c r="A31" s="113">
        <v>7</v>
      </c>
      <c r="B31" s="126">
        <v>13</v>
      </c>
      <c r="C31" s="126" t="s">
        <v>21</v>
      </c>
      <c r="D31" s="127">
        <v>7</v>
      </c>
      <c r="E31" s="127">
        <v>8</v>
      </c>
      <c r="F31" s="127">
        <v>6</v>
      </c>
      <c r="G31" s="127">
        <v>7</v>
      </c>
      <c r="H31" s="127">
        <v>5</v>
      </c>
      <c r="I31" s="127">
        <v>9</v>
      </c>
      <c r="J31" s="127">
        <v>7</v>
      </c>
      <c r="K31" s="127">
        <v>8</v>
      </c>
      <c r="L31" s="127">
        <v>9</v>
      </c>
      <c r="M31" s="127">
        <v>10</v>
      </c>
      <c r="N31" s="128">
        <f>AVERAGE(D31:M31)</f>
        <v>7.6</v>
      </c>
    </row>
    <row r="32" spans="1:25">
      <c r="B32" s="129"/>
      <c r="C32" s="130" t="s">
        <v>127</v>
      </c>
      <c r="D32" s="131">
        <f t="shared" ref="D32:M32" si="1">SUM(D19:D31)/13</f>
        <v>7.5384615384615383</v>
      </c>
      <c r="E32" s="131">
        <f t="shared" si="1"/>
        <v>7.615384615384615</v>
      </c>
      <c r="F32" s="131">
        <f t="shared" si="1"/>
        <v>7.615384615384615</v>
      </c>
      <c r="G32" s="131">
        <f t="shared" si="1"/>
        <v>7.7692307692307692</v>
      </c>
      <c r="H32" s="131">
        <f t="shared" si="1"/>
        <v>8.1538461538461533</v>
      </c>
      <c r="I32" s="131">
        <f t="shared" si="1"/>
        <v>8.1538461538461533</v>
      </c>
      <c r="J32" s="131">
        <f t="shared" si="1"/>
        <v>8.5384615384615383</v>
      </c>
      <c r="K32" s="131">
        <f t="shared" si="1"/>
        <v>8.6923076923076916</v>
      </c>
      <c r="L32" s="131">
        <f t="shared" si="1"/>
        <v>9</v>
      </c>
      <c r="M32" s="131">
        <f t="shared" si="1"/>
        <v>10</v>
      </c>
    </row>
    <row r="33" spans="2:14">
      <c r="B33" s="132"/>
      <c r="C33" s="133" t="s">
        <v>128</v>
      </c>
      <c r="D33" s="134">
        <f t="shared" ref="D33:M33" si="2">SUM(D19:D31)</f>
        <v>98</v>
      </c>
      <c r="E33" s="134">
        <f t="shared" si="2"/>
        <v>99</v>
      </c>
      <c r="F33" s="134">
        <f t="shared" si="2"/>
        <v>99</v>
      </c>
      <c r="G33" s="134">
        <f t="shared" si="2"/>
        <v>101</v>
      </c>
      <c r="H33" s="134">
        <f t="shared" si="2"/>
        <v>106</v>
      </c>
      <c r="I33" s="134">
        <f t="shared" si="2"/>
        <v>106</v>
      </c>
      <c r="J33" s="134">
        <f t="shared" si="2"/>
        <v>111</v>
      </c>
      <c r="K33" s="134">
        <f t="shared" si="2"/>
        <v>113</v>
      </c>
      <c r="L33" s="134">
        <f t="shared" si="2"/>
        <v>117</v>
      </c>
      <c r="M33" s="134">
        <f t="shared" si="2"/>
        <v>130</v>
      </c>
    </row>
    <row r="34" spans="2:14">
      <c r="B34" s="135"/>
      <c r="C34" s="136" t="s">
        <v>129</v>
      </c>
      <c r="D34" s="137">
        <f t="shared" ref="D34:M34" si="3">D33/130</f>
        <v>0.75384615384615383</v>
      </c>
      <c r="E34" s="137">
        <f t="shared" si="3"/>
        <v>0.7615384615384615</v>
      </c>
      <c r="F34" s="137">
        <f t="shared" si="3"/>
        <v>0.7615384615384615</v>
      </c>
      <c r="G34" s="138">
        <f t="shared" si="3"/>
        <v>0.77692307692307694</v>
      </c>
      <c r="H34" s="138">
        <f t="shared" si="3"/>
        <v>0.81538461538461537</v>
      </c>
      <c r="I34" s="137">
        <f t="shared" si="3"/>
        <v>0.81538461538461537</v>
      </c>
      <c r="J34" s="137">
        <f t="shared" si="3"/>
        <v>0.85384615384615381</v>
      </c>
      <c r="K34" s="137">
        <f t="shared" si="3"/>
        <v>0.86923076923076925</v>
      </c>
      <c r="L34" s="138">
        <f t="shared" si="3"/>
        <v>0.9</v>
      </c>
      <c r="M34" s="138">
        <f t="shared" si="3"/>
        <v>1</v>
      </c>
      <c r="N34" s="101">
        <f>AVERAGE(A34:M34)</f>
        <v>0.8307692307692307</v>
      </c>
    </row>
    <row r="65" spans="2:29" ht="18" customHeight="1"/>
    <row r="66" spans="2:29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74" t="s">
        <v>143</v>
      </c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</row>
    <row r="67" spans="2:29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</row>
    <row r="68" spans="2:29" ht="23.25">
      <c r="B68" s="142" t="s">
        <v>22</v>
      </c>
      <c r="C68" s="143" t="s">
        <v>23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</row>
    <row r="69" spans="2:29" ht="24.95" customHeight="1">
      <c r="C69" s="144" t="s">
        <v>24</v>
      </c>
      <c r="D69" s="112" t="s">
        <v>141</v>
      </c>
      <c r="E69" s="112" t="s">
        <v>7</v>
      </c>
      <c r="F69" s="112" t="s">
        <v>136</v>
      </c>
      <c r="G69" s="112" t="s">
        <v>142</v>
      </c>
      <c r="H69" s="112" t="s">
        <v>6</v>
      </c>
      <c r="I69" s="112" t="s">
        <v>2</v>
      </c>
      <c r="J69" s="112" t="s">
        <v>140</v>
      </c>
      <c r="K69" s="112" t="s">
        <v>5</v>
      </c>
      <c r="L69" s="112" t="s">
        <v>1</v>
      </c>
      <c r="M69" s="112" t="s">
        <v>139</v>
      </c>
      <c r="N69" s="112" t="s">
        <v>121</v>
      </c>
    </row>
    <row r="70" spans="2:29" ht="24.95" customHeight="1">
      <c r="C70" s="144" t="s">
        <v>131</v>
      </c>
      <c r="D70" s="127">
        <v>7</v>
      </c>
      <c r="E70" s="127">
        <v>8</v>
      </c>
      <c r="F70" s="127">
        <v>6</v>
      </c>
      <c r="G70" s="127">
        <v>7</v>
      </c>
      <c r="H70" s="127">
        <v>5</v>
      </c>
      <c r="I70" s="127">
        <v>9</v>
      </c>
      <c r="J70" s="127">
        <v>7</v>
      </c>
      <c r="K70" s="127">
        <v>8</v>
      </c>
      <c r="L70" s="127">
        <v>9</v>
      </c>
      <c r="M70" s="127">
        <v>10</v>
      </c>
      <c r="N70" s="127">
        <f>AVERAGE(D70:M70)</f>
        <v>7.6</v>
      </c>
    </row>
    <row r="71" spans="2:29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  <c r="O71" s="145">
        <v>8</v>
      </c>
    </row>
    <row r="92" spans="2:15" ht="23.25">
      <c r="B92" s="146" t="s">
        <v>25</v>
      </c>
      <c r="C92" s="143" t="s">
        <v>27</v>
      </c>
    </row>
    <row r="93" spans="2:15" ht="29.25" customHeight="1">
      <c r="C93" s="144" t="s">
        <v>24</v>
      </c>
      <c r="D93" s="112" t="s">
        <v>141</v>
      </c>
      <c r="E93" s="112" t="s">
        <v>7</v>
      </c>
      <c r="F93" s="112" t="s">
        <v>136</v>
      </c>
      <c r="G93" s="112" t="s">
        <v>142</v>
      </c>
      <c r="H93" s="112" t="s">
        <v>6</v>
      </c>
      <c r="I93" s="112" t="s">
        <v>2</v>
      </c>
      <c r="J93" s="112" t="s">
        <v>140</v>
      </c>
      <c r="K93" s="112" t="s">
        <v>5</v>
      </c>
      <c r="L93" s="112" t="s">
        <v>1</v>
      </c>
      <c r="M93" s="112" t="s">
        <v>139</v>
      </c>
      <c r="N93" s="112" t="s">
        <v>121</v>
      </c>
    </row>
    <row r="94" spans="2:15" ht="24.95" customHeight="1">
      <c r="C94" s="144" t="s">
        <v>131</v>
      </c>
      <c r="D94" s="106">
        <v>8</v>
      </c>
      <c r="E94" s="106">
        <v>5</v>
      </c>
      <c r="F94" s="106">
        <v>7</v>
      </c>
      <c r="G94" s="106">
        <v>8</v>
      </c>
      <c r="H94" s="106">
        <v>7</v>
      </c>
      <c r="I94" s="106">
        <v>7</v>
      </c>
      <c r="J94" s="106">
        <v>7</v>
      </c>
      <c r="K94" s="106">
        <v>9</v>
      </c>
      <c r="L94" s="106">
        <v>9</v>
      </c>
      <c r="M94" s="106">
        <v>10</v>
      </c>
      <c r="N94" s="106">
        <f>AVERAGE(D94:M94)</f>
        <v>7.7</v>
      </c>
    </row>
    <row r="95" spans="2:15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  <c r="O95" s="145">
        <v>8</v>
      </c>
    </row>
    <row r="116" spans="2:14" ht="23.25">
      <c r="B116" s="146" t="s">
        <v>26</v>
      </c>
      <c r="C116" s="143" t="s">
        <v>144</v>
      </c>
    </row>
    <row r="117" spans="2:14" ht="27.75" customHeight="1">
      <c r="C117" s="144" t="s">
        <v>24</v>
      </c>
      <c r="D117" s="112" t="s">
        <v>141</v>
      </c>
      <c r="E117" s="112" t="s">
        <v>7</v>
      </c>
      <c r="F117" s="112" t="s">
        <v>136</v>
      </c>
      <c r="G117" s="112" t="s">
        <v>142</v>
      </c>
      <c r="H117" s="112" t="s">
        <v>6</v>
      </c>
      <c r="I117" s="112" t="s">
        <v>2</v>
      </c>
      <c r="J117" s="112" t="s">
        <v>140</v>
      </c>
      <c r="K117" s="112" t="s">
        <v>5</v>
      </c>
      <c r="L117" s="112" t="s">
        <v>1</v>
      </c>
      <c r="M117" s="112" t="s">
        <v>139</v>
      </c>
      <c r="N117" s="112" t="s">
        <v>121</v>
      </c>
    </row>
    <row r="118" spans="2:14" ht="24.75" customHeight="1">
      <c r="C118" s="144" t="s">
        <v>131</v>
      </c>
      <c r="D118" s="106">
        <v>7</v>
      </c>
      <c r="E118" s="106">
        <v>8</v>
      </c>
      <c r="F118" s="106">
        <v>8</v>
      </c>
      <c r="G118" s="106">
        <v>8</v>
      </c>
      <c r="H118" s="106">
        <v>8</v>
      </c>
      <c r="I118" s="106">
        <v>7</v>
      </c>
      <c r="J118" s="106">
        <v>8</v>
      </c>
      <c r="K118" s="106">
        <v>9</v>
      </c>
      <c r="L118" s="106">
        <v>9</v>
      </c>
      <c r="M118" s="106">
        <v>10</v>
      </c>
      <c r="N118" s="106">
        <f>AVERAGE(D118:M118)</f>
        <v>8.1999999999999993</v>
      </c>
    </row>
  </sheetData>
  <sortState columnSort="1" ref="D15:M16">
    <sortCondition ref="D16:M16"/>
  </sortState>
  <mergeCells count="3">
    <mergeCell ref="B16:C16"/>
    <mergeCell ref="B18:C18"/>
    <mergeCell ref="Q66:AC66"/>
  </mergeCells>
  <conditionalFormatting sqref="K19:M31 D19:G31">
    <cfRule type="cellIs" dxfId="241" priority="50" stopIfTrue="1" operator="between">
      <formula>8</formula>
      <formula>10</formula>
    </cfRule>
    <cfRule type="cellIs" dxfId="240" priority="51" stopIfTrue="1" operator="between">
      <formula>6</formula>
      <formula>7</formula>
    </cfRule>
    <cfRule type="cellIs" dxfId="239" priority="52" operator="between">
      <formula>0</formula>
      <formula>5</formula>
    </cfRule>
  </conditionalFormatting>
  <conditionalFormatting sqref="K16:M16 D16:G16">
    <cfRule type="cellIs" dxfId="238" priority="46" stopIfTrue="1" operator="between">
      <formula>6</formula>
      <formula>7</formula>
    </cfRule>
    <cfRule type="cellIs" dxfId="237" priority="47" stopIfTrue="1" operator="between">
      <formula>0</formula>
      <formula>5</formula>
    </cfRule>
    <cfRule type="cellIs" dxfId="236" priority="48" stopIfTrue="1" operator="between">
      <formula>8</formula>
      <formula>10</formula>
    </cfRule>
  </conditionalFormatting>
  <conditionalFormatting sqref="N19:N31">
    <cfRule type="top10" dxfId="235" priority="49" bottom="1" rank="3"/>
  </conditionalFormatting>
  <conditionalFormatting sqref="H19:J31">
    <cfRule type="cellIs" dxfId="234" priority="43" stopIfTrue="1" operator="between">
      <formula>8</formula>
      <formula>10</formula>
    </cfRule>
    <cfRule type="cellIs" dxfId="233" priority="44" stopIfTrue="1" operator="between">
      <formula>6</formula>
      <formula>7</formula>
    </cfRule>
    <cfRule type="cellIs" dxfId="232" priority="45" operator="between">
      <formula>0</formula>
      <formula>5</formula>
    </cfRule>
  </conditionalFormatting>
  <conditionalFormatting sqref="H16:J16">
    <cfRule type="cellIs" dxfId="231" priority="40" stopIfTrue="1" operator="between">
      <formula>6</formula>
      <formula>7</formula>
    </cfRule>
    <cfRule type="cellIs" dxfId="230" priority="41" stopIfTrue="1" operator="between">
      <formula>0</formula>
      <formula>5</formula>
    </cfRule>
    <cfRule type="cellIs" dxfId="229" priority="42" stopIfTrue="1" operator="between">
      <formula>8</formula>
      <formula>10</formula>
    </cfRule>
  </conditionalFormatting>
  <conditionalFormatting sqref="N70">
    <cfRule type="cellIs" dxfId="228" priority="37" stopIfTrue="1" operator="between">
      <formula>8</formula>
      <formula>10</formula>
    </cfRule>
    <cfRule type="cellIs" dxfId="227" priority="38" stopIfTrue="1" operator="between">
      <formula>6</formula>
      <formula>7</formula>
    </cfRule>
    <cfRule type="cellIs" dxfId="226" priority="39" operator="between">
      <formula>0</formula>
      <formula>5</formula>
    </cfRule>
  </conditionalFormatting>
  <conditionalFormatting sqref="N94">
    <cfRule type="cellIs" dxfId="225" priority="30" stopIfTrue="1" operator="between">
      <formula>8</formula>
      <formula>10</formula>
    </cfRule>
    <cfRule type="cellIs" dxfId="224" priority="31" stopIfTrue="1" operator="between">
      <formula>6</formula>
      <formula>7</formula>
    </cfRule>
    <cfRule type="cellIs" dxfId="223" priority="32" operator="between">
      <formula>0</formula>
      <formula>5</formula>
    </cfRule>
  </conditionalFormatting>
  <conditionalFormatting sqref="N118">
    <cfRule type="cellIs" dxfId="222" priority="23" stopIfTrue="1" operator="between">
      <formula>8</formula>
      <formula>10</formula>
    </cfRule>
    <cfRule type="cellIs" dxfId="221" priority="24" stopIfTrue="1" operator="between">
      <formula>6</formula>
      <formula>7</formula>
    </cfRule>
    <cfRule type="cellIs" dxfId="220" priority="25" operator="between">
      <formula>0</formula>
      <formula>5</formula>
    </cfRule>
  </conditionalFormatting>
  <conditionalFormatting sqref="H70:J70">
    <cfRule type="cellIs" dxfId="219" priority="13" stopIfTrue="1" operator="between">
      <formula>8</formula>
      <formula>10</formula>
    </cfRule>
    <cfRule type="cellIs" dxfId="218" priority="14" stopIfTrue="1" operator="between">
      <formula>6</formula>
      <formula>7</formula>
    </cfRule>
    <cfRule type="cellIs" dxfId="217" priority="15" operator="between">
      <formula>0</formula>
      <formula>5</formula>
    </cfRule>
  </conditionalFormatting>
  <conditionalFormatting sqref="K70:M70 D70:G70">
    <cfRule type="cellIs" dxfId="216" priority="16" stopIfTrue="1" operator="between">
      <formula>8</formula>
      <formula>10</formula>
    </cfRule>
    <cfRule type="cellIs" dxfId="215" priority="17" stopIfTrue="1" operator="between">
      <formula>6</formula>
      <formula>7</formula>
    </cfRule>
    <cfRule type="cellIs" dxfId="214" priority="18" operator="between">
      <formula>0</formula>
      <formula>5</formula>
    </cfRule>
  </conditionalFormatting>
  <conditionalFormatting sqref="K94:M94 D94:G94">
    <cfRule type="cellIs" dxfId="213" priority="10" stopIfTrue="1" operator="between">
      <formula>8</formula>
      <formula>10</formula>
    </cfRule>
    <cfRule type="cellIs" dxfId="212" priority="11" stopIfTrue="1" operator="between">
      <formula>6</formula>
      <formula>7</formula>
    </cfRule>
    <cfRule type="cellIs" dxfId="211" priority="12" operator="between">
      <formula>0</formula>
      <formula>5</formula>
    </cfRule>
  </conditionalFormatting>
  <conditionalFormatting sqref="H94:J94">
    <cfRule type="cellIs" dxfId="210" priority="7" stopIfTrue="1" operator="between">
      <formula>8</formula>
      <formula>10</formula>
    </cfRule>
    <cfRule type="cellIs" dxfId="209" priority="8" stopIfTrue="1" operator="between">
      <formula>6</formula>
      <formula>7</formula>
    </cfRule>
    <cfRule type="cellIs" dxfId="208" priority="9" operator="between">
      <formula>0</formula>
      <formula>5</formula>
    </cfRule>
  </conditionalFormatting>
  <conditionalFormatting sqref="K118:M118 D118:G118">
    <cfRule type="cellIs" dxfId="207" priority="4" stopIfTrue="1" operator="between">
      <formula>8</formula>
      <formula>10</formula>
    </cfRule>
    <cfRule type="cellIs" dxfId="206" priority="5" stopIfTrue="1" operator="between">
      <formula>6</formula>
      <formula>7</formula>
    </cfRule>
    <cfRule type="cellIs" dxfId="205" priority="6" operator="between">
      <formula>0</formula>
      <formula>5</formula>
    </cfRule>
  </conditionalFormatting>
  <conditionalFormatting sqref="H118:J118">
    <cfRule type="cellIs" dxfId="204" priority="1" stopIfTrue="1" operator="between">
      <formula>8</formula>
      <formula>10</formula>
    </cfRule>
    <cfRule type="cellIs" dxfId="203" priority="2" stopIfTrue="1" operator="between">
      <formula>6</formula>
      <formula>7</formula>
    </cfRule>
    <cfRule type="cellIs" dxfId="202" priority="3" operator="between">
      <formula>0</formula>
      <formula>5</formula>
    </cfRule>
  </conditionalFormatting>
  <printOptions horizontalCentered="1"/>
  <pageMargins left="0" right="0" top="0" bottom="0" header="0" footer="0"/>
  <pageSetup paperSize="8" scale="42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N118"/>
  <sheetViews>
    <sheetView zoomScale="70" zoomScaleNormal="70" workbookViewId="0">
      <selection activeCell="L15" sqref="L15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5" width="13.42578125" style="96" customWidth="1"/>
    <col min="6" max="6" width="15.5703125" style="96" customWidth="1"/>
    <col min="7" max="7" width="13.42578125" style="96" customWidth="1"/>
    <col min="8" max="8" width="14.28515625" style="96" customWidth="1"/>
    <col min="9" max="15" width="13.42578125" style="96" customWidth="1"/>
    <col min="16" max="16" width="3.28515625" style="96" customWidth="1"/>
    <col min="17" max="17" width="14.42578125" style="96" customWidth="1"/>
    <col min="18" max="29" width="13.42578125" style="96" customWidth="1"/>
    <col min="30" max="33" width="11.7109375" style="96" customWidth="1"/>
    <col min="34" max="16384" width="9.140625" style="96"/>
  </cols>
  <sheetData>
    <row r="2" spans="2:40" ht="19.5">
      <c r="B2" s="97" t="s">
        <v>158</v>
      </c>
    </row>
    <row r="3" spans="2:40" ht="19.5">
      <c r="B3" s="97"/>
      <c r="C3" s="98"/>
    </row>
    <row r="4" spans="2:40">
      <c r="C4" s="98"/>
    </row>
    <row r="8" spans="2:40">
      <c r="J8" s="99"/>
      <c r="K8" s="99"/>
      <c r="M8" s="99"/>
      <c r="N8" s="99"/>
      <c r="O8" s="99"/>
    </row>
    <row r="9" spans="2:40">
      <c r="AM9" s="96" t="s">
        <v>117</v>
      </c>
      <c r="AN9" s="96" t="s">
        <v>118</v>
      </c>
    </row>
    <row r="10" spans="2:40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AM10" s="96" t="s">
        <v>119</v>
      </c>
      <c r="AN10" s="96" t="s">
        <v>120</v>
      </c>
    </row>
    <row r="11" spans="2:40">
      <c r="R11" s="101"/>
    </row>
    <row r="12" spans="2:40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40"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40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40" ht="25.5">
      <c r="D15" s="103" t="s">
        <v>7</v>
      </c>
      <c r="E15" s="104" t="s">
        <v>156</v>
      </c>
      <c r="F15" s="103" t="s">
        <v>157</v>
      </c>
      <c r="G15" s="104" t="s">
        <v>142</v>
      </c>
      <c r="H15" s="104" t="s">
        <v>6</v>
      </c>
      <c r="I15" s="103" t="s">
        <v>159</v>
      </c>
      <c r="J15" s="104" t="s">
        <v>1</v>
      </c>
      <c r="K15" s="103" t="s">
        <v>5</v>
      </c>
      <c r="L15" s="104" t="s">
        <v>136</v>
      </c>
      <c r="M15" s="104" t="s">
        <v>2</v>
      </c>
      <c r="N15" s="104" t="s">
        <v>139</v>
      </c>
      <c r="O15" s="103" t="s">
        <v>121</v>
      </c>
      <c r="Q15" s="105" t="s">
        <v>122</v>
      </c>
      <c r="R15" s="105" t="s">
        <v>123</v>
      </c>
      <c r="S15" s="105" t="s">
        <v>124</v>
      </c>
      <c r="T15" s="105" t="s">
        <v>8</v>
      </c>
    </row>
    <row r="16" spans="2:40" ht="52.5" customHeight="1">
      <c r="B16" s="171" t="s">
        <v>125</v>
      </c>
      <c r="C16" s="171"/>
      <c r="D16" s="106">
        <v>8</v>
      </c>
      <c r="E16" s="106">
        <v>8</v>
      </c>
      <c r="F16" s="106">
        <v>8</v>
      </c>
      <c r="G16" s="106">
        <v>8</v>
      </c>
      <c r="H16" s="106">
        <v>8</v>
      </c>
      <c r="I16" s="106">
        <v>9</v>
      </c>
      <c r="J16" s="106">
        <v>9</v>
      </c>
      <c r="K16" s="106">
        <v>9</v>
      </c>
      <c r="L16" s="107">
        <v>9</v>
      </c>
      <c r="M16" s="106">
        <v>9</v>
      </c>
      <c r="N16" s="106">
        <v>10</v>
      </c>
      <c r="O16" s="108">
        <f>AVERAGE(D16:N16)</f>
        <v>8.6363636363636367</v>
      </c>
      <c r="Q16" s="109">
        <f>COUNT(D16:N16)/11</f>
        <v>1</v>
      </c>
      <c r="R16" s="109">
        <v>0</v>
      </c>
      <c r="S16" s="109">
        <v>0</v>
      </c>
      <c r="T16" s="110">
        <f>Q16-S16</f>
        <v>1</v>
      </c>
      <c r="AB16" s="101"/>
    </row>
    <row r="17" spans="1:26" ht="27" customHeight="1">
      <c r="Z17" s="111"/>
    </row>
    <row r="18" spans="1:26" ht="30.75" customHeight="1">
      <c r="B18" s="172" t="s">
        <v>126</v>
      </c>
      <c r="C18" s="173"/>
      <c r="D18" s="112" t="s">
        <v>7</v>
      </c>
      <c r="E18" s="112" t="s">
        <v>156</v>
      </c>
      <c r="F18" s="112" t="s">
        <v>157</v>
      </c>
      <c r="G18" s="112" t="s">
        <v>142</v>
      </c>
      <c r="H18" s="112" t="s">
        <v>6</v>
      </c>
      <c r="I18" s="112" t="s">
        <v>159</v>
      </c>
      <c r="J18" s="112" t="s">
        <v>1</v>
      </c>
      <c r="K18" s="112" t="s">
        <v>5</v>
      </c>
      <c r="L18" s="112" t="s">
        <v>136</v>
      </c>
      <c r="M18" s="112" t="s">
        <v>2</v>
      </c>
      <c r="N18" s="112" t="s">
        <v>139</v>
      </c>
      <c r="O18" s="112" t="s">
        <v>121</v>
      </c>
    </row>
    <row r="19" spans="1:26">
      <c r="A19" s="113">
        <v>1</v>
      </c>
      <c r="B19" s="114">
        <v>1</v>
      </c>
      <c r="C19" s="114" t="s">
        <v>9</v>
      </c>
      <c r="D19" s="116">
        <v>8</v>
      </c>
      <c r="E19" s="115">
        <v>8</v>
      </c>
      <c r="F19" s="116">
        <v>8</v>
      </c>
      <c r="G19" s="115">
        <v>8</v>
      </c>
      <c r="H19" s="115">
        <v>9</v>
      </c>
      <c r="I19" s="115">
        <v>8</v>
      </c>
      <c r="J19" s="116">
        <v>9</v>
      </c>
      <c r="K19" s="115">
        <v>9</v>
      </c>
      <c r="L19" s="115">
        <v>9</v>
      </c>
      <c r="M19" s="116">
        <v>10</v>
      </c>
      <c r="N19" s="115">
        <v>9</v>
      </c>
      <c r="O19" s="117">
        <f t="shared" ref="O19:O30" si="0">AVERAGE(D19:N19)</f>
        <v>8.6363636363636367</v>
      </c>
    </row>
    <row r="20" spans="1:26">
      <c r="A20" s="113">
        <v>2</v>
      </c>
      <c r="B20" s="118">
        <v>2</v>
      </c>
      <c r="C20" s="118" t="s">
        <v>10</v>
      </c>
      <c r="D20" s="120">
        <v>8</v>
      </c>
      <c r="E20" s="120">
        <v>8</v>
      </c>
      <c r="F20" s="120">
        <v>7</v>
      </c>
      <c r="G20" s="119">
        <v>8</v>
      </c>
      <c r="H20" s="119">
        <v>9</v>
      </c>
      <c r="I20" s="119">
        <v>8</v>
      </c>
      <c r="J20" s="120">
        <v>9</v>
      </c>
      <c r="K20" s="119">
        <v>9</v>
      </c>
      <c r="L20" s="120">
        <v>9</v>
      </c>
      <c r="M20" s="120">
        <v>10</v>
      </c>
      <c r="N20" s="120">
        <v>9</v>
      </c>
      <c r="O20" s="121">
        <f t="shared" si="0"/>
        <v>8.545454545454545</v>
      </c>
    </row>
    <row r="21" spans="1:26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20">
        <v>9</v>
      </c>
      <c r="I21" s="120">
        <v>9</v>
      </c>
      <c r="J21" s="120">
        <v>9</v>
      </c>
      <c r="K21" s="120">
        <v>9</v>
      </c>
      <c r="L21" s="119">
        <v>9</v>
      </c>
      <c r="M21" s="120">
        <v>10</v>
      </c>
      <c r="N21" s="120">
        <v>10</v>
      </c>
      <c r="O21" s="121">
        <f t="shared" si="0"/>
        <v>8.8181818181818183</v>
      </c>
    </row>
    <row r="22" spans="1:26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8</v>
      </c>
      <c r="H22" s="120">
        <v>8</v>
      </c>
      <c r="I22" s="120">
        <v>8</v>
      </c>
      <c r="J22" s="120">
        <v>9</v>
      </c>
      <c r="K22" s="120">
        <v>9</v>
      </c>
      <c r="L22" s="120">
        <v>9</v>
      </c>
      <c r="M22" s="120">
        <v>9</v>
      </c>
      <c r="N22" s="120">
        <v>10</v>
      </c>
      <c r="O22" s="121">
        <f t="shared" si="0"/>
        <v>8.545454545454545</v>
      </c>
    </row>
    <row r="23" spans="1:26">
      <c r="A23" s="113">
        <v>3</v>
      </c>
      <c r="B23" s="118">
        <v>5</v>
      </c>
      <c r="C23" s="118" t="s">
        <v>12</v>
      </c>
      <c r="D23" s="120">
        <v>8</v>
      </c>
      <c r="E23" s="120">
        <v>8</v>
      </c>
      <c r="F23" s="120">
        <v>8</v>
      </c>
      <c r="G23" s="119">
        <v>8</v>
      </c>
      <c r="H23" s="119">
        <v>8</v>
      </c>
      <c r="I23" s="119">
        <v>9</v>
      </c>
      <c r="J23" s="120">
        <v>9</v>
      </c>
      <c r="K23" s="119">
        <v>9</v>
      </c>
      <c r="L23" s="120">
        <v>9</v>
      </c>
      <c r="M23" s="120">
        <v>10</v>
      </c>
      <c r="N23" s="120">
        <v>9</v>
      </c>
      <c r="O23" s="121">
        <f t="shared" si="0"/>
        <v>8.6363636363636367</v>
      </c>
    </row>
    <row r="24" spans="1:26">
      <c r="A24" s="113">
        <v>5</v>
      </c>
      <c r="B24" s="118">
        <v>6</v>
      </c>
      <c r="C24" s="118" t="s">
        <v>13</v>
      </c>
      <c r="D24" s="120">
        <v>8</v>
      </c>
      <c r="E24" s="120">
        <v>8</v>
      </c>
      <c r="F24" s="120">
        <v>8</v>
      </c>
      <c r="G24" s="120">
        <v>8</v>
      </c>
      <c r="H24" s="120">
        <v>9</v>
      </c>
      <c r="I24" s="120">
        <v>9</v>
      </c>
      <c r="J24" s="120">
        <v>9</v>
      </c>
      <c r="K24" s="120">
        <v>9</v>
      </c>
      <c r="L24" s="119">
        <v>9</v>
      </c>
      <c r="M24" s="120">
        <v>10</v>
      </c>
      <c r="N24" s="120">
        <v>10</v>
      </c>
      <c r="O24" s="121">
        <f t="shared" si="0"/>
        <v>8.8181818181818183</v>
      </c>
    </row>
    <row r="25" spans="1:26">
      <c r="A25" s="113">
        <v>9</v>
      </c>
      <c r="B25" s="118">
        <v>7</v>
      </c>
      <c r="C25" s="118" t="s">
        <v>14</v>
      </c>
      <c r="D25" s="120">
        <v>8</v>
      </c>
      <c r="E25" s="120">
        <v>8</v>
      </c>
      <c r="F25" s="120">
        <v>8</v>
      </c>
      <c r="G25" s="120">
        <v>8</v>
      </c>
      <c r="H25" s="120">
        <v>8</v>
      </c>
      <c r="I25" s="120">
        <v>9</v>
      </c>
      <c r="J25" s="120">
        <v>9</v>
      </c>
      <c r="K25" s="120">
        <v>9</v>
      </c>
      <c r="L25" s="120">
        <v>9</v>
      </c>
      <c r="M25" s="120">
        <v>10</v>
      </c>
      <c r="N25" s="120">
        <v>10</v>
      </c>
      <c r="O25" s="121">
        <f t="shared" si="0"/>
        <v>8.7272727272727266</v>
      </c>
    </row>
    <row r="26" spans="1:26">
      <c r="A26" s="113">
        <v>11</v>
      </c>
      <c r="B26" s="122">
        <v>8</v>
      </c>
      <c r="C26" s="122" t="s">
        <v>17</v>
      </c>
      <c r="D26" s="123">
        <v>6</v>
      </c>
      <c r="E26" s="123">
        <v>8</v>
      </c>
      <c r="F26" s="120">
        <v>8</v>
      </c>
      <c r="G26" s="123">
        <v>8</v>
      </c>
      <c r="H26" s="123">
        <v>9</v>
      </c>
      <c r="I26" s="123">
        <v>9</v>
      </c>
      <c r="J26" s="123">
        <v>9</v>
      </c>
      <c r="K26" s="123">
        <v>9</v>
      </c>
      <c r="L26" s="123">
        <v>9</v>
      </c>
      <c r="M26" s="123">
        <v>10</v>
      </c>
      <c r="N26" s="123">
        <v>10</v>
      </c>
      <c r="O26" s="124">
        <f t="shared" si="0"/>
        <v>8.6363636363636367</v>
      </c>
    </row>
    <row r="27" spans="1:26">
      <c r="A27" s="113">
        <v>8</v>
      </c>
      <c r="B27" s="118">
        <v>9</v>
      </c>
      <c r="C27" s="118" t="s">
        <v>15</v>
      </c>
      <c r="D27" s="120">
        <v>8</v>
      </c>
      <c r="E27" s="120">
        <v>8</v>
      </c>
      <c r="F27" s="120">
        <v>8</v>
      </c>
      <c r="G27" s="120">
        <v>8</v>
      </c>
      <c r="H27" s="120">
        <v>8</v>
      </c>
      <c r="I27" s="120">
        <v>9</v>
      </c>
      <c r="J27" s="120">
        <v>9</v>
      </c>
      <c r="K27" s="120">
        <v>9</v>
      </c>
      <c r="L27" s="120">
        <v>9</v>
      </c>
      <c r="M27" s="120">
        <v>10</v>
      </c>
      <c r="N27" s="120">
        <v>9</v>
      </c>
      <c r="O27" s="121">
        <f t="shared" si="0"/>
        <v>8.6363636363636367</v>
      </c>
    </row>
    <row r="28" spans="1:26">
      <c r="A28" s="113">
        <v>6</v>
      </c>
      <c r="B28" s="118">
        <v>10</v>
      </c>
      <c r="C28" s="118" t="s">
        <v>18</v>
      </c>
      <c r="D28" s="120">
        <v>8</v>
      </c>
      <c r="E28" s="120">
        <v>7</v>
      </c>
      <c r="F28" s="120">
        <v>8</v>
      </c>
      <c r="G28" s="120">
        <v>7</v>
      </c>
      <c r="H28" s="120">
        <v>8</v>
      </c>
      <c r="I28" s="120">
        <v>8</v>
      </c>
      <c r="J28" s="120">
        <v>9</v>
      </c>
      <c r="K28" s="120">
        <v>9</v>
      </c>
      <c r="L28" s="120">
        <v>9</v>
      </c>
      <c r="M28" s="120">
        <v>9</v>
      </c>
      <c r="N28" s="120">
        <v>10</v>
      </c>
      <c r="O28" s="121">
        <f t="shared" si="0"/>
        <v>8.3636363636363633</v>
      </c>
    </row>
    <row r="29" spans="1:26">
      <c r="A29" s="113">
        <v>13</v>
      </c>
      <c r="B29" s="118">
        <v>11</v>
      </c>
      <c r="C29" s="118" t="s">
        <v>19</v>
      </c>
      <c r="D29" s="120">
        <v>8</v>
      </c>
      <c r="E29" s="120">
        <v>8</v>
      </c>
      <c r="F29" s="120">
        <v>8</v>
      </c>
      <c r="G29" s="120">
        <v>8</v>
      </c>
      <c r="H29" s="120">
        <v>9</v>
      </c>
      <c r="I29" s="120">
        <v>8</v>
      </c>
      <c r="J29" s="120">
        <v>9</v>
      </c>
      <c r="K29" s="120">
        <v>9</v>
      </c>
      <c r="L29" s="120">
        <v>9</v>
      </c>
      <c r="M29" s="125">
        <v>9</v>
      </c>
      <c r="N29" s="120">
        <v>10</v>
      </c>
      <c r="O29" s="121">
        <f t="shared" si="0"/>
        <v>8.6363636363636367</v>
      </c>
    </row>
    <row r="30" spans="1:26">
      <c r="A30" s="113">
        <v>12</v>
      </c>
      <c r="B30" s="118">
        <v>12</v>
      </c>
      <c r="C30" s="118" t="s">
        <v>20</v>
      </c>
      <c r="D30" s="120">
        <v>7</v>
      </c>
      <c r="E30" s="120">
        <v>8</v>
      </c>
      <c r="F30" s="120">
        <v>8</v>
      </c>
      <c r="G30" s="120">
        <v>8</v>
      </c>
      <c r="H30" s="120">
        <v>7</v>
      </c>
      <c r="I30" s="120">
        <v>8</v>
      </c>
      <c r="J30" s="120">
        <v>9</v>
      </c>
      <c r="K30" s="120">
        <v>9</v>
      </c>
      <c r="L30" s="120">
        <v>9</v>
      </c>
      <c r="M30" s="120">
        <v>9</v>
      </c>
      <c r="N30" s="120">
        <v>10</v>
      </c>
      <c r="O30" s="121">
        <f t="shared" si="0"/>
        <v>8.3636363636363633</v>
      </c>
    </row>
    <row r="31" spans="1:26">
      <c r="A31" s="113">
        <v>7</v>
      </c>
      <c r="B31" s="126">
        <v>13</v>
      </c>
      <c r="C31" s="126" t="s">
        <v>21</v>
      </c>
      <c r="D31" s="127">
        <v>7</v>
      </c>
      <c r="E31" s="127">
        <v>7</v>
      </c>
      <c r="F31" s="127">
        <v>7</v>
      </c>
      <c r="G31" s="127">
        <v>7</v>
      </c>
      <c r="H31" s="127">
        <v>5</v>
      </c>
      <c r="I31" s="127">
        <v>8</v>
      </c>
      <c r="J31" s="127">
        <v>8</v>
      </c>
      <c r="K31" s="127">
        <v>8</v>
      </c>
      <c r="L31" s="127">
        <v>8</v>
      </c>
      <c r="M31" s="127">
        <v>8</v>
      </c>
      <c r="N31" s="127">
        <v>10</v>
      </c>
      <c r="O31" s="128">
        <f>AVERAGE(D31:N31)</f>
        <v>7.5454545454545459</v>
      </c>
    </row>
    <row r="32" spans="1:26">
      <c r="B32" s="129"/>
      <c r="C32" s="130" t="s">
        <v>127</v>
      </c>
      <c r="D32" s="131">
        <f t="shared" ref="D32:N32" si="1">SUM(D19:D31)/13</f>
        <v>7.6923076923076925</v>
      </c>
      <c r="E32" s="131">
        <f t="shared" si="1"/>
        <v>7.8461538461538458</v>
      </c>
      <c r="F32" s="131">
        <f t="shared" si="1"/>
        <v>7.8461538461538458</v>
      </c>
      <c r="G32" s="131">
        <f t="shared" si="1"/>
        <v>7.8461538461538458</v>
      </c>
      <c r="H32" s="131">
        <f t="shared" si="1"/>
        <v>8.1538461538461533</v>
      </c>
      <c r="I32" s="131">
        <f t="shared" si="1"/>
        <v>8.4615384615384617</v>
      </c>
      <c r="J32" s="131">
        <f t="shared" si="1"/>
        <v>8.9230769230769234</v>
      </c>
      <c r="K32" s="131">
        <f t="shared" si="1"/>
        <v>8.9230769230769234</v>
      </c>
      <c r="L32" s="131">
        <f t="shared" si="1"/>
        <v>8.9230769230769234</v>
      </c>
      <c r="M32" s="131">
        <f t="shared" si="1"/>
        <v>9.5384615384615383</v>
      </c>
      <c r="N32" s="131">
        <f t="shared" si="1"/>
        <v>9.6923076923076916</v>
      </c>
    </row>
    <row r="33" spans="2:15">
      <c r="B33" s="132"/>
      <c r="C33" s="133" t="s">
        <v>128</v>
      </c>
      <c r="D33" s="134">
        <f t="shared" ref="D33:N33" si="2">SUM(D19:D31)</f>
        <v>100</v>
      </c>
      <c r="E33" s="134">
        <f t="shared" si="2"/>
        <v>102</v>
      </c>
      <c r="F33" s="134">
        <f t="shared" si="2"/>
        <v>102</v>
      </c>
      <c r="G33" s="134">
        <f t="shared" si="2"/>
        <v>102</v>
      </c>
      <c r="H33" s="134">
        <f t="shared" si="2"/>
        <v>106</v>
      </c>
      <c r="I33" s="134">
        <f t="shared" si="2"/>
        <v>110</v>
      </c>
      <c r="J33" s="134">
        <f t="shared" si="2"/>
        <v>116</v>
      </c>
      <c r="K33" s="134">
        <f t="shared" si="2"/>
        <v>116</v>
      </c>
      <c r="L33" s="134">
        <f t="shared" si="2"/>
        <v>116</v>
      </c>
      <c r="M33" s="134">
        <f t="shared" si="2"/>
        <v>124</v>
      </c>
      <c r="N33" s="134">
        <f t="shared" si="2"/>
        <v>126</v>
      </c>
    </row>
    <row r="34" spans="2:15">
      <c r="B34" s="135"/>
      <c r="C34" s="136" t="s">
        <v>129</v>
      </c>
      <c r="D34" s="137">
        <f t="shared" ref="D34:N34" si="3">D33/130</f>
        <v>0.76923076923076927</v>
      </c>
      <c r="E34" s="137">
        <f t="shared" si="3"/>
        <v>0.7846153846153846</v>
      </c>
      <c r="F34" s="138">
        <f t="shared" si="3"/>
        <v>0.7846153846153846</v>
      </c>
      <c r="G34" s="138">
        <f t="shared" si="3"/>
        <v>0.7846153846153846</v>
      </c>
      <c r="H34" s="138">
        <f t="shared" si="3"/>
        <v>0.81538461538461537</v>
      </c>
      <c r="I34" s="137">
        <f t="shared" si="3"/>
        <v>0.84615384615384615</v>
      </c>
      <c r="J34" s="137">
        <f t="shared" si="3"/>
        <v>0.89230769230769236</v>
      </c>
      <c r="K34" s="137">
        <f t="shared" si="3"/>
        <v>0.89230769230769236</v>
      </c>
      <c r="L34" s="138">
        <f t="shared" si="3"/>
        <v>0.89230769230769236</v>
      </c>
      <c r="M34" s="138">
        <f t="shared" si="3"/>
        <v>0.9538461538461539</v>
      </c>
      <c r="N34" s="137">
        <f t="shared" si="3"/>
        <v>0.96923076923076923</v>
      </c>
      <c r="O34" s="101">
        <f>AVERAGE(A34:N34)</f>
        <v>0.85314685314685323</v>
      </c>
    </row>
    <row r="65" spans="2:30" ht="18" customHeight="1"/>
    <row r="66" spans="2:30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74" t="s">
        <v>138</v>
      </c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</row>
    <row r="67" spans="2:30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</row>
    <row r="68" spans="2:30" ht="23.25">
      <c r="B68" s="142" t="s">
        <v>22</v>
      </c>
      <c r="C68" s="143" t="s">
        <v>23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</row>
    <row r="69" spans="2:30" ht="24.95" customHeight="1">
      <c r="C69" s="144" t="s">
        <v>24</v>
      </c>
      <c r="D69" s="112" t="s">
        <v>7</v>
      </c>
      <c r="E69" s="112" t="s">
        <v>156</v>
      </c>
      <c r="F69" s="112" t="s">
        <v>157</v>
      </c>
      <c r="G69" s="112" t="s">
        <v>142</v>
      </c>
      <c r="H69" s="112" t="s">
        <v>6</v>
      </c>
      <c r="I69" s="112" t="s">
        <v>159</v>
      </c>
      <c r="J69" s="112" t="s">
        <v>1</v>
      </c>
      <c r="K69" s="112" t="s">
        <v>5</v>
      </c>
      <c r="L69" s="112" t="s">
        <v>136</v>
      </c>
      <c r="M69" s="112" t="s">
        <v>2</v>
      </c>
      <c r="N69" s="112" t="s">
        <v>139</v>
      </c>
      <c r="O69" s="112" t="s">
        <v>121</v>
      </c>
    </row>
    <row r="70" spans="2:30" ht="24.95" customHeight="1">
      <c r="C70" s="144" t="s">
        <v>131</v>
      </c>
      <c r="D70" s="127">
        <v>7</v>
      </c>
      <c r="E70" s="127">
        <v>7</v>
      </c>
      <c r="F70" s="127">
        <v>7</v>
      </c>
      <c r="G70" s="127">
        <v>7</v>
      </c>
      <c r="H70" s="127">
        <v>5</v>
      </c>
      <c r="I70" s="127">
        <v>8</v>
      </c>
      <c r="J70" s="127">
        <v>8</v>
      </c>
      <c r="K70" s="127">
        <v>8</v>
      </c>
      <c r="L70" s="127">
        <v>8</v>
      </c>
      <c r="M70" s="127">
        <v>8</v>
      </c>
      <c r="N70" s="127">
        <v>10</v>
      </c>
      <c r="O70" s="128">
        <v>7.5454545454545459</v>
      </c>
    </row>
    <row r="71" spans="2:30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  <c r="O71" s="145">
        <v>8</v>
      </c>
      <c r="P71" s="145">
        <v>8</v>
      </c>
    </row>
    <row r="92" spans="2:16" ht="23.25">
      <c r="B92" s="146" t="s">
        <v>25</v>
      </c>
      <c r="C92" s="143" t="s">
        <v>27</v>
      </c>
    </row>
    <row r="93" spans="2:16" ht="29.25" customHeight="1">
      <c r="C93" s="144" t="s">
        <v>24</v>
      </c>
      <c r="D93" s="112" t="s">
        <v>7</v>
      </c>
      <c r="E93" s="112" t="s">
        <v>156</v>
      </c>
      <c r="F93" s="112" t="s">
        <v>157</v>
      </c>
      <c r="G93" s="112" t="s">
        <v>142</v>
      </c>
      <c r="H93" s="112" t="s">
        <v>6</v>
      </c>
      <c r="I93" s="112" t="s">
        <v>159</v>
      </c>
      <c r="J93" s="112" t="s">
        <v>1</v>
      </c>
      <c r="K93" s="112" t="s">
        <v>5</v>
      </c>
      <c r="L93" s="112" t="s">
        <v>136</v>
      </c>
      <c r="M93" s="112" t="s">
        <v>2</v>
      </c>
      <c r="N93" s="112" t="s">
        <v>139</v>
      </c>
      <c r="O93" s="112" t="s">
        <v>121</v>
      </c>
    </row>
    <row r="94" spans="2:16" ht="24.95" customHeight="1">
      <c r="C94" s="144" t="s">
        <v>131</v>
      </c>
      <c r="D94" s="120">
        <v>7</v>
      </c>
      <c r="E94" s="120">
        <v>8</v>
      </c>
      <c r="F94" s="120">
        <v>8</v>
      </c>
      <c r="G94" s="120">
        <v>8</v>
      </c>
      <c r="H94" s="120">
        <v>7</v>
      </c>
      <c r="I94" s="120">
        <v>8</v>
      </c>
      <c r="J94" s="120">
        <v>9</v>
      </c>
      <c r="K94" s="120">
        <v>9</v>
      </c>
      <c r="L94" s="120">
        <v>9</v>
      </c>
      <c r="M94" s="120">
        <v>9</v>
      </c>
      <c r="N94" s="120">
        <v>10</v>
      </c>
      <c r="O94" s="121">
        <v>8.3636363636363633</v>
      </c>
    </row>
    <row r="95" spans="2:16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  <c r="O95" s="145">
        <v>8</v>
      </c>
      <c r="P95" s="145">
        <v>8</v>
      </c>
    </row>
    <row r="116" spans="2:15" ht="23.25">
      <c r="B116" s="146" t="s">
        <v>26</v>
      </c>
      <c r="C116" s="143" t="s">
        <v>144</v>
      </c>
    </row>
    <row r="117" spans="2:15" ht="27.75" customHeight="1">
      <c r="C117" s="144" t="s">
        <v>24</v>
      </c>
      <c r="D117" s="112" t="s">
        <v>7</v>
      </c>
      <c r="E117" s="112" t="s">
        <v>156</v>
      </c>
      <c r="F117" s="112" t="s">
        <v>157</v>
      </c>
      <c r="G117" s="112" t="s">
        <v>142</v>
      </c>
      <c r="H117" s="112" t="s">
        <v>6</v>
      </c>
      <c r="I117" s="112" t="s">
        <v>159</v>
      </c>
      <c r="J117" s="112" t="s">
        <v>1</v>
      </c>
      <c r="K117" s="112" t="s">
        <v>5</v>
      </c>
      <c r="L117" s="112" t="s">
        <v>136</v>
      </c>
      <c r="M117" s="112" t="s">
        <v>2</v>
      </c>
      <c r="N117" s="112" t="s">
        <v>139</v>
      </c>
      <c r="O117" s="112" t="s">
        <v>121</v>
      </c>
    </row>
    <row r="118" spans="2:15" ht="24.75" customHeight="1">
      <c r="C118" s="144" t="s">
        <v>131</v>
      </c>
      <c r="D118" s="120">
        <v>8</v>
      </c>
      <c r="E118" s="120">
        <v>7</v>
      </c>
      <c r="F118" s="120">
        <v>8</v>
      </c>
      <c r="G118" s="120">
        <v>7</v>
      </c>
      <c r="H118" s="120">
        <v>8</v>
      </c>
      <c r="I118" s="120">
        <v>8</v>
      </c>
      <c r="J118" s="120">
        <v>9</v>
      </c>
      <c r="K118" s="120">
        <v>9</v>
      </c>
      <c r="L118" s="120">
        <v>9</v>
      </c>
      <c r="M118" s="120">
        <v>9</v>
      </c>
      <c r="N118" s="120">
        <v>10</v>
      </c>
      <c r="O118" s="121">
        <v>8.3636363636363633</v>
      </c>
    </row>
  </sheetData>
  <sortState columnSort="1" ref="D15:N34">
    <sortCondition ref="D34:N34"/>
  </sortState>
  <mergeCells count="3">
    <mergeCell ref="B16:C16"/>
    <mergeCell ref="B18:C18"/>
    <mergeCell ref="R66:AD66"/>
  </mergeCells>
  <conditionalFormatting sqref="K19:L31 D19:G31 N19:N31">
    <cfRule type="cellIs" dxfId="201" priority="143" stopIfTrue="1" operator="between">
      <formula>8</formula>
      <formula>10</formula>
    </cfRule>
    <cfRule type="cellIs" dxfId="200" priority="144" stopIfTrue="1" operator="between">
      <formula>6</formula>
      <formula>7</formula>
    </cfRule>
    <cfRule type="cellIs" dxfId="199" priority="145" operator="between">
      <formula>0</formula>
      <formula>5</formula>
    </cfRule>
  </conditionalFormatting>
  <conditionalFormatting sqref="K16:L16 D16:G16 N16">
    <cfRule type="cellIs" dxfId="198" priority="139" stopIfTrue="1" operator="between">
      <formula>6</formula>
      <formula>7</formula>
    </cfRule>
    <cfRule type="cellIs" dxfId="197" priority="140" stopIfTrue="1" operator="between">
      <formula>0</formula>
      <formula>5</formula>
    </cfRule>
    <cfRule type="cellIs" dxfId="196" priority="141" stopIfTrue="1" operator="between">
      <formula>8</formula>
      <formula>10</formula>
    </cfRule>
  </conditionalFormatting>
  <conditionalFormatting sqref="O19:O31">
    <cfRule type="top10" dxfId="195" priority="142" bottom="1" rank="3"/>
  </conditionalFormatting>
  <conditionalFormatting sqref="H19:J31">
    <cfRule type="cellIs" dxfId="194" priority="136" stopIfTrue="1" operator="between">
      <formula>8</formula>
      <formula>10</formula>
    </cfRule>
    <cfRule type="cellIs" dxfId="193" priority="137" stopIfTrue="1" operator="between">
      <formula>6</formula>
      <formula>7</formula>
    </cfRule>
    <cfRule type="cellIs" dxfId="192" priority="138" operator="between">
      <formula>0</formula>
      <formula>5</formula>
    </cfRule>
  </conditionalFormatting>
  <conditionalFormatting sqref="H16:J16">
    <cfRule type="cellIs" dxfId="191" priority="133" stopIfTrue="1" operator="between">
      <formula>6</formula>
      <formula>7</formula>
    </cfRule>
    <cfRule type="cellIs" dxfId="190" priority="134" stopIfTrue="1" operator="between">
      <formula>0</formula>
      <formula>5</formula>
    </cfRule>
    <cfRule type="cellIs" dxfId="189" priority="135" stopIfTrue="1" operator="between">
      <formula>8</formula>
      <formula>10</formula>
    </cfRule>
  </conditionalFormatting>
  <conditionalFormatting sqref="K70:L70 D70:G70 N70">
    <cfRule type="cellIs" dxfId="188" priority="28" stopIfTrue="1" operator="between">
      <formula>8</formula>
      <formula>10</formula>
    </cfRule>
    <cfRule type="cellIs" dxfId="187" priority="29" stopIfTrue="1" operator="between">
      <formula>6</formula>
      <formula>7</formula>
    </cfRule>
    <cfRule type="cellIs" dxfId="186" priority="30" operator="between">
      <formula>0</formula>
      <formula>5</formula>
    </cfRule>
  </conditionalFormatting>
  <conditionalFormatting sqref="M19:M31">
    <cfRule type="cellIs" dxfId="185" priority="103" stopIfTrue="1" operator="between">
      <formula>8</formula>
      <formula>10</formula>
    </cfRule>
    <cfRule type="cellIs" dxfId="184" priority="104" stopIfTrue="1" operator="between">
      <formula>6</formula>
      <formula>7</formula>
    </cfRule>
    <cfRule type="cellIs" dxfId="183" priority="105" operator="between">
      <formula>0</formula>
      <formula>5</formula>
    </cfRule>
  </conditionalFormatting>
  <conditionalFormatting sqref="M16">
    <cfRule type="cellIs" dxfId="182" priority="100" stopIfTrue="1" operator="between">
      <formula>6</formula>
      <formula>7</formula>
    </cfRule>
    <cfRule type="cellIs" dxfId="181" priority="101" stopIfTrue="1" operator="between">
      <formula>0</formula>
      <formula>5</formula>
    </cfRule>
    <cfRule type="cellIs" dxfId="180" priority="102" stopIfTrue="1" operator="between">
      <formula>8</formula>
      <formula>10</formula>
    </cfRule>
  </conditionalFormatting>
  <conditionalFormatting sqref="H94:J94">
    <cfRule type="cellIs" dxfId="179" priority="14" stopIfTrue="1" operator="between">
      <formula>8</formula>
      <formula>10</formula>
    </cfRule>
    <cfRule type="cellIs" dxfId="178" priority="15" stopIfTrue="1" operator="between">
      <formula>6</formula>
      <formula>7</formula>
    </cfRule>
    <cfRule type="cellIs" dxfId="177" priority="16" operator="between">
      <formula>0</formula>
      <formula>5</formula>
    </cfRule>
  </conditionalFormatting>
  <conditionalFormatting sqref="M70">
    <cfRule type="cellIs" dxfId="176" priority="21" stopIfTrue="1" operator="between">
      <formula>8</formula>
      <formula>10</formula>
    </cfRule>
    <cfRule type="cellIs" dxfId="175" priority="22" stopIfTrue="1" operator="between">
      <formula>6</formula>
      <formula>7</formula>
    </cfRule>
    <cfRule type="cellIs" dxfId="174" priority="23" operator="between">
      <formula>0</formula>
      <formula>5</formula>
    </cfRule>
  </conditionalFormatting>
  <conditionalFormatting sqref="O70">
    <cfRule type="top10" dxfId="173" priority="27" bottom="1" rank="3"/>
  </conditionalFormatting>
  <conditionalFormatting sqref="H70:J70">
    <cfRule type="cellIs" dxfId="172" priority="24" stopIfTrue="1" operator="between">
      <formula>8</formula>
      <formula>10</formula>
    </cfRule>
    <cfRule type="cellIs" dxfId="171" priority="25" stopIfTrue="1" operator="between">
      <formula>6</formula>
      <formula>7</formula>
    </cfRule>
    <cfRule type="cellIs" dxfId="170" priority="26" operator="between">
      <formula>0</formula>
      <formula>5</formula>
    </cfRule>
  </conditionalFormatting>
  <conditionalFormatting sqref="K94:L94 D94:G94 N94">
    <cfRule type="cellIs" dxfId="169" priority="18" stopIfTrue="1" operator="between">
      <formula>8</formula>
      <formula>10</formula>
    </cfRule>
    <cfRule type="cellIs" dxfId="168" priority="19" stopIfTrue="1" operator="between">
      <formula>6</formula>
      <formula>7</formula>
    </cfRule>
    <cfRule type="cellIs" dxfId="167" priority="20" operator="between">
      <formula>0</formula>
      <formula>5</formula>
    </cfRule>
  </conditionalFormatting>
  <conditionalFormatting sqref="O94">
    <cfRule type="top10" dxfId="166" priority="17" bottom="1" rank="3"/>
  </conditionalFormatting>
  <conditionalFormatting sqref="M94">
    <cfRule type="cellIs" dxfId="165" priority="11" stopIfTrue="1" operator="between">
      <formula>8</formula>
      <formula>10</formula>
    </cfRule>
    <cfRule type="cellIs" dxfId="164" priority="12" stopIfTrue="1" operator="between">
      <formula>6</formula>
      <formula>7</formula>
    </cfRule>
    <cfRule type="cellIs" dxfId="163" priority="13" operator="between">
      <formula>0</formula>
      <formula>5</formula>
    </cfRule>
  </conditionalFormatting>
  <conditionalFormatting sqref="K118:L118 D118:G118 N118">
    <cfRule type="cellIs" dxfId="162" priority="8" stopIfTrue="1" operator="between">
      <formula>8</formula>
      <formula>10</formula>
    </cfRule>
    <cfRule type="cellIs" dxfId="161" priority="9" stopIfTrue="1" operator="between">
      <formula>6</formula>
      <formula>7</formula>
    </cfRule>
    <cfRule type="cellIs" dxfId="160" priority="10" operator="between">
      <formula>0</formula>
      <formula>5</formula>
    </cfRule>
  </conditionalFormatting>
  <conditionalFormatting sqref="O118">
    <cfRule type="top10" dxfId="159" priority="7" bottom="1" rank="3"/>
  </conditionalFormatting>
  <conditionalFormatting sqref="H118:J118">
    <cfRule type="cellIs" dxfId="158" priority="4" stopIfTrue="1" operator="between">
      <formula>8</formula>
      <formula>10</formula>
    </cfRule>
    <cfRule type="cellIs" dxfId="157" priority="5" stopIfTrue="1" operator="between">
      <formula>6</formula>
      <formula>7</formula>
    </cfRule>
    <cfRule type="cellIs" dxfId="156" priority="6" operator="between">
      <formula>0</formula>
      <formula>5</formula>
    </cfRule>
  </conditionalFormatting>
  <conditionalFormatting sqref="M118">
    <cfRule type="cellIs" dxfId="155" priority="1" stopIfTrue="1" operator="between">
      <formula>8</formula>
      <formula>10</formula>
    </cfRule>
    <cfRule type="cellIs" dxfId="154" priority="2" stopIfTrue="1" operator="between">
      <formula>6</formula>
      <formula>7</formula>
    </cfRule>
    <cfRule type="cellIs" dxfId="153" priority="3" operator="between">
      <formula>0</formula>
      <formula>5</formula>
    </cfRule>
  </conditionalFormatting>
  <printOptions horizontalCentered="1"/>
  <pageMargins left="0" right="0" top="0" bottom="0" header="0" footer="0"/>
  <pageSetup paperSize="8" scale="42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C118"/>
  <sheetViews>
    <sheetView zoomScale="70" zoomScaleNormal="70" workbookViewId="0">
      <selection activeCell="M15" sqref="M15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4" width="13.42578125" style="96" customWidth="1"/>
    <col min="5" max="5" width="15.5703125" style="96" customWidth="1"/>
    <col min="6" max="6" width="13.42578125" style="96" customWidth="1"/>
    <col min="7" max="7" width="14.28515625" style="96" customWidth="1"/>
    <col min="8" max="14" width="13.42578125" style="96" customWidth="1"/>
    <col min="15" max="15" width="3.28515625" style="96" customWidth="1"/>
    <col min="16" max="16" width="14.42578125" style="96" customWidth="1"/>
    <col min="17" max="28" width="13.42578125" style="96" customWidth="1"/>
    <col min="29" max="32" width="11.7109375" style="96" customWidth="1"/>
    <col min="33" max="16384" width="9.140625" style="96"/>
  </cols>
  <sheetData>
    <row r="2" spans="2:27" ht="19.5">
      <c r="B2" s="97" t="s">
        <v>160</v>
      </c>
    </row>
    <row r="3" spans="2:27" ht="19.5">
      <c r="B3" s="97"/>
      <c r="C3" s="98"/>
    </row>
    <row r="4" spans="2:27">
      <c r="C4" s="98"/>
    </row>
    <row r="8" spans="2:27">
      <c r="I8" s="99"/>
      <c r="J8" s="99"/>
      <c r="L8" s="99"/>
      <c r="M8" s="99"/>
      <c r="N8" s="99"/>
    </row>
    <row r="10" spans="2:27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</row>
    <row r="11" spans="2:27">
      <c r="Q11" s="101"/>
    </row>
    <row r="12" spans="2:27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2:27"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27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27" ht="26.25" customHeight="1">
      <c r="D15" s="103" t="s">
        <v>142</v>
      </c>
      <c r="E15" s="103" t="s">
        <v>7</v>
      </c>
      <c r="F15" s="104" t="s">
        <v>157</v>
      </c>
      <c r="G15" s="104" t="s">
        <v>2</v>
      </c>
      <c r="H15" s="104" t="s">
        <v>44</v>
      </c>
      <c r="I15" s="104" t="s">
        <v>5</v>
      </c>
      <c r="J15" s="103" t="s">
        <v>1</v>
      </c>
      <c r="K15" s="104" t="s">
        <v>6</v>
      </c>
      <c r="L15" s="104" t="s">
        <v>139</v>
      </c>
      <c r="M15" s="103" t="s">
        <v>134</v>
      </c>
      <c r="N15" s="103" t="s">
        <v>121</v>
      </c>
      <c r="P15" s="105" t="s">
        <v>122</v>
      </c>
      <c r="Q15" s="105" t="s">
        <v>123</v>
      </c>
      <c r="R15" s="105" t="s">
        <v>124</v>
      </c>
      <c r="S15" s="105" t="s">
        <v>8</v>
      </c>
    </row>
    <row r="16" spans="2:27" ht="52.5" customHeight="1">
      <c r="B16" s="171" t="s">
        <v>125</v>
      </c>
      <c r="C16" s="171"/>
      <c r="D16" s="106">
        <v>8</v>
      </c>
      <c r="E16" s="106">
        <v>8</v>
      </c>
      <c r="F16" s="106">
        <v>8</v>
      </c>
      <c r="G16" s="106">
        <v>9</v>
      </c>
      <c r="H16" s="106">
        <v>8</v>
      </c>
      <c r="I16" s="106">
        <v>9</v>
      </c>
      <c r="J16" s="106">
        <v>9</v>
      </c>
      <c r="K16" s="107">
        <v>10</v>
      </c>
      <c r="L16" s="106">
        <v>10</v>
      </c>
      <c r="M16" s="106">
        <v>10</v>
      </c>
      <c r="N16" s="108">
        <f>AVERAGE(D16:M16)</f>
        <v>8.9</v>
      </c>
      <c r="P16" s="109">
        <f>COUNT(D16:M16)/10</f>
        <v>1</v>
      </c>
      <c r="Q16" s="109">
        <v>0</v>
      </c>
      <c r="R16" s="109">
        <v>0</v>
      </c>
      <c r="S16" s="110">
        <f>P16-R16</f>
        <v>1</v>
      </c>
      <c r="AA16" s="101"/>
    </row>
    <row r="17" spans="1:25" ht="27" customHeight="1">
      <c r="Y17" s="111"/>
    </row>
    <row r="18" spans="1:25" ht="30.75" customHeight="1">
      <c r="B18" s="172" t="s">
        <v>126</v>
      </c>
      <c r="C18" s="173"/>
      <c r="D18" s="112" t="s">
        <v>142</v>
      </c>
      <c r="E18" s="112" t="s">
        <v>7</v>
      </c>
      <c r="F18" s="112" t="s">
        <v>157</v>
      </c>
      <c r="G18" s="112" t="s">
        <v>2</v>
      </c>
      <c r="H18" s="112" t="s">
        <v>44</v>
      </c>
      <c r="I18" s="112" t="s">
        <v>5</v>
      </c>
      <c r="J18" s="112" t="s">
        <v>1</v>
      </c>
      <c r="K18" s="112" t="s">
        <v>6</v>
      </c>
      <c r="L18" s="112" t="s">
        <v>139</v>
      </c>
      <c r="M18" s="112" t="s">
        <v>134</v>
      </c>
      <c r="N18" s="112" t="s">
        <v>121</v>
      </c>
    </row>
    <row r="19" spans="1:25">
      <c r="A19" s="113">
        <v>1</v>
      </c>
      <c r="B19" s="114">
        <v>1</v>
      </c>
      <c r="C19" s="114" t="s">
        <v>9</v>
      </c>
      <c r="D19" s="115">
        <v>8</v>
      </c>
      <c r="E19" s="116">
        <v>8</v>
      </c>
      <c r="F19" s="115">
        <v>8</v>
      </c>
      <c r="G19" s="115">
        <v>8</v>
      </c>
      <c r="H19" s="115">
        <v>9</v>
      </c>
      <c r="I19" s="115">
        <v>8</v>
      </c>
      <c r="J19" s="116">
        <v>9</v>
      </c>
      <c r="K19" s="115">
        <v>10</v>
      </c>
      <c r="L19" s="116">
        <v>10</v>
      </c>
      <c r="M19" s="116">
        <v>10</v>
      </c>
      <c r="N19" s="117">
        <f t="shared" ref="N19:N31" si="0">AVERAGE(D19:M19)</f>
        <v>8.8000000000000007</v>
      </c>
    </row>
    <row r="20" spans="1:25">
      <c r="A20" s="113">
        <v>2</v>
      </c>
      <c r="B20" s="118">
        <v>2</v>
      </c>
      <c r="C20" s="118" t="s">
        <v>10</v>
      </c>
      <c r="D20" s="119">
        <v>8</v>
      </c>
      <c r="E20" s="120">
        <v>8</v>
      </c>
      <c r="F20" s="120">
        <v>8</v>
      </c>
      <c r="G20" s="120">
        <v>8</v>
      </c>
      <c r="H20" s="119">
        <v>8</v>
      </c>
      <c r="I20" s="119">
        <v>9</v>
      </c>
      <c r="J20" s="120">
        <v>9</v>
      </c>
      <c r="K20" s="120">
        <v>10</v>
      </c>
      <c r="L20" s="120">
        <v>10</v>
      </c>
      <c r="M20" s="120">
        <v>10</v>
      </c>
      <c r="N20" s="121">
        <f t="shared" si="0"/>
        <v>8.8000000000000007</v>
      </c>
    </row>
    <row r="21" spans="1:25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20">
        <v>8</v>
      </c>
      <c r="I21" s="120">
        <v>8</v>
      </c>
      <c r="J21" s="120">
        <v>9</v>
      </c>
      <c r="K21" s="119">
        <v>10</v>
      </c>
      <c r="L21" s="120">
        <v>10</v>
      </c>
      <c r="M21" s="120">
        <v>10</v>
      </c>
      <c r="N21" s="121">
        <f t="shared" si="0"/>
        <v>8.6999999999999993</v>
      </c>
    </row>
    <row r="22" spans="1:25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9</v>
      </c>
      <c r="H22" s="120">
        <v>9</v>
      </c>
      <c r="I22" s="120">
        <v>9</v>
      </c>
      <c r="J22" s="120">
        <v>9</v>
      </c>
      <c r="K22" s="120">
        <v>10</v>
      </c>
      <c r="L22" s="120">
        <v>10</v>
      </c>
      <c r="M22" s="120">
        <v>10</v>
      </c>
      <c r="N22" s="121">
        <f t="shared" si="0"/>
        <v>9</v>
      </c>
    </row>
    <row r="23" spans="1:25">
      <c r="A23" s="113">
        <v>3</v>
      </c>
      <c r="B23" s="118">
        <v>5</v>
      </c>
      <c r="C23" s="118" t="s">
        <v>12</v>
      </c>
      <c r="D23" s="119">
        <v>8</v>
      </c>
      <c r="E23" s="120">
        <v>8</v>
      </c>
      <c r="F23" s="120">
        <v>8</v>
      </c>
      <c r="G23" s="120">
        <v>8</v>
      </c>
      <c r="H23" s="119">
        <v>8</v>
      </c>
      <c r="I23" s="119">
        <v>9</v>
      </c>
      <c r="J23" s="120">
        <v>9</v>
      </c>
      <c r="K23" s="120">
        <v>10</v>
      </c>
      <c r="L23" s="120">
        <v>10</v>
      </c>
      <c r="M23" s="120">
        <v>10</v>
      </c>
      <c r="N23" s="121">
        <f t="shared" si="0"/>
        <v>8.8000000000000007</v>
      </c>
    </row>
    <row r="24" spans="1:25">
      <c r="A24" s="113">
        <v>5</v>
      </c>
      <c r="B24" s="118">
        <v>6</v>
      </c>
      <c r="C24" s="118" t="s">
        <v>13</v>
      </c>
      <c r="D24" s="120">
        <v>8</v>
      </c>
      <c r="E24" s="120">
        <v>8</v>
      </c>
      <c r="F24" s="120">
        <v>8</v>
      </c>
      <c r="G24" s="120">
        <v>8</v>
      </c>
      <c r="H24" s="120">
        <v>8</v>
      </c>
      <c r="I24" s="120">
        <v>8</v>
      </c>
      <c r="J24" s="120">
        <v>9</v>
      </c>
      <c r="K24" s="119">
        <v>10</v>
      </c>
      <c r="L24" s="120">
        <v>10</v>
      </c>
      <c r="M24" s="120">
        <v>10</v>
      </c>
      <c r="N24" s="121">
        <f t="shared" si="0"/>
        <v>8.6999999999999993</v>
      </c>
    </row>
    <row r="25" spans="1:25">
      <c r="A25" s="113">
        <v>9</v>
      </c>
      <c r="B25" s="118">
        <v>7</v>
      </c>
      <c r="C25" s="118" t="s">
        <v>14</v>
      </c>
      <c r="D25" s="120">
        <v>8</v>
      </c>
      <c r="E25" s="120">
        <v>8</v>
      </c>
      <c r="F25" s="120">
        <v>8</v>
      </c>
      <c r="G25" s="120">
        <v>8</v>
      </c>
      <c r="H25" s="120">
        <v>9</v>
      </c>
      <c r="I25" s="120">
        <v>9</v>
      </c>
      <c r="J25" s="120">
        <v>9</v>
      </c>
      <c r="K25" s="120">
        <v>10</v>
      </c>
      <c r="L25" s="120">
        <v>10</v>
      </c>
      <c r="M25" s="120">
        <v>10</v>
      </c>
      <c r="N25" s="121">
        <f t="shared" si="0"/>
        <v>8.9</v>
      </c>
    </row>
    <row r="26" spans="1:25">
      <c r="A26" s="113">
        <v>11</v>
      </c>
      <c r="B26" s="122">
        <v>8</v>
      </c>
      <c r="C26" s="122" t="s">
        <v>17</v>
      </c>
      <c r="D26" s="123">
        <v>7</v>
      </c>
      <c r="E26" s="120">
        <v>6</v>
      </c>
      <c r="F26" s="123">
        <v>8</v>
      </c>
      <c r="G26" s="123">
        <v>9</v>
      </c>
      <c r="H26" s="123">
        <v>9</v>
      </c>
      <c r="I26" s="123">
        <v>9</v>
      </c>
      <c r="J26" s="123">
        <v>9</v>
      </c>
      <c r="K26" s="123">
        <v>10</v>
      </c>
      <c r="L26" s="123">
        <v>10</v>
      </c>
      <c r="M26" s="123">
        <v>10</v>
      </c>
      <c r="N26" s="124">
        <f t="shared" si="0"/>
        <v>8.6999999999999993</v>
      </c>
    </row>
    <row r="27" spans="1:25">
      <c r="A27" s="113">
        <v>8</v>
      </c>
      <c r="B27" s="118">
        <v>9</v>
      </c>
      <c r="C27" s="118" t="s">
        <v>15</v>
      </c>
      <c r="D27" s="120">
        <v>7</v>
      </c>
      <c r="E27" s="120">
        <v>8</v>
      </c>
      <c r="F27" s="120">
        <v>7</v>
      </c>
      <c r="G27" s="120">
        <v>8</v>
      </c>
      <c r="H27" s="120">
        <v>9</v>
      </c>
      <c r="I27" s="120">
        <v>9</v>
      </c>
      <c r="J27" s="120">
        <v>9</v>
      </c>
      <c r="K27" s="120">
        <v>10</v>
      </c>
      <c r="L27" s="120">
        <v>10</v>
      </c>
      <c r="M27" s="120">
        <v>10</v>
      </c>
      <c r="N27" s="121">
        <f t="shared" si="0"/>
        <v>8.6999999999999993</v>
      </c>
    </row>
    <row r="28" spans="1:25">
      <c r="A28" s="113">
        <v>6</v>
      </c>
      <c r="B28" s="118">
        <v>10</v>
      </c>
      <c r="C28" s="118" t="s">
        <v>18</v>
      </c>
      <c r="D28" s="120">
        <v>7</v>
      </c>
      <c r="E28" s="120">
        <v>8</v>
      </c>
      <c r="F28" s="120">
        <v>8</v>
      </c>
      <c r="G28" s="120">
        <v>8</v>
      </c>
      <c r="H28" s="120">
        <v>9</v>
      </c>
      <c r="I28" s="120">
        <v>9</v>
      </c>
      <c r="J28" s="120">
        <v>9</v>
      </c>
      <c r="K28" s="120">
        <v>10</v>
      </c>
      <c r="L28" s="120">
        <v>10</v>
      </c>
      <c r="M28" s="120">
        <v>10</v>
      </c>
      <c r="N28" s="121">
        <f t="shared" si="0"/>
        <v>8.8000000000000007</v>
      </c>
    </row>
    <row r="29" spans="1:25">
      <c r="A29" s="113">
        <v>13</v>
      </c>
      <c r="B29" s="118">
        <v>11</v>
      </c>
      <c r="C29" s="118" t="s">
        <v>19</v>
      </c>
      <c r="D29" s="120">
        <v>8</v>
      </c>
      <c r="E29" s="120">
        <v>8</v>
      </c>
      <c r="F29" s="120">
        <v>8</v>
      </c>
      <c r="G29" s="120">
        <v>9</v>
      </c>
      <c r="H29" s="120">
        <v>8</v>
      </c>
      <c r="I29" s="120">
        <v>8</v>
      </c>
      <c r="J29" s="120">
        <v>9</v>
      </c>
      <c r="K29" s="120">
        <v>10</v>
      </c>
      <c r="L29" s="125">
        <v>10</v>
      </c>
      <c r="M29" s="120">
        <v>10</v>
      </c>
      <c r="N29" s="121">
        <f t="shared" si="0"/>
        <v>8.8000000000000007</v>
      </c>
    </row>
    <row r="30" spans="1:25">
      <c r="A30" s="113">
        <v>12</v>
      </c>
      <c r="B30" s="118">
        <v>12</v>
      </c>
      <c r="C30" s="118" t="s">
        <v>20</v>
      </c>
      <c r="D30" s="120">
        <v>8</v>
      </c>
      <c r="E30" s="120">
        <v>7</v>
      </c>
      <c r="F30" s="120">
        <v>8</v>
      </c>
      <c r="G30" s="120">
        <v>9</v>
      </c>
      <c r="H30" s="120">
        <v>8</v>
      </c>
      <c r="I30" s="120">
        <v>8</v>
      </c>
      <c r="J30" s="120">
        <v>9</v>
      </c>
      <c r="K30" s="120">
        <v>9</v>
      </c>
      <c r="L30" s="120">
        <v>10</v>
      </c>
      <c r="M30" s="120">
        <v>10</v>
      </c>
      <c r="N30" s="121">
        <f t="shared" si="0"/>
        <v>8.6</v>
      </c>
    </row>
    <row r="31" spans="1:25">
      <c r="A31" s="113">
        <v>7</v>
      </c>
      <c r="B31" s="126">
        <v>13</v>
      </c>
      <c r="C31" s="126" t="s">
        <v>21</v>
      </c>
      <c r="D31" s="127">
        <v>6</v>
      </c>
      <c r="E31" s="127">
        <v>8</v>
      </c>
      <c r="F31" s="127">
        <v>7</v>
      </c>
      <c r="G31" s="127">
        <v>8</v>
      </c>
      <c r="H31" s="127">
        <v>9</v>
      </c>
      <c r="I31" s="127">
        <v>8</v>
      </c>
      <c r="J31" s="127">
        <v>9</v>
      </c>
      <c r="K31" s="127">
        <v>8</v>
      </c>
      <c r="L31" s="127">
        <v>10</v>
      </c>
      <c r="M31" s="127">
        <v>10</v>
      </c>
      <c r="N31" s="128">
        <f t="shared" si="0"/>
        <v>8.3000000000000007</v>
      </c>
    </row>
    <row r="32" spans="1:25">
      <c r="B32" s="129"/>
      <c r="C32" s="130" t="s">
        <v>127</v>
      </c>
      <c r="D32" s="131">
        <f t="shared" ref="D32:M32" si="1">SUM(D19:D31)/13</f>
        <v>7.615384615384615</v>
      </c>
      <c r="E32" s="131">
        <f t="shared" si="1"/>
        <v>7.7692307692307692</v>
      </c>
      <c r="F32" s="131">
        <f t="shared" si="1"/>
        <v>7.8461538461538458</v>
      </c>
      <c r="G32" s="131">
        <f t="shared" si="1"/>
        <v>8.3076923076923084</v>
      </c>
      <c r="H32" s="131">
        <f t="shared" si="1"/>
        <v>8.5384615384615383</v>
      </c>
      <c r="I32" s="131">
        <f t="shared" si="1"/>
        <v>8.5384615384615383</v>
      </c>
      <c r="J32" s="131">
        <f t="shared" si="1"/>
        <v>9</v>
      </c>
      <c r="K32" s="131">
        <f t="shared" si="1"/>
        <v>9.7692307692307701</v>
      </c>
      <c r="L32" s="131">
        <f t="shared" si="1"/>
        <v>10</v>
      </c>
      <c r="M32" s="131">
        <f t="shared" si="1"/>
        <v>10</v>
      </c>
    </row>
    <row r="33" spans="2:14">
      <c r="B33" s="132"/>
      <c r="C33" s="133" t="s">
        <v>128</v>
      </c>
      <c r="D33" s="134">
        <f t="shared" ref="D33:M33" si="2">SUM(D19:D31)</f>
        <v>99</v>
      </c>
      <c r="E33" s="134">
        <f t="shared" si="2"/>
        <v>101</v>
      </c>
      <c r="F33" s="134">
        <f t="shared" si="2"/>
        <v>102</v>
      </c>
      <c r="G33" s="134">
        <f t="shared" si="2"/>
        <v>108</v>
      </c>
      <c r="H33" s="134">
        <f t="shared" si="2"/>
        <v>111</v>
      </c>
      <c r="I33" s="134">
        <f t="shared" si="2"/>
        <v>111</v>
      </c>
      <c r="J33" s="134">
        <f t="shared" si="2"/>
        <v>117</v>
      </c>
      <c r="K33" s="134">
        <f t="shared" si="2"/>
        <v>127</v>
      </c>
      <c r="L33" s="134">
        <f t="shared" si="2"/>
        <v>130</v>
      </c>
      <c r="M33" s="134">
        <f t="shared" si="2"/>
        <v>130</v>
      </c>
    </row>
    <row r="34" spans="2:14">
      <c r="B34" s="135"/>
      <c r="C34" s="136" t="s">
        <v>129</v>
      </c>
      <c r="D34" s="137">
        <f t="shared" ref="D34:M34" si="3">D33/130</f>
        <v>0.7615384615384615</v>
      </c>
      <c r="E34" s="137">
        <f t="shared" si="3"/>
        <v>0.77692307692307694</v>
      </c>
      <c r="F34" s="137">
        <f t="shared" si="3"/>
        <v>0.7846153846153846</v>
      </c>
      <c r="G34" s="137">
        <f t="shared" si="3"/>
        <v>0.83076923076923082</v>
      </c>
      <c r="H34" s="138">
        <f t="shared" si="3"/>
        <v>0.85384615384615381</v>
      </c>
      <c r="I34" s="138">
        <f t="shared" si="3"/>
        <v>0.85384615384615381</v>
      </c>
      <c r="J34" s="137">
        <f t="shared" si="3"/>
        <v>0.9</v>
      </c>
      <c r="K34" s="138">
        <f t="shared" si="3"/>
        <v>0.97692307692307689</v>
      </c>
      <c r="L34" s="138">
        <f t="shared" si="3"/>
        <v>1</v>
      </c>
      <c r="M34" s="138">
        <f t="shared" si="3"/>
        <v>1</v>
      </c>
      <c r="N34" s="101">
        <f>AVERAGE(D34:M34)</f>
        <v>0.87384615384615394</v>
      </c>
    </row>
    <row r="65" spans="2:29" ht="18" customHeight="1"/>
    <row r="66" spans="2:29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74" t="s">
        <v>163</v>
      </c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</row>
    <row r="67" spans="2:29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</row>
    <row r="68" spans="2:29" ht="23.25">
      <c r="B68" s="142" t="s">
        <v>22</v>
      </c>
      <c r="C68" s="143" t="s">
        <v>21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</row>
    <row r="69" spans="2:29" ht="24.95" customHeight="1">
      <c r="C69" s="144" t="s">
        <v>24</v>
      </c>
      <c r="D69" s="112" t="s">
        <v>142</v>
      </c>
      <c r="E69" s="112" t="s">
        <v>7</v>
      </c>
      <c r="F69" s="112" t="s">
        <v>157</v>
      </c>
      <c r="G69" s="112" t="s">
        <v>2</v>
      </c>
      <c r="H69" s="112" t="s">
        <v>44</v>
      </c>
      <c r="I69" s="112" t="s">
        <v>5</v>
      </c>
      <c r="J69" s="112" t="s">
        <v>1</v>
      </c>
      <c r="K69" s="112" t="s">
        <v>6</v>
      </c>
      <c r="L69" s="112" t="s">
        <v>139</v>
      </c>
      <c r="M69" s="112" t="s">
        <v>134</v>
      </c>
      <c r="N69" s="112" t="s">
        <v>121</v>
      </c>
    </row>
    <row r="70" spans="2:29" ht="24.95" customHeight="1">
      <c r="C70" s="144" t="s">
        <v>131</v>
      </c>
      <c r="D70" s="127">
        <v>6</v>
      </c>
      <c r="E70" s="127">
        <v>8</v>
      </c>
      <c r="F70" s="127">
        <v>7</v>
      </c>
      <c r="G70" s="127">
        <v>8</v>
      </c>
      <c r="H70" s="127">
        <v>9</v>
      </c>
      <c r="I70" s="127">
        <v>8</v>
      </c>
      <c r="J70" s="127">
        <v>9</v>
      </c>
      <c r="K70" s="127">
        <v>8</v>
      </c>
      <c r="L70" s="127">
        <v>10</v>
      </c>
      <c r="M70" s="127">
        <v>10</v>
      </c>
      <c r="N70" s="128">
        <f>AVERAGE(D70:M70)</f>
        <v>8.3000000000000007</v>
      </c>
    </row>
    <row r="71" spans="2:29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  <c r="O71" s="145">
        <v>8</v>
      </c>
    </row>
    <row r="92" spans="2:15" ht="23.25">
      <c r="B92" s="146" t="s">
        <v>25</v>
      </c>
      <c r="C92" s="143" t="s">
        <v>20</v>
      </c>
    </row>
    <row r="93" spans="2:15" ht="29.25" customHeight="1">
      <c r="C93" s="144" t="s">
        <v>24</v>
      </c>
      <c r="D93" s="112" t="s">
        <v>142</v>
      </c>
      <c r="E93" s="112" t="s">
        <v>7</v>
      </c>
      <c r="F93" s="112" t="s">
        <v>157</v>
      </c>
      <c r="G93" s="112" t="s">
        <v>2</v>
      </c>
      <c r="H93" s="112" t="s">
        <v>44</v>
      </c>
      <c r="I93" s="112" t="s">
        <v>5</v>
      </c>
      <c r="J93" s="112" t="s">
        <v>1</v>
      </c>
      <c r="K93" s="112" t="s">
        <v>6</v>
      </c>
      <c r="L93" s="112" t="s">
        <v>139</v>
      </c>
      <c r="M93" s="112" t="s">
        <v>134</v>
      </c>
      <c r="N93" s="112" t="s">
        <v>121</v>
      </c>
    </row>
    <row r="94" spans="2:15" ht="24.95" customHeight="1">
      <c r="C94" s="144" t="s">
        <v>131</v>
      </c>
      <c r="D94" s="106">
        <v>8</v>
      </c>
      <c r="E94" s="106">
        <v>7</v>
      </c>
      <c r="F94" s="106">
        <v>8</v>
      </c>
      <c r="G94" s="106">
        <v>9</v>
      </c>
      <c r="H94" s="106">
        <v>8</v>
      </c>
      <c r="I94" s="106">
        <v>8</v>
      </c>
      <c r="J94" s="106">
        <v>9</v>
      </c>
      <c r="K94" s="106">
        <v>9</v>
      </c>
      <c r="L94" s="106">
        <v>10</v>
      </c>
      <c r="M94" s="106">
        <v>10</v>
      </c>
      <c r="N94" s="108">
        <f>AVERAGE(D94:M94)</f>
        <v>8.6</v>
      </c>
    </row>
    <row r="95" spans="2:15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  <c r="O95" s="145">
        <v>8</v>
      </c>
    </row>
    <row r="116" spans="2:14" ht="23.25">
      <c r="B116" s="146" t="s">
        <v>26</v>
      </c>
      <c r="C116" s="143"/>
    </row>
    <row r="117" spans="2:14" ht="27.75" customHeight="1">
      <c r="C117" s="144" t="s">
        <v>24</v>
      </c>
      <c r="D117" s="112" t="s">
        <v>142</v>
      </c>
      <c r="E117" s="112" t="s">
        <v>7</v>
      </c>
      <c r="F117" s="112" t="s">
        <v>157</v>
      </c>
      <c r="G117" s="112" t="s">
        <v>2</v>
      </c>
      <c r="H117" s="112" t="s">
        <v>44</v>
      </c>
      <c r="I117" s="112" t="s">
        <v>5</v>
      </c>
      <c r="J117" s="112" t="s">
        <v>1</v>
      </c>
      <c r="K117" s="112" t="s">
        <v>6</v>
      </c>
      <c r="L117" s="112" t="s">
        <v>139</v>
      </c>
      <c r="M117" s="112" t="s">
        <v>134</v>
      </c>
      <c r="N117" s="112" t="s">
        <v>121</v>
      </c>
    </row>
    <row r="118" spans="2:14" ht="24.75" customHeight="1">
      <c r="C118" s="144" t="s">
        <v>131</v>
      </c>
      <c r="D118" s="106">
        <v>7</v>
      </c>
      <c r="E118" s="106">
        <v>6</v>
      </c>
      <c r="F118" s="106">
        <v>8</v>
      </c>
      <c r="G118" s="106">
        <v>9</v>
      </c>
      <c r="H118" s="106">
        <v>9</v>
      </c>
      <c r="I118" s="106">
        <v>9</v>
      </c>
      <c r="J118" s="106">
        <v>9</v>
      </c>
      <c r="K118" s="106">
        <v>10</v>
      </c>
      <c r="L118" s="106">
        <v>10</v>
      </c>
      <c r="M118" s="106">
        <v>10</v>
      </c>
      <c r="N118" s="108">
        <f>AVERAGE(D118:M118)</f>
        <v>8.6999999999999993</v>
      </c>
    </row>
  </sheetData>
  <sortState columnSort="1" ref="D15:M34">
    <sortCondition ref="D34:M34"/>
  </sortState>
  <mergeCells count="3">
    <mergeCell ref="B16:C16"/>
    <mergeCell ref="B18:C18"/>
    <mergeCell ref="Q66:AC66"/>
  </mergeCells>
  <conditionalFormatting sqref="J19:K31 M19:M31 D19:F31 D70:F70">
    <cfRule type="cellIs" dxfId="152" priority="67" stopIfTrue="1" operator="between">
      <formula>8</formula>
      <formula>10</formula>
    </cfRule>
    <cfRule type="cellIs" dxfId="151" priority="68" stopIfTrue="1" operator="between">
      <formula>6</formula>
      <formula>7</formula>
    </cfRule>
    <cfRule type="cellIs" dxfId="150" priority="69" operator="between">
      <formula>0</formula>
      <formula>5</formula>
    </cfRule>
  </conditionalFormatting>
  <conditionalFormatting sqref="J16:K16 M16 D16:F16">
    <cfRule type="cellIs" dxfId="149" priority="63" stopIfTrue="1" operator="between">
      <formula>6</formula>
      <formula>7</formula>
    </cfRule>
    <cfRule type="cellIs" dxfId="148" priority="64" stopIfTrue="1" operator="between">
      <formula>0</formula>
      <formula>5</formula>
    </cfRule>
    <cfRule type="cellIs" dxfId="147" priority="65" stopIfTrue="1" operator="between">
      <formula>8</formula>
      <formula>10</formula>
    </cfRule>
  </conditionalFormatting>
  <conditionalFormatting sqref="N19:N31">
    <cfRule type="top10" dxfId="146" priority="66" bottom="1" rank="3"/>
  </conditionalFormatting>
  <conditionalFormatting sqref="G19:I31">
    <cfRule type="cellIs" dxfId="145" priority="60" stopIfTrue="1" operator="between">
      <formula>8</formula>
      <formula>10</formula>
    </cfRule>
    <cfRule type="cellIs" dxfId="144" priority="61" stopIfTrue="1" operator="between">
      <formula>6</formula>
      <formula>7</formula>
    </cfRule>
    <cfRule type="cellIs" dxfId="143" priority="62" operator="between">
      <formula>0</formula>
      <formula>5</formula>
    </cfRule>
  </conditionalFormatting>
  <conditionalFormatting sqref="G16:I16">
    <cfRule type="cellIs" dxfId="142" priority="57" stopIfTrue="1" operator="between">
      <formula>6</formula>
      <formula>7</formula>
    </cfRule>
    <cfRule type="cellIs" dxfId="141" priority="58" stopIfTrue="1" operator="between">
      <formula>0</formula>
      <formula>5</formula>
    </cfRule>
    <cfRule type="cellIs" dxfId="140" priority="59" stopIfTrue="1" operator="between">
      <formula>8</formula>
      <formula>10</formula>
    </cfRule>
  </conditionalFormatting>
  <conditionalFormatting sqref="J70:K70 M70">
    <cfRule type="cellIs" dxfId="139" priority="48" stopIfTrue="1" operator="between">
      <formula>8</formula>
      <formula>10</formula>
    </cfRule>
    <cfRule type="cellIs" dxfId="138" priority="49" stopIfTrue="1" operator="between">
      <formula>6</formula>
      <formula>7</formula>
    </cfRule>
    <cfRule type="cellIs" dxfId="137" priority="50" operator="between">
      <formula>0</formula>
      <formula>5</formula>
    </cfRule>
  </conditionalFormatting>
  <conditionalFormatting sqref="L19:L31">
    <cfRule type="cellIs" dxfId="136" priority="54" stopIfTrue="1" operator="between">
      <formula>8</formula>
      <formula>10</formula>
    </cfRule>
    <cfRule type="cellIs" dxfId="135" priority="55" stopIfTrue="1" operator="between">
      <formula>6</formula>
      <formula>7</formula>
    </cfRule>
    <cfRule type="cellIs" dxfId="134" priority="56" operator="between">
      <formula>0</formula>
      <formula>5</formula>
    </cfRule>
  </conditionalFormatting>
  <conditionalFormatting sqref="L16">
    <cfRule type="cellIs" dxfId="133" priority="51" stopIfTrue="1" operator="between">
      <formula>6</formula>
      <formula>7</formula>
    </cfRule>
    <cfRule type="cellIs" dxfId="132" priority="52" stopIfTrue="1" operator="between">
      <formula>0</formula>
      <formula>5</formula>
    </cfRule>
    <cfRule type="cellIs" dxfId="131" priority="53" stopIfTrue="1" operator="between">
      <formula>8</formula>
      <formula>10</formula>
    </cfRule>
  </conditionalFormatting>
  <conditionalFormatting sqref="L70">
    <cfRule type="cellIs" dxfId="130" priority="41" stopIfTrue="1" operator="between">
      <formula>8</formula>
      <formula>10</formula>
    </cfRule>
    <cfRule type="cellIs" dxfId="129" priority="42" stopIfTrue="1" operator="between">
      <formula>6</formula>
      <formula>7</formula>
    </cfRule>
    <cfRule type="cellIs" dxfId="128" priority="43" operator="between">
      <formula>0</formula>
      <formula>5</formula>
    </cfRule>
  </conditionalFormatting>
  <conditionalFormatting sqref="N70">
    <cfRule type="top10" dxfId="127" priority="47" bottom="1" rank="3"/>
  </conditionalFormatting>
  <conditionalFormatting sqref="G70:I70">
    <cfRule type="cellIs" dxfId="126" priority="44" stopIfTrue="1" operator="between">
      <formula>8</formula>
      <formula>10</formula>
    </cfRule>
    <cfRule type="cellIs" dxfId="125" priority="45" stopIfTrue="1" operator="between">
      <formula>6</formula>
      <formula>7</formula>
    </cfRule>
    <cfRule type="cellIs" dxfId="124" priority="46" operator="between">
      <formula>0</formula>
      <formula>5</formula>
    </cfRule>
  </conditionalFormatting>
  <conditionalFormatting sqref="J94:K94 M94 D94:F94">
    <cfRule type="cellIs" dxfId="123" priority="18" stopIfTrue="1" operator="between">
      <formula>8</formula>
      <formula>10</formula>
    </cfRule>
    <cfRule type="cellIs" dxfId="122" priority="19" stopIfTrue="1" operator="between">
      <formula>6</formula>
      <formula>7</formula>
    </cfRule>
    <cfRule type="cellIs" dxfId="121" priority="20" operator="between">
      <formula>0</formula>
      <formula>5</formula>
    </cfRule>
  </conditionalFormatting>
  <conditionalFormatting sqref="G94:I94">
    <cfRule type="cellIs" dxfId="120" priority="15" stopIfTrue="1" operator="between">
      <formula>8</formula>
      <formula>10</formula>
    </cfRule>
    <cfRule type="cellIs" dxfId="119" priority="16" stopIfTrue="1" operator="between">
      <formula>6</formula>
      <formula>7</formula>
    </cfRule>
    <cfRule type="cellIs" dxfId="118" priority="17" operator="between">
      <formula>0</formula>
      <formula>5</formula>
    </cfRule>
  </conditionalFormatting>
  <conditionalFormatting sqref="L94">
    <cfRule type="cellIs" dxfId="117" priority="12" stopIfTrue="1" operator="between">
      <formula>8</formula>
      <formula>10</formula>
    </cfRule>
    <cfRule type="cellIs" dxfId="116" priority="13" stopIfTrue="1" operator="between">
      <formula>6</formula>
      <formula>7</formula>
    </cfRule>
    <cfRule type="cellIs" dxfId="115" priority="14" operator="between">
      <formula>0</formula>
      <formula>5</formula>
    </cfRule>
  </conditionalFormatting>
  <conditionalFormatting sqref="N94">
    <cfRule type="top10" dxfId="114" priority="11" bottom="1" rank="3"/>
  </conditionalFormatting>
  <conditionalFormatting sqref="J118:K118 M118 D118:F118">
    <cfRule type="cellIs" dxfId="113" priority="8" stopIfTrue="1" operator="between">
      <formula>8</formula>
      <formula>10</formula>
    </cfRule>
    <cfRule type="cellIs" dxfId="112" priority="9" stopIfTrue="1" operator="between">
      <formula>6</formula>
      <formula>7</formula>
    </cfRule>
    <cfRule type="cellIs" dxfId="111" priority="10" operator="between">
      <formula>0</formula>
      <formula>5</formula>
    </cfRule>
  </conditionalFormatting>
  <conditionalFormatting sqref="G118:I118">
    <cfRule type="cellIs" dxfId="110" priority="5" stopIfTrue="1" operator="between">
      <formula>8</formula>
      <formula>10</formula>
    </cfRule>
    <cfRule type="cellIs" dxfId="109" priority="6" stopIfTrue="1" operator="between">
      <formula>6</formula>
      <formula>7</formula>
    </cfRule>
    <cfRule type="cellIs" dxfId="108" priority="7" operator="between">
      <formula>0</formula>
      <formula>5</formula>
    </cfRule>
  </conditionalFormatting>
  <conditionalFormatting sqref="L118">
    <cfRule type="cellIs" dxfId="107" priority="2" stopIfTrue="1" operator="between">
      <formula>8</formula>
      <formula>10</formula>
    </cfRule>
    <cfRule type="cellIs" dxfId="106" priority="3" stopIfTrue="1" operator="between">
      <formula>6</formula>
      <formula>7</formula>
    </cfRule>
    <cfRule type="cellIs" dxfId="105" priority="4" operator="between">
      <formula>0</formula>
      <formula>5</formula>
    </cfRule>
  </conditionalFormatting>
  <conditionalFormatting sqref="N118">
    <cfRule type="top10" dxfId="104" priority="1" bottom="1" rank="3"/>
  </conditionalFormatting>
  <printOptions horizontalCentered="1"/>
  <pageMargins left="0" right="0" top="0" bottom="0" header="0" footer="0"/>
  <pageSetup paperSize="8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B118"/>
  <sheetViews>
    <sheetView zoomScale="70" zoomScaleNormal="70" workbookViewId="0">
      <selection activeCell="D18" sqref="D18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4" width="13.42578125" style="96" customWidth="1"/>
    <col min="5" max="5" width="15.5703125" style="96" customWidth="1"/>
    <col min="6" max="6" width="13.42578125" style="96" customWidth="1"/>
    <col min="7" max="7" width="14.28515625" style="96" customWidth="1"/>
    <col min="8" max="13" width="13.42578125" style="96" customWidth="1"/>
    <col min="14" max="14" width="3.28515625" style="96" customWidth="1"/>
    <col min="15" max="15" width="14.42578125" style="96" customWidth="1"/>
    <col min="16" max="27" width="13.42578125" style="96" customWidth="1"/>
    <col min="28" max="31" width="11.7109375" style="96" customWidth="1"/>
    <col min="32" max="16384" width="9.140625" style="96"/>
  </cols>
  <sheetData>
    <row r="2" spans="2:26" ht="19.5">
      <c r="B2" s="97" t="s">
        <v>167</v>
      </c>
    </row>
    <row r="3" spans="2:26" ht="19.5">
      <c r="B3" s="97"/>
      <c r="C3" s="98"/>
    </row>
    <row r="4" spans="2:26">
      <c r="C4" s="98"/>
    </row>
    <row r="8" spans="2:26">
      <c r="H8" s="99"/>
      <c r="I8" s="99"/>
      <c r="K8" s="99"/>
      <c r="L8" s="99"/>
      <c r="M8" s="99"/>
    </row>
    <row r="10" spans="2:26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</row>
    <row r="11" spans="2:26">
      <c r="P11" s="101"/>
    </row>
    <row r="12" spans="2:26"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26"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26"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26" ht="26.25" customHeight="1">
      <c r="D15" s="103" t="s">
        <v>142</v>
      </c>
      <c r="E15" s="103" t="s">
        <v>7</v>
      </c>
      <c r="F15" s="104" t="s">
        <v>157</v>
      </c>
      <c r="G15" s="104" t="s">
        <v>2</v>
      </c>
      <c r="H15" s="104" t="s">
        <v>145</v>
      </c>
      <c r="I15" s="104" t="s">
        <v>5</v>
      </c>
      <c r="J15" s="103" t="s">
        <v>1</v>
      </c>
      <c r="K15" s="104" t="s">
        <v>6</v>
      </c>
      <c r="L15" s="103" t="s">
        <v>134</v>
      </c>
      <c r="M15" s="103" t="s">
        <v>121</v>
      </c>
      <c r="O15" s="105" t="s">
        <v>122</v>
      </c>
      <c r="P15" s="105" t="s">
        <v>123</v>
      </c>
      <c r="Q15" s="105" t="s">
        <v>124</v>
      </c>
      <c r="R15" s="105" t="s">
        <v>8</v>
      </c>
    </row>
    <row r="16" spans="2:26" ht="52.5" customHeight="1">
      <c r="B16" s="171" t="s">
        <v>125</v>
      </c>
      <c r="C16" s="171"/>
      <c r="D16" s="106">
        <v>7</v>
      </c>
      <c r="E16" s="106">
        <v>8</v>
      </c>
      <c r="F16" s="106">
        <v>8</v>
      </c>
      <c r="G16" s="106">
        <v>8</v>
      </c>
      <c r="H16" s="106">
        <v>8</v>
      </c>
      <c r="I16" s="106">
        <v>9</v>
      </c>
      <c r="J16" s="106">
        <v>9</v>
      </c>
      <c r="K16" s="107">
        <v>10</v>
      </c>
      <c r="L16" s="106">
        <v>10</v>
      </c>
      <c r="M16" s="108">
        <f>AVERAGE(D16:L16)</f>
        <v>8.5555555555555554</v>
      </c>
      <c r="O16" s="109">
        <f>COUNT(E16:L16)/9</f>
        <v>0.88888888888888884</v>
      </c>
      <c r="P16" s="109">
        <f>COUNT(D16)/9</f>
        <v>0.1111111111111111</v>
      </c>
      <c r="Q16" s="109">
        <v>0</v>
      </c>
      <c r="R16" s="110">
        <f>O16-Q16</f>
        <v>0.88888888888888884</v>
      </c>
      <c r="Z16" s="101"/>
    </row>
    <row r="17" spans="1:24" ht="27" customHeight="1">
      <c r="X17" s="111"/>
    </row>
    <row r="18" spans="1:24" ht="30.75" customHeight="1">
      <c r="B18" s="172" t="s">
        <v>126</v>
      </c>
      <c r="C18" s="173"/>
      <c r="D18" s="112" t="s">
        <v>142</v>
      </c>
      <c r="E18" s="112" t="s">
        <v>7</v>
      </c>
      <c r="F18" s="112" t="s">
        <v>157</v>
      </c>
      <c r="G18" s="112" t="s">
        <v>2</v>
      </c>
      <c r="H18" s="112" t="s">
        <v>145</v>
      </c>
      <c r="I18" s="112" t="s">
        <v>5</v>
      </c>
      <c r="J18" s="112" t="s">
        <v>1</v>
      </c>
      <c r="K18" s="112" t="s">
        <v>6</v>
      </c>
      <c r="L18" s="112" t="s">
        <v>134</v>
      </c>
      <c r="M18" s="112" t="s">
        <v>121</v>
      </c>
    </row>
    <row r="19" spans="1:24">
      <c r="A19" s="113">
        <v>1</v>
      </c>
      <c r="B19" s="114">
        <v>1</v>
      </c>
      <c r="C19" s="114" t="s">
        <v>9</v>
      </c>
      <c r="D19" s="115">
        <v>8</v>
      </c>
      <c r="E19" s="116">
        <v>8</v>
      </c>
      <c r="F19" s="115">
        <v>8</v>
      </c>
      <c r="G19" s="115">
        <v>8</v>
      </c>
      <c r="H19" s="116">
        <v>9</v>
      </c>
      <c r="I19" s="115">
        <v>9</v>
      </c>
      <c r="J19" s="116">
        <v>9</v>
      </c>
      <c r="K19" s="115">
        <v>10</v>
      </c>
      <c r="L19" s="116">
        <v>10</v>
      </c>
      <c r="M19" s="117">
        <f t="shared" ref="M19:M31" si="0">AVERAGE(D19:L19)</f>
        <v>8.7777777777777786</v>
      </c>
    </row>
    <row r="20" spans="1:24">
      <c r="A20" s="113">
        <v>2</v>
      </c>
      <c r="B20" s="118">
        <v>2</v>
      </c>
      <c r="C20" s="118" t="s">
        <v>10</v>
      </c>
      <c r="D20" s="119">
        <v>8</v>
      </c>
      <c r="E20" s="120">
        <v>8</v>
      </c>
      <c r="F20" s="120">
        <v>8</v>
      </c>
      <c r="G20" s="120">
        <v>7</v>
      </c>
      <c r="H20" s="120">
        <v>8</v>
      </c>
      <c r="I20" s="119">
        <v>9</v>
      </c>
      <c r="J20" s="120">
        <v>9</v>
      </c>
      <c r="K20" s="120">
        <v>10</v>
      </c>
      <c r="L20" s="120">
        <v>10</v>
      </c>
      <c r="M20" s="121">
        <f t="shared" si="0"/>
        <v>8.5555555555555554</v>
      </c>
    </row>
    <row r="21" spans="1:24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20">
        <v>8</v>
      </c>
      <c r="I21" s="120">
        <v>9</v>
      </c>
      <c r="J21" s="120">
        <v>9</v>
      </c>
      <c r="K21" s="119">
        <v>10</v>
      </c>
      <c r="L21" s="120">
        <v>10</v>
      </c>
      <c r="M21" s="121">
        <f t="shared" si="0"/>
        <v>8.6666666666666661</v>
      </c>
    </row>
    <row r="22" spans="1:24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8</v>
      </c>
      <c r="H22" s="120">
        <v>8</v>
      </c>
      <c r="I22" s="120">
        <v>9</v>
      </c>
      <c r="J22" s="120">
        <v>9</v>
      </c>
      <c r="K22" s="120">
        <v>10</v>
      </c>
      <c r="L22" s="120">
        <v>10</v>
      </c>
      <c r="M22" s="121">
        <f t="shared" si="0"/>
        <v>8.6666666666666661</v>
      </c>
    </row>
    <row r="23" spans="1:24">
      <c r="A23" s="113">
        <v>3</v>
      </c>
      <c r="B23" s="118">
        <v>5</v>
      </c>
      <c r="C23" s="118" t="s">
        <v>12</v>
      </c>
      <c r="D23" s="119">
        <v>8</v>
      </c>
      <c r="E23" s="120">
        <v>8</v>
      </c>
      <c r="F23" s="120">
        <v>8</v>
      </c>
      <c r="G23" s="120">
        <v>8</v>
      </c>
      <c r="H23" s="120">
        <v>8</v>
      </c>
      <c r="I23" s="119">
        <v>9</v>
      </c>
      <c r="J23" s="120">
        <v>9</v>
      </c>
      <c r="K23" s="120">
        <v>10</v>
      </c>
      <c r="L23" s="120">
        <v>10</v>
      </c>
      <c r="M23" s="121">
        <f t="shared" si="0"/>
        <v>8.6666666666666661</v>
      </c>
    </row>
    <row r="24" spans="1:24">
      <c r="A24" s="113">
        <v>5</v>
      </c>
      <c r="B24" s="118">
        <v>6</v>
      </c>
      <c r="C24" s="118" t="s">
        <v>13</v>
      </c>
      <c r="D24" s="120">
        <v>7</v>
      </c>
      <c r="E24" s="120">
        <v>8</v>
      </c>
      <c r="F24" s="120">
        <v>8</v>
      </c>
      <c r="G24" s="120">
        <v>8</v>
      </c>
      <c r="H24" s="120">
        <v>8</v>
      </c>
      <c r="I24" s="120">
        <v>9</v>
      </c>
      <c r="J24" s="120">
        <v>9</v>
      </c>
      <c r="K24" s="119">
        <v>10</v>
      </c>
      <c r="L24" s="120">
        <v>10</v>
      </c>
      <c r="M24" s="121">
        <f t="shared" si="0"/>
        <v>8.5555555555555554</v>
      </c>
    </row>
    <row r="25" spans="1:24">
      <c r="A25" s="113">
        <v>9</v>
      </c>
      <c r="B25" s="118">
        <v>7</v>
      </c>
      <c r="C25" s="118" t="s">
        <v>14</v>
      </c>
      <c r="D25" s="120">
        <v>8</v>
      </c>
      <c r="E25" s="120">
        <v>8</v>
      </c>
      <c r="F25" s="120">
        <v>8</v>
      </c>
      <c r="G25" s="120">
        <v>8</v>
      </c>
      <c r="H25" s="120">
        <v>8</v>
      </c>
      <c r="I25" s="120">
        <v>9</v>
      </c>
      <c r="J25" s="120">
        <v>9</v>
      </c>
      <c r="K25" s="120">
        <v>10</v>
      </c>
      <c r="L25" s="120">
        <v>10</v>
      </c>
      <c r="M25" s="121">
        <f t="shared" si="0"/>
        <v>8.6666666666666661</v>
      </c>
    </row>
    <row r="26" spans="1:24">
      <c r="A26" s="113">
        <v>11</v>
      </c>
      <c r="B26" s="122">
        <v>8</v>
      </c>
      <c r="C26" s="122" t="s">
        <v>17</v>
      </c>
      <c r="D26" s="123">
        <v>8</v>
      </c>
      <c r="E26" s="120">
        <v>6</v>
      </c>
      <c r="F26" s="120">
        <v>8</v>
      </c>
      <c r="G26" s="123">
        <v>8</v>
      </c>
      <c r="H26" s="123">
        <v>9</v>
      </c>
      <c r="I26" s="123">
        <v>9</v>
      </c>
      <c r="J26" s="123">
        <v>9</v>
      </c>
      <c r="K26" s="123">
        <v>10</v>
      </c>
      <c r="L26" s="123">
        <v>10</v>
      </c>
      <c r="M26" s="124">
        <f t="shared" si="0"/>
        <v>8.5555555555555554</v>
      </c>
    </row>
    <row r="27" spans="1:24">
      <c r="A27" s="113">
        <v>8</v>
      </c>
      <c r="B27" s="118">
        <v>9</v>
      </c>
      <c r="C27" s="118" t="s">
        <v>15</v>
      </c>
      <c r="D27" s="120">
        <v>8</v>
      </c>
      <c r="E27" s="120">
        <v>8</v>
      </c>
      <c r="F27" s="120">
        <v>8</v>
      </c>
      <c r="G27" s="120">
        <v>8</v>
      </c>
      <c r="H27" s="120">
        <v>9</v>
      </c>
      <c r="I27" s="120">
        <v>9</v>
      </c>
      <c r="J27" s="120">
        <v>9</v>
      </c>
      <c r="K27" s="120">
        <v>10</v>
      </c>
      <c r="L27" s="120">
        <v>10</v>
      </c>
      <c r="M27" s="121">
        <f t="shared" si="0"/>
        <v>8.7777777777777786</v>
      </c>
    </row>
    <row r="28" spans="1:24">
      <c r="A28" s="113">
        <v>6</v>
      </c>
      <c r="B28" s="118">
        <v>10</v>
      </c>
      <c r="C28" s="118" t="s">
        <v>18</v>
      </c>
      <c r="D28" s="120">
        <v>7</v>
      </c>
      <c r="E28" s="120">
        <v>8</v>
      </c>
      <c r="F28" s="120">
        <v>8</v>
      </c>
      <c r="G28" s="120">
        <v>7</v>
      </c>
      <c r="H28" s="120">
        <v>9</v>
      </c>
      <c r="I28" s="120">
        <v>9</v>
      </c>
      <c r="J28" s="120">
        <v>9</v>
      </c>
      <c r="K28" s="120">
        <v>10</v>
      </c>
      <c r="L28" s="120">
        <v>10</v>
      </c>
      <c r="M28" s="121">
        <f t="shared" si="0"/>
        <v>8.5555555555555554</v>
      </c>
    </row>
    <row r="29" spans="1:24">
      <c r="A29" s="113">
        <v>13</v>
      </c>
      <c r="B29" s="118">
        <v>11</v>
      </c>
      <c r="C29" s="118" t="s">
        <v>19</v>
      </c>
      <c r="D29" s="120">
        <v>7</v>
      </c>
      <c r="E29" s="120">
        <v>8</v>
      </c>
      <c r="F29" s="120">
        <v>7</v>
      </c>
      <c r="G29" s="120">
        <v>8</v>
      </c>
      <c r="H29" s="125">
        <v>9</v>
      </c>
      <c r="I29" s="120">
        <v>8</v>
      </c>
      <c r="J29" s="120">
        <v>9</v>
      </c>
      <c r="K29" s="120">
        <v>10</v>
      </c>
      <c r="L29" s="120">
        <v>10</v>
      </c>
      <c r="M29" s="121">
        <f t="shared" si="0"/>
        <v>8.4444444444444446</v>
      </c>
    </row>
    <row r="30" spans="1:24">
      <c r="A30" s="113">
        <v>12</v>
      </c>
      <c r="B30" s="118">
        <v>12</v>
      </c>
      <c r="C30" s="118" t="s">
        <v>20</v>
      </c>
      <c r="D30" s="120">
        <v>7</v>
      </c>
      <c r="E30" s="120">
        <v>7</v>
      </c>
      <c r="F30" s="120">
        <v>7</v>
      </c>
      <c r="G30" s="120">
        <v>8</v>
      </c>
      <c r="H30" s="120">
        <v>8</v>
      </c>
      <c r="I30" s="120">
        <v>8</v>
      </c>
      <c r="J30" s="120">
        <v>9</v>
      </c>
      <c r="K30" s="120">
        <v>9</v>
      </c>
      <c r="L30" s="120">
        <v>10</v>
      </c>
      <c r="M30" s="121">
        <f t="shared" si="0"/>
        <v>8.1111111111111107</v>
      </c>
    </row>
    <row r="31" spans="1:24">
      <c r="A31" s="113">
        <v>7</v>
      </c>
      <c r="B31" s="126">
        <v>13</v>
      </c>
      <c r="C31" s="126" t="s">
        <v>21</v>
      </c>
      <c r="D31" s="127">
        <v>7</v>
      </c>
      <c r="E31" s="127">
        <v>8</v>
      </c>
      <c r="F31" s="127">
        <v>7</v>
      </c>
      <c r="G31" s="127">
        <v>7</v>
      </c>
      <c r="H31" s="127">
        <v>5</v>
      </c>
      <c r="I31" s="127">
        <v>8</v>
      </c>
      <c r="J31" s="127">
        <v>9</v>
      </c>
      <c r="K31" s="127">
        <v>8</v>
      </c>
      <c r="L31" s="127">
        <v>10</v>
      </c>
      <c r="M31" s="128">
        <f t="shared" si="0"/>
        <v>7.666666666666667</v>
      </c>
    </row>
    <row r="32" spans="1:24">
      <c r="B32" s="129"/>
      <c r="C32" s="130" t="s">
        <v>127</v>
      </c>
      <c r="D32" s="131">
        <f t="shared" ref="D32:L32" si="1">SUM(D19:D31)/13</f>
        <v>7.615384615384615</v>
      </c>
      <c r="E32" s="131">
        <f t="shared" si="1"/>
        <v>7.7692307692307692</v>
      </c>
      <c r="F32" s="131">
        <f t="shared" si="1"/>
        <v>7.7692307692307692</v>
      </c>
      <c r="G32" s="131">
        <f t="shared" si="1"/>
        <v>7.7692307692307692</v>
      </c>
      <c r="H32" s="131">
        <f t="shared" si="1"/>
        <v>8.1538461538461533</v>
      </c>
      <c r="I32" s="131">
        <f t="shared" si="1"/>
        <v>8.7692307692307701</v>
      </c>
      <c r="J32" s="131">
        <f t="shared" si="1"/>
        <v>9</v>
      </c>
      <c r="K32" s="131">
        <f t="shared" si="1"/>
        <v>9.7692307692307701</v>
      </c>
      <c r="L32" s="131">
        <f t="shared" si="1"/>
        <v>10</v>
      </c>
    </row>
    <row r="33" spans="2:13">
      <c r="B33" s="132"/>
      <c r="C33" s="133" t="s">
        <v>128</v>
      </c>
      <c r="D33" s="134">
        <f t="shared" ref="D33:L33" si="2">SUM(D19:D31)</f>
        <v>99</v>
      </c>
      <c r="E33" s="134">
        <f t="shared" si="2"/>
        <v>101</v>
      </c>
      <c r="F33" s="134">
        <f t="shared" si="2"/>
        <v>101</v>
      </c>
      <c r="G33" s="134">
        <f t="shared" si="2"/>
        <v>101</v>
      </c>
      <c r="H33" s="134">
        <f t="shared" si="2"/>
        <v>106</v>
      </c>
      <c r="I33" s="134">
        <f t="shared" si="2"/>
        <v>114</v>
      </c>
      <c r="J33" s="134">
        <f t="shared" si="2"/>
        <v>117</v>
      </c>
      <c r="K33" s="134">
        <f t="shared" si="2"/>
        <v>127</v>
      </c>
      <c r="L33" s="134">
        <f t="shared" si="2"/>
        <v>130</v>
      </c>
    </row>
    <row r="34" spans="2:13">
      <c r="B34" s="135"/>
      <c r="C34" s="136" t="s">
        <v>129</v>
      </c>
      <c r="D34" s="137">
        <f t="shared" ref="D34:L34" si="3">D33/130</f>
        <v>0.7615384615384615</v>
      </c>
      <c r="E34" s="137">
        <f t="shared" si="3"/>
        <v>0.77692307692307694</v>
      </c>
      <c r="F34" s="137">
        <f t="shared" si="3"/>
        <v>0.77692307692307694</v>
      </c>
      <c r="G34" s="137">
        <f t="shared" si="3"/>
        <v>0.77692307692307694</v>
      </c>
      <c r="H34" s="138">
        <f t="shared" si="3"/>
        <v>0.81538461538461537</v>
      </c>
      <c r="I34" s="138">
        <f t="shared" si="3"/>
        <v>0.87692307692307692</v>
      </c>
      <c r="J34" s="137">
        <f t="shared" si="3"/>
        <v>0.9</v>
      </c>
      <c r="K34" s="138">
        <f t="shared" si="3"/>
        <v>0.97692307692307689</v>
      </c>
      <c r="L34" s="138">
        <f t="shared" si="3"/>
        <v>1</v>
      </c>
      <c r="M34" s="101">
        <f>AVERAGE(D34:L34)</f>
        <v>0.85128205128205126</v>
      </c>
    </row>
    <row r="65" spans="2:28" ht="18" customHeight="1"/>
    <row r="66" spans="2:28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74" t="s">
        <v>168</v>
      </c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2:28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</row>
    <row r="68" spans="2:28" ht="23.25">
      <c r="B68" s="142" t="s">
        <v>22</v>
      </c>
      <c r="C68" s="143" t="s">
        <v>21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</row>
    <row r="69" spans="2:28" ht="24.95" customHeight="1">
      <c r="C69" s="144" t="s">
        <v>24</v>
      </c>
      <c r="D69" s="112" t="s">
        <v>142</v>
      </c>
      <c r="E69" s="112" t="s">
        <v>7</v>
      </c>
      <c r="F69" s="112" t="s">
        <v>157</v>
      </c>
      <c r="G69" s="112" t="s">
        <v>2</v>
      </c>
      <c r="H69" s="112" t="s">
        <v>145</v>
      </c>
      <c r="I69" s="112" t="s">
        <v>5</v>
      </c>
      <c r="J69" s="112" t="s">
        <v>1</v>
      </c>
      <c r="K69" s="112" t="s">
        <v>6</v>
      </c>
      <c r="L69" s="112" t="s">
        <v>134</v>
      </c>
      <c r="M69" s="112" t="s">
        <v>121</v>
      </c>
    </row>
    <row r="70" spans="2:28" ht="24.95" customHeight="1">
      <c r="C70" s="144" t="s">
        <v>131</v>
      </c>
      <c r="D70" s="127">
        <v>7</v>
      </c>
      <c r="E70" s="127">
        <v>8</v>
      </c>
      <c r="F70" s="127">
        <v>7</v>
      </c>
      <c r="G70" s="127">
        <v>7</v>
      </c>
      <c r="H70" s="127">
        <v>5</v>
      </c>
      <c r="I70" s="127">
        <v>8</v>
      </c>
      <c r="J70" s="127">
        <v>9</v>
      </c>
      <c r="K70" s="127">
        <v>8</v>
      </c>
      <c r="L70" s="127">
        <v>10</v>
      </c>
      <c r="M70" s="128">
        <f>AVERAGE(D70:L70)</f>
        <v>7.666666666666667</v>
      </c>
    </row>
    <row r="71" spans="2:28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</row>
    <row r="92" spans="2:14" ht="23.25">
      <c r="B92" s="146" t="s">
        <v>25</v>
      </c>
      <c r="C92" s="143" t="s">
        <v>20</v>
      </c>
    </row>
    <row r="93" spans="2:14" ht="29.25" customHeight="1">
      <c r="C93" s="144" t="s">
        <v>24</v>
      </c>
      <c r="D93" s="112" t="s">
        <v>142</v>
      </c>
      <c r="E93" s="112" t="s">
        <v>7</v>
      </c>
      <c r="F93" s="112" t="s">
        <v>157</v>
      </c>
      <c r="G93" s="112" t="s">
        <v>2</v>
      </c>
      <c r="H93" s="112" t="s">
        <v>145</v>
      </c>
      <c r="I93" s="112" t="s">
        <v>5</v>
      </c>
      <c r="J93" s="112" t="s">
        <v>1</v>
      </c>
      <c r="K93" s="112" t="s">
        <v>6</v>
      </c>
      <c r="L93" s="112" t="s">
        <v>134</v>
      </c>
      <c r="M93" s="112" t="s">
        <v>121</v>
      </c>
    </row>
    <row r="94" spans="2:14" ht="24.95" customHeight="1">
      <c r="C94" s="144" t="s">
        <v>131</v>
      </c>
      <c r="D94" s="120">
        <v>7</v>
      </c>
      <c r="E94" s="120">
        <v>7</v>
      </c>
      <c r="F94" s="120">
        <v>7</v>
      </c>
      <c r="G94" s="120">
        <v>8</v>
      </c>
      <c r="H94" s="120">
        <v>8</v>
      </c>
      <c r="I94" s="120">
        <v>8</v>
      </c>
      <c r="J94" s="120">
        <v>9</v>
      </c>
      <c r="K94" s="120">
        <v>9</v>
      </c>
      <c r="L94" s="120">
        <v>10</v>
      </c>
      <c r="M94" s="121">
        <f>AVERAGE(D94:L94)</f>
        <v>8.1111111111111107</v>
      </c>
    </row>
    <row r="95" spans="2:14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</row>
    <row r="116" spans="2:13" ht="23.25">
      <c r="B116" s="146" t="s">
        <v>26</v>
      </c>
      <c r="C116" s="143" t="s">
        <v>19</v>
      </c>
    </row>
    <row r="117" spans="2:13" ht="27.75" customHeight="1">
      <c r="C117" s="144" t="s">
        <v>24</v>
      </c>
      <c r="D117" s="112" t="s">
        <v>142</v>
      </c>
      <c r="E117" s="112" t="s">
        <v>7</v>
      </c>
      <c r="F117" s="112" t="s">
        <v>157</v>
      </c>
      <c r="G117" s="112" t="s">
        <v>2</v>
      </c>
      <c r="H117" s="112" t="s">
        <v>145</v>
      </c>
      <c r="I117" s="112" t="s">
        <v>5</v>
      </c>
      <c r="J117" s="112" t="s">
        <v>1</v>
      </c>
      <c r="K117" s="112" t="s">
        <v>6</v>
      </c>
      <c r="L117" s="112" t="s">
        <v>134</v>
      </c>
      <c r="M117" s="112" t="s">
        <v>121</v>
      </c>
    </row>
    <row r="118" spans="2:13" ht="24.75" customHeight="1">
      <c r="C118" s="144" t="s">
        <v>131</v>
      </c>
      <c r="D118" s="120">
        <v>7</v>
      </c>
      <c r="E118" s="120">
        <v>8</v>
      </c>
      <c r="F118" s="120">
        <v>7</v>
      </c>
      <c r="G118" s="120">
        <v>8</v>
      </c>
      <c r="H118" s="125">
        <v>9</v>
      </c>
      <c r="I118" s="120">
        <v>8</v>
      </c>
      <c r="J118" s="120">
        <v>9</v>
      </c>
      <c r="K118" s="120">
        <v>10</v>
      </c>
      <c r="L118" s="120">
        <v>10</v>
      </c>
      <c r="M118" s="121">
        <v>8.4444444444444446</v>
      </c>
    </row>
  </sheetData>
  <sortState columnSort="1" ref="D15:L34">
    <sortCondition ref="D34:L34"/>
  </sortState>
  <mergeCells count="3">
    <mergeCell ref="B16:C16"/>
    <mergeCell ref="B18:C18"/>
    <mergeCell ref="P66:AB66"/>
  </mergeCells>
  <conditionalFormatting sqref="L19:L31 D19:J31">
    <cfRule type="cellIs" dxfId="103" priority="68" stopIfTrue="1" operator="between">
      <formula>8</formula>
      <formula>10</formula>
    </cfRule>
    <cfRule type="cellIs" dxfId="102" priority="69" stopIfTrue="1" operator="between">
      <formula>6</formula>
      <formula>7</formula>
    </cfRule>
    <cfRule type="cellIs" dxfId="101" priority="70" operator="between">
      <formula>0</formula>
      <formula>5</formula>
    </cfRule>
  </conditionalFormatting>
  <conditionalFormatting sqref="L16 D16:J16">
    <cfRule type="cellIs" dxfId="100" priority="64" stopIfTrue="1" operator="between">
      <formula>6</formula>
      <formula>7</formula>
    </cfRule>
    <cfRule type="cellIs" dxfId="99" priority="65" stopIfTrue="1" operator="between">
      <formula>0</formula>
      <formula>5</formula>
    </cfRule>
    <cfRule type="cellIs" dxfId="98" priority="66" stopIfTrue="1" operator="between">
      <formula>8</formula>
      <formula>10</formula>
    </cfRule>
  </conditionalFormatting>
  <conditionalFormatting sqref="M19:M31">
    <cfRule type="top10" dxfId="97" priority="67" bottom="1" rank="3"/>
  </conditionalFormatting>
  <conditionalFormatting sqref="K19:K31">
    <cfRule type="cellIs" dxfId="96" priority="55" stopIfTrue="1" operator="between">
      <formula>8</formula>
      <formula>10</formula>
    </cfRule>
    <cfRule type="cellIs" dxfId="95" priority="56" stopIfTrue="1" operator="between">
      <formula>6</formula>
      <formula>7</formula>
    </cfRule>
    <cfRule type="cellIs" dxfId="94" priority="57" operator="between">
      <formula>0</formula>
      <formula>5</formula>
    </cfRule>
  </conditionalFormatting>
  <conditionalFormatting sqref="K16">
    <cfRule type="cellIs" dxfId="93" priority="52" stopIfTrue="1" operator="between">
      <formula>6</formula>
      <formula>7</formula>
    </cfRule>
    <cfRule type="cellIs" dxfId="92" priority="53" stopIfTrue="1" operator="between">
      <formula>0</formula>
      <formula>5</formula>
    </cfRule>
    <cfRule type="cellIs" dxfId="91" priority="54" stopIfTrue="1" operator="between">
      <formula>8</formula>
      <formula>10</formula>
    </cfRule>
  </conditionalFormatting>
  <conditionalFormatting sqref="L70 D70:J70">
    <cfRule type="cellIs" dxfId="90" priority="19" stopIfTrue="1" operator="between">
      <formula>8</formula>
      <formula>10</formula>
    </cfRule>
    <cfRule type="cellIs" dxfId="89" priority="20" stopIfTrue="1" operator="between">
      <formula>6</formula>
      <formula>7</formula>
    </cfRule>
    <cfRule type="cellIs" dxfId="88" priority="21" operator="between">
      <formula>0</formula>
      <formula>5</formula>
    </cfRule>
  </conditionalFormatting>
  <conditionalFormatting sqref="M70">
    <cfRule type="top10" dxfId="87" priority="18" bottom="1" rank="3"/>
  </conditionalFormatting>
  <conditionalFormatting sqref="K70">
    <cfRule type="cellIs" dxfId="86" priority="15" stopIfTrue="1" operator="between">
      <formula>8</formula>
      <formula>10</formula>
    </cfRule>
    <cfRule type="cellIs" dxfId="85" priority="16" stopIfTrue="1" operator="between">
      <formula>6</formula>
      <formula>7</formula>
    </cfRule>
    <cfRule type="cellIs" dxfId="84" priority="17" operator="between">
      <formula>0</formula>
      <formula>5</formula>
    </cfRule>
  </conditionalFormatting>
  <conditionalFormatting sqref="L94 D94:J94">
    <cfRule type="cellIs" dxfId="83" priority="12" stopIfTrue="1" operator="between">
      <formula>8</formula>
      <formula>10</formula>
    </cfRule>
    <cfRule type="cellIs" dxfId="82" priority="13" stopIfTrue="1" operator="between">
      <formula>6</formula>
      <formula>7</formula>
    </cfRule>
    <cfRule type="cellIs" dxfId="81" priority="14" operator="between">
      <formula>0</formula>
      <formula>5</formula>
    </cfRule>
  </conditionalFormatting>
  <conditionalFormatting sqref="M94">
    <cfRule type="top10" dxfId="80" priority="11" bottom="1" rank="3"/>
  </conditionalFormatting>
  <conditionalFormatting sqref="K94">
    <cfRule type="cellIs" dxfId="79" priority="8" stopIfTrue="1" operator="between">
      <formula>8</formula>
      <formula>10</formula>
    </cfRule>
    <cfRule type="cellIs" dxfId="78" priority="9" stopIfTrue="1" operator="between">
      <formula>6</formula>
      <formula>7</formula>
    </cfRule>
    <cfRule type="cellIs" dxfId="77" priority="10" operator="between">
      <formula>0</formula>
      <formula>5</formula>
    </cfRule>
  </conditionalFormatting>
  <conditionalFormatting sqref="L118 D118:J118">
    <cfRule type="cellIs" dxfId="76" priority="5" stopIfTrue="1" operator="between">
      <formula>8</formula>
      <formula>10</formula>
    </cfRule>
    <cfRule type="cellIs" dxfId="75" priority="6" stopIfTrue="1" operator="between">
      <formula>6</formula>
      <formula>7</formula>
    </cfRule>
    <cfRule type="cellIs" dxfId="74" priority="7" operator="between">
      <formula>0</formula>
      <formula>5</formula>
    </cfRule>
  </conditionalFormatting>
  <conditionalFormatting sqref="M118">
    <cfRule type="top10" dxfId="73" priority="4" bottom="1" rank="3"/>
  </conditionalFormatting>
  <conditionalFormatting sqref="K118">
    <cfRule type="cellIs" dxfId="72" priority="1" stopIfTrue="1" operator="between">
      <formula>8</formula>
      <formula>10</formula>
    </cfRule>
    <cfRule type="cellIs" dxfId="71" priority="2" stopIfTrue="1" operator="between">
      <formula>6</formula>
      <formula>7</formula>
    </cfRule>
    <cfRule type="cellIs" dxfId="70" priority="3" operator="between">
      <formula>0</formula>
      <formula>5</formula>
    </cfRule>
  </conditionalFormatting>
  <printOptions horizontalCentered="1"/>
  <pageMargins left="0" right="0" top="0" bottom="0" header="0" footer="0"/>
  <pageSetup paperSize="8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D118"/>
  <sheetViews>
    <sheetView topLeftCell="A10" zoomScale="70" zoomScaleNormal="70" workbookViewId="0">
      <selection activeCell="O35" sqref="O35"/>
    </sheetView>
  </sheetViews>
  <sheetFormatPr defaultColWidth="9.140625" defaultRowHeight="15.75"/>
  <cols>
    <col min="1" max="1" width="3.42578125" style="96" customWidth="1"/>
    <col min="2" max="2" width="5.5703125" style="96" customWidth="1"/>
    <col min="3" max="3" width="30" style="96" bestFit="1" customWidth="1"/>
    <col min="4" max="4" width="13.42578125" style="96" customWidth="1"/>
    <col min="5" max="5" width="15.5703125" style="96" customWidth="1"/>
    <col min="6" max="6" width="13.42578125" style="96" customWidth="1"/>
    <col min="7" max="7" width="14.28515625" style="96" customWidth="1"/>
    <col min="8" max="15" width="13.42578125" style="96" customWidth="1"/>
    <col min="16" max="16" width="3.28515625" style="96" customWidth="1"/>
    <col min="17" max="17" width="14.42578125" style="96" customWidth="1"/>
    <col min="18" max="29" width="13.42578125" style="96" customWidth="1"/>
    <col min="30" max="33" width="11.7109375" style="96" customWidth="1"/>
    <col min="34" max="16384" width="9.140625" style="96"/>
  </cols>
  <sheetData>
    <row r="2" spans="2:28" ht="19.5">
      <c r="B2" s="97" t="s">
        <v>179</v>
      </c>
    </row>
    <row r="3" spans="2:28" ht="19.5">
      <c r="B3" s="97"/>
      <c r="C3" s="98"/>
    </row>
    <row r="4" spans="2:28">
      <c r="C4" s="98"/>
    </row>
    <row r="8" spans="2:28">
      <c r="H8" s="99"/>
      <c r="I8" s="99"/>
      <c r="K8" s="99"/>
      <c r="L8" s="99"/>
      <c r="M8" s="99"/>
      <c r="N8" s="99"/>
      <c r="O8" s="99"/>
    </row>
    <row r="10" spans="2:28"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</row>
    <row r="11" spans="2:28">
      <c r="R11" s="101"/>
    </row>
    <row r="12" spans="2:28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28"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28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28" ht="26.25" customHeight="1">
      <c r="D15" s="103" t="s">
        <v>142</v>
      </c>
      <c r="E15" s="104" t="s">
        <v>44</v>
      </c>
      <c r="F15" s="103" t="s">
        <v>7</v>
      </c>
      <c r="G15" s="104" t="s">
        <v>145</v>
      </c>
      <c r="H15" s="104" t="s">
        <v>43</v>
      </c>
      <c r="I15" s="104" t="s">
        <v>6</v>
      </c>
      <c r="J15" s="104" t="s">
        <v>5</v>
      </c>
      <c r="K15" s="104" t="s">
        <v>2</v>
      </c>
      <c r="L15" s="103" t="s">
        <v>1</v>
      </c>
      <c r="M15" s="103" t="s">
        <v>136</v>
      </c>
      <c r="N15" s="103" t="s">
        <v>134</v>
      </c>
      <c r="O15" s="103" t="s">
        <v>121</v>
      </c>
      <c r="Q15" s="105" t="s">
        <v>122</v>
      </c>
      <c r="R15" s="105" t="s">
        <v>123</v>
      </c>
      <c r="S15" s="105" t="s">
        <v>124</v>
      </c>
      <c r="T15" s="105" t="s">
        <v>8</v>
      </c>
    </row>
    <row r="16" spans="2:28" ht="52.5" customHeight="1">
      <c r="B16" s="171" t="s">
        <v>125</v>
      </c>
      <c r="C16" s="171"/>
      <c r="D16" s="106">
        <v>7</v>
      </c>
      <c r="E16" s="106">
        <v>8</v>
      </c>
      <c r="F16" s="106">
        <v>8</v>
      </c>
      <c r="G16" s="106">
        <v>9</v>
      </c>
      <c r="H16" s="106">
        <v>9</v>
      </c>
      <c r="I16" s="107">
        <v>9</v>
      </c>
      <c r="J16" s="106">
        <v>8</v>
      </c>
      <c r="K16" s="106">
        <v>9</v>
      </c>
      <c r="L16" s="106">
        <v>9</v>
      </c>
      <c r="M16" s="106">
        <v>10</v>
      </c>
      <c r="N16" s="106">
        <v>10</v>
      </c>
      <c r="O16" s="108">
        <f>AVERAGE(D16:N16)</f>
        <v>8.7272727272727266</v>
      </c>
      <c r="Q16" s="109">
        <f>COUNT(E16:N16)/11</f>
        <v>0.90909090909090906</v>
      </c>
      <c r="R16" s="109">
        <f>COUNT(D16)/11</f>
        <v>9.0909090909090912E-2</v>
      </c>
      <c r="S16" s="109">
        <v>0</v>
      </c>
      <c r="T16" s="110">
        <f>Q16-S16</f>
        <v>0.90909090909090906</v>
      </c>
      <c r="AB16" s="101"/>
    </row>
    <row r="17" spans="1:26" ht="27" customHeight="1">
      <c r="Z17" s="111"/>
    </row>
    <row r="18" spans="1:26" ht="30.75" customHeight="1">
      <c r="B18" s="172" t="s">
        <v>126</v>
      </c>
      <c r="C18" s="173"/>
      <c r="D18" s="112" t="s">
        <v>142</v>
      </c>
      <c r="E18" s="112" t="s">
        <v>44</v>
      </c>
      <c r="F18" s="112" t="s">
        <v>7</v>
      </c>
      <c r="G18" s="112" t="s">
        <v>145</v>
      </c>
      <c r="H18" s="112" t="s">
        <v>43</v>
      </c>
      <c r="I18" s="112" t="s">
        <v>6</v>
      </c>
      <c r="J18" s="112" t="s">
        <v>5</v>
      </c>
      <c r="K18" s="112" t="s">
        <v>2</v>
      </c>
      <c r="L18" s="112" t="s">
        <v>1</v>
      </c>
      <c r="M18" s="112" t="s">
        <v>136</v>
      </c>
      <c r="N18" s="112" t="s">
        <v>134</v>
      </c>
      <c r="O18" s="112" t="s">
        <v>121</v>
      </c>
    </row>
    <row r="19" spans="1:26">
      <c r="A19" s="113">
        <v>1</v>
      </c>
      <c r="B19" s="114">
        <v>1</v>
      </c>
      <c r="C19" s="114" t="s">
        <v>9</v>
      </c>
      <c r="D19" s="116">
        <v>8</v>
      </c>
      <c r="E19" s="115">
        <v>7</v>
      </c>
      <c r="F19" s="116">
        <v>8</v>
      </c>
      <c r="G19" s="116">
        <v>8</v>
      </c>
      <c r="H19" s="115">
        <v>8</v>
      </c>
      <c r="I19" s="115">
        <v>9</v>
      </c>
      <c r="J19" s="115">
        <v>9</v>
      </c>
      <c r="K19" s="116">
        <v>9</v>
      </c>
      <c r="L19" s="116">
        <v>9</v>
      </c>
      <c r="M19" s="116">
        <v>10</v>
      </c>
      <c r="N19" s="116">
        <v>10</v>
      </c>
      <c r="O19" s="117">
        <f t="shared" ref="O19:O31" si="0">AVERAGE(D19:N19)</f>
        <v>8.6363636363636367</v>
      </c>
    </row>
    <row r="20" spans="1:26">
      <c r="A20" s="113">
        <v>2</v>
      </c>
      <c r="B20" s="118">
        <v>2</v>
      </c>
      <c r="C20" s="118" t="s">
        <v>10</v>
      </c>
      <c r="D20" s="120">
        <v>8</v>
      </c>
      <c r="E20" s="120">
        <v>7</v>
      </c>
      <c r="F20" s="120">
        <v>8</v>
      </c>
      <c r="G20" s="120">
        <v>8</v>
      </c>
      <c r="H20" s="120">
        <v>8</v>
      </c>
      <c r="I20" s="120">
        <v>8</v>
      </c>
      <c r="J20" s="119">
        <v>9</v>
      </c>
      <c r="K20" s="120">
        <v>9</v>
      </c>
      <c r="L20" s="120">
        <v>9</v>
      </c>
      <c r="M20" s="120">
        <v>10</v>
      </c>
      <c r="N20" s="120">
        <v>10</v>
      </c>
      <c r="O20" s="121">
        <f t="shared" si="0"/>
        <v>8.545454545454545</v>
      </c>
    </row>
    <row r="21" spans="1:26">
      <c r="A21" s="113">
        <v>4</v>
      </c>
      <c r="B21" s="118">
        <v>3</v>
      </c>
      <c r="C21" s="118" t="s">
        <v>11</v>
      </c>
      <c r="D21" s="120">
        <v>8</v>
      </c>
      <c r="E21" s="120">
        <v>8</v>
      </c>
      <c r="F21" s="120">
        <v>8</v>
      </c>
      <c r="G21" s="120">
        <v>8</v>
      </c>
      <c r="H21" s="120">
        <v>8</v>
      </c>
      <c r="I21" s="119">
        <v>9</v>
      </c>
      <c r="J21" s="120">
        <v>9</v>
      </c>
      <c r="K21" s="120">
        <v>10</v>
      </c>
      <c r="L21" s="120">
        <v>9</v>
      </c>
      <c r="M21" s="120">
        <v>10</v>
      </c>
      <c r="N21" s="120">
        <v>10</v>
      </c>
      <c r="O21" s="121">
        <f t="shared" si="0"/>
        <v>8.8181818181818183</v>
      </c>
    </row>
    <row r="22" spans="1:26">
      <c r="A22" s="113">
        <v>10</v>
      </c>
      <c r="B22" s="118">
        <v>4</v>
      </c>
      <c r="C22" s="118" t="s">
        <v>16</v>
      </c>
      <c r="D22" s="120">
        <v>8</v>
      </c>
      <c r="E22" s="120">
        <v>8</v>
      </c>
      <c r="F22" s="120">
        <v>8</v>
      </c>
      <c r="G22" s="120">
        <v>8</v>
      </c>
      <c r="H22" s="120">
        <v>8</v>
      </c>
      <c r="I22" s="120">
        <v>8</v>
      </c>
      <c r="J22" s="120">
        <v>9</v>
      </c>
      <c r="K22" s="120">
        <v>9</v>
      </c>
      <c r="L22" s="120">
        <v>9</v>
      </c>
      <c r="M22" s="120">
        <v>10</v>
      </c>
      <c r="N22" s="120">
        <v>10</v>
      </c>
      <c r="O22" s="121">
        <f t="shared" si="0"/>
        <v>8.6363636363636367</v>
      </c>
    </row>
    <row r="23" spans="1:26">
      <c r="A23" s="113">
        <v>3</v>
      </c>
      <c r="B23" s="118">
        <v>5</v>
      </c>
      <c r="C23" s="118" t="s">
        <v>12</v>
      </c>
      <c r="D23" s="120">
        <v>8</v>
      </c>
      <c r="E23" s="120">
        <v>8</v>
      </c>
      <c r="F23" s="120">
        <v>8</v>
      </c>
      <c r="G23" s="120">
        <v>9</v>
      </c>
      <c r="H23" s="120">
        <v>8</v>
      </c>
      <c r="I23" s="120">
        <v>8</v>
      </c>
      <c r="J23" s="119">
        <v>9</v>
      </c>
      <c r="K23" s="120">
        <v>9</v>
      </c>
      <c r="L23" s="120">
        <v>9</v>
      </c>
      <c r="M23" s="120">
        <v>10</v>
      </c>
      <c r="N23" s="120">
        <v>10</v>
      </c>
      <c r="O23" s="121">
        <f t="shared" si="0"/>
        <v>8.7272727272727266</v>
      </c>
    </row>
    <row r="24" spans="1:26">
      <c r="A24" s="113">
        <v>5</v>
      </c>
      <c r="B24" s="118">
        <v>6</v>
      </c>
      <c r="C24" s="118" t="s">
        <v>13</v>
      </c>
      <c r="D24" s="120">
        <v>7</v>
      </c>
      <c r="E24" s="120">
        <v>8</v>
      </c>
      <c r="F24" s="120">
        <v>8</v>
      </c>
      <c r="G24" s="120">
        <v>7</v>
      </c>
      <c r="H24" s="120">
        <v>8</v>
      </c>
      <c r="I24" s="119">
        <v>9</v>
      </c>
      <c r="J24" s="120">
        <v>9</v>
      </c>
      <c r="K24" s="120">
        <v>9</v>
      </c>
      <c r="L24" s="120">
        <v>9</v>
      </c>
      <c r="M24" s="120">
        <v>10</v>
      </c>
      <c r="N24" s="120">
        <v>10</v>
      </c>
      <c r="O24" s="121">
        <f t="shared" si="0"/>
        <v>8.545454545454545</v>
      </c>
    </row>
    <row r="25" spans="1:26">
      <c r="A25" s="113">
        <v>9</v>
      </c>
      <c r="B25" s="118">
        <v>7</v>
      </c>
      <c r="C25" s="118" t="s">
        <v>14</v>
      </c>
      <c r="D25" s="120">
        <v>8</v>
      </c>
      <c r="E25" s="120">
        <v>8</v>
      </c>
      <c r="F25" s="120">
        <v>8</v>
      </c>
      <c r="G25" s="120">
        <v>8</v>
      </c>
      <c r="H25" s="120">
        <v>8</v>
      </c>
      <c r="I25" s="120">
        <v>8</v>
      </c>
      <c r="J25" s="120">
        <v>9</v>
      </c>
      <c r="K25" s="120">
        <v>9</v>
      </c>
      <c r="L25" s="120">
        <v>9</v>
      </c>
      <c r="M25" s="120">
        <v>10</v>
      </c>
      <c r="N25" s="120">
        <v>10</v>
      </c>
      <c r="O25" s="121">
        <f t="shared" si="0"/>
        <v>8.6363636363636367</v>
      </c>
    </row>
    <row r="26" spans="1:26">
      <c r="A26" s="113">
        <v>11</v>
      </c>
      <c r="B26" s="122">
        <v>8</v>
      </c>
      <c r="C26" s="122" t="s">
        <v>17</v>
      </c>
      <c r="D26" s="120">
        <v>8</v>
      </c>
      <c r="E26" s="120">
        <v>8</v>
      </c>
      <c r="F26" s="120">
        <v>6</v>
      </c>
      <c r="G26" s="123">
        <v>8</v>
      </c>
      <c r="H26" s="123">
        <v>8</v>
      </c>
      <c r="I26" s="123">
        <v>8</v>
      </c>
      <c r="J26" s="123">
        <v>9</v>
      </c>
      <c r="K26" s="123">
        <v>9</v>
      </c>
      <c r="L26" s="120">
        <v>9</v>
      </c>
      <c r="M26" s="123">
        <v>10</v>
      </c>
      <c r="N26" s="123">
        <v>10</v>
      </c>
      <c r="O26" s="124">
        <f t="shared" si="0"/>
        <v>8.454545454545455</v>
      </c>
    </row>
    <row r="27" spans="1:26">
      <c r="A27" s="113">
        <v>8</v>
      </c>
      <c r="B27" s="118">
        <v>9</v>
      </c>
      <c r="C27" s="118" t="s">
        <v>15</v>
      </c>
      <c r="D27" s="120">
        <v>8</v>
      </c>
      <c r="E27" s="120">
        <v>7</v>
      </c>
      <c r="F27" s="120">
        <v>8</v>
      </c>
      <c r="G27" s="120">
        <v>8</v>
      </c>
      <c r="H27" s="120">
        <v>8</v>
      </c>
      <c r="I27" s="120">
        <v>8</v>
      </c>
      <c r="J27" s="120">
        <v>9</v>
      </c>
      <c r="K27" s="120">
        <v>9</v>
      </c>
      <c r="L27" s="120">
        <v>9</v>
      </c>
      <c r="M27" s="120">
        <v>10</v>
      </c>
      <c r="N27" s="120">
        <v>10</v>
      </c>
      <c r="O27" s="121">
        <f t="shared" si="0"/>
        <v>8.545454545454545</v>
      </c>
    </row>
    <row r="28" spans="1:26">
      <c r="A28" s="113">
        <v>6</v>
      </c>
      <c r="B28" s="118">
        <v>10</v>
      </c>
      <c r="C28" s="118" t="s">
        <v>18</v>
      </c>
      <c r="D28" s="120">
        <v>7</v>
      </c>
      <c r="E28" s="120">
        <v>7</v>
      </c>
      <c r="F28" s="120">
        <v>8</v>
      </c>
      <c r="G28" s="120">
        <v>8</v>
      </c>
      <c r="H28" s="120">
        <v>9</v>
      </c>
      <c r="I28" s="120">
        <v>9</v>
      </c>
      <c r="J28" s="120">
        <v>8</v>
      </c>
      <c r="K28" s="120">
        <v>9</v>
      </c>
      <c r="L28" s="120">
        <v>9</v>
      </c>
      <c r="M28" s="120">
        <v>10</v>
      </c>
      <c r="N28" s="120">
        <v>10</v>
      </c>
      <c r="O28" s="121">
        <f t="shared" si="0"/>
        <v>8.545454545454545</v>
      </c>
    </row>
    <row r="29" spans="1:26">
      <c r="A29" s="113">
        <v>13</v>
      </c>
      <c r="B29" s="118">
        <v>11</v>
      </c>
      <c r="C29" s="118" t="s">
        <v>19</v>
      </c>
      <c r="D29" s="120">
        <v>7</v>
      </c>
      <c r="E29" s="120">
        <v>8</v>
      </c>
      <c r="F29" s="120">
        <v>8</v>
      </c>
      <c r="G29" s="125">
        <v>9</v>
      </c>
      <c r="H29" s="120">
        <v>9</v>
      </c>
      <c r="I29" s="120">
        <v>8</v>
      </c>
      <c r="J29" s="120">
        <v>8</v>
      </c>
      <c r="K29" s="120">
        <v>9</v>
      </c>
      <c r="L29" s="120">
        <v>9</v>
      </c>
      <c r="M29" s="120">
        <v>9</v>
      </c>
      <c r="N29" s="120">
        <v>10</v>
      </c>
      <c r="O29" s="121">
        <f t="shared" si="0"/>
        <v>8.545454545454545</v>
      </c>
    </row>
    <row r="30" spans="1:26">
      <c r="A30" s="113">
        <v>12</v>
      </c>
      <c r="B30" s="118">
        <v>12</v>
      </c>
      <c r="C30" s="118" t="s">
        <v>20</v>
      </c>
      <c r="D30" s="120">
        <v>7</v>
      </c>
      <c r="E30" s="120">
        <v>8</v>
      </c>
      <c r="F30" s="120">
        <v>7</v>
      </c>
      <c r="G30" s="120">
        <v>8</v>
      </c>
      <c r="H30" s="120">
        <v>9</v>
      </c>
      <c r="I30" s="120">
        <v>8</v>
      </c>
      <c r="J30" s="120">
        <v>8</v>
      </c>
      <c r="K30" s="120">
        <v>8</v>
      </c>
      <c r="L30" s="120">
        <v>9</v>
      </c>
      <c r="M30" s="120">
        <v>9</v>
      </c>
      <c r="N30" s="120">
        <v>10</v>
      </c>
      <c r="O30" s="121">
        <f t="shared" si="0"/>
        <v>8.2727272727272734</v>
      </c>
    </row>
    <row r="31" spans="1:26">
      <c r="A31" s="113">
        <v>7</v>
      </c>
      <c r="B31" s="126">
        <v>13</v>
      </c>
      <c r="C31" s="126" t="s">
        <v>21</v>
      </c>
      <c r="D31" s="127">
        <v>7</v>
      </c>
      <c r="E31" s="127">
        <v>6</v>
      </c>
      <c r="F31" s="127">
        <v>8</v>
      </c>
      <c r="G31" s="127">
        <v>5</v>
      </c>
      <c r="H31" s="127">
        <v>7</v>
      </c>
      <c r="I31" s="127">
        <v>7</v>
      </c>
      <c r="J31" s="127">
        <v>8</v>
      </c>
      <c r="K31" s="127">
        <v>8</v>
      </c>
      <c r="L31" s="127">
        <v>9</v>
      </c>
      <c r="M31" s="127">
        <v>9</v>
      </c>
      <c r="N31" s="127">
        <v>10</v>
      </c>
      <c r="O31" s="128">
        <f t="shared" si="0"/>
        <v>7.6363636363636367</v>
      </c>
    </row>
    <row r="32" spans="1:26">
      <c r="B32" s="129"/>
      <c r="C32" s="130" t="s">
        <v>127</v>
      </c>
      <c r="D32" s="131">
        <f t="shared" ref="D32:N32" si="1">SUM(D19:D31)/13</f>
        <v>7.615384615384615</v>
      </c>
      <c r="E32" s="131">
        <f>SUM(E19:E31)/13</f>
        <v>7.5384615384615383</v>
      </c>
      <c r="F32" s="131">
        <f t="shared" si="1"/>
        <v>7.7692307692307692</v>
      </c>
      <c r="G32" s="131">
        <f t="shared" si="1"/>
        <v>7.8461538461538458</v>
      </c>
      <c r="H32" s="131">
        <f t="shared" si="1"/>
        <v>8.1538461538461533</v>
      </c>
      <c r="I32" s="131">
        <f t="shared" si="1"/>
        <v>8.2307692307692299</v>
      </c>
      <c r="J32" s="131">
        <f t="shared" si="1"/>
        <v>8.6923076923076916</v>
      </c>
      <c r="K32" s="131">
        <f t="shared" si="1"/>
        <v>8.9230769230769234</v>
      </c>
      <c r="L32" s="131">
        <f t="shared" si="1"/>
        <v>9</v>
      </c>
      <c r="M32" s="131">
        <f t="shared" si="1"/>
        <v>9.7692307692307701</v>
      </c>
      <c r="N32" s="131">
        <f t="shared" si="1"/>
        <v>10</v>
      </c>
    </row>
    <row r="33" spans="2:15">
      <c r="B33" s="132"/>
      <c r="C33" s="133" t="s">
        <v>128</v>
      </c>
      <c r="D33" s="134">
        <f t="shared" ref="D33" si="2">SUM(D19:D31)</f>
        <v>99</v>
      </c>
      <c r="E33" s="134">
        <f>SUM(E19:E31)</f>
        <v>98</v>
      </c>
      <c r="F33" s="134">
        <f t="shared" ref="F33:N33" si="3">SUM(F19:F31)</f>
        <v>101</v>
      </c>
      <c r="G33" s="134">
        <f t="shared" si="3"/>
        <v>102</v>
      </c>
      <c r="H33" s="134">
        <f t="shared" si="3"/>
        <v>106</v>
      </c>
      <c r="I33" s="134">
        <f t="shared" si="3"/>
        <v>107</v>
      </c>
      <c r="J33" s="134">
        <f t="shared" si="3"/>
        <v>113</v>
      </c>
      <c r="K33" s="134">
        <f t="shared" si="3"/>
        <v>116</v>
      </c>
      <c r="L33" s="134">
        <f t="shared" si="3"/>
        <v>117</v>
      </c>
      <c r="M33" s="134">
        <f t="shared" si="3"/>
        <v>127</v>
      </c>
      <c r="N33" s="134">
        <f t="shared" si="3"/>
        <v>130</v>
      </c>
    </row>
    <row r="34" spans="2:15">
      <c r="B34" s="135"/>
      <c r="C34" s="136" t="s">
        <v>129</v>
      </c>
      <c r="D34" s="137">
        <f t="shared" ref="D34:N34" si="4">D33/130</f>
        <v>0.7615384615384615</v>
      </c>
      <c r="E34" s="137">
        <f>E33/130</f>
        <v>0.75384615384615383</v>
      </c>
      <c r="F34" s="137">
        <f t="shared" si="4"/>
        <v>0.77692307692307694</v>
      </c>
      <c r="G34" s="138">
        <f t="shared" si="4"/>
        <v>0.7846153846153846</v>
      </c>
      <c r="H34" s="137">
        <f t="shared" si="4"/>
        <v>0.81538461538461537</v>
      </c>
      <c r="I34" s="138">
        <f t="shared" si="4"/>
        <v>0.82307692307692304</v>
      </c>
      <c r="J34" s="138">
        <f t="shared" si="4"/>
        <v>0.86923076923076925</v>
      </c>
      <c r="K34" s="138">
        <f t="shared" si="4"/>
        <v>0.89230769230769236</v>
      </c>
      <c r="L34" s="137">
        <f t="shared" si="4"/>
        <v>0.9</v>
      </c>
      <c r="M34" s="138">
        <f t="shared" si="4"/>
        <v>0.97692307692307689</v>
      </c>
      <c r="N34" s="138">
        <f t="shared" si="4"/>
        <v>1</v>
      </c>
      <c r="O34" s="101">
        <f>AVERAGE(D34:N34)</f>
        <v>0.85034965034965038</v>
      </c>
    </row>
    <row r="65" spans="2:30" ht="18" customHeight="1"/>
    <row r="66" spans="2:30" ht="38.25" customHeight="1"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74" t="s">
        <v>138</v>
      </c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</row>
    <row r="67" spans="2:30" ht="38.25" customHeight="1">
      <c r="B67" s="139" t="s">
        <v>130</v>
      </c>
      <c r="C67" s="13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</row>
    <row r="68" spans="2:30" ht="23.25">
      <c r="B68" s="142" t="s">
        <v>22</v>
      </c>
      <c r="C68" s="143" t="s">
        <v>23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</row>
    <row r="69" spans="2:30" ht="24.95" customHeight="1">
      <c r="C69" s="144" t="s">
        <v>24</v>
      </c>
      <c r="D69" s="112" t="s">
        <v>142</v>
      </c>
      <c r="E69" s="112" t="s">
        <v>44</v>
      </c>
      <c r="F69" s="112" t="s">
        <v>7</v>
      </c>
      <c r="G69" s="112" t="s">
        <v>145</v>
      </c>
      <c r="H69" s="112" t="s">
        <v>43</v>
      </c>
      <c r="I69" s="112" t="s">
        <v>6</v>
      </c>
      <c r="J69" s="112" t="s">
        <v>5</v>
      </c>
      <c r="K69" s="112" t="s">
        <v>2</v>
      </c>
      <c r="L69" s="112" t="s">
        <v>1</v>
      </c>
      <c r="M69" s="112" t="s">
        <v>136</v>
      </c>
      <c r="N69" s="112" t="s">
        <v>134</v>
      </c>
      <c r="O69" s="112" t="s">
        <v>121</v>
      </c>
    </row>
    <row r="70" spans="2:30" ht="24.95" customHeight="1">
      <c r="C70" s="144" t="s">
        <v>131</v>
      </c>
      <c r="D70" s="127">
        <v>7</v>
      </c>
      <c r="E70" s="127">
        <v>6</v>
      </c>
      <c r="F70" s="127">
        <v>8</v>
      </c>
      <c r="G70" s="127">
        <v>5</v>
      </c>
      <c r="H70" s="127">
        <v>7</v>
      </c>
      <c r="I70" s="127">
        <v>7</v>
      </c>
      <c r="J70" s="127">
        <v>8</v>
      </c>
      <c r="K70" s="127">
        <v>8</v>
      </c>
      <c r="L70" s="127">
        <v>9</v>
      </c>
      <c r="M70" s="127">
        <v>9</v>
      </c>
      <c r="N70" s="127">
        <v>10</v>
      </c>
      <c r="O70" s="128">
        <f>AVERAGE(D70:N70)</f>
        <v>7.6363636363636367</v>
      </c>
    </row>
    <row r="71" spans="2:30">
      <c r="C71" s="145" t="s">
        <v>132</v>
      </c>
      <c r="D71" s="145">
        <v>8</v>
      </c>
      <c r="E71" s="145">
        <v>8</v>
      </c>
      <c r="F71" s="145">
        <v>8</v>
      </c>
      <c r="G71" s="145">
        <v>8</v>
      </c>
      <c r="H71" s="145">
        <v>8</v>
      </c>
      <c r="I71" s="145">
        <v>8</v>
      </c>
      <c r="J71" s="145">
        <v>8</v>
      </c>
      <c r="K71" s="145">
        <v>8</v>
      </c>
      <c r="L71" s="145">
        <v>8</v>
      </c>
      <c r="M71" s="145">
        <v>8</v>
      </c>
      <c r="N71" s="145">
        <v>8</v>
      </c>
      <c r="O71" s="145">
        <v>8</v>
      </c>
      <c r="P71" s="145">
        <v>8</v>
      </c>
    </row>
    <row r="92" spans="2:16" ht="23.25">
      <c r="B92" s="146" t="s">
        <v>25</v>
      </c>
      <c r="C92" s="143" t="s">
        <v>27</v>
      </c>
    </row>
    <row r="93" spans="2:16" ht="29.25" customHeight="1">
      <c r="C93" s="144" t="s">
        <v>24</v>
      </c>
      <c r="D93" s="112" t="s">
        <v>142</v>
      </c>
      <c r="E93" s="112" t="s">
        <v>44</v>
      </c>
      <c r="F93" s="112" t="s">
        <v>7</v>
      </c>
      <c r="G93" s="112" t="s">
        <v>145</v>
      </c>
      <c r="H93" s="112" t="s">
        <v>43</v>
      </c>
      <c r="I93" s="112" t="s">
        <v>6</v>
      </c>
      <c r="J93" s="112" t="s">
        <v>5</v>
      </c>
      <c r="K93" s="112" t="s">
        <v>2</v>
      </c>
      <c r="L93" s="112" t="s">
        <v>1</v>
      </c>
      <c r="M93" s="112" t="s">
        <v>136</v>
      </c>
      <c r="N93" s="112" t="s">
        <v>134</v>
      </c>
      <c r="O93" s="112" t="s">
        <v>121</v>
      </c>
    </row>
    <row r="94" spans="2:16" ht="24.95" customHeight="1">
      <c r="C94" s="144" t="s">
        <v>131</v>
      </c>
      <c r="D94" s="120">
        <v>7</v>
      </c>
      <c r="E94" s="120">
        <v>8</v>
      </c>
      <c r="F94" s="120">
        <v>7</v>
      </c>
      <c r="G94" s="120">
        <v>8</v>
      </c>
      <c r="H94" s="120">
        <v>9</v>
      </c>
      <c r="I94" s="120">
        <v>8</v>
      </c>
      <c r="J94" s="120">
        <v>8</v>
      </c>
      <c r="K94" s="120">
        <v>8</v>
      </c>
      <c r="L94" s="120">
        <v>9</v>
      </c>
      <c r="M94" s="120">
        <v>9</v>
      </c>
      <c r="N94" s="120">
        <v>10</v>
      </c>
      <c r="O94" s="121">
        <f>AVERAGE(D94:N94)</f>
        <v>8.2727272727272734</v>
      </c>
    </row>
    <row r="95" spans="2:16">
      <c r="C95" s="145" t="s">
        <v>132</v>
      </c>
      <c r="D95" s="145">
        <v>8</v>
      </c>
      <c r="E95" s="145">
        <v>8</v>
      </c>
      <c r="F95" s="145">
        <v>8</v>
      </c>
      <c r="G95" s="145">
        <v>8</v>
      </c>
      <c r="H95" s="145">
        <v>8</v>
      </c>
      <c r="I95" s="145">
        <v>8</v>
      </c>
      <c r="J95" s="145">
        <v>8</v>
      </c>
      <c r="K95" s="145">
        <v>8</v>
      </c>
      <c r="L95" s="145">
        <v>8</v>
      </c>
      <c r="M95" s="145">
        <v>8</v>
      </c>
      <c r="N95" s="145">
        <v>8</v>
      </c>
      <c r="O95" s="145">
        <v>8</v>
      </c>
      <c r="P95" s="145">
        <v>8</v>
      </c>
    </row>
    <row r="116" spans="2:15" ht="23.25">
      <c r="B116" s="146" t="s">
        <v>26</v>
      </c>
      <c r="C116" s="143" t="s">
        <v>180</v>
      </c>
    </row>
    <row r="117" spans="2:15" ht="27.75" customHeight="1">
      <c r="C117" s="144" t="s">
        <v>24</v>
      </c>
      <c r="D117" s="112" t="s">
        <v>142</v>
      </c>
      <c r="E117" s="112" t="s">
        <v>44</v>
      </c>
      <c r="F117" s="112" t="s">
        <v>7</v>
      </c>
      <c r="G117" s="112" t="s">
        <v>145</v>
      </c>
      <c r="H117" s="112" t="s">
        <v>43</v>
      </c>
      <c r="I117" s="112" t="s">
        <v>6</v>
      </c>
      <c r="J117" s="112" t="s">
        <v>5</v>
      </c>
      <c r="K117" s="112" t="s">
        <v>2</v>
      </c>
      <c r="L117" s="112" t="s">
        <v>1</v>
      </c>
      <c r="M117" s="112" t="s">
        <v>136</v>
      </c>
      <c r="N117" s="112" t="s">
        <v>134</v>
      </c>
      <c r="O117" s="112" t="s">
        <v>121</v>
      </c>
    </row>
    <row r="118" spans="2:15" ht="24.75" customHeight="1">
      <c r="C118" s="144" t="s">
        <v>131</v>
      </c>
      <c r="D118" s="120">
        <v>8</v>
      </c>
      <c r="E118" s="120">
        <v>8</v>
      </c>
      <c r="F118" s="120">
        <v>6</v>
      </c>
      <c r="G118" s="120">
        <v>8</v>
      </c>
      <c r="H118" s="125">
        <v>8</v>
      </c>
      <c r="I118" s="120">
        <v>8</v>
      </c>
      <c r="J118" s="120">
        <v>9</v>
      </c>
      <c r="K118" s="120">
        <v>9</v>
      </c>
      <c r="L118" s="120">
        <v>9</v>
      </c>
      <c r="M118" s="120">
        <v>10</v>
      </c>
      <c r="N118" s="120">
        <v>10</v>
      </c>
      <c r="O118" s="121">
        <v>8.4444444444444446</v>
      </c>
    </row>
  </sheetData>
  <sortState columnSort="1" ref="D15:M34">
    <sortCondition ref="D34:M34"/>
  </sortState>
  <mergeCells count="3">
    <mergeCell ref="B16:C16"/>
    <mergeCell ref="B18:C18"/>
    <mergeCell ref="R66:AD66"/>
  </mergeCells>
  <conditionalFormatting sqref="N19:N31 E118:J118 E94:J94 E70:J70 E19:J31">
    <cfRule type="cellIs" dxfId="69" priority="68" stopIfTrue="1" operator="between">
      <formula>8</formula>
      <formula>10</formula>
    </cfRule>
    <cfRule type="cellIs" dxfId="68" priority="69" stopIfTrue="1" operator="between">
      <formula>6</formula>
      <formula>7</formula>
    </cfRule>
    <cfRule type="cellIs" dxfId="67" priority="70" operator="between">
      <formula>0</formula>
      <formula>5</formula>
    </cfRule>
  </conditionalFormatting>
  <conditionalFormatting sqref="N16 E16:J16">
    <cfRule type="cellIs" dxfId="66" priority="64" stopIfTrue="1" operator="between">
      <formula>6</formula>
      <formula>7</formula>
    </cfRule>
    <cfRule type="cellIs" dxfId="65" priority="65" stopIfTrue="1" operator="between">
      <formula>0</formula>
      <formula>5</formula>
    </cfRule>
    <cfRule type="cellIs" dxfId="64" priority="66" stopIfTrue="1" operator="between">
      <formula>8</formula>
      <formula>10</formula>
    </cfRule>
  </conditionalFormatting>
  <conditionalFormatting sqref="O19:O31">
    <cfRule type="top10" dxfId="63" priority="67" bottom="1" rank="3"/>
  </conditionalFormatting>
  <conditionalFormatting sqref="K19:K31">
    <cfRule type="cellIs" dxfId="62" priority="61" stopIfTrue="1" operator="between">
      <formula>8</formula>
      <formula>10</formula>
    </cfRule>
    <cfRule type="cellIs" dxfId="61" priority="62" stopIfTrue="1" operator="between">
      <formula>6</formula>
      <formula>7</formula>
    </cfRule>
    <cfRule type="cellIs" dxfId="60" priority="63" operator="between">
      <formula>0</formula>
      <formula>5</formula>
    </cfRule>
  </conditionalFormatting>
  <conditionalFormatting sqref="K16">
    <cfRule type="cellIs" dxfId="59" priority="58" stopIfTrue="1" operator="between">
      <formula>6</formula>
      <formula>7</formula>
    </cfRule>
    <cfRule type="cellIs" dxfId="58" priority="59" stopIfTrue="1" operator="between">
      <formula>0</formula>
      <formula>5</formula>
    </cfRule>
    <cfRule type="cellIs" dxfId="57" priority="60" stopIfTrue="1" operator="between">
      <formula>8</formula>
      <formula>10</formula>
    </cfRule>
  </conditionalFormatting>
  <conditionalFormatting sqref="N70">
    <cfRule type="cellIs" dxfId="56" priority="55" stopIfTrue="1" operator="between">
      <formula>8</formula>
      <formula>10</formula>
    </cfRule>
    <cfRule type="cellIs" dxfId="55" priority="56" stopIfTrue="1" operator="between">
      <formula>6</formula>
      <formula>7</formula>
    </cfRule>
    <cfRule type="cellIs" dxfId="54" priority="57" operator="between">
      <formula>0</formula>
      <formula>5</formula>
    </cfRule>
  </conditionalFormatting>
  <conditionalFormatting sqref="O70">
    <cfRule type="top10" dxfId="53" priority="54" bottom="1" rank="3"/>
  </conditionalFormatting>
  <conditionalFormatting sqref="K70">
    <cfRule type="cellIs" dxfId="52" priority="51" stopIfTrue="1" operator="between">
      <formula>8</formula>
      <formula>10</formula>
    </cfRule>
    <cfRule type="cellIs" dxfId="51" priority="52" stopIfTrue="1" operator="between">
      <formula>6</formula>
      <formula>7</formula>
    </cfRule>
    <cfRule type="cellIs" dxfId="50" priority="53" operator="between">
      <formula>0</formula>
      <formula>5</formula>
    </cfRule>
  </conditionalFormatting>
  <conditionalFormatting sqref="N94">
    <cfRule type="cellIs" dxfId="49" priority="48" stopIfTrue="1" operator="between">
      <formula>8</formula>
      <formula>10</formula>
    </cfRule>
    <cfRule type="cellIs" dxfId="48" priority="49" stopIfTrue="1" operator="between">
      <formula>6</formula>
      <formula>7</formula>
    </cfRule>
    <cfRule type="cellIs" dxfId="47" priority="50" operator="between">
      <formula>0</formula>
      <formula>5</formula>
    </cfRule>
  </conditionalFormatting>
  <conditionalFormatting sqref="O94">
    <cfRule type="top10" dxfId="46" priority="47" bottom="1" rank="3"/>
  </conditionalFormatting>
  <conditionalFormatting sqref="K94">
    <cfRule type="cellIs" dxfId="45" priority="44" stopIfTrue="1" operator="between">
      <formula>8</formula>
      <formula>10</formula>
    </cfRule>
    <cfRule type="cellIs" dxfId="44" priority="45" stopIfTrue="1" operator="between">
      <formula>6</formula>
      <formula>7</formula>
    </cfRule>
    <cfRule type="cellIs" dxfId="43" priority="46" operator="between">
      <formula>0</formula>
      <formula>5</formula>
    </cfRule>
  </conditionalFormatting>
  <conditionalFormatting sqref="N118">
    <cfRule type="cellIs" dxfId="42" priority="41" stopIfTrue="1" operator="between">
      <formula>8</formula>
      <formula>10</formula>
    </cfRule>
    <cfRule type="cellIs" dxfId="41" priority="42" stopIfTrue="1" operator="between">
      <formula>6</formula>
      <formula>7</formula>
    </cfRule>
    <cfRule type="cellIs" dxfId="40" priority="43" operator="between">
      <formula>0</formula>
      <formula>5</formula>
    </cfRule>
  </conditionalFormatting>
  <conditionalFormatting sqref="O118">
    <cfRule type="top10" dxfId="39" priority="40" bottom="1" rank="3"/>
  </conditionalFormatting>
  <conditionalFormatting sqref="K118">
    <cfRule type="cellIs" dxfId="38" priority="37" stopIfTrue="1" operator="between">
      <formula>8</formula>
      <formula>10</formula>
    </cfRule>
    <cfRule type="cellIs" dxfId="37" priority="38" stopIfTrue="1" operator="between">
      <formula>6</formula>
      <formula>7</formula>
    </cfRule>
    <cfRule type="cellIs" dxfId="36" priority="39" operator="between">
      <formula>0</formula>
      <formula>5</formula>
    </cfRule>
  </conditionalFormatting>
  <conditionalFormatting sqref="L19:L31">
    <cfRule type="cellIs" dxfId="35" priority="34" stopIfTrue="1" operator="between">
      <formula>8</formula>
      <formula>10</formula>
    </cfRule>
    <cfRule type="cellIs" dxfId="34" priority="35" stopIfTrue="1" operator="between">
      <formula>6</formula>
      <formula>7</formula>
    </cfRule>
    <cfRule type="cellIs" dxfId="33" priority="36" operator="between">
      <formula>0</formula>
      <formula>5</formula>
    </cfRule>
  </conditionalFormatting>
  <conditionalFormatting sqref="L16">
    <cfRule type="cellIs" dxfId="32" priority="31" stopIfTrue="1" operator="between">
      <formula>6</formula>
      <formula>7</formula>
    </cfRule>
    <cfRule type="cellIs" dxfId="31" priority="32" stopIfTrue="1" operator="between">
      <formula>0</formula>
      <formula>5</formula>
    </cfRule>
    <cfRule type="cellIs" dxfId="30" priority="33" stopIfTrue="1" operator="between">
      <formula>8</formula>
      <formula>10</formula>
    </cfRule>
  </conditionalFormatting>
  <conditionalFormatting sqref="L70">
    <cfRule type="cellIs" dxfId="29" priority="28" stopIfTrue="1" operator="between">
      <formula>8</formula>
      <formula>10</formula>
    </cfRule>
    <cfRule type="cellIs" dxfId="28" priority="29" stopIfTrue="1" operator="between">
      <formula>6</formula>
      <formula>7</formula>
    </cfRule>
    <cfRule type="cellIs" dxfId="27" priority="30" operator="between">
      <formula>0</formula>
      <formula>5</formula>
    </cfRule>
  </conditionalFormatting>
  <conditionalFormatting sqref="L94">
    <cfRule type="cellIs" dxfId="26" priority="25" stopIfTrue="1" operator="between">
      <formula>8</formula>
      <formula>10</formula>
    </cfRule>
    <cfRule type="cellIs" dxfId="25" priority="26" stopIfTrue="1" operator="between">
      <formula>6</formula>
      <formula>7</formula>
    </cfRule>
    <cfRule type="cellIs" dxfId="24" priority="27" operator="between">
      <formula>0</formula>
      <formula>5</formula>
    </cfRule>
  </conditionalFormatting>
  <conditionalFormatting sqref="L118">
    <cfRule type="cellIs" dxfId="23" priority="22" stopIfTrue="1" operator="between">
      <formula>8</formula>
      <formula>10</formula>
    </cfRule>
    <cfRule type="cellIs" dxfId="22" priority="23" stopIfTrue="1" operator="between">
      <formula>6</formula>
      <formula>7</formula>
    </cfRule>
    <cfRule type="cellIs" dxfId="21" priority="24" operator="between">
      <formula>0</formula>
      <formula>5</formula>
    </cfRule>
  </conditionalFormatting>
  <conditionalFormatting sqref="M19:M31">
    <cfRule type="cellIs" dxfId="20" priority="19" stopIfTrue="1" operator="between">
      <formula>8</formula>
      <formula>10</formula>
    </cfRule>
    <cfRule type="cellIs" dxfId="19" priority="20" stopIfTrue="1" operator="between">
      <formula>6</formula>
      <formula>7</formula>
    </cfRule>
    <cfRule type="cellIs" dxfId="18" priority="21" operator="between">
      <formula>0</formula>
      <formula>5</formula>
    </cfRule>
  </conditionalFormatting>
  <conditionalFormatting sqref="M16">
    <cfRule type="cellIs" dxfId="17" priority="16" stopIfTrue="1" operator="between">
      <formula>6</formula>
      <formula>7</formula>
    </cfRule>
    <cfRule type="cellIs" dxfId="16" priority="17" stopIfTrue="1" operator="between">
      <formula>0</formula>
      <formula>5</formula>
    </cfRule>
    <cfRule type="cellIs" dxfId="15" priority="18" stopIfTrue="1" operator="between">
      <formula>8</formula>
      <formula>10</formula>
    </cfRule>
  </conditionalFormatting>
  <conditionalFormatting sqref="M70">
    <cfRule type="cellIs" dxfId="14" priority="13" stopIfTrue="1" operator="between">
      <formula>8</formula>
      <formula>10</formula>
    </cfRule>
    <cfRule type="cellIs" dxfId="13" priority="14" stopIfTrue="1" operator="between">
      <formula>6</formula>
      <formula>7</formula>
    </cfRule>
    <cfRule type="cellIs" dxfId="12" priority="15" operator="between">
      <formula>0</formula>
      <formula>5</formula>
    </cfRule>
  </conditionalFormatting>
  <conditionalFormatting sqref="M94">
    <cfRule type="cellIs" dxfId="11" priority="10" stopIfTrue="1" operator="between">
      <formula>8</formula>
      <formula>10</formula>
    </cfRule>
    <cfRule type="cellIs" dxfId="10" priority="11" stopIfTrue="1" operator="between">
      <formula>6</formula>
      <formula>7</formula>
    </cfRule>
    <cfRule type="cellIs" dxfId="9" priority="12" operator="between">
      <formula>0</formula>
      <formula>5</formula>
    </cfRule>
  </conditionalFormatting>
  <conditionalFormatting sqref="M118">
    <cfRule type="cellIs" dxfId="8" priority="7" stopIfTrue="1" operator="between">
      <formula>8</formula>
      <formula>10</formula>
    </cfRule>
    <cfRule type="cellIs" dxfId="7" priority="8" stopIfTrue="1" operator="between">
      <formula>6</formula>
      <formula>7</formula>
    </cfRule>
    <cfRule type="cellIs" dxfId="6" priority="9" operator="between">
      <formula>0</formula>
      <formula>5</formula>
    </cfRule>
  </conditionalFormatting>
  <conditionalFormatting sqref="D118 D94 D70 D19:D31">
    <cfRule type="cellIs" dxfId="5" priority="4" stopIfTrue="1" operator="between">
      <formula>8</formula>
      <formula>10</formula>
    </cfRule>
    <cfRule type="cellIs" dxfId="4" priority="5" stopIfTrue="1" operator="between">
      <formula>6</formula>
      <formula>7</formula>
    </cfRule>
    <cfRule type="cellIs" dxfId="3" priority="6" operator="between">
      <formula>0</formula>
      <formula>5</formula>
    </cfRule>
  </conditionalFormatting>
  <conditionalFormatting sqref="D16">
    <cfRule type="cellIs" dxfId="2" priority="1" stopIfTrue="1" operator="between">
      <formula>6</formula>
      <formula>7</formula>
    </cfRule>
    <cfRule type="cellIs" dxfId="1" priority="2" stopIfTrue="1" operator="between">
      <formula>0</formula>
      <formula>5</formula>
    </cfRule>
    <cfRule type="cellIs" dxfId="0" priority="3" stopIfTrue="1" operator="between">
      <formula>8</formula>
      <formula>10</formula>
    </cfRule>
  </conditionalFormatting>
  <printOptions horizontalCentered="1"/>
  <pageMargins left="0" right="0" top="0" bottom="0" header="0" footer="0"/>
  <pageSetup paperSize="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DETAILS</vt:lpstr>
      <vt:lpstr>SUMMARY 2017-2018</vt:lpstr>
      <vt:lpstr>Sheet1</vt:lpstr>
      <vt:lpstr>APR - JUN 2019</vt:lpstr>
      <vt:lpstr>JUL - SEPT 2019</vt:lpstr>
      <vt:lpstr>OCT - DEC 2019</vt:lpstr>
      <vt:lpstr>JAN - MAR 2020</vt:lpstr>
      <vt:lpstr>MAY- JUNE 2020</vt:lpstr>
      <vt:lpstr>JULY-SEPT 2020</vt:lpstr>
      <vt:lpstr>SUMMARY 2019-2020</vt:lpstr>
      <vt:lpstr>DETAILS2019</vt:lpstr>
      <vt:lpstr>Criteria</vt:lpstr>
      <vt:lpstr>'APR - JUN 2019'!Print_Area</vt:lpstr>
      <vt:lpstr>Criteria!Print_Area</vt:lpstr>
      <vt:lpstr>'JAN - MAR 2020'!Print_Area</vt:lpstr>
      <vt:lpstr>'JUL - SEPT 2019'!Print_Area</vt:lpstr>
      <vt:lpstr>'JULY-SEPT 2020'!Print_Area</vt:lpstr>
      <vt:lpstr>'MAY- JUNE 2020'!Print_Area</vt:lpstr>
      <vt:lpstr>'OCT - DEC 2019'!Print_Area</vt:lpstr>
      <vt:lpstr>'SUMMARY 2017-2018'!Print_Area</vt:lpstr>
      <vt:lpstr>'SUMMARY 2019-2020'!Print_Area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ANGELICA MARTINEZ</dc:creator>
  <cp:lastModifiedBy>Martinez, Angelica</cp:lastModifiedBy>
  <cp:lastPrinted>2020-11-18T23:32:20Z</cp:lastPrinted>
  <dcterms:created xsi:type="dcterms:W3CDTF">2018-11-05T08:44:58Z</dcterms:created>
  <dcterms:modified xsi:type="dcterms:W3CDTF">2020-11-18T23:42:49Z</dcterms:modified>
</cp:coreProperties>
</file>