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E:\fp142158\Desktop\♥♥♥ My Personal Files (LHEN)\"/>
    </mc:Choice>
  </mc:AlternateContent>
  <bookViews>
    <workbookView xWindow="0" yWindow="0" windowWidth="20490" windowHeight="7425" tabRatio="784" activeTab="1"/>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 name="Lhen" sheetId="17" r:id="rId15"/>
    <sheet name="Lhen01" sheetId="18" r:id="rId16"/>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62913"/>
</workbook>
</file>

<file path=xl/calcChain.xml><?xml version="1.0" encoding="utf-8"?>
<calcChain xmlns="http://schemas.openxmlformats.org/spreadsheetml/2006/main">
  <c r="B9" i="2" l="1"/>
  <c r="A18" i="16" l="1"/>
  <c r="A17" i="16"/>
  <c r="A16" i="16"/>
  <c r="A15" i="16"/>
  <c r="A14" i="16"/>
  <c r="A10" i="16"/>
  <c r="A9" i="16"/>
  <c r="A8" i="16"/>
  <c r="A7" i="16"/>
  <c r="B8" i="2" l="1"/>
  <c r="B7" i="2"/>
  <c r="B6" i="2"/>
  <c r="B5" i="2"/>
  <c r="B10" i="2" s="1"/>
  <c r="A4" i="14"/>
  <c r="A3" i="14"/>
  <c r="A4" i="13"/>
  <c r="A3" i="13"/>
  <c r="A4" i="12"/>
  <c r="A3" i="12"/>
  <c r="A4" i="11"/>
  <c r="A3" i="11"/>
  <c r="A4" i="10"/>
  <c r="A3" i="10"/>
  <c r="A4" i="9"/>
  <c r="A3" i="9"/>
  <c r="A4" i="8"/>
  <c r="A3" i="8"/>
  <c r="A4" i="7"/>
  <c r="A3" i="7"/>
  <c r="A4" i="6"/>
  <c r="A3" i="6"/>
  <c r="A4" i="5"/>
  <c r="A3" i="5"/>
  <c r="A4" i="4"/>
  <c r="A3" i="4"/>
  <c r="A4" i="3"/>
  <c r="A3" i="3"/>
  <c r="C9" i="14"/>
  <c r="C9" i="13"/>
  <c r="C9" i="12"/>
  <c r="C9" i="11"/>
  <c r="C9" i="10"/>
  <c r="C9" i="9"/>
  <c r="C9" i="8"/>
  <c r="C9" i="7"/>
  <c r="C9" i="6"/>
  <c r="C9" i="3"/>
  <c r="C9" i="4"/>
  <c r="C9"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N7" i="2" l="1"/>
  <c r="N6" i="2"/>
  <c r="N5" i="2"/>
  <c r="M10" i="2"/>
  <c r="E10" i="2"/>
  <c r="C10" i="2"/>
  <c r="H10" i="2"/>
  <c r="D10" i="2"/>
  <c r="I10" i="2"/>
  <c r="L10" i="2"/>
  <c r="K10" i="2"/>
  <c r="J10" i="2"/>
  <c r="G10" i="2"/>
  <c r="F10" i="2"/>
  <c r="N8" i="2"/>
  <c r="N9" i="2"/>
  <c r="N10" i="2" l="1"/>
</calcChain>
</file>

<file path=xl/sharedStrings.xml><?xml version="1.0" encoding="utf-8"?>
<sst xmlns="http://schemas.openxmlformats.org/spreadsheetml/2006/main" count="265" uniqueCount="56">
  <si>
    <t>Expenses</t>
  </si>
  <si>
    <t>Expense 1</t>
  </si>
  <si>
    <t>Expense 2</t>
  </si>
  <si>
    <t>Expense 3</t>
  </si>
  <si>
    <t>Expense 4</t>
  </si>
  <si>
    <t>Expense 5</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</si>
  <si>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</si>
  <si>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</si>
  <si>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</si>
  <si>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</si>
  <si>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</si>
  <si>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</si>
  <si>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</si>
  <si>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</si>
  <si>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</si>
  <si>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</si>
  <si>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</si>
  <si>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</si>
  <si>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</si>
  <si>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</si>
  <si>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</si>
  <si>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</si>
  <si>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</si>
  <si>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</si>
  <si>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</si>
  <si>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</si>
  <si>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</si>
  <si>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</si>
  <si>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</si>
  <si>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</si>
  <si>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</si>
  <si>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</si>
  <si>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</si>
  <si>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</si>
  <si>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</si>
  <si>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</si>
  <si>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</si>
  <si>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</si>
  <si>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</si>
  <si>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</si>
  <si>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</si>
  <si>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</si>
  <si>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</si>
  <si>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</si>
  <si>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</si>
  <si>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</si>
  <si>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</si>
  <si>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</si>
  <si>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</si>
  <si>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</si>
  <si>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</si>
  <si>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</si>
  <si>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Lhen</t>
  </si>
  <si>
    <t>Ratonel</t>
  </si>
  <si>
    <t>Lhen01</t>
  </si>
  <si>
    <t>Lhen001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</si>
</sst>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4">
    <border>
      <left/>
      <right/>
      <top/>
      <bottom/>
      <diagonal/>
    </border>
    <border>
      <left/>
      <right style="medium">
        <color theme="0"/>
      </right>
      <top/>
      <bottom/>
      <diagonal/>
    </border>
    <border>
      <left style="medium">
        <color theme="0"/>
      </left>
      <right style="medium">
        <color theme="0"/>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29">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4" fontId="0" fillId="0" borderId="0" xfId="0" applyNumberFormat="1" applyFont="1" applyFill="1" applyBorder="1" applyAlignment="1">
      <alignment horizontal="left" indent="1"/>
    </xf>
    <xf numFmtId="0" fontId="8" fillId="0" borderId="0" xfId="3">
      <alignment horizontal="left" indent="1"/>
    </xf>
    <xf numFmtId="0" fontId="0" fillId="0" borderId="0" xfId="0" applyFont="1" applyFill="1" applyBorder="1"/>
    <xf numFmtId="0" fontId="5" fillId="3" borderId="2" xfId="6" applyBorder="1" applyAlignment="1">
      <alignment horizontal="center" vertical="center"/>
    </xf>
    <xf numFmtId="0" fontId="0" fillId="0" borderId="0" xfId="11" applyFont="1">
      <alignment horizontal="left" vertical="center" wrapText="1" indent="6"/>
    </xf>
    <xf numFmtId="0" fontId="0" fillId="0" borderId="0" xfId="8" applyFont="1">
      <alignment horizontal="left" wrapText="1" indent="1"/>
    </xf>
    <xf numFmtId="0" fontId="5" fillId="3" borderId="0" xfId="6"/>
    <xf numFmtId="0" fontId="3" fillId="0" borderId="0" xfId="1"/>
    <xf numFmtId="0" fontId="3" fillId="0" borderId="1" xfId="1" applyBorder="1"/>
    <xf numFmtId="4" fontId="0" fillId="0" borderId="3" xfId="9" applyNumberFormat="1" applyFont="1" applyFill="1" applyBorder="1" applyAlignment="1">
      <alignment horizontal="right" indent="1"/>
    </xf>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7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72"/>
      <tableStyleElement type="headerRow" dxfId="71"/>
    </tableStyle>
    <tableStyle name="Summary Table" pivot="0" count="6">
      <tableStyleElement type="wholeTable" dxfId="70"/>
      <tableStyleElement type="headerRow" dxfId="69"/>
      <tableStyleElement type="totalRow" dxfId="68"/>
      <tableStyleElement type="firstColumn" dxfId="67"/>
      <tableStyleElement type="lastColumn" dxfId="66"/>
      <tableStyleElement type="firstColumnStripe" dxfId="6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Expense 1</c:v>
                </c:pt>
              </c:strCache>
            </c:strRef>
          </c:tx>
          <c:spPr>
            <a:solidFill>
              <a:schemeClr val="tx1">
                <a:lumMod val="65000"/>
                <a:lumOff val="3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33</c:v>
                </c:pt>
                <c:pt idx="1">
                  <c:v>375</c:v>
                </c:pt>
                <c:pt idx="2">
                  <c:v>33</c:v>
                </c:pt>
                <c:pt idx="3">
                  <c:v>45</c:v>
                </c:pt>
                <c:pt idx="4">
                  <c:v>375</c:v>
                </c:pt>
                <c:pt idx="5">
                  <c:v>201</c:v>
                </c:pt>
                <c:pt idx="6">
                  <c:v>150</c:v>
                </c:pt>
                <c:pt idx="7">
                  <c:v>100</c:v>
                </c:pt>
                <c:pt idx="8">
                  <c:v>300</c:v>
                </c:pt>
                <c:pt idx="9">
                  <c:v>450</c:v>
                </c:pt>
                <c:pt idx="10">
                  <c:v>200</c:v>
                </c:pt>
                <c:pt idx="11">
                  <c:v>201</c:v>
                </c:pt>
              </c:numCache>
            </c:numRef>
          </c:val>
          <c:extLst>
            <c:ext xmlns:c16="http://schemas.microsoft.com/office/drawing/2014/chart" uri="{C3380CC4-5D6E-409C-BE32-E72D297353CC}">
              <c16:uniqueId val="{00000000-DFD0-4528-AE8C-51B058EA99EB}"/>
            </c:ext>
          </c:extLst>
        </c:ser>
        <c:ser>
          <c:idx val="1"/>
          <c:order val="1"/>
          <c:tx>
            <c:strRef>
              <c:f>summary!$A$6</c:f>
              <c:strCache>
                <c:ptCount val="1"/>
                <c:pt idx="0">
                  <c:v>Expense 2</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238</c:v>
                </c:pt>
                <c:pt idx="1">
                  <c:v>238</c:v>
                </c:pt>
                <c:pt idx="2">
                  <c:v>238</c:v>
                </c:pt>
                <c:pt idx="3">
                  <c:v>123</c:v>
                </c:pt>
                <c:pt idx="4">
                  <c:v>111</c:v>
                </c:pt>
                <c:pt idx="5">
                  <c:v>98</c:v>
                </c:pt>
                <c:pt idx="6">
                  <c:v>300</c:v>
                </c:pt>
                <c:pt idx="7">
                  <c:v>500</c:v>
                </c:pt>
                <c:pt idx="8">
                  <c:v>150</c:v>
                </c:pt>
                <c:pt idx="9">
                  <c:v>380</c:v>
                </c:pt>
                <c:pt idx="10">
                  <c:v>420</c:v>
                </c:pt>
                <c:pt idx="11">
                  <c:v>440</c:v>
                </c:pt>
              </c:numCache>
            </c:numRef>
          </c:val>
          <c:extLst>
            <c:ext xmlns:c16="http://schemas.microsoft.com/office/drawing/2014/chart" uri="{C3380CC4-5D6E-409C-BE32-E72D297353CC}">
              <c16:uniqueId val="{00000001-DFD0-4528-AE8C-51B058EA99EB}"/>
            </c:ext>
          </c:extLst>
        </c:ser>
        <c:ser>
          <c:idx val="2"/>
          <c:order val="2"/>
          <c:tx>
            <c:strRef>
              <c:f>summary!$A$7</c:f>
              <c:strCache>
                <c:ptCount val="1"/>
                <c:pt idx="0">
                  <c:v>Expense 3</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110</c:v>
                </c:pt>
                <c:pt idx="1">
                  <c:v>110</c:v>
                </c:pt>
                <c:pt idx="2">
                  <c:v>110</c:v>
                </c:pt>
                <c:pt idx="3">
                  <c:v>125</c:v>
                </c:pt>
                <c:pt idx="4">
                  <c:v>333</c:v>
                </c:pt>
                <c:pt idx="5">
                  <c:v>122</c:v>
                </c:pt>
                <c:pt idx="6">
                  <c:v>200</c:v>
                </c:pt>
                <c:pt idx="7">
                  <c:v>400</c:v>
                </c:pt>
                <c:pt idx="8">
                  <c:v>500</c:v>
                </c:pt>
                <c:pt idx="9">
                  <c:v>150</c:v>
                </c:pt>
                <c:pt idx="10">
                  <c:v>500</c:v>
                </c:pt>
                <c:pt idx="11">
                  <c:v>122</c:v>
                </c:pt>
              </c:numCache>
            </c:numRef>
          </c:val>
          <c:extLst>
            <c:ext xmlns:c16="http://schemas.microsoft.com/office/drawing/2014/chart" uri="{C3380CC4-5D6E-409C-BE32-E72D297353CC}">
              <c16:uniqueId val="{00000002-DFD0-4528-AE8C-51B058EA99EB}"/>
            </c:ext>
          </c:extLst>
        </c:ser>
        <c:ser>
          <c:idx val="3"/>
          <c:order val="3"/>
          <c:tx>
            <c:strRef>
              <c:f>summary!$A$8</c:f>
              <c:strCache>
                <c:ptCount val="1"/>
                <c:pt idx="0">
                  <c:v>Expense 4</c:v>
                </c:pt>
              </c:strCache>
            </c:strRef>
          </c:tx>
          <c:spPr>
            <a:solidFill>
              <a:schemeClr val="accent3">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426</c:v>
                </c:pt>
                <c:pt idx="1">
                  <c:v>84</c:v>
                </c:pt>
                <c:pt idx="2">
                  <c:v>84</c:v>
                </c:pt>
                <c:pt idx="3">
                  <c:v>426</c:v>
                </c:pt>
                <c:pt idx="4">
                  <c:v>125</c:v>
                </c:pt>
                <c:pt idx="5">
                  <c:v>187</c:v>
                </c:pt>
                <c:pt idx="6">
                  <c:v>150</c:v>
                </c:pt>
                <c:pt idx="7">
                  <c:v>500</c:v>
                </c:pt>
                <c:pt idx="8">
                  <c:v>500</c:v>
                </c:pt>
                <c:pt idx="9">
                  <c:v>400</c:v>
                </c:pt>
                <c:pt idx="10">
                  <c:v>100</c:v>
                </c:pt>
                <c:pt idx="11">
                  <c:v>187</c:v>
                </c:pt>
              </c:numCache>
            </c:numRef>
          </c:val>
          <c:extLst>
            <c:ext xmlns:c16="http://schemas.microsoft.com/office/drawing/2014/chart" uri="{C3380CC4-5D6E-409C-BE32-E72D297353CC}">
              <c16:uniqueId val="{00000003-DFD0-4528-AE8C-51B058EA99EB}"/>
            </c:ext>
          </c:extLst>
        </c:ser>
        <c:ser>
          <c:idx val="4"/>
          <c:order val="4"/>
          <c:tx>
            <c:strRef>
              <c:f>summary!$A$9</c:f>
              <c:strCache>
                <c:ptCount val="1"/>
                <c:pt idx="0">
                  <c:v>Expense 5</c:v>
                </c:pt>
              </c:strCache>
            </c:strRef>
          </c:tx>
          <c:spPr>
            <a:solidFill>
              <a:schemeClr val="accent4">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54</c:v>
                </c:pt>
                <c:pt idx="1">
                  <c:v>54</c:v>
                </c:pt>
                <c:pt idx="2">
                  <c:v>109</c:v>
                </c:pt>
                <c:pt idx="3">
                  <c:v>98</c:v>
                </c:pt>
                <c:pt idx="4">
                  <c:v>33</c:v>
                </c:pt>
                <c:pt idx="5">
                  <c:v>441</c:v>
                </c:pt>
                <c:pt idx="6">
                  <c:v>100</c:v>
                </c:pt>
                <c:pt idx="7">
                  <c:v>800</c:v>
                </c:pt>
                <c:pt idx="8">
                  <c:v>200</c:v>
                </c:pt>
                <c:pt idx="9">
                  <c:v>200</c:v>
                </c:pt>
                <c:pt idx="10">
                  <c:v>200</c:v>
                </c:pt>
                <c:pt idx="11">
                  <c:v>99</c:v>
                </c:pt>
              </c:numCache>
            </c:numRef>
          </c:val>
          <c:extLst>
            <c:ext xmlns:c16="http://schemas.microsoft.com/office/drawing/2014/chart" uri="{C3380CC4-5D6E-409C-BE32-E72D297353CC}">
              <c16:uniqueId val="{00000004-DFD0-4528-AE8C-51B058EA99EB}"/>
            </c:ext>
          </c:extLst>
        </c:ser>
        <c:dLbls>
          <c:showLegendKey val="0"/>
          <c:showVal val="0"/>
          <c:showCatName val="0"/>
          <c:showSerName val="0"/>
          <c:showPercent val="0"/>
          <c:showBubbleSize val="0"/>
        </c:dLbls>
        <c:gapWidth val="150"/>
        <c:axId val="243593864"/>
        <c:axId val="243593472"/>
      </c:barChart>
      <c:catAx>
        <c:axId val="243593864"/>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243593472"/>
        <c:crosses val="autoZero"/>
        <c:auto val="1"/>
        <c:lblAlgn val="ctr"/>
        <c:lblOffset val="100"/>
        <c:noMultiLvlLbl val="0"/>
      </c:catAx>
      <c:valAx>
        <c:axId val="243593472"/>
        <c:scaling>
          <c:orientation val="minMax"/>
        </c:scaling>
        <c:delete val="0"/>
        <c:axPos val="l"/>
        <c:majorGridlines>
          <c:spPr>
            <a:ln>
              <a:solidFill>
                <a:schemeClr val="bg1">
                  <a:lumMod val="85000"/>
                  <a:alpha val="30000"/>
                </a:schemeClr>
              </a:solidFill>
            </a:ln>
          </c:spPr>
        </c:majorGridlines>
        <c:numFmt formatCode="#,##0;;" sourceLinked="0"/>
        <c:majorTickMark val="none"/>
        <c:minorTickMark val="none"/>
        <c:tickLblPos val="nextTo"/>
        <c:spPr>
          <a:ln>
            <a:solidFill>
              <a:schemeClr val="bg1">
                <a:lumMod val="85000"/>
              </a:schemeClr>
            </a:solidFill>
          </a:ln>
        </c:spPr>
        <c:txPr>
          <a:bodyPr/>
          <a:lstStyle/>
          <a:p>
            <a:pPr>
              <a:defRPr sz="1100">
                <a:solidFill>
                  <a:schemeClr val="tx1">
                    <a:lumMod val="65000"/>
                    <a:lumOff val="35000"/>
                  </a:schemeClr>
                </a:solidFill>
              </a:defRPr>
            </a:pPr>
            <a:endParaRPr lang="en-US"/>
          </a:p>
        </c:txPr>
        <c:crossAx val="243593864"/>
        <c:crosses val="autoZero"/>
        <c:crossBetween val="between"/>
      </c:valAx>
      <c:spPr>
        <a:noFill/>
      </c:spPr>
    </c:plotArea>
    <c:legend>
      <c:legendPos val="tr"/>
      <c:layout>
        <c:manualLayout>
          <c:xMode val="edge"/>
          <c:yMode val="edge"/>
          <c:x val="0.86571588106102315"/>
          <c:y val="5.6239046947426458E-2"/>
          <c:w val="6.869432671447176E-2"/>
          <c:h val="0.41155616468888995"/>
        </c:manualLayout>
      </c:layout>
      <c:overlay val="0"/>
      <c:txPr>
        <a:bodyPr/>
        <a:lstStyle/>
        <a:p>
          <a:pPr>
            <a:defRPr sz="1100" kern="0" spc="-10" baseline="0">
              <a:solidFill>
                <a:schemeClr val="tx1"/>
              </a:solidFill>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2</xdr:row>
      <xdr:rowOff>3175</xdr:rowOff>
    </xdr:from>
    <xdr:to>
      <xdr:col>15</xdr:col>
      <xdr:colOff>177800</xdr:colOff>
      <xdr:row>2</xdr:row>
      <xdr:rowOff>2713036</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10" totalsRowCount="1" headerRowCellStyle="Heading 2">
  <autoFilter ref="A4:O9"/>
  <tableColumns count="15">
    <tableColumn id="1" name="Expenses" totalsRowLabel="Total" totalsRowDxfId="33" dataCellStyle="Table details"/>
    <tableColumn id="2" name="Jan" totalsRowFunction="sum" totalsRowDxfId="32" dataCellStyle="Table numbers">
      <calculatedColumnFormula>SUMIFS(ExpJan[Amount],ExpJan[Category],ExpenseSummary[[#This Row],[Expenses]])</calculatedColumnFormula>
    </tableColumn>
    <tableColumn id="3" name="Feb" totalsRowFunction="sum" totalsRowDxfId="31" dataCellStyle="Table numbers">
      <calculatedColumnFormula>SUMIFS(ExpFeb[Amount],ExpFeb[Category],ExpenseSummary[[#This Row],[Expenses]])</calculatedColumnFormula>
    </tableColumn>
    <tableColumn id="4" name="Mar" totalsRowFunction="sum" totalsRowDxfId="30" dataCellStyle="Table numbers">
      <calculatedColumnFormula>SUMIFS(ExpMar[Amount],ExpMar[Category],ExpenseSummary[[#This Row],[Expenses]])</calculatedColumnFormula>
    </tableColumn>
    <tableColumn id="5" name="Apr" totalsRowFunction="sum" totalsRowDxfId="29" dataCellStyle="Table numbers">
      <calculatedColumnFormula>SUMIFS(ExpApr[Amount],ExpApr[Category],ExpenseSummary[[#This Row],[Expenses]])</calculatedColumnFormula>
    </tableColumn>
    <tableColumn id="6" name="May" totalsRowFunction="sum" totalsRowDxfId="28" dataCellStyle="Table numbers">
      <calculatedColumnFormula>SUMIFS(ExpMay[Amount],ExpMay[Category],ExpenseSummary[[#This Row],[Expenses]])</calculatedColumnFormula>
    </tableColumn>
    <tableColumn id="7" name="Jun" totalsRowFunction="sum" totalsRowDxfId="27" dataCellStyle="Table numbers">
      <calculatedColumnFormula>SUMIFS(ExpJun[Amount],ExpJun[Category],ExpenseSummary[[#This Row],[Expenses]])</calculatedColumnFormula>
    </tableColumn>
    <tableColumn id="8" name="Jul" totalsRowFunction="sum" totalsRowDxfId="26" dataCellStyle="Table numbers">
      <calculatedColumnFormula>SUMIFS(ExpJul[Amount],ExpJul[Category],ExpenseSummary[[#This Row],[Expenses]])</calculatedColumnFormula>
    </tableColumn>
    <tableColumn id="9" name="Aug" totalsRowFunction="sum" totalsRowDxfId="25" dataCellStyle="Table numbers">
      <calculatedColumnFormula>SUMIFS(ExpAug[Amount],ExpAug[Category],ExpenseSummary[[#This Row],[Expenses]])</calculatedColumnFormula>
    </tableColumn>
    <tableColumn id="10" name="Sep" totalsRowFunction="sum" totalsRowDxfId="24" dataCellStyle="Table numbers">
      <calculatedColumnFormula>SUMIFS(ExpSep[Amount],ExpSep[Category],ExpenseSummary[[#This Row],[Expenses]])</calculatedColumnFormula>
    </tableColumn>
    <tableColumn id="11" name="Oct" totalsRowFunction="sum" totalsRowDxfId="23" dataCellStyle="Table numbers">
      <calculatedColumnFormula>SUMIFS(ExpOct[Amount],ExpOct[Category],ExpenseSummary[[#This Row],[Expenses]])</calculatedColumnFormula>
    </tableColumn>
    <tableColumn id="12" name="Nov" totalsRowFunction="sum" totalsRowDxfId="22" dataCellStyle="Table numbers">
      <calculatedColumnFormula>SUMIFS(ExpNov[Amount],ExpNov[Category],ExpenseSummary[[#This Row],[Expenses]])</calculatedColumnFormula>
    </tableColumn>
    <tableColumn id="13" name="Dec" totalsRowFunction="sum" totalsRowDxfId="21" dataCellStyle="Table numbers">
      <calculatedColumnFormula>SUMIFS(ExpDec[Amount],ExpDec[Category],ExpenseSummary[[#This Row],[Expenses]])</calculatedColumnFormula>
    </tableColumn>
    <tableColumn id="14" name="Total" totalsRowFunction="sum" totalsRowDxfId="20"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9" totalsRowCount="1" headerRowCellStyle="Heading 2">
  <autoFilter ref="A2:E8"/>
  <tableColumns count="5">
    <tableColumn id="1" name="Date" totalsRowLabel="Total" totalsRowDxfId="14" dataCellStyle="Table date"/>
    <tableColumn id="2" name="PO#" totalsRowDxfId="13" dataCellStyle="Table details"/>
    <tableColumn id="3" name="Amount" totalsRowFunction="sum" totalsRowDxfId="12" dataCellStyle="Table numbers"/>
    <tableColumn id="4" name="Category" totalsRowDxfId="11" dataCellStyle="Table details"/>
    <tableColumn id="5" name="Description" totalsRowDxfId="1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9" totalsRowCount="1" headerRowCellStyle="Heading 2">
  <autoFilter ref="A2:E8"/>
  <tableColumns count="5">
    <tableColumn id="1" name="Date" totalsRowLabel="Total" totalsRowDxfId="9" dataCellStyle="Table date"/>
    <tableColumn id="2" name="PO#" totalsRowDxfId="8" dataCellStyle="Table details"/>
    <tableColumn id="3" name="Amount" totalsRowFunction="sum" totalsRowDxfId="7" dataCellStyle="Table numbers"/>
    <tableColumn id="4" name="Category" totalsRowDxfId="6" dataCellStyle="Table details"/>
    <tableColumn id="5" name="Description" totalsRowDxfId="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9" totalsRowCount="1" headerRowCellStyle="Heading 2">
  <autoFilter ref="A2:E8"/>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9" totalsRowCount="1" headerRowCellStyle="Heading 2">
  <autoFilter ref="A2:E8"/>
  <tableColumns count="5">
    <tableColumn id="1" name="Date" totalsRowLabel="Total" totalsRowDxfId="38" dataCellStyle="Table date"/>
    <tableColumn id="2" name="PO#" totalsRowDxfId="37" dataCellStyle="Table details"/>
    <tableColumn id="3" name="Amount" totalsRowFunction="sum" totalsRowDxfId="36" dataCellStyle="Table numbers"/>
    <tableColumn id="4" name="Category" totalsRowDxfId="35" dataCellStyle="Table details"/>
    <tableColumn id="5" name="Description" totalsRowDxfId="3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9" totalsRowCount="1" headerRowCellStyle="Heading 2">
  <autoFilter ref="A2:E8"/>
  <tableColumns count="5">
    <tableColumn id="1" name="Date" totalsRowLabel="Total" dataCellStyle="Table date"/>
    <tableColumn id="2" name="PO#" dataCellStyle="Table details"/>
    <tableColumn id="3" name="Amount" totalsRowFunction="sum" dataCellStyle="Table numbers"/>
    <tableColumn id="4" name="Category" dataCellStyle="Table details"/>
    <tableColumn id="5"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9" totalsRowCount="1" headerRowCellStyle="Heading 2">
  <autoFilter ref="A2:E8"/>
  <tableColumns count="5">
    <tableColumn id="1" name="Date" totalsRowLabel="Total" totalsRowDxfId="64" dataCellStyle="Table date"/>
    <tableColumn id="2" name="PO#" totalsRowDxfId="63" dataCellStyle="Table details"/>
    <tableColumn id="3" name="Amount" totalsRowFunction="sum" totalsRowDxfId="62" dataCellStyle="Table numbers"/>
    <tableColumn id="4" name="Category" totalsRowDxfId="61" dataCellStyle="Table details"/>
    <tableColumn id="5" name="Description" totalsRowDxfId="6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9" totalsRowCount="1" headerRowCellStyle="Heading 2">
  <autoFilter ref="A2:E8"/>
  <tableColumns count="5">
    <tableColumn id="1" name="Date" totalsRowLabel="Total" totalsRowDxfId="59" dataCellStyle="Table date"/>
    <tableColumn id="2" name="PO#" totalsRowDxfId="58" dataCellStyle="Table details"/>
    <tableColumn id="3" name="Amount" totalsRowFunction="sum" totalsRowDxfId="57" dataCellStyle="Table numbers"/>
    <tableColumn id="4" name="Category" totalsRowDxfId="56" dataCellStyle="Table details"/>
    <tableColumn id="5" name="Description" totalsRowDxfId="5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9" totalsRowCount="1" headerRowCellStyle="Heading 2">
  <autoFilter ref="A2:E8"/>
  <tableColumns count="5">
    <tableColumn id="1" name="Date" totalsRowLabel="Total" totalsRowDxfId="54" dataCellStyle="Table date"/>
    <tableColumn id="2" name="PO#" totalsRowDxfId="53" dataCellStyle="Table details"/>
    <tableColumn id="3" name="Amount" totalsRowFunction="sum" totalsRowDxfId="52" dataCellStyle="Table numbers"/>
    <tableColumn id="4" name="Category" totalsRowDxfId="51" dataCellStyle="Table details"/>
    <tableColumn id="5" name="Description" totalsRowDxfId="5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9" totalsRowCount="1" headerRowCellStyle="Heading 2">
  <autoFilter ref="A2:E8"/>
  <tableColumns count="5">
    <tableColumn id="1" name="Date" totalsRowLabel="Total" totalsRowDxfId="49" dataCellStyle="Table date"/>
    <tableColumn id="2" name="PO#" dataCellStyle="Table details"/>
    <tableColumn id="3" name="Amount" totalsRowFunction="sum" totalsRowDxfId="48" dataCellStyle="Table numbers"/>
    <tableColumn id="4" name="Category" dataCellStyle="Table details"/>
    <tableColumn id="5" name="Description" totalsRowDxfId="4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9" totalsRowCount="1" headerRowCellStyle="Heading 2">
  <autoFilter ref="A2:E8"/>
  <tableColumns count="5">
    <tableColumn id="1" name="Date" totalsRowLabel="Total" totalsRowDxfId="46" dataCellStyle="Table date"/>
    <tableColumn id="2" name="PO#" totalsRowDxfId="45" dataCellStyle="Table details"/>
    <tableColumn id="3" name="Amount" totalsRowFunction="sum" totalsRowDxfId="44" dataCellStyle="Table numbers"/>
    <tableColumn id="4" name="Category" dataCellStyle="Table details"/>
    <tableColumn id="5"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9" totalsRowCount="1" headerRowCellStyle="Heading 2">
  <autoFilter ref="A2:E8"/>
  <tableColumns count="5">
    <tableColumn id="1" name="Date" totalsRowLabel="Total" totalsRowDxfId="43" dataCellStyle="Table date"/>
    <tableColumn id="2" name="PO#" totalsRowDxfId="42" dataCellStyle="Table details"/>
    <tableColumn id="3" name="Amount" totalsRowFunction="sum" totalsRowDxfId="41" dataCellStyle="Table numbers"/>
    <tableColumn id="4" name="Category" totalsRowDxfId="40" dataCellStyle="Table details"/>
    <tableColumn id="5" name="Description" totalsRowDxfId="3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9" totalsRowCount="1" headerRowCellStyle="Heading 2">
  <autoFilter ref="A2:E8"/>
  <tableColumns count="5">
    <tableColumn id="1" name="Date" totalsRowLabel="Total" totalsRowDxfId="19" dataCellStyle="Table date"/>
    <tableColumn id="2" name="PO#" totalsRowDxfId="18" dataCellStyle="Table details"/>
    <tableColumn id="3" name="Amount" totalsRowFunction="sum" totalsRowDxfId="17" dataCellStyle="Table numbers"/>
    <tableColumn id="4" name="Category" totalsRowDxfId="16" dataCellStyle="Table details"/>
    <tableColumn id="5" name="Description" totalsRowDxfId="1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25"/>
  <cols>
    <col min="1" max="1" width="152.42578125" style="15" customWidth="1"/>
    <col min="2" max="16384" width="9" style="15"/>
  </cols>
  <sheetData>
    <row r="1" spans="1:1" ht="35.1" customHeight="1" x14ac:dyDescent="0.4">
      <c r="A1" s="6" t="s">
        <v>41</v>
      </c>
    </row>
    <row r="2" spans="1:1" ht="30" customHeight="1" x14ac:dyDescent="0.25">
      <c r="A2" s="10" t="s">
        <v>46</v>
      </c>
    </row>
    <row r="3" spans="1:1" ht="30" customHeight="1" x14ac:dyDescent="0.25">
      <c r="A3" s="14" t="s">
        <v>48</v>
      </c>
    </row>
    <row r="4" spans="1:1" ht="30" customHeight="1" x14ac:dyDescent="0.25">
      <c r="A4" s="14" t="s">
        <v>49</v>
      </c>
    </row>
    <row r="5" spans="1:1" ht="30" customHeight="1" x14ac:dyDescent="0.25">
      <c r="A5" s="10" t="s">
        <v>42</v>
      </c>
    </row>
    <row r="6" spans="1:1" ht="30" customHeight="1" x14ac:dyDescent="0.25">
      <c r="A6" s="14" t="s">
        <v>27</v>
      </c>
    </row>
    <row r="7" spans="1:1" ht="30" customHeight="1" x14ac:dyDescent="0.25">
      <c r="A7" s="16"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25">
      <c r="A8" s="23"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25">
      <c r="A9" s="23"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25">
      <c r="A10" s="17"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25">
      <c r="A11" s="14" t="s">
        <v>50</v>
      </c>
    </row>
    <row r="12" spans="1:1" ht="30" customHeight="1" x14ac:dyDescent="0.25">
      <c r="A12" s="14" t="s">
        <v>47</v>
      </c>
    </row>
    <row r="13" spans="1:1" ht="30" customHeight="1" x14ac:dyDescent="0.25">
      <c r="A13" s="11" t="s">
        <v>51</v>
      </c>
    </row>
    <row r="14" spans="1:1" ht="30" customHeight="1" x14ac:dyDescent="0.25">
      <c r="A14" s="17"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25">
      <c r="A15" s="17"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25">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25">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25">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9"/>
  <sheetViews>
    <sheetView showGridLines="0" zoomScaleNormal="100" workbookViewId="0">
      <selection activeCell="D1" sqref="D1"/>
    </sheetView>
  </sheetViews>
  <sheetFormatPr defaultRowHeight="30" customHeight="1" x14ac:dyDescent="0.25"/>
  <cols>
    <col min="1" max="3" width="15.5703125" customWidth="1"/>
    <col min="4" max="5" width="30.5703125" customWidth="1"/>
  </cols>
  <sheetData>
    <row r="1" spans="1:5" ht="35.1" customHeight="1" x14ac:dyDescent="0.4">
      <c r="A1" s="26" t="s">
        <v>36</v>
      </c>
      <c r="B1" s="26"/>
      <c r="C1" s="27"/>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DATE(YEAR(TODAY()),8,8)</f>
        <v>43685</v>
      </c>
      <c r="B3" s="2" t="s">
        <v>11</v>
      </c>
      <c r="C3" s="3">
        <v>100</v>
      </c>
      <c r="D3" s="2" t="s">
        <v>1</v>
      </c>
      <c r="E3" s="2" t="s">
        <v>43</v>
      </c>
    </row>
    <row r="4" spans="1:5" ht="30" customHeight="1" x14ac:dyDescent="0.25">
      <c r="A4" s="8">
        <f ca="1">DATE(YEAR(TODAY()),8,9)</f>
        <v>43686</v>
      </c>
      <c r="B4" s="2" t="s">
        <v>13</v>
      </c>
      <c r="C4" s="3">
        <v>200</v>
      </c>
      <c r="D4" s="2" t="s">
        <v>2</v>
      </c>
      <c r="E4" s="2"/>
    </row>
    <row r="5" spans="1:5" ht="30" customHeight="1" x14ac:dyDescent="0.25">
      <c r="A5" s="8"/>
      <c r="B5" s="2"/>
      <c r="C5" s="3">
        <v>300</v>
      </c>
      <c r="D5" s="2" t="s">
        <v>2</v>
      </c>
      <c r="E5" s="2"/>
    </row>
    <row r="6" spans="1:5" ht="30" customHeight="1" x14ac:dyDescent="0.25">
      <c r="A6" s="8"/>
      <c r="B6" s="2"/>
      <c r="C6" s="3">
        <v>400</v>
      </c>
      <c r="D6" s="2" t="s">
        <v>3</v>
      </c>
      <c r="E6" s="2"/>
    </row>
    <row r="7" spans="1:5" ht="30" customHeight="1" x14ac:dyDescent="0.25">
      <c r="A7" s="8"/>
      <c r="B7" s="2"/>
      <c r="C7" s="3">
        <v>500</v>
      </c>
      <c r="D7" s="2" t="s">
        <v>4</v>
      </c>
      <c r="E7" s="2"/>
    </row>
    <row r="8" spans="1:5" ht="30" customHeight="1" x14ac:dyDescent="0.25">
      <c r="A8" s="8"/>
      <c r="B8" s="2"/>
      <c r="C8" s="3">
        <v>800</v>
      </c>
      <c r="D8" s="2" t="s">
        <v>5</v>
      </c>
      <c r="E8" s="2"/>
    </row>
    <row r="9" spans="1:5" ht="30" customHeight="1" x14ac:dyDescent="0.25">
      <c r="A9" s="7" t="s">
        <v>12</v>
      </c>
      <c r="B9" s="7"/>
      <c r="C9" s="18">
        <f>SUBTOTAL(109,ExpAug[Amount])</f>
        <v>2300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August needs be entered  in order for this expense to be added to the Summary sheet" sqref="A3:A8">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9"/>
  <sheetViews>
    <sheetView showGridLines="0" workbookViewId="0">
      <selection activeCell="D14" sqref="D14"/>
    </sheetView>
  </sheetViews>
  <sheetFormatPr defaultRowHeight="30" customHeight="1" x14ac:dyDescent="0.25"/>
  <cols>
    <col min="1" max="3" width="15.5703125" customWidth="1"/>
    <col min="4" max="5" width="30.5703125" customWidth="1"/>
  </cols>
  <sheetData>
    <row r="1" spans="1:5" ht="35.1" customHeight="1" x14ac:dyDescent="0.4">
      <c r="A1" s="26" t="s">
        <v>37</v>
      </c>
      <c r="B1" s="26"/>
      <c r="C1" s="27"/>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DATE(YEAR(TODAY()),9,9)</f>
        <v>43717</v>
      </c>
      <c r="B3" s="2" t="s">
        <v>11</v>
      </c>
      <c r="C3" s="3">
        <v>300</v>
      </c>
      <c r="D3" s="2" t="s">
        <v>1</v>
      </c>
      <c r="E3" s="2" t="s">
        <v>43</v>
      </c>
    </row>
    <row r="4" spans="1:5" ht="30" customHeight="1" x14ac:dyDescent="0.25">
      <c r="A4" s="8">
        <f ca="1">DATE(YEAR(TODAY()),9,15)</f>
        <v>43723</v>
      </c>
      <c r="B4" s="2" t="s">
        <v>13</v>
      </c>
      <c r="C4" s="3">
        <v>50</v>
      </c>
      <c r="D4" s="2" t="s">
        <v>2</v>
      </c>
      <c r="E4" s="2"/>
    </row>
    <row r="5" spans="1:5" ht="30" customHeight="1" x14ac:dyDescent="0.25">
      <c r="A5" s="8"/>
      <c r="B5" s="2"/>
      <c r="C5" s="3">
        <v>100</v>
      </c>
      <c r="D5" s="2" t="s">
        <v>2</v>
      </c>
      <c r="E5" s="2"/>
    </row>
    <row r="6" spans="1:5" ht="30" customHeight="1" x14ac:dyDescent="0.25">
      <c r="A6" s="8"/>
      <c r="B6" s="2"/>
      <c r="C6" s="3">
        <v>500</v>
      </c>
      <c r="D6" s="2" t="s">
        <v>3</v>
      </c>
      <c r="E6" s="2"/>
    </row>
    <row r="7" spans="1:5" ht="30" customHeight="1" x14ac:dyDescent="0.25">
      <c r="A7" s="8"/>
      <c r="B7" s="2"/>
      <c r="C7" s="3">
        <v>500</v>
      </c>
      <c r="D7" s="2" t="s">
        <v>4</v>
      </c>
      <c r="E7" s="2"/>
    </row>
    <row r="8" spans="1:5" ht="30" customHeight="1" x14ac:dyDescent="0.25">
      <c r="A8" s="8"/>
      <c r="B8" s="2"/>
      <c r="C8" s="3">
        <v>200</v>
      </c>
      <c r="D8" s="2" t="s">
        <v>5</v>
      </c>
      <c r="E8" s="2"/>
    </row>
    <row r="9" spans="1:5" ht="30" customHeight="1" x14ac:dyDescent="0.25">
      <c r="A9" s="7" t="s">
        <v>12</v>
      </c>
      <c r="B9" s="7"/>
      <c r="C9" s="18">
        <f>SUBTOTAL(109,ExpSep[Amount])</f>
        <v>1650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September needs be entered  in order for this expense to be added to the Summary sheet" sqref="A3:A8">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9"/>
  <sheetViews>
    <sheetView showGridLines="0" workbookViewId="0">
      <selection activeCell="C9" sqref="C9"/>
    </sheetView>
  </sheetViews>
  <sheetFormatPr defaultRowHeight="30" customHeight="1" x14ac:dyDescent="0.25"/>
  <cols>
    <col min="1" max="3" width="15.5703125" customWidth="1"/>
    <col min="4" max="5" width="30.5703125" customWidth="1"/>
  </cols>
  <sheetData>
    <row r="1" spans="1:5" ht="35.1" customHeight="1" x14ac:dyDescent="0.4">
      <c r="A1" s="26" t="s">
        <v>38</v>
      </c>
      <c r="B1" s="26"/>
      <c r="C1" s="27"/>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DATE(YEAR(TODAY()),10,10)</f>
        <v>43748</v>
      </c>
      <c r="B3" s="2" t="s">
        <v>11</v>
      </c>
      <c r="C3" s="3">
        <v>450</v>
      </c>
      <c r="D3" s="2" t="s">
        <v>1</v>
      </c>
      <c r="E3" s="2" t="s">
        <v>43</v>
      </c>
    </row>
    <row r="4" spans="1:5" ht="30" customHeight="1" x14ac:dyDescent="0.25">
      <c r="A4" s="8">
        <f ca="1">DATE(YEAR(TODAY()),10,21)</f>
        <v>43759</v>
      </c>
      <c r="B4" s="2" t="s">
        <v>13</v>
      </c>
      <c r="C4" s="3">
        <v>250</v>
      </c>
      <c r="D4" s="2" t="s">
        <v>2</v>
      </c>
      <c r="E4" s="2"/>
    </row>
    <row r="5" spans="1:5" ht="30" customHeight="1" x14ac:dyDescent="0.25">
      <c r="A5" s="8"/>
      <c r="B5" s="2"/>
      <c r="C5" s="3">
        <v>130</v>
      </c>
      <c r="D5" s="2" t="s">
        <v>2</v>
      </c>
      <c r="E5" s="2"/>
    </row>
    <row r="6" spans="1:5" ht="30" customHeight="1" x14ac:dyDescent="0.25">
      <c r="A6" s="8"/>
      <c r="B6" s="2"/>
      <c r="C6" s="3">
        <v>150</v>
      </c>
      <c r="D6" s="2" t="s">
        <v>3</v>
      </c>
      <c r="E6" s="2"/>
    </row>
    <row r="7" spans="1:5" ht="30" customHeight="1" x14ac:dyDescent="0.25">
      <c r="A7" s="8"/>
      <c r="B7" s="2"/>
      <c r="C7" s="3">
        <v>400</v>
      </c>
      <c r="D7" s="2" t="s">
        <v>4</v>
      </c>
      <c r="E7" s="2"/>
    </row>
    <row r="8" spans="1:5" ht="30" customHeight="1" x14ac:dyDescent="0.25">
      <c r="A8" s="8"/>
      <c r="B8" s="2"/>
      <c r="C8" s="3">
        <v>200</v>
      </c>
      <c r="D8" s="2" t="s">
        <v>5</v>
      </c>
      <c r="E8" s="2"/>
    </row>
    <row r="9" spans="1:5" ht="30" customHeight="1" x14ac:dyDescent="0.25">
      <c r="A9" s="7" t="s">
        <v>12</v>
      </c>
      <c r="B9" s="7"/>
      <c r="C9" s="18">
        <f>SUBTOTAL(109,ExpOct[Amount])</f>
        <v>1580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October needs be entered  in order for this expense to be added to the Summary sheet" sqref="A3:A8">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9"/>
  <sheetViews>
    <sheetView showGridLines="0" workbookViewId="0">
      <selection activeCell="C9" sqref="C9"/>
    </sheetView>
  </sheetViews>
  <sheetFormatPr defaultRowHeight="30" customHeight="1" x14ac:dyDescent="0.25"/>
  <cols>
    <col min="1" max="3" width="15.5703125" customWidth="1"/>
    <col min="4" max="5" width="30.5703125" customWidth="1"/>
  </cols>
  <sheetData>
    <row r="1" spans="1:5" ht="35.1" customHeight="1" x14ac:dyDescent="0.4">
      <c r="A1" s="26" t="s">
        <v>39</v>
      </c>
      <c r="B1" s="26"/>
      <c r="C1" s="27"/>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DATE(YEAR(TODAY()),11,14)</f>
        <v>43783</v>
      </c>
      <c r="B3" s="2" t="s">
        <v>11</v>
      </c>
      <c r="C3" s="3">
        <v>200</v>
      </c>
      <c r="D3" s="2" t="s">
        <v>1</v>
      </c>
      <c r="E3" s="2" t="s">
        <v>43</v>
      </c>
    </row>
    <row r="4" spans="1:5" ht="30" customHeight="1" x14ac:dyDescent="0.25">
      <c r="A4" s="8">
        <f ca="1">DATE(YEAR(TODAY()),11,21)</f>
        <v>43790</v>
      </c>
      <c r="B4" s="2" t="s">
        <v>13</v>
      </c>
      <c r="C4" s="3">
        <v>300</v>
      </c>
      <c r="D4" s="2" t="s">
        <v>2</v>
      </c>
      <c r="E4" s="2"/>
    </row>
    <row r="5" spans="1:5" ht="30" customHeight="1" x14ac:dyDescent="0.25">
      <c r="A5" s="8"/>
      <c r="B5" s="2"/>
      <c r="C5" s="3">
        <v>120</v>
      </c>
      <c r="D5" s="2" t="s">
        <v>2</v>
      </c>
      <c r="E5" s="2"/>
    </row>
    <row r="6" spans="1:5" ht="30" customHeight="1" x14ac:dyDescent="0.25">
      <c r="A6" s="8"/>
      <c r="B6" s="2"/>
      <c r="C6" s="3">
        <v>500</v>
      </c>
      <c r="D6" s="2" t="s">
        <v>3</v>
      </c>
      <c r="E6" s="2"/>
    </row>
    <row r="7" spans="1:5" ht="30" customHeight="1" x14ac:dyDescent="0.25">
      <c r="A7" s="8"/>
      <c r="B7" s="2"/>
      <c r="C7" s="3">
        <v>100</v>
      </c>
      <c r="D7" s="2" t="s">
        <v>4</v>
      </c>
      <c r="E7" s="2"/>
    </row>
    <row r="8" spans="1:5" ht="30" customHeight="1" x14ac:dyDescent="0.25">
      <c r="A8" s="8"/>
      <c r="B8" s="2"/>
      <c r="C8" s="3">
        <v>200</v>
      </c>
      <c r="D8" s="2" t="s">
        <v>5</v>
      </c>
      <c r="E8" s="2"/>
    </row>
    <row r="9" spans="1:5" ht="30" customHeight="1" x14ac:dyDescent="0.25">
      <c r="A9" s="7" t="s">
        <v>12</v>
      </c>
      <c r="B9" s="7"/>
      <c r="C9" s="18">
        <f>SUBTOTAL(109,ExpNov[Amount])</f>
        <v>1420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November needs be entered  in order for this expense to be added to the Summary sheet" sqref="A3:A8">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9"/>
  <sheetViews>
    <sheetView showGridLines="0" workbookViewId="0">
      <selection activeCell="K17" sqref="K17"/>
    </sheetView>
  </sheetViews>
  <sheetFormatPr defaultRowHeight="30" customHeight="1" x14ac:dyDescent="0.25"/>
  <cols>
    <col min="1" max="3" width="15.5703125" customWidth="1"/>
    <col min="4" max="5" width="30.5703125" customWidth="1"/>
  </cols>
  <sheetData>
    <row r="1" spans="1:5" ht="35.1" customHeight="1" x14ac:dyDescent="0.4">
      <c r="A1" s="26" t="s">
        <v>40</v>
      </c>
      <c r="B1" s="26"/>
      <c r="C1" s="27"/>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DATE(YEAR(TODAY()),12,2)</f>
        <v>43801</v>
      </c>
      <c r="B3" s="2" t="s">
        <v>11</v>
      </c>
      <c r="C3" s="3">
        <v>201</v>
      </c>
      <c r="D3" s="2" t="s">
        <v>1</v>
      </c>
      <c r="E3" s="2" t="s">
        <v>43</v>
      </c>
    </row>
    <row r="4" spans="1:5" ht="30" customHeight="1" x14ac:dyDescent="0.25">
      <c r="A4" s="8">
        <f ca="1">DATE(YEAR(TODAY()),12,24)</f>
        <v>43823</v>
      </c>
      <c r="B4" s="2" t="s">
        <v>13</v>
      </c>
      <c r="C4" s="3">
        <v>98</v>
      </c>
      <c r="D4" s="2" t="s">
        <v>2</v>
      </c>
      <c r="E4" s="2"/>
    </row>
    <row r="5" spans="1:5" ht="30" customHeight="1" x14ac:dyDescent="0.25">
      <c r="A5" s="8"/>
      <c r="B5" s="2"/>
      <c r="C5" s="3">
        <v>342</v>
      </c>
      <c r="D5" s="2" t="s">
        <v>2</v>
      </c>
      <c r="E5" s="2"/>
    </row>
    <row r="6" spans="1:5" ht="30" customHeight="1" x14ac:dyDescent="0.25">
      <c r="A6" s="8"/>
      <c r="B6" s="2"/>
      <c r="C6" s="3">
        <v>122</v>
      </c>
      <c r="D6" s="2" t="s">
        <v>3</v>
      </c>
      <c r="E6" s="2"/>
    </row>
    <row r="7" spans="1:5" ht="30" customHeight="1" x14ac:dyDescent="0.25">
      <c r="A7" s="8"/>
      <c r="B7" s="2"/>
      <c r="C7" s="3">
        <v>187</v>
      </c>
      <c r="D7" s="2" t="s">
        <v>4</v>
      </c>
      <c r="E7" s="2"/>
    </row>
    <row r="8" spans="1:5" ht="30" customHeight="1" x14ac:dyDescent="0.25">
      <c r="A8" s="8"/>
      <c r="B8" s="2"/>
      <c r="C8" s="3">
        <v>99</v>
      </c>
      <c r="D8" s="2" t="s">
        <v>5</v>
      </c>
      <c r="E8" s="2"/>
    </row>
    <row r="9" spans="1:5" ht="30" customHeight="1" x14ac:dyDescent="0.25">
      <c r="A9" s="7" t="s">
        <v>12</v>
      </c>
      <c r="B9" s="7"/>
      <c r="C9" s="18">
        <f>SUBTOTAL(109,ExpDec[Amount])</f>
        <v>1049</v>
      </c>
      <c r="D9" s="7"/>
      <c r="E9" s="2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December needs be entered  in order for this expense to be added to the Summary sheet" sqref="A3:A8">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K26" sqref="K26"/>
    </sheetView>
  </sheetViews>
  <sheetFormatPr defaultRowHeight="15" x14ac:dyDescent="0.25"/>
  <sheetData>
    <row r="1" spans="1:5" x14ac:dyDescent="0.25">
      <c r="A1" t="s">
        <v>54</v>
      </c>
      <c r="E1"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R10"/>
  <sheetViews>
    <sheetView showGridLines="0" tabSelected="1" zoomScaleNormal="100" workbookViewId="0">
      <selection activeCell="K12" sqref="K12"/>
    </sheetView>
  </sheetViews>
  <sheetFormatPr defaultRowHeight="30" customHeight="1" x14ac:dyDescent="0.25"/>
  <cols>
    <col min="1" max="1" width="15.85546875" customWidth="1"/>
    <col min="2" max="14" width="12.5703125" customWidth="1"/>
    <col min="15" max="15" width="12.7109375" customWidth="1"/>
    <col min="16" max="16" width="9.140625" customWidth="1"/>
    <col min="17" max="17" width="9.42578125" bestFit="1" customWidth="1"/>
    <col min="18" max="18" width="13.42578125" customWidth="1"/>
  </cols>
  <sheetData>
    <row r="1" spans="1:18" ht="35.1" customHeight="1" x14ac:dyDescent="0.4">
      <c r="A1" s="1" t="s">
        <v>28</v>
      </c>
      <c r="B1" s="1"/>
      <c r="C1" s="1"/>
    </row>
    <row r="2" spans="1:18" ht="17.100000000000001" customHeight="1" x14ac:dyDescent="0.25">
      <c r="B2" s="22" t="s">
        <v>14</v>
      </c>
      <c r="C2" s="22" t="s">
        <v>15</v>
      </c>
      <c r="D2" s="22" t="s">
        <v>16</v>
      </c>
      <c r="E2" s="22" t="s">
        <v>17</v>
      </c>
      <c r="F2" s="22" t="s">
        <v>18</v>
      </c>
      <c r="G2" s="22" t="s">
        <v>19</v>
      </c>
      <c r="H2" s="22" t="s">
        <v>20</v>
      </c>
      <c r="I2" s="22" t="s">
        <v>21</v>
      </c>
      <c r="J2" s="22" t="s">
        <v>22</v>
      </c>
      <c r="K2" s="22" t="s">
        <v>23</v>
      </c>
      <c r="L2" s="22" t="s">
        <v>24</v>
      </c>
      <c r="M2" s="22" t="s">
        <v>25</v>
      </c>
      <c r="N2" s="22" t="s">
        <v>44</v>
      </c>
      <c r="Q2" s="25" t="s">
        <v>52</v>
      </c>
      <c r="R2" s="25" t="s">
        <v>54</v>
      </c>
    </row>
    <row r="3" spans="1:18" ht="224.1" customHeight="1" x14ac:dyDescent="0.25"/>
    <row r="4" spans="1:18" ht="17.100000000000001" customHeight="1" x14ac:dyDescent="0.25">
      <c r="A4" s="4" t="s">
        <v>0</v>
      </c>
      <c r="B4" s="4" t="s">
        <v>14</v>
      </c>
      <c r="C4" s="4" t="s">
        <v>15</v>
      </c>
      <c r="D4" s="4" t="s">
        <v>16</v>
      </c>
      <c r="E4" s="4" t="s">
        <v>17</v>
      </c>
      <c r="F4" s="4" t="s">
        <v>18</v>
      </c>
      <c r="G4" s="4" t="s">
        <v>19</v>
      </c>
      <c r="H4" s="4" t="s">
        <v>20</v>
      </c>
      <c r="I4" s="4" t="s">
        <v>21</v>
      </c>
      <c r="J4" s="4" t="s">
        <v>22</v>
      </c>
      <c r="K4" s="4" t="s">
        <v>23</v>
      </c>
      <c r="L4" s="4" t="s">
        <v>24</v>
      </c>
      <c r="M4" s="4" t="s">
        <v>25</v>
      </c>
      <c r="N4" s="4" t="s">
        <v>12</v>
      </c>
      <c r="O4" s="4" t="s">
        <v>26</v>
      </c>
    </row>
    <row r="5" spans="1:18" ht="30" customHeight="1" x14ac:dyDescent="0.25">
      <c r="A5" s="24" t="s">
        <v>1</v>
      </c>
      <c r="B5" s="3">
        <f>SUMIFS(ExpJan[Amount],ExpJan[Category],ExpenseSummary[[#This Row],[Expenses]])</f>
        <v>33</v>
      </c>
      <c r="C5" s="3">
        <f>SUMIFS(ExpFeb[Amount],ExpFeb[Category],ExpenseSummary[[#This Row],[Expenses]])</f>
        <v>375</v>
      </c>
      <c r="D5" s="3">
        <f>SUMIFS(ExpMar[Amount],ExpMar[Category],ExpenseSummary[[#This Row],[Expenses]])</f>
        <v>33</v>
      </c>
      <c r="E5" s="3">
        <f>SUMIFS(ExpApr[Amount],ExpApr[Category],ExpenseSummary[[#This Row],[Expenses]])</f>
        <v>45</v>
      </c>
      <c r="F5" s="3">
        <f>SUMIFS(ExpMay[Amount],ExpMay[Category],ExpenseSummary[[#This Row],[Expenses]])</f>
        <v>375</v>
      </c>
      <c r="G5" s="3">
        <f>SUMIFS(ExpJun[Amount],ExpJun[Category],ExpenseSummary[[#This Row],[Expenses]])</f>
        <v>201</v>
      </c>
      <c r="H5" s="3">
        <f>SUMIFS(ExpJul[Amount],ExpJul[Category],ExpenseSummary[[#This Row],[Expenses]])</f>
        <v>150</v>
      </c>
      <c r="I5" s="3">
        <f>SUMIFS(ExpAug[Amount],ExpAug[Category],ExpenseSummary[[#This Row],[Expenses]])</f>
        <v>100</v>
      </c>
      <c r="J5" s="3">
        <f>SUMIFS(ExpSep[Amount],ExpSep[Category],ExpenseSummary[[#This Row],[Expenses]])</f>
        <v>300</v>
      </c>
      <c r="K5" s="3">
        <f>SUMIFS(ExpOct[Amount],ExpOct[Category],ExpenseSummary[[#This Row],[Expenses]])</f>
        <v>450</v>
      </c>
      <c r="L5" s="3">
        <f>SUMIFS(ExpNov[Amount],ExpNov[Category],ExpenseSummary[[#This Row],[Expenses]])</f>
        <v>200</v>
      </c>
      <c r="M5" s="3">
        <f>SUMIFS(ExpDec[Amount],ExpDec[Category],ExpenseSummary[[#This Row],[Expenses]])</f>
        <v>201</v>
      </c>
      <c r="N5" s="3">
        <f>SUM(ExpenseSummary[[#This Row],[Jan]:[Dec]])</f>
        <v>2463</v>
      </c>
      <c r="Q5" s="28"/>
    </row>
    <row r="6" spans="1:18" ht="30" customHeight="1" x14ac:dyDescent="0.25">
      <c r="A6" s="2" t="s">
        <v>2</v>
      </c>
      <c r="B6" s="3">
        <f>SUMIFS(ExpJan[Amount],ExpJan[Category],ExpenseSummary[[#This Row],[Expenses]])</f>
        <v>238</v>
      </c>
      <c r="C6" s="3">
        <f>SUMIFS(ExpFeb[Amount],ExpFeb[Category],ExpenseSummary[[#This Row],[Expenses]])</f>
        <v>238</v>
      </c>
      <c r="D6" s="3">
        <f>SUMIFS(ExpMar[Amount],ExpMar[Category],ExpenseSummary[[#This Row],[Expenses]])</f>
        <v>238</v>
      </c>
      <c r="E6" s="3">
        <f>SUMIFS(ExpApr[Amount],ExpApr[Category],ExpenseSummary[[#This Row],[Expenses]])</f>
        <v>123</v>
      </c>
      <c r="F6" s="3">
        <f>SUMIFS(ExpMay[Amount],ExpMay[Category],ExpenseSummary[[#This Row],[Expenses]])</f>
        <v>111</v>
      </c>
      <c r="G6" s="3">
        <f>SUMIFS(ExpJun[Amount],ExpJun[Category],ExpenseSummary[[#This Row],[Expenses]])</f>
        <v>98</v>
      </c>
      <c r="H6" s="3">
        <f>SUMIFS(ExpJul[Amount],ExpJul[Category],ExpenseSummary[[#This Row],[Expenses]])</f>
        <v>300</v>
      </c>
      <c r="I6" s="3">
        <f>SUMIFS(ExpAug[Amount],ExpAug[Category],ExpenseSummary[[#This Row],[Expenses]])</f>
        <v>500</v>
      </c>
      <c r="J6" s="3">
        <f>SUMIFS(ExpSep[Amount],ExpSep[Category],ExpenseSummary[[#This Row],[Expenses]])</f>
        <v>150</v>
      </c>
      <c r="K6" s="3">
        <f>SUMIFS(ExpOct[Amount],ExpOct[Category],ExpenseSummary[[#This Row],[Expenses]])</f>
        <v>380</v>
      </c>
      <c r="L6" s="3">
        <f>SUMIFS(ExpNov[Amount],ExpNov[Category],ExpenseSummary[[#This Row],[Expenses]])</f>
        <v>420</v>
      </c>
      <c r="M6" s="3">
        <f>SUMIFS(ExpDec[Amount],ExpDec[Category],ExpenseSummary[[#This Row],[Expenses]])</f>
        <v>440</v>
      </c>
      <c r="N6" s="3">
        <f>SUM(ExpenseSummary[[#This Row],[Jan]:[Dec]])</f>
        <v>3236</v>
      </c>
      <c r="Q6" s="28"/>
    </row>
    <row r="7" spans="1:18" ht="30" customHeight="1" x14ac:dyDescent="0.25">
      <c r="A7" s="2" t="s">
        <v>3</v>
      </c>
      <c r="B7" s="3">
        <f>SUMIFS(ExpJan[Amount],ExpJan[Category],ExpenseSummary[[#This Row],[Expenses]])</f>
        <v>110</v>
      </c>
      <c r="C7" s="3">
        <f>SUMIFS(ExpFeb[Amount],ExpFeb[Category],ExpenseSummary[[#This Row],[Expenses]])</f>
        <v>110</v>
      </c>
      <c r="D7" s="3">
        <f>SUMIFS(ExpMar[Amount],ExpMar[Category],ExpenseSummary[[#This Row],[Expenses]])</f>
        <v>110</v>
      </c>
      <c r="E7" s="3">
        <f>SUMIFS(ExpApr[Amount],ExpApr[Category],ExpenseSummary[[#This Row],[Expenses]])</f>
        <v>125</v>
      </c>
      <c r="F7" s="3">
        <f>SUMIFS(ExpMay[Amount],ExpMay[Category],ExpenseSummary[[#This Row],[Expenses]])</f>
        <v>333</v>
      </c>
      <c r="G7" s="3">
        <f>SUMIFS(ExpJun[Amount],ExpJun[Category],ExpenseSummary[[#This Row],[Expenses]])</f>
        <v>122</v>
      </c>
      <c r="H7" s="3">
        <f>SUMIFS(ExpJul[Amount],ExpJul[Category],ExpenseSummary[[#This Row],[Expenses]])</f>
        <v>200</v>
      </c>
      <c r="I7" s="3">
        <f>SUMIFS(ExpAug[Amount],ExpAug[Category],ExpenseSummary[[#This Row],[Expenses]])</f>
        <v>400</v>
      </c>
      <c r="J7" s="3">
        <f>SUMIFS(ExpSep[Amount],ExpSep[Category],ExpenseSummary[[#This Row],[Expenses]])</f>
        <v>500</v>
      </c>
      <c r="K7" s="3">
        <f>SUMIFS(ExpOct[Amount],ExpOct[Category],ExpenseSummary[[#This Row],[Expenses]])</f>
        <v>150</v>
      </c>
      <c r="L7" s="3">
        <f>SUMIFS(ExpNov[Amount],ExpNov[Category],ExpenseSummary[[#This Row],[Expenses]])</f>
        <v>500</v>
      </c>
      <c r="M7" s="3">
        <f>SUMIFS(ExpDec[Amount],ExpDec[Category],ExpenseSummary[[#This Row],[Expenses]])</f>
        <v>122</v>
      </c>
      <c r="N7" s="3">
        <f>SUM(ExpenseSummary[[#This Row],[Jan]:[Dec]])</f>
        <v>2782</v>
      </c>
      <c r="Q7" s="28"/>
    </row>
    <row r="8" spans="1:18" ht="30" customHeight="1" x14ac:dyDescent="0.25">
      <c r="A8" s="2" t="s">
        <v>4</v>
      </c>
      <c r="B8" s="3">
        <f>SUMIFS(ExpJan[Amount],ExpJan[Category],ExpenseSummary[[#This Row],[Expenses]])</f>
        <v>426</v>
      </c>
      <c r="C8" s="3">
        <f>SUMIFS(ExpFeb[Amount],ExpFeb[Category],ExpenseSummary[[#This Row],[Expenses]])</f>
        <v>84</v>
      </c>
      <c r="D8" s="3">
        <f>SUMIFS(ExpMar[Amount],ExpMar[Category],ExpenseSummary[[#This Row],[Expenses]])</f>
        <v>84</v>
      </c>
      <c r="E8" s="3">
        <f>SUMIFS(ExpApr[Amount],ExpApr[Category],ExpenseSummary[[#This Row],[Expenses]])</f>
        <v>426</v>
      </c>
      <c r="F8" s="3">
        <f>SUMIFS(ExpMay[Amount],ExpMay[Category],ExpenseSummary[[#This Row],[Expenses]])</f>
        <v>125</v>
      </c>
      <c r="G8" s="3">
        <f>SUMIFS(ExpJun[Amount],ExpJun[Category],ExpenseSummary[[#This Row],[Expenses]])</f>
        <v>187</v>
      </c>
      <c r="H8" s="3">
        <f>SUMIFS(ExpJul[Amount],ExpJul[Category],ExpenseSummary[[#This Row],[Expenses]])</f>
        <v>150</v>
      </c>
      <c r="I8" s="3">
        <f>SUMIFS(ExpAug[Amount],ExpAug[Category],ExpenseSummary[[#This Row],[Expenses]])</f>
        <v>500</v>
      </c>
      <c r="J8" s="3">
        <f>SUMIFS(ExpSep[Amount],ExpSep[Category],ExpenseSummary[[#This Row],[Expenses]])</f>
        <v>500</v>
      </c>
      <c r="K8" s="3">
        <f>SUMIFS(ExpOct[Amount],ExpOct[Category],ExpenseSummary[[#This Row],[Expenses]])</f>
        <v>400</v>
      </c>
      <c r="L8" s="3">
        <f>SUMIFS(ExpNov[Amount],ExpNov[Category],ExpenseSummary[[#This Row],[Expenses]])</f>
        <v>100</v>
      </c>
      <c r="M8" s="3">
        <f>SUMIFS(ExpDec[Amount],ExpDec[Category],ExpenseSummary[[#This Row],[Expenses]])</f>
        <v>187</v>
      </c>
      <c r="N8" s="3">
        <f>SUM(ExpenseSummary[[#This Row],[Jan]:[Dec]])</f>
        <v>3169</v>
      </c>
      <c r="Q8" s="28"/>
    </row>
    <row r="9" spans="1:18" ht="30" customHeight="1" x14ac:dyDescent="0.25">
      <c r="A9" s="2" t="s">
        <v>5</v>
      </c>
      <c r="B9" s="3">
        <f>SUMIFS(ExpJan[Amount],ExpJan[Category],ExpenseSummary[[#This Row],[Expenses]])</f>
        <v>54</v>
      </c>
      <c r="C9" s="3">
        <f>SUMIFS(ExpFeb[Amount],ExpFeb[Category],ExpenseSummary[[#This Row],[Expenses]])</f>
        <v>54</v>
      </c>
      <c r="D9" s="3">
        <f>SUMIFS(ExpMar[Amount],ExpMar[Category],ExpenseSummary[[#This Row],[Expenses]])</f>
        <v>109</v>
      </c>
      <c r="E9" s="3">
        <f>SUMIFS(ExpApr[Amount],ExpApr[Category],ExpenseSummary[[#This Row],[Expenses]])</f>
        <v>98</v>
      </c>
      <c r="F9" s="3">
        <f>SUMIFS(ExpMay[Amount],ExpMay[Category],ExpenseSummary[[#This Row],[Expenses]])</f>
        <v>33</v>
      </c>
      <c r="G9" s="3">
        <f>SUMIFS(ExpJun[Amount],ExpJun[Category],ExpenseSummary[[#This Row],[Expenses]])</f>
        <v>441</v>
      </c>
      <c r="H9" s="3">
        <f>SUMIFS(ExpJul[Amount],ExpJul[Category],ExpenseSummary[[#This Row],[Expenses]])</f>
        <v>100</v>
      </c>
      <c r="I9" s="3">
        <f>SUMIFS(ExpAug[Amount],ExpAug[Category],ExpenseSummary[[#This Row],[Expenses]])</f>
        <v>800</v>
      </c>
      <c r="J9" s="3">
        <f>SUMIFS(ExpSep[Amount],ExpSep[Category],ExpenseSummary[[#This Row],[Expenses]])</f>
        <v>200</v>
      </c>
      <c r="K9" s="3">
        <f>SUMIFS(ExpOct[Amount],ExpOct[Category],ExpenseSummary[[#This Row],[Expenses]])</f>
        <v>200</v>
      </c>
      <c r="L9" s="3">
        <f>SUMIFS(ExpNov[Amount],ExpNov[Category],ExpenseSummary[[#This Row],[Expenses]])</f>
        <v>200</v>
      </c>
      <c r="M9" s="3">
        <f>SUMIFS(ExpDec[Amount],ExpDec[Category],ExpenseSummary[[#This Row],[Expenses]])</f>
        <v>99</v>
      </c>
      <c r="N9" s="3">
        <f>SUM(ExpenseSummary[[#This Row],[Jan]:[Dec]])</f>
        <v>2388</v>
      </c>
      <c r="Q9" s="28"/>
    </row>
    <row r="10" spans="1:18" ht="30" customHeight="1" x14ac:dyDescent="0.25">
      <c r="A10" s="12" t="s">
        <v>12</v>
      </c>
      <c r="B10" s="13">
        <f>SUBTOTAL(109,ExpenseSummary[Jan])</f>
        <v>861</v>
      </c>
      <c r="C10" s="13">
        <f>SUBTOTAL(109,ExpenseSummary[Feb])</f>
        <v>861</v>
      </c>
      <c r="D10" s="13">
        <f>SUBTOTAL(109,ExpenseSummary[Mar])</f>
        <v>574</v>
      </c>
      <c r="E10" s="13">
        <f>SUBTOTAL(109,ExpenseSummary[Apr])</f>
        <v>817</v>
      </c>
      <c r="F10" s="13">
        <f>SUBTOTAL(109,ExpenseSummary[May])</f>
        <v>977</v>
      </c>
      <c r="G10" s="13">
        <f>SUBTOTAL(109,ExpenseSummary[Jun])</f>
        <v>1049</v>
      </c>
      <c r="H10" s="13">
        <f>SUBTOTAL(109,ExpenseSummary[Jul])</f>
        <v>900</v>
      </c>
      <c r="I10" s="13">
        <f>SUBTOTAL(109,ExpenseSummary[Aug])</f>
        <v>2300</v>
      </c>
      <c r="J10" s="13">
        <f>SUBTOTAL(109,ExpenseSummary[Sep])</f>
        <v>1650</v>
      </c>
      <c r="K10" s="13">
        <f>SUBTOTAL(109,ExpenseSummary[Oct])</f>
        <v>1580</v>
      </c>
      <c r="L10" s="13">
        <f>SUBTOTAL(109,ExpenseSummary[Nov])</f>
        <v>1420</v>
      </c>
      <c r="M10" s="13">
        <f>SUBTOTAL(109,ExpenseSummary[Dec])</f>
        <v>1049</v>
      </c>
      <c r="N10" s="13">
        <f>SUBTOTAL(109,ExpenseSummary[Total])</f>
        <v>14038</v>
      </c>
      <c r="Q10" s="28"/>
    </row>
  </sheetData>
  <dataConsolidate/>
  <dataValidations xWindow="975" yWindow="288"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 ref="Q2" location="Lhen!A1" display="Lhen"/>
    <hyperlink ref="D2" location="mar!A1" tooltip="Select to navigate to Mar" display="Mar"/>
    <hyperlink ref="R2" location="Lhen01!A1" display="Lhen01"/>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span" markers="1" high="1" low="1" first="1" last="1" negative="1">
          <x14:colorSeries rgb="FF376092"/>
          <x14:colorNegative rgb="FFD00000"/>
          <x14:colorAxis rgb="FF000000"/>
          <x14:colorMarkers rgb="FFD00000"/>
          <x14:colorFirst rgb="FFD00000"/>
          <x14:colorLast rgb="FFD00000"/>
          <x14:colorHigh rgb="FFD00000"/>
          <x14:colorLow rgb="FFD00000"/>
          <x14:sparklines>
            <x14:sparkline>
              <xm:f>summary!B10:M10</xm:f>
              <xm:sqref>Q10</xm:sqref>
            </x14:sparkline>
          </x14:sparklines>
        </x14:sparklineGroup>
        <x14:sparklineGroup displayEmptyCellsAs="span" markers="1" high="1" low="1" first="1" last="1" negative="1">
          <x14:colorSeries rgb="FF376092"/>
          <x14:colorNegative rgb="FFD00000"/>
          <x14:colorAxis rgb="FF000000"/>
          <x14:colorMarkers rgb="FFD00000"/>
          <x14:colorFirst rgb="FFD00000"/>
          <x14:colorLast rgb="FFD00000"/>
          <x14:colorHigh rgb="FFD00000"/>
          <x14:colorLow rgb="FFD00000"/>
          <x14:sparklines>
            <x14:sparkline>
              <xm:f>summary!B9:M9</xm:f>
              <xm:sqref>Q9</xm:sqref>
            </x14:sparkline>
          </x14:sparklines>
        </x14:sparklineGroup>
        <x14:sparklineGroup displayEmptyCellsAs="span" markers="1" high="1" low="1" first="1" last="1" negative="1">
          <x14:colorSeries rgb="FF376092"/>
          <x14:colorNegative rgb="FFD00000"/>
          <x14:colorAxis rgb="FF000000"/>
          <x14:colorMarkers rgb="FFD00000"/>
          <x14:colorFirst rgb="FFD00000"/>
          <x14:colorLast rgb="FFD00000"/>
          <x14:colorHigh rgb="FFD00000"/>
          <x14:colorLow rgb="FFD00000"/>
          <x14:sparklines>
            <x14:sparkline>
              <xm:f>summary!B8:M8</xm:f>
              <xm:sqref>Q8</xm:sqref>
            </x14:sparkline>
          </x14:sparklines>
        </x14:sparklineGroup>
        <x14:sparklineGroup displayEmptyCellsAs="span" markers="1" high="1" low="1" first="1" last="1" negative="1">
          <x14:colorSeries rgb="FF376092"/>
          <x14:colorNegative rgb="FFD00000"/>
          <x14:colorAxis rgb="FF000000"/>
          <x14:colorMarkers rgb="FFD00000"/>
          <x14:colorFirst rgb="FFD00000"/>
          <x14:colorLast rgb="FFD00000"/>
          <x14:colorHigh rgb="FFD00000"/>
          <x14:colorLow rgb="FFD00000"/>
          <x14:sparklines>
            <x14:sparkline>
              <xm:f>summary!B7:M7</xm:f>
              <xm:sqref>Q7</xm:sqref>
            </x14:sparkline>
          </x14:sparklines>
        </x14:sparklineGroup>
        <x14:sparklineGroup displayEmptyCellsAs="span" markers="1" high="1" low="1" first="1" last="1" negative="1">
          <x14:colorSeries rgb="FF376092"/>
          <x14:colorNegative rgb="FFD00000"/>
          <x14:colorAxis rgb="FF000000"/>
          <x14:colorMarkers rgb="FFD00000"/>
          <x14:colorFirst rgb="FFD00000"/>
          <x14:colorLast rgb="FFD00000"/>
          <x14:colorHigh rgb="FFD00000"/>
          <x14:colorLow rgb="FFD00000"/>
          <x14:sparklines>
            <x14:sparkline>
              <xm:f>summary!B6:M6</xm:f>
              <xm:sqref>Q6</xm:sqref>
            </x14:sparkline>
          </x14:sparklines>
        </x14:sparklineGroup>
        <x14:sparklineGroup displayEmptyCellsAs="span" markers="1" high="1" low="1" first="1" last="1" negative="1">
          <x14:colorSeries rgb="FF376092"/>
          <x14:colorNegative rgb="FFD00000"/>
          <x14:colorAxis rgb="FF000000"/>
          <x14:colorMarkers rgb="FFD00000"/>
          <x14:colorFirst rgb="FFD00000"/>
          <x14:colorLast rgb="FFD00000"/>
          <x14:colorHigh rgb="FFD00000"/>
          <x14:colorLow rgb="FFD00000"/>
          <x14:sparklines>
            <x14:sparkline>
              <xm:f>summary!B5:M5</xm:f>
              <xm:sqref>Q5</xm:sqref>
            </x14:sparkline>
          </x14:sparklines>
        </x14:sparklineGroup>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summary!B10:M10</xm:f>
              <xm:sqref>O10</xm:sqref>
            </x14:sparkline>
          </x14:sparklines>
        </x14:sparklineGroup>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6" t="s">
        <v>29</v>
      </c>
      <c r="B1" s="26"/>
      <c r="C1" s="26"/>
      <c r="D1" s="22" t="s">
        <v>45</v>
      </c>
      <c r="E1" s="22" t="s">
        <v>44</v>
      </c>
    </row>
    <row r="2" spans="1:5" ht="17.100000000000001" customHeight="1" x14ac:dyDescent="0.25">
      <c r="A2" s="20" t="s">
        <v>6</v>
      </c>
      <c r="B2" s="20" t="s">
        <v>7</v>
      </c>
      <c r="C2" s="20" t="s">
        <v>8</v>
      </c>
      <c r="D2" s="20" t="s">
        <v>10</v>
      </c>
      <c r="E2" s="20" t="s">
        <v>9</v>
      </c>
    </row>
    <row r="3" spans="1:5" ht="30" customHeight="1" x14ac:dyDescent="0.25">
      <c r="A3" s="8">
        <f ca="1">DATE(YEAR(TODAY()),1,4)</f>
        <v>43469</v>
      </c>
      <c r="B3" s="2" t="s">
        <v>11</v>
      </c>
      <c r="C3" s="3">
        <v>33</v>
      </c>
      <c r="D3" s="2" t="s">
        <v>1</v>
      </c>
      <c r="E3" s="2" t="s">
        <v>43</v>
      </c>
    </row>
    <row r="4" spans="1:5" ht="30" customHeight="1" x14ac:dyDescent="0.25">
      <c r="A4" s="8">
        <f ca="1">DATE(YEAR(TODAY()),1,5)</f>
        <v>43470</v>
      </c>
      <c r="B4" s="2" t="s">
        <v>13</v>
      </c>
      <c r="C4" s="3">
        <v>238</v>
      </c>
      <c r="D4" s="2" t="s">
        <v>2</v>
      </c>
      <c r="E4" s="2"/>
    </row>
    <row r="5" spans="1:5" ht="30" customHeight="1" x14ac:dyDescent="0.25">
      <c r="A5" s="8"/>
      <c r="B5" s="2"/>
      <c r="C5" s="3">
        <v>342</v>
      </c>
      <c r="D5" s="2" t="s">
        <v>4</v>
      </c>
      <c r="E5" s="2"/>
    </row>
    <row r="6" spans="1:5" ht="30" customHeight="1" x14ac:dyDescent="0.25">
      <c r="A6" s="8"/>
      <c r="B6" s="2"/>
      <c r="C6" s="3">
        <v>110</v>
      </c>
      <c r="D6" s="2" t="s">
        <v>3</v>
      </c>
      <c r="E6" s="2"/>
    </row>
    <row r="7" spans="1:5" ht="30" customHeight="1" x14ac:dyDescent="0.25">
      <c r="A7" s="8"/>
      <c r="B7" s="2"/>
      <c r="C7" s="3">
        <v>84</v>
      </c>
      <c r="D7" s="2" t="s">
        <v>4</v>
      </c>
      <c r="E7" s="2"/>
    </row>
    <row r="8" spans="1:5" ht="30" customHeight="1" x14ac:dyDescent="0.25">
      <c r="A8" s="8"/>
      <c r="B8" s="2"/>
      <c r="C8" s="3">
        <v>54</v>
      </c>
      <c r="D8" s="2" t="s">
        <v>5</v>
      </c>
      <c r="E8" s="2"/>
    </row>
    <row r="9" spans="1:5" ht="30" customHeight="1" x14ac:dyDescent="0.25">
      <c r="A9" s="7" t="s">
        <v>12</v>
      </c>
      <c r="B9" s="7"/>
      <c r="C9" s="18">
        <f>SUBTOTAL(109,ExpJan[Amount])</f>
        <v>861</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anuary needs be entered in order for this expense to be added to the Summary sheet" sqref="A3:A8">
      <formula1>MONTH($A3)=1</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6" t="s">
        <v>30</v>
      </c>
      <c r="B1" s="26"/>
      <c r="C1" s="26"/>
      <c r="D1" s="22" t="s">
        <v>45</v>
      </c>
      <c r="E1" s="22" t="s">
        <v>44</v>
      </c>
    </row>
    <row r="2" spans="1:5" ht="17.100000000000001" customHeight="1" x14ac:dyDescent="0.25">
      <c r="A2" s="4" t="s">
        <v>6</v>
      </c>
      <c r="B2" s="4" t="s">
        <v>7</v>
      </c>
      <c r="C2" s="4" t="s">
        <v>8</v>
      </c>
      <c r="D2" s="4" t="s">
        <v>10</v>
      </c>
      <c r="E2" s="4" t="s">
        <v>9</v>
      </c>
    </row>
    <row r="3" spans="1:5" ht="30" customHeight="1" x14ac:dyDescent="0.25">
      <c r="A3" s="8">
        <f ca="1">DATE(YEAR(TODAY()),2,3)</f>
        <v>43499</v>
      </c>
      <c r="B3" s="2" t="s">
        <v>11</v>
      </c>
      <c r="C3" s="3">
        <v>33</v>
      </c>
      <c r="D3" s="2" t="s">
        <v>1</v>
      </c>
      <c r="E3" s="2" t="s">
        <v>43</v>
      </c>
    </row>
    <row r="4" spans="1:5" ht="30" customHeight="1" x14ac:dyDescent="0.25">
      <c r="A4" s="8">
        <f ca="1">DATE(YEAR(TODAY()),2,4)</f>
        <v>43500</v>
      </c>
      <c r="B4" s="2" t="s">
        <v>13</v>
      </c>
      <c r="C4" s="3">
        <v>238</v>
      </c>
      <c r="D4" s="2" t="s">
        <v>2</v>
      </c>
      <c r="E4" s="2"/>
    </row>
    <row r="5" spans="1:5" ht="30" customHeight="1" x14ac:dyDescent="0.25">
      <c r="A5" s="8"/>
      <c r="B5" s="2"/>
      <c r="C5" s="3">
        <v>342</v>
      </c>
      <c r="D5" s="2" t="s">
        <v>1</v>
      </c>
      <c r="E5" s="2"/>
    </row>
    <row r="6" spans="1:5" ht="30" customHeight="1" x14ac:dyDescent="0.25">
      <c r="A6" s="8"/>
      <c r="B6" s="2"/>
      <c r="C6" s="3">
        <v>110</v>
      </c>
      <c r="D6" s="2" t="s">
        <v>3</v>
      </c>
      <c r="E6" s="2"/>
    </row>
    <row r="7" spans="1:5" ht="30" customHeight="1" x14ac:dyDescent="0.25">
      <c r="A7" s="8"/>
      <c r="B7" s="2"/>
      <c r="C7" s="3">
        <v>84</v>
      </c>
      <c r="D7" s="2" t="s">
        <v>4</v>
      </c>
      <c r="E7" s="2"/>
    </row>
    <row r="8" spans="1:5" ht="30" customHeight="1" x14ac:dyDescent="0.25">
      <c r="A8" s="8"/>
      <c r="B8" s="2"/>
      <c r="C8" s="3">
        <v>54</v>
      </c>
      <c r="D8" s="2" t="s">
        <v>5</v>
      </c>
      <c r="E8" s="2"/>
    </row>
    <row r="9" spans="1:5" ht="30" customHeight="1" x14ac:dyDescent="0.25">
      <c r="A9" s="19" t="s">
        <v>12</v>
      </c>
      <c r="B9" s="7"/>
      <c r="C9" s="18">
        <f>SUBTOTAL(109,ExpFeb[Amount])</f>
        <v>861</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February needs be entered in order for this expense to be added to the Summary sheet" sqref="A3:A8">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9"/>
  <sheetViews>
    <sheetView showGridLines="0" workbookViewId="0">
      <selection activeCell="D14" sqref="D14"/>
    </sheetView>
  </sheetViews>
  <sheetFormatPr defaultRowHeight="30" customHeight="1" x14ac:dyDescent="0.25"/>
  <cols>
    <col min="1" max="3" width="15.5703125" customWidth="1"/>
    <col min="4" max="5" width="30.5703125" customWidth="1"/>
  </cols>
  <sheetData>
    <row r="1" spans="1:5" ht="35.1" customHeight="1" x14ac:dyDescent="0.4">
      <c r="A1" s="26" t="s">
        <v>31</v>
      </c>
      <c r="B1" s="26"/>
      <c r="C1" s="26"/>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DATE(YEAR(TODAY()),3,5)</f>
        <v>43529</v>
      </c>
      <c r="B3" s="2" t="s">
        <v>11</v>
      </c>
      <c r="C3" s="3">
        <v>33</v>
      </c>
      <c r="D3" s="2" t="s">
        <v>1</v>
      </c>
      <c r="E3" s="2" t="s">
        <v>43</v>
      </c>
    </row>
    <row r="4" spans="1:5" ht="30" customHeight="1" x14ac:dyDescent="0.25">
      <c r="A4" s="8">
        <f ca="1">DATE(YEAR(TODAY()),3,6)</f>
        <v>43530</v>
      </c>
      <c r="B4" s="2" t="s">
        <v>13</v>
      </c>
      <c r="C4" s="3">
        <v>238</v>
      </c>
      <c r="D4" s="2" t="s">
        <v>2</v>
      </c>
      <c r="E4" s="2"/>
    </row>
    <row r="5" spans="1:5" ht="30" customHeight="1" x14ac:dyDescent="0.25">
      <c r="A5" s="8"/>
      <c r="B5" s="2"/>
      <c r="C5" s="3">
        <v>55</v>
      </c>
      <c r="D5" s="2" t="s">
        <v>5</v>
      </c>
      <c r="E5" s="2"/>
    </row>
    <row r="6" spans="1:5" ht="30" customHeight="1" x14ac:dyDescent="0.25">
      <c r="A6" s="8"/>
      <c r="B6" s="2"/>
      <c r="C6" s="3">
        <v>110</v>
      </c>
      <c r="D6" s="2" t="s">
        <v>3</v>
      </c>
      <c r="E6" s="2"/>
    </row>
    <row r="7" spans="1:5" ht="30" customHeight="1" x14ac:dyDescent="0.25">
      <c r="A7" s="8"/>
      <c r="B7" s="2"/>
      <c r="C7" s="3">
        <v>84</v>
      </c>
      <c r="D7" s="2" t="s">
        <v>4</v>
      </c>
      <c r="E7" s="2"/>
    </row>
    <row r="8" spans="1:5" ht="30" customHeight="1" x14ac:dyDescent="0.25">
      <c r="A8" s="8"/>
      <c r="B8" s="2"/>
      <c r="C8" s="3">
        <v>54</v>
      </c>
      <c r="D8" s="2" t="s">
        <v>5</v>
      </c>
      <c r="E8" s="2"/>
    </row>
    <row r="9" spans="1:5" ht="30" customHeight="1" x14ac:dyDescent="0.25">
      <c r="A9" s="7" t="s">
        <v>12</v>
      </c>
      <c r="B9" s="7"/>
      <c r="C9" s="18">
        <f>SUBTOTAL(109,ExpMar[Amount])</f>
        <v>574</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March needs be entered in order for this expense to be added to the Summary sheet" sqref="A3:A8">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6" t="s">
        <v>32</v>
      </c>
      <c r="B1" s="26"/>
      <c r="C1" s="27"/>
      <c r="D1" s="22" t="s">
        <v>45</v>
      </c>
      <c r="E1" s="22" t="s">
        <v>44</v>
      </c>
    </row>
    <row r="2" spans="1:5" ht="17.100000000000001" customHeight="1" x14ac:dyDescent="0.25">
      <c r="A2" s="4" t="s">
        <v>6</v>
      </c>
      <c r="B2" s="4" t="s">
        <v>7</v>
      </c>
      <c r="C2" s="4" t="s">
        <v>8</v>
      </c>
      <c r="D2" s="4" t="s">
        <v>10</v>
      </c>
      <c r="E2" s="4" t="s">
        <v>9</v>
      </c>
    </row>
    <row r="3" spans="1:5" ht="30" customHeight="1" x14ac:dyDescent="0.25">
      <c r="A3" s="8">
        <f ca="1">DATE(YEAR(TODAY()),4,4)</f>
        <v>43559</v>
      </c>
      <c r="B3" s="2" t="s">
        <v>11</v>
      </c>
      <c r="C3" s="3">
        <v>45</v>
      </c>
      <c r="D3" s="2" t="s">
        <v>1</v>
      </c>
      <c r="E3" s="2" t="s">
        <v>43</v>
      </c>
    </row>
    <row r="4" spans="1:5" ht="30" customHeight="1" x14ac:dyDescent="0.25">
      <c r="A4" s="8">
        <f ca="1">DATE(YEAR(TODAY()),4,8)</f>
        <v>43563</v>
      </c>
      <c r="B4" s="2" t="s">
        <v>13</v>
      </c>
      <c r="C4" s="3">
        <v>123</v>
      </c>
      <c r="D4" s="2" t="s">
        <v>2</v>
      </c>
      <c r="E4" s="2"/>
    </row>
    <row r="5" spans="1:5" ht="30" customHeight="1" x14ac:dyDescent="0.25">
      <c r="A5" s="8"/>
      <c r="B5" s="2"/>
      <c r="C5" s="3">
        <v>342</v>
      </c>
      <c r="D5" s="2" t="s">
        <v>4</v>
      </c>
      <c r="E5" s="2"/>
    </row>
    <row r="6" spans="1:5" ht="30" customHeight="1" x14ac:dyDescent="0.25">
      <c r="A6" s="8"/>
      <c r="B6" s="2"/>
      <c r="C6" s="3">
        <v>125</v>
      </c>
      <c r="D6" s="2" t="s">
        <v>3</v>
      </c>
      <c r="E6" s="2"/>
    </row>
    <row r="7" spans="1:5" ht="30" customHeight="1" x14ac:dyDescent="0.25">
      <c r="A7" s="8"/>
      <c r="B7" s="2"/>
      <c r="C7" s="3">
        <v>84</v>
      </c>
      <c r="D7" s="2" t="s">
        <v>4</v>
      </c>
      <c r="E7" s="2"/>
    </row>
    <row r="8" spans="1:5" ht="30" customHeight="1" x14ac:dyDescent="0.25">
      <c r="A8" s="8"/>
      <c r="B8" s="2"/>
      <c r="C8" s="3">
        <v>98</v>
      </c>
      <c r="D8" s="2" t="s">
        <v>5</v>
      </c>
      <c r="E8" s="2"/>
    </row>
    <row r="9" spans="1:5" ht="30" customHeight="1" x14ac:dyDescent="0.25">
      <c r="A9" s="7" t="s">
        <v>12</v>
      </c>
      <c r="B9" s="7"/>
      <c r="C9" s="18">
        <f>SUBTOTAL(109,ExpApr[Amount])</f>
        <v>817</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April needs be entered  in order for this expense to be added to the Summary sheet" sqref="A3:A8">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9"/>
  <sheetViews>
    <sheetView showGridLines="0" workbookViewId="0">
      <selection activeCell="D3" sqref="D3"/>
    </sheetView>
  </sheetViews>
  <sheetFormatPr defaultRowHeight="30" customHeight="1" x14ac:dyDescent="0.25"/>
  <cols>
    <col min="1" max="3" width="15.5703125" customWidth="1"/>
    <col min="4" max="5" width="30.5703125" customWidth="1"/>
  </cols>
  <sheetData>
    <row r="1" spans="1:5" ht="35.1" customHeight="1" x14ac:dyDescent="0.4">
      <c r="A1" s="26" t="s">
        <v>33</v>
      </c>
      <c r="B1" s="26"/>
      <c r="C1" s="27"/>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DATE(YEAR(TODAY()),5,3)</f>
        <v>43588</v>
      </c>
      <c r="B3" s="2" t="s">
        <v>11</v>
      </c>
      <c r="C3" s="3">
        <v>33</v>
      </c>
      <c r="D3" s="2" t="s">
        <v>1</v>
      </c>
      <c r="E3" s="2" t="s">
        <v>43</v>
      </c>
    </row>
    <row r="4" spans="1:5" ht="30" customHeight="1" x14ac:dyDescent="0.25">
      <c r="A4" s="8">
        <f ca="1">DATE(YEAR(TODAY()),5,8)</f>
        <v>43593</v>
      </c>
      <c r="B4" s="2" t="s">
        <v>13</v>
      </c>
      <c r="C4" s="3">
        <v>111</v>
      </c>
      <c r="D4" s="2" t="s">
        <v>2</v>
      </c>
      <c r="E4" s="2"/>
    </row>
    <row r="5" spans="1:5" ht="30" customHeight="1" x14ac:dyDescent="0.25">
      <c r="A5" s="8"/>
      <c r="B5" s="2"/>
      <c r="C5" s="3">
        <v>342</v>
      </c>
      <c r="D5" s="2" t="s">
        <v>1</v>
      </c>
      <c r="E5" s="2"/>
    </row>
    <row r="6" spans="1:5" ht="30" customHeight="1" x14ac:dyDescent="0.25">
      <c r="A6" s="8"/>
      <c r="B6" s="2"/>
      <c r="C6" s="3">
        <v>333</v>
      </c>
      <c r="D6" s="2" t="s">
        <v>3</v>
      </c>
      <c r="E6" s="2"/>
    </row>
    <row r="7" spans="1:5" ht="30" customHeight="1" x14ac:dyDescent="0.25">
      <c r="A7" s="8"/>
      <c r="B7" s="2"/>
      <c r="C7" s="3">
        <v>125</v>
      </c>
      <c r="D7" s="2" t="s">
        <v>4</v>
      </c>
      <c r="E7" s="2"/>
    </row>
    <row r="8" spans="1:5" ht="30" customHeight="1" x14ac:dyDescent="0.25">
      <c r="A8" s="8"/>
      <c r="B8" s="2"/>
      <c r="C8" s="3">
        <v>33</v>
      </c>
      <c r="D8" s="2" t="s">
        <v>5</v>
      </c>
      <c r="E8" s="2"/>
    </row>
    <row r="9" spans="1:5" ht="30" customHeight="1" x14ac:dyDescent="0.25">
      <c r="A9" s="7" t="s">
        <v>12</v>
      </c>
      <c r="B9" s="7"/>
      <c r="C9" s="18">
        <f>SUBTOTAL(109,ExpMay[Amount])</f>
        <v>977</v>
      </c>
      <c r="D9" s="7"/>
      <c r="E9" s="7"/>
    </row>
  </sheetData>
  <mergeCells count="1">
    <mergeCell ref="A1:C1"/>
  </mergeCells>
  <dataValidations count="11">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May needs be entered  in order for this expense to be added to the Summary sheet" sqref="A3:A8">
      <formula1>MONTH($A3)=5</formula1>
    </dataValidation>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6" t="s">
        <v>34</v>
      </c>
      <c r="B1" s="26"/>
      <c r="C1" s="27"/>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DATE(YEAR(TODAY()),6,7)</f>
        <v>43623</v>
      </c>
      <c r="B3" s="2" t="s">
        <v>11</v>
      </c>
      <c r="C3" s="3">
        <v>201</v>
      </c>
      <c r="D3" s="2" t="s">
        <v>1</v>
      </c>
      <c r="E3" s="2" t="s">
        <v>43</v>
      </c>
    </row>
    <row r="4" spans="1:5" ht="30" customHeight="1" x14ac:dyDescent="0.25">
      <c r="A4" s="8">
        <f ca="1">DATE(YEAR(TODAY()),6,8)</f>
        <v>43624</v>
      </c>
      <c r="B4" s="2" t="s">
        <v>13</v>
      </c>
      <c r="C4" s="3">
        <v>98</v>
      </c>
      <c r="D4" s="2" t="s">
        <v>2</v>
      </c>
      <c r="E4" s="2"/>
    </row>
    <row r="5" spans="1:5" ht="30" customHeight="1" x14ac:dyDescent="0.25">
      <c r="A5" s="8"/>
      <c r="B5" s="2"/>
      <c r="C5" s="3">
        <v>342</v>
      </c>
      <c r="D5" s="2" t="s">
        <v>5</v>
      </c>
      <c r="E5" s="2"/>
    </row>
    <row r="6" spans="1:5" ht="30" customHeight="1" x14ac:dyDescent="0.25">
      <c r="A6" s="8"/>
      <c r="B6" s="2"/>
      <c r="C6" s="3">
        <v>122</v>
      </c>
      <c r="D6" s="2" t="s">
        <v>3</v>
      </c>
      <c r="E6" s="2"/>
    </row>
    <row r="7" spans="1:5" ht="30" customHeight="1" x14ac:dyDescent="0.25">
      <c r="A7" s="8"/>
      <c r="B7" s="2"/>
      <c r="C7" s="3">
        <v>187</v>
      </c>
      <c r="D7" s="2" t="s">
        <v>4</v>
      </c>
      <c r="E7" s="2"/>
    </row>
    <row r="8" spans="1:5" ht="30" customHeight="1" x14ac:dyDescent="0.25">
      <c r="A8" s="8"/>
      <c r="B8" s="2"/>
      <c r="C8" s="3">
        <v>99</v>
      </c>
      <c r="D8" s="2" t="s">
        <v>5</v>
      </c>
      <c r="E8" s="2"/>
    </row>
    <row r="9" spans="1:5" ht="30" customHeight="1" x14ac:dyDescent="0.25">
      <c r="A9" s="7" t="s">
        <v>12</v>
      </c>
      <c r="B9" s="7"/>
      <c r="C9" s="18">
        <f>SUBTOTAL(109,ExpJun[Amount])</f>
        <v>1049</v>
      </c>
      <c r="D9" s="7"/>
      <c r="E9" s="7"/>
    </row>
  </sheetData>
  <mergeCells count="1">
    <mergeCell ref="A1:C1"/>
  </mergeCells>
  <dataValidations count="11">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une needs be entered  in order for this expense to be added to the Summary sheet" sqref="A3:A8">
      <formula1>MONTH($A3)=6</formula1>
    </dataValidation>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9"/>
  <sheetViews>
    <sheetView showGridLines="0" zoomScaleNormal="100" workbookViewId="0">
      <selection activeCell="D1" sqref="D1"/>
    </sheetView>
  </sheetViews>
  <sheetFormatPr defaultRowHeight="30" customHeight="1" x14ac:dyDescent="0.25"/>
  <cols>
    <col min="1" max="3" width="15.5703125" customWidth="1"/>
    <col min="4" max="5" width="30.5703125" customWidth="1"/>
  </cols>
  <sheetData>
    <row r="1" spans="1:5" ht="35.1" customHeight="1" x14ac:dyDescent="0.4">
      <c r="A1" s="26" t="s">
        <v>35</v>
      </c>
      <c r="B1" s="26"/>
      <c r="C1" s="27"/>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DATE(YEAR(TODAY()),7,9)</f>
        <v>43655</v>
      </c>
      <c r="B3" s="2" t="s">
        <v>11</v>
      </c>
      <c r="C3" s="3">
        <v>150</v>
      </c>
      <c r="D3" s="2" t="s">
        <v>1</v>
      </c>
      <c r="E3" s="2" t="s">
        <v>43</v>
      </c>
    </row>
    <row r="4" spans="1:5" ht="30" customHeight="1" x14ac:dyDescent="0.25">
      <c r="A4" s="8">
        <f ca="1">DATE(YEAR(TODAY()),7,14)</f>
        <v>43660</v>
      </c>
      <c r="B4" s="2" t="s">
        <v>13</v>
      </c>
      <c r="C4" s="3">
        <v>100</v>
      </c>
      <c r="D4" s="2" t="s">
        <v>2</v>
      </c>
      <c r="E4" s="2"/>
    </row>
    <row r="5" spans="1:5" ht="30" customHeight="1" x14ac:dyDescent="0.25">
      <c r="A5" s="8"/>
      <c r="B5" s="2"/>
      <c r="C5" s="3">
        <v>200</v>
      </c>
      <c r="D5" s="2" t="s">
        <v>2</v>
      </c>
      <c r="E5" s="2"/>
    </row>
    <row r="6" spans="1:5" ht="30" customHeight="1" x14ac:dyDescent="0.25">
      <c r="A6" s="8"/>
      <c r="B6" s="2"/>
      <c r="C6" s="3">
        <v>200</v>
      </c>
      <c r="D6" s="2" t="s">
        <v>3</v>
      </c>
      <c r="E6" s="2"/>
    </row>
    <row r="7" spans="1:5" ht="30" customHeight="1" x14ac:dyDescent="0.25">
      <c r="A7" s="8"/>
      <c r="B7" s="2"/>
      <c r="C7" s="3">
        <v>150</v>
      </c>
      <c r="D7" s="2" t="s">
        <v>4</v>
      </c>
      <c r="E7" s="2"/>
    </row>
    <row r="8" spans="1:5" ht="30" customHeight="1" x14ac:dyDescent="0.25">
      <c r="A8" s="8"/>
      <c r="B8" s="2"/>
      <c r="C8" s="3">
        <v>100</v>
      </c>
      <c r="D8" s="2" t="s">
        <v>5</v>
      </c>
      <c r="E8" s="2"/>
    </row>
    <row r="9" spans="1:5" ht="30" customHeight="1" x14ac:dyDescent="0.25">
      <c r="A9" s="7" t="s">
        <v>12</v>
      </c>
      <c r="B9" s="7"/>
      <c r="C9" s="18">
        <f>SUBTOTAL(109,ExpJul[Amount])</f>
        <v>900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uly needs be entered  in order for this expense to be added to the Summary sheet" sqref="A3:A8">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tips</vt:lpstr>
      <vt:lpstr>summary</vt:lpstr>
      <vt:lpstr>jan</vt:lpstr>
      <vt:lpstr>feb</vt:lpstr>
      <vt:lpstr>mar</vt:lpstr>
      <vt:lpstr>apr</vt:lpstr>
      <vt:lpstr>may</vt:lpstr>
      <vt:lpstr>jun</vt:lpstr>
      <vt:lpstr>jul</vt:lpstr>
      <vt:lpstr>aug</vt:lpstr>
      <vt:lpstr>sep</vt:lpstr>
      <vt:lpstr>oct</vt:lpstr>
      <vt:lpstr>nov</vt:lpstr>
      <vt:lpstr>dec</vt:lpstr>
      <vt:lpstr>Lhen</vt:lpstr>
      <vt:lpstr>Lhen01</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MANILYN RAMIREZ</dc:creator>
  <cp:lastModifiedBy>MANILYN RAMIREZ</cp:lastModifiedBy>
  <dcterms:created xsi:type="dcterms:W3CDTF">2016-09-19T01:00:44Z</dcterms:created>
  <dcterms:modified xsi:type="dcterms:W3CDTF">2019-11-26T05:27:08Z</dcterms:modified>
</cp:coreProperties>
</file>